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ამამლოს სნიაღვრე\"/>
    </mc:Choice>
  </mc:AlternateContent>
  <bookViews>
    <workbookView xWindow="0" yWindow="0" windowWidth="20490" windowHeight="7650" tabRatio="795"/>
  </bookViews>
  <sheets>
    <sheet name="krebs" sheetId="45" r:id="rId1"/>
    <sheet name="1-1" sheetId="70" r:id="rId2"/>
    <sheet name="3-1" sheetId="48" r:id="rId3"/>
    <sheet name="5-1" sheetId="53" r:id="rId4"/>
    <sheet name="5-2" sheetId="66" r:id="rId5"/>
  </sheets>
  <definedNames>
    <definedName name="_xlnm._FilterDatabase" localSheetId="1" hidden="1">'1-1'!$A$9:$IU$28</definedName>
    <definedName name="_xlnm._FilterDatabase" localSheetId="2" hidden="1">'3-1'!$A$8:$IU$21</definedName>
    <definedName name="_xlnm._FilterDatabase" localSheetId="3" hidden="1">'5-1'!$A$8:$IU$57</definedName>
    <definedName name="_xlnm._FilterDatabase" localSheetId="4" hidden="1">'5-2'!$A$8:$IU$57</definedName>
    <definedName name="_xlnm.Print_Area" localSheetId="1">'1-1'!$A$1:$L$31</definedName>
    <definedName name="_xlnm.Print_Area" localSheetId="2">'3-1'!$A$1:$L$24</definedName>
    <definedName name="_xlnm.Print_Area" localSheetId="3">'5-1'!$A$1:$L$60</definedName>
    <definedName name="_xlnm.Print_Area" localSheetId="4">'5-2'!$A$1:$L$60</definedName>
    <definedName name="_xlnm.Print_Area" localSheetId="0">krebs!$A$1:$H$35</definedName>
    <definedName name="_xlnm.Print_Titles" localSheetId="0">krebs!$5:$5</definedName>
  </definedNames>
  <calcPr calcId="162913"/>
</workbook>
</file>

<file path=xl/calcChain.xml><?xml version="1.0" encoding="utf-8"?>
<calcChain xmlns="http://schemas.openxmlformats.org/spreadsheetml/2006/main">
  <c r="E48" i="66" l="1"/>
  <c r="E48" i="53"/>
  <c r="E44" i="53"/>
  <c r="E43" i="53"/>
  <c r="E44" i="66"/>
  <c r="E43" i="66"/>
  <c r="E15" i="66" l="1"/>
  <c r="E52" i="66"/>
  <c r="E41" i="66"/>
  <c r="E40" i="66"/>
  <c r="E39" i="66"/>
  <c r="E38" i="66"/>
  <c r="E37" i="66"/>
  <c r="E36" i="66"/>
  <c r="E35" i="66"/>
  <c r="E34" i="66"/>
  <c r="E30" i="66"/>
  <c r="E29" i="66"/>
  <c r="E28" i="66"/>
  <c r="E27" i="66"/>
  <c r="E25" i="66"/>
  <c r="E50" i="66" s="1"/>
  <c r="E24" i="66"/>
  <c r="E23" i="66"/>
  <c r="E21" i="66"/>
  <c r="E14" i="66"/>
  <c r="E13" i="66"/>
  <c r="E12" i="66"/>
  <c r="E11" i="66"/>
  <c r="E10" i="66"/>
  <c r="E15" i="53"/>
  <c r="E18" i="53" s="1"/>
  <c r="E52" i="53"/>
  <c r="E41" i="53"/>
  <c r="E40" i="53"/>
  <c r="E39" i="53"/>
  <c r="E38" i="53"/>
  <c r="E37" i="53"/>
  <c r="E36" i="53"/>
  <c r="E35" i="53"/>
  <c r="E34" i="53"/>
  <c r="E30" i="53"/>
  <c r="E29" i="53"/>
  <c r="E28" i="53"/>
  <c r="E27" i="53"/>
  <c r="E25" i="53"/>
  <c r="E50" i="53" s="1"/>
  <c r="E24" i="53"/>
  <c r="E23" i="53"/>
  <c r="E21" i="53"/>
  <c r="E14" i="53"/>
  <c r="E13" i="53"/>
  <c r="E12" i="53"/>
  <c r="E11" i="53"/>
  <c r="E10" i="53"/>
  <c r="E17" i="66" l="1"/>
  <c r="E19" i="66"/>
  <c r="E16" i="66"/>
  <c r="E51" i="66"/>
  <c r="E18" i="66"/>
  <c r="E16" i="53"/>
  <c r="E17" i="53"/>
  <c r="E19" i="53"/>
  <c r="E51" i="53"/>
  <c r="D12" i="45" l="1"/>
  <c r="H7" i="45"/>
  <c r="D32" i="45" l="1"/>
  <c r="E23" i="70"/>
  <c r="E22" i="70"/>
  <c r="E20" i="70"/>
  <c r="E19" i="70"/>
  <c r="E18" i="70"/>
  <c r="E17" i="70"/>
  <c r="E15" i="70"/>
  <c r="E14" i="70"/>
  <c r="E13" i="70"/>
  <c r="E12" i="70"/>
  <c r="E11" i="70"/>
  <c r="E14" i="48"/>
  <c r="E16" i="48" s="1"/>
  <c r="D16" i="45" l="1"/>
  <c r="D8" i="45"/>
  <c r="D9" i="45" l="1"/>
  <c r="H8" i="45"/>
  <c r="E15" i="48" l="1"/>
  <c r="E13" i="48"/>
  <c r="E12" i="48"/>
  <c r="E11" i="48"/>
  <c r="E10" i="48"/>
  <c r="D15" i="45" l="1"/>
  <c r="H16" i="45"/>
  <c r="D17" i="45" l="1"/>
  <c r="H9" i="45" l="1"/>
  <c r="G9" i="45" l="1"/>
  <c r="H15" i="45" l="1"/>
  <c r="H17" i="45" s="1"/>
  <c r="D13" i="45" l="1"/>
  <c r="D21" i="45" l="1"/>
  <c r="D23" i="45"/>
  <c r="H12" i="45"/>
  <c r="H13" i="45" s="1"/>
  <c r="H21" i="45" l="1"/>
  <c r="H23" i="45"/>
  <c r="H25" i="45" s="1"/>
  <c r="G23" i="45"/>
  <c r="G25" i="45" s="1"/>
  <c r="G21" i="45" l="1"/>
  <c r="D25" i="45" l="1"/>
  <c r="D29" i="45" s="1"/>
  <c r="D31" i="45" s="1"/>
  <c r="G28" i="45" l="1"/>
  <c r="G29" i="45" l="1"/>
  <c r="H28" i="45"/>
  <c r="H29" i="45" s="1"/>
  <c r="G30" i="45" l="1"/>
  <c r="G31" i="45" s="1"/>
  <c r="H30" i="45"/>
  <c r="H31" i="45" s="1"/>
</calcChain>
</file>

<file path=xl/sharedStrings.xml><?xml version="1.0" encoding="utf-8"?>
<sst xmlns="http://schemas.openxmlformats.org/spreadsheetml/2006/main" count="437" uniqueCount="135">
  <si>
    <t>#</t>
  </si>
  <si>
    <t>sul</t>
  </si>
  <si>
    <t xml:space="preserve">saZiebo samuS.. Kkreb.kap. mSeneblobaze   gv 557 cxr 17 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</si>
  <si>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</si>
  <si>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</si>
  <si>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</si>
  <si>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</si>
  <si>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</si>
  <si>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</si>
  <si>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</si>
  <si>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</si>
  <si>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</si>
  <si>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</si>
  <si>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sul Tavi 1-is mixedviT</t>
  </si>
  <si>
    <t>samuSaoebi da danaxarjebi ar aris</t>
  </si>
  <si>
    <t>Tavi 3 sagzao samosi</t>
  </si>
  <si>
    <t>3-1</t>
  </si>
  <si>
    <t>sul Tavi 3-is mixedviT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</si>
  <si>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</si>
  <si>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</si>
  <si>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</si>
  <si>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</si>
  <si>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</si>
  <si>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</si>
  <si>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</si>
  <si>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</si>
  <si>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</si>
  <si>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</si>
  <si>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>d.R.g. _ 18%</t>
  </si>
  <si>
    <t>sul nakrebi xarjTaRricxvis angariSiT</t>
  </si>
  <si>
    <t>Tavi 2. miwis vakisi</t>
  </si>
  <si>
    <t>Tavi 5. gadakveTebi da mierTebebi</t>
  </si>
  <si>
    <t>5-1</t>
  </si>
  <si>
    <t>sul Tavi 5-is mixedviT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</si>
  <si>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</si>
  <si>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</si>
  <si>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</si>
  <si>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</si>
  <si>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</si>
  <si>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</si>
  <si>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</si>
  <si>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</si>
  <si>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</si>
  <si>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</si>
  <si>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</si>
  <si>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</si>
  <si>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</si>
  <si>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</si>
  <si>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</si>
  <si>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</si>
  <si>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sul xarjTaRricxviT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</si>
  <si>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</si>
  <si>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</si>
  <si>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</si>
  <si>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</si>
  <si>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</si>
  <si>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</si>
  <si>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</si>
  <si>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samuSaoebi nayarSi</t>
  </si>
  <si>
    <t>1000 m3</t>
  </si>
  <si>
    <t>jami:</t>
  </si>
  <si>
    <t>sul:</t>
  </si>
  <si>
    <t>sarwyavi manqana</t>
  </si>
  <si>
    <t>avtogreideri 108 cx. Z.</t>
  </si>
  <si>
    <t>sxva masalebi</t>
  </si>
  <si>
    <t>qviSa-xreSi</t>
  </si>
  <si>
    <r>
      <t>100 m</t>
    </r>
    <r>
      <rPr>
        <vertAlign val="superscript"/>
        <sz val="10"/>
        <rFont val="AcadNusx"/>
      </rPr>
      <t>3</t>
    </r>
  </si>
  <si>
    <t>saxarjTaRricxvo mogeba</t>
  </si>
  <si>
    <t>buldozeri 108 cx. Z.</t>
  </si>
  <si>
    <t xml:space="preserve">                 lokaluri xarjTaRricxva # 3-1</t>
  </si>
  <si>
    <t xml:space="preserve">satkepni sagzao, TviTmavali, pnevmosvliT, 18 t </t>
  </si>
  <si>
    <t>man/sT</t>
  </si>
  <si>
    <t xml:space="preserve">zednadebi xarjebi </t>
  </si>
  <si>
    <t>mSen.Semf.kavS.                      2017w ,,meToduri cnobari~</t>
  </si>
  <si>
    <r>
      <t>eqskavatori 0,5 m</t>
    </r>
    <r>
      <rPr>
        <vertAlign val="superscript"/>
        <sz val="10"/>
        <rFont val="AcadNusx"/>
      </rPr>
      <t>3</t>
    </r>
  </si>
  <si>
    <t>erT. fasi</t>
  </si>
  <si>
    <t>daxerx. mas. III xar. 40-60 mm</t>
  </si>
  <si>
    <t xml:space="preserve">                 lokaluri xarjTaRricxva # 5-1</t>
  </si>
  <si>
    <t>gegmiuri dagroveba</t>
  </si>
  <si>
    <t xml:space="preserve">                 lokaluri xarjTaRricxva # 5-2</t>
  </si>
  <si>
    <t>5-2</t>
  </si>
  <si>
    <t>mierTebebi</t>
  </si>
  <si>
    <t>ezoSi Sesasvlelebi</t>
  </si>
  <si>
    <t>gauTvaliswinebeli samuSaoebi da danaxarjebi _ 3%</t>
  </si>
  <si>
    <t>amwe muxluxa svliT 10 t</t>
  </si>
  <si>
    <t>А3 kl. armaturis Rirebuleba</t>
  </si>
  <si>
    <t>amwe pnevmosvliT 25 t</t>
  </si>
  <si>
    <t>Zelebi II xar. 70 mm</t>
  </si>
  <si>
    <t>daxerx. mas. II xar. 40-60 mm</t>
  </si>
  <si>
    <t>samSeneblo WanWikebi</t>
  </si>
  <si>
    <t>kavebi</t>
  </si>
  <si>
    <t>kg</t>
  </si>
  <si>
    <t>morebi</t>
  </si>
  <si>
    <r>
      <t>eqskavatori 1 m</t>
    </r>
    <r>
      <rPr>
        <vertAlign val="superscript"/>
        <sz val="10"/>
        <rFont val="AcadNusx"/>
      </rPr>
      <t>3</t>
    </r>
  </si>
  <si>
    <t>100 m3</t>
  </si>
  <si>
    <t>pnevmosatkepnebi</t>
  </si>
  <si>
    <t xml:space="preserve">armaturis dawyoba  </t>
  </si>
  <si>
    <t>qviSa-xreSovani nareviT misayreli gverdulebis mowyoba, saSualo sisqiT 25 sm</t>
  </si>
  <si>
    <t>III kategoriis gruntis damuSaveba da datvirTva eqskavatoriT TviTmclelebze (33g)</t>
  </si>
  <si>
    <t xml:space="preserve">gruntis gadazidva nayarSi TviTmclelebiT 2 km-ze </t>
  </si>
  <si>
    <t>xreSovani gruntis damuSaveba karierSi da datvirTva eqskavatoriT TviTmclelebze yrilis mosawyobad</t>
  </si>
  <si>
    <t xml:space="preserve">                                                         mierTebebis mowyoba </t>
  </si>
  <si>
    <t>qviSa-xreSiT sagebis mowyoba</t>
  </si>
  <si>
    <t>А1 kl. armaturis Rirebuleba</t>
  </si>
  <si>
    <r>
      <t xml:space="preserve">Raris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</si>
  <si>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</si>
  <si>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ukuCayrili gruntis datkepvna</t>
  </si>
  <si>
    <t>33g gruntis damuSaveba xeliT, ormagi gadayriT</t>
  </si>
  <si>
    <t xml:space="preserve">                                                    ezoSi Sesasvlelebis mowyoba </t>
  </si>
  <si>
    <t>misayreli gverdulebis mowyoba</t>
  </si>
  <si>
    <t xml:space="preserve">                                                   misayreli gverdulebis mowyoba </t>
  </si>
  <si>
    <t>dmanisis municipalitetis soflebSi Sida gzebis mowyoba - sofel amamloSi saniaRvre qselis mowyoba</t>
  </si>
  <si>
    <t>trasis aRdgena da damagreba - 0,91 km</t>
  </si>
  <si>
    <t>lokaluri xarjTaRricxva # 1-1</t>
  </si>
  <si>
    <t>mosamzadebeli samuSaoebi</t>
  </si>
  <si>
    <t>xreSovani gruntis damuSaveba karierSi da datvirTva eqskavatoriT TviTmclelebze Caxramuli adgilis Sesavsebad</t>
  </si>
  <si>
    <t xml:space="preserve">gruntis mozidva TviTmclelebiT 42 km-ze </t>
  </si>
  <si>
    <t>qviSa-xreSis transportireba krebuliT gaTvaliswinebuli 20 km-is zemoT, 22 km-ze</t>
  </si>
  <si>
    <t>betonis transportireba krebuliT gaTvaliswinebuli 20 km-is zemoT, 44 km-ze</t>
  </si>
  <si>
    <t>1-1</t>
  </si>
  <si>
    <t>dasabrunebeli Tanxa</t>
  </si>
  <si>
    <t>armaturiis transportireba krebuliT gaTvaliswinebuli 20 km-is zemoT, 82 km-ze</t>
  </si>
  <si>
    <t>შესასრულებელი სამუშაოები</t>
  </si>
  <si>
    <t>liTonis cxaurebis mowyoba kuTxovanebiTa da milkvadratebiT</t>
  </si>
  <si>
    <t>tn</t>
  </si>
  <si>
    <t>კაც/სთ</t>
  </si>
  <si>
    <t>ლარი</t>
  </si>
  <si>
    <t>materialuri resursebi</t>
  </si>
  <si>
    <r>
      <t xml:space="preserve">armatura </t>
    </r>
    <r>
      <rPr>
        <sz val="10"/>
        <rFont val="_Chveulebrivi"/>
        <family val="2"/>
      </rPr>
      <t>D=</t>
    </r>
    <r>
      <rPr>
        <sz val="10"/>
        <rFont val="AcadNusx"/>
      </rPr>
      <t>22 mm</t>
    </r>
  </si>
  <si>
    <t>ტნ</t>
  </si>
  <si>
    <t>kuTxovana 50X50X4</t>
  </si>
  <si>
    <t>liTonis transportireba saS. 60km-dan</t>
  </si>
  <si>
    <t>8</t>
  </si>
  <si>
    <t>9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</si>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</sst>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_(* #,##0.0000_);_(* \(#,##0.0000\);_(* &quot;-&quot;??_);_(@_)"/>
  </numFmts>
  <fonts count="27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cadNusx"/>
    </font>
    <font>
      <u/>
      <sz val="10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b/>
      <sz val="11"/>
      <name val="AcadMtavr"/>
    </font>
    <font>
      <sz val="10"/>
      <name val="AcadMtav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cadNusx"/>
    </font>
    <font>
      <b/>
      <sz val="11"/>
      <name val="Arial"/>
      <family val="2"/>
    </font>
    <font>
      <b/>
      <sz val="11"/>
      <color indexed="8"/>
      <name val="AcadNusx"/>
    </font>
    <font>
      <b/>
      <sz val="11"/>
      <color rgb="FFFF0000"/>
      <name val="Arial"/>
      <family val="2"/>
      <charset val="204"/>
    </font>
    <font>
      <sz val="11"/>
      <name val="Arial"/>
      <family val="2"/>
    </font>
    <font>
      <sz val="11"/>
      <name val="Arial"/>
      <family val="2"/>
      <charset val="204"/>
    </font>
    <font>
      <sz val="12"/>
      <name val="AcadNusx"/>
    </font>
    <font>
      <sz val="10"/>
      <name val="_Chveulebriv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7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/>
  </cellStyleXfs>
  <cellXfs count="13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3" fontId="1" fillId="0" borderId="1" xfId="5" applyFont="1" applyFill="1" applyBorder="1" applyAlignment="1">
      <alignment horizontal="center" vertical="center"/>
    </xf>
    <xf numFmtId="43" fontId="1" fillId="0" borderId="1" xfId="5" applyFont="1" applyFill="1" applyBorder="1" applyAlignment="1">
      <alignment vertical="center"/>
    </xf>
    <xf numFmtId="166" fontId="1" fillId="0" borderId="1" xfId="5" applyNumberFormat="1" applyFont="1" applyFill="1" applyBorder="1" applyAlignment="1">
      <alignment horizontal="center" vertical="center"/>
    </xf>
    <xf numFmtId="43" fontId="1" fillId="0" borderId="1" xfId="5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12" fillId="0" borderId="0" xfId="0" applyFont="1" applyFill="1"/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3" fontId="1" fillId="0" borderId="1" xfId="5" applyFont="1" applyFill="1" applyBorder="1" applyAlignment="1"/>
    <xf numFmtId="9" fontId="2" fillId="0" borderId="1" xfId="4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3" fontId="1" fillId="0" borderId="1" xfId="5" applyFont="1" applyFill="1" applyBorder="1"/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top"/>
    </xf>
    <xf numFmtId="166" fontId="1" fillId="0" borderId="1" xfId="5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3" fontId="1" fillId="0" borderId="1" xfId="5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43" fontId="1" fillId="0" borderId="1" xfId="5" quotePrefix="1" applyFont="1" applyFill="1" applyBorder="1" applyAlignment="1">
      <alignment horizontal="center" vertical="center"/>
    </xf>
    <xf numFmtId="167" fontId="1" fillId="0" borderId="1" xfId="5" applyNumberFormat="1" applyFont="1" applyFill="1" applyBorder="1" applyAlignment="1">
      <alignment horizontal="center" vertical="center"/>
    </xf>
    <xf numFmtId="167" fontId="1" fillId="0" borderId="1" xfId="5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3" fontId="20" fillId="2" borderId="1" xfId="5" applyFont="1" applyFill="1" applyBorder="1" applyAlignment="1">
      <alignment horizontal="center" vertical="center" wrapText="1"/>
    </xf>
    <xf numFmtId="43" fontId="5" fillId="2" borderId="1" xfId="5" applyFont="1" applyFill="1" applyBorder="1" applyAlignment="1">
      <alignment horizontal="center" vertical="center"/>
    </xf>
    <xf numFmtId="43" fontId="23" fillId="2" borderId="1" xfId="5" applyFont="1" applyFill="1" applyBorder="1" applyAlignment="1">
      <alignment horizontal="center" vertical="center"/>
    </xf>
    <xf numFmtId="43" fontId="24" fillId="2" borderId="1" xfId="5" applyFont="1" applyFill="1" applyBorder="1" applyAlignment="1">
      <alignment horizontal="center" vertical="center"/>
    </xf>
    <xf numFmtId="0" fontId="19" fillId="2" borderId="0" xfId="6" applyFont="1" applyFill="1"/>
    <xf numFmtId="49" fontId="2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3" fontId="20" fillId="2" borderId="1" xfId="5" applyFont="1" applyFill="1" applyBorder="1" applyAlignment="1">
      <alignment horizontal="center" vertical="center"/>
    </xf>
    <xf numFmtId="43" fontId="1" fillId="2" borderId="1" xfId="5" applyFont="1" applyFill="1" applyBorder="1" applyAlignment="1">
      <alignment horizontal="center" vertical="center" wrapText="1"/>
    </xf>
    <xf numFmtId="43" fontId="1" fillId="2" borderId="1" xfId="5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3" fontId="1" fillId="0" borderId="4" xfId="5" applyFont="1" applyFill="1" applyBorder="1" applyAlignment="1">
      <alignment horizontal="center" vertical="center"/>
    </xf>
    <xf numFmtId="43" fontId="1" fillId="0" borderId="7" xfId="5" applyFont="1" applyFill="1" applyBorder="1" applyAlignment="1">
      <alignment horizontal="center" vertical="center"/>
    </xf>
    <xf numFmtId="43" fontId="1" fillId="0" borderId="5" xfId="5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7">
    <cellStyle name="Comma" xfId="5" builtinId="3"/>
    <cellStyle name="Normal" xfId="0" builtinId="0"/>
    <cellStyle name="Normal 2" xfId="6"/>
    <cellStyle name="Percent" xfId="4" builtinId="5"/>
    <cellStyle name="Обычный 2" xfId="2"/>
    <cellStyle name="Обычный 2 2" xfId="3"/>
    <cellStyle name="Обычный_Лист1" xfId="1"/>
  </cellStyles>
  <dxfs count="81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0"/>
  <sheetViews>
    <sheetView tabSelected="1" view="pageBreakPreview" zoomScaleNormal="100" zoomScaleSheetLayoutView="100" workbookViewId="0">
      <selection activeCell="H25" sqref="H25"/>
    </sheetView>
  </sheetViews>
  <sheetFormatPr defaultRowHeight="15"/>
  <cols>
    <col min="1" max="1" width="5.42578125" style="46" customWidth="1"/>
    <col min="2" max="2" width="9.140625" style="46"/>
    <col min="3" max="3" width="54.5703125" style="46" customWidth="1"/>
    <col min="4" max="4" width="15.42578125" style="46" customWidth="1"/>
    <col min="5" max="5" width="11.7109375" style="46" customWidth="1"/>
    <col min="6" max="6" width="15.140625" style="46" customWidth="1"/>
    <col min="7" max="8" width="12.28515625" style="46" customWidth="1"/>
    <col min="9" max="16384" width="9.140625" style="46"/>
  </cols>
  <sheetData>
    <row r="1" spans="1:8" ht="38.25" customHeight="1">
      <c r="A1" s="117" t="s">
        <v>111</v>
      </c>
      <c r="B1" s="117"/>
      <c r="C1" s="117"/>
      <c r="D1" s="117"/>
      <c r="E1" s="117"/>
      <c r="F1" s="117"/>
      <c r="G1" s="117"/>
      <c r="H1" s="117"/>
    </row>
    <row r="2" spans="1:8" ht="27.75" customHeight="1">
      <c r="A2" s="47"/>
      <c r="B2" s="116" t="s">
        <v>122</v>
      </c>
      <c r="C2" s="116"/>
      <c r="D2" s="116"/>
      <c r="E2" s="116"/>
      <c r="F2" s="116"/>
      <c r="G2" s="116"/>
      <c r="H2" s="116"/>
    </row>
    <row r="3" spans="1:8" ht="24.75" customHeight="1">
      <c r="A3" s="118" t="s">
        <v>0</v>
      </c>
      <c r="B3" s="118" t="s">
        <v>3</v>
      </c>
      <c r="C3" s="118" t="s">
        <v>4</v>
      </c>
      <c r="D3" s="118" t="s">
        <v>5</v>
      </c>
      <c r="E3" s="118"/>
      <c r="F3" s="118"/>
      <c r="G3" s="118"/>
      <c r="H3" s="118" t="s">
        <v>6</v>
      </c>
    </row>
    <row r="4" spans="1:8" ht="67.5">
      <c r="A4" s="118"/>
      <c r="B4" s="118"/>
      <c r="C4" s="118"/>
      <c r="D4" s="5" t="s">
        <v>7</v>
      </c>
      <c r="E4" s="5" t="s">
        <v>8</v>
      </c>
      <c r="F4" s="5" t="s">
        <v>9</v>
      </c>
      <c r="G4" s="5" t="s">
        <v>10</v>
      </c>
      <c r="H4" s="118"/>
    </row>
    <row r="5" spans="1:8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ht="18.75" customHeight="1">
      <c r="A6" s="76"/>
      <c r="B6" s="115" t="s">
        <v>11</v>
      </c>
      <c r="C6" s="115"/>
      <c r="D6" s="108"/>
      <c r="E6" s="109"/>
      <c r="F6" s="109"/>
      <c r="G6" s="109"/>
      <c r="H6" s="110"/>
    </row>
    <row r="7" spans="1:8" ht="108">
      <c r="A7" s="4">
        <v>1</v>
      </c>
      <c r="B7" s="5" t="s">
        <v>2</v>
      </c>
      <c r="C7" s="3" t="s">
        <v>112</v>
      </c>
      <c r="D7" s="45" t="s">
        <v>12</v>
      </c>
      <c r="E7" s="45" t="s">
        <v>12</v>
      </c>
      <c r="F7" s="45" t="s">
        <v>12</v>
      </c>
      <c r="G7" s="42">
        <v>0</v>
      </c>
      <c r="H7" s="42">
        <f>G7</f>
        <v>0</v>
      </c>
    </row>
    <row r="8" spans="1:8" ht="17.25" customHeight="1">
      <c r="A8" s="5">
        <v>2</v>
      </c>
      <c r="B8" s="6" t="s">
        <v>119</v>
      </c>
      <c r="C8" s="3" t="s">
        <v>114</v>
      </c>
      <c r="D8" s="82">
        <f>'1-1'!L28</f>
        <v>0</v>
      </c>
      <c r="E8" s="45" t="s">
        <v>12</v>
      </c>
      <c r="F8" s="45" t="s">
        <v>12</v>
      </c>
      <c r="G8" s="45" t="s">
        <v>12</v>
      </c>
      <c r="H8" s="42">
        <f>D8</f>
        <v>0</v>
      </c>
    </row>
    <row r="9" spans="1:8" ht="17.25" customHeight="1">
      <c r="A9" s="5"/>
      <c r="B9" s="7"/>
      <c r="C9" s="3" t="s">
        <v>13</v>
      </c>
      <c r="D9" s="42">
        <f>D8</f>
        <v>0</v>
      </c>
      <c r="E9" s="45" t="s">
        <v>12</v>
      </c>
      <c r="F9" s="45" t="s">
        <v>12</v>
      </c>
      <c r="G9" s="45">
        <f>SUM(G7:G7)</f>
        <v>0</v>
      </c>
      <c r="H9" s="42">
        <f>SUM(H7:H8)</f>
        <v>0</v>
      </c>
    </row>
    <row r="10" spans="1:8" ht="17.25" customHeight="1">
      <c r="A10" s="105" t="s">
        <v>30</v>
      </c>
      <c r="B10" s="106"/>
      <c r="C10" s="107"/>
      <c r="D10" s="108" t="s">
        <v>14</v>
      </c>
      <c r="E10" s="109"/>
      <c r="F10" s="109"/>
      <c r="G10" s="109"/>
      <c r="H10" s="110"/>
    </row>
    <row r="11" spans="1:8" ht="17.25" customHeight="1">
      <c r="A11" s="105" t="s">
        <v>15</v>
      </c>
      <c r="B11" s="106"/>
      <c r="C11" s="107"/>
      <c r="D11" s="108"/>
      <c r="E11" s="109"/>
      <c r="F11" s="109"/>
      <c r="G11" s="109"/>
      <c r="H11" s="110"/>
    </row>
    <row r="12" spans="1:8" ht="17.25" customHeight="1">
      <c r="A12" s="5">
        <v>3</v>
      </c>
      <c r="B12" s="6" t="s">
        <v>16</v>
      </c>
      <c r="C12" s="3" t="s">
        <v>109</v>
      </c>
      <c r="D12" s="82">
        <f>'3-1'!L21</f>
        <v>0</v>
      </c>
      <c r="E12" s="45" t="s">
        <v>12</v>
      </c>
      <c r="F12" s="45" t="s">
        <v>12</v>
      </c>
      <c r="G12" s="45" t="s">
        <v>12</v>
      </c>
      <c r="H12" s="42">
        <f>D12</f>
        <v>0</v>
      </c>
    </row>
    <row r="13" spans="1:8" ht="17.25" customHeight="1">
      <c r="A13" s="5"/>
      <c r="B13" s="7"/>
      <c r="C13" s="3" t="s">
        <v>17</v>
      </c>
      <c r="D13" s="42">
        <f>D12</f>
        <v>0</v>
      </c>
      <c r="E13" s="45" t="s">
        <v>12</v>
      </c>
      <c r="F13" s="45" t="s">
        <v>12</v>
      </c>
      <c r="G13" s="45" t="s">
        <v>12</v>
      </c>
      <c r="H13" s="42">
        <f>SUM(H12:H12)</f>
        <v>0</v>
      </c>
    </row>
    <row r="14" spans="1:8" ht="17.25" customHeight="1">
      <c r="A14" s="105" t="s">
        <v>31</v>
      </c>
      <c r="B14" s="106"/>
      <c r="C14" s="107"/>
      <c r="D14" s="112"/>
      <c r="E14" s="113"/>
      <c r="F14" s="113"/>
      <c r="G14" s="113"/>
      <c r="H14" s="114"/>
    </row>
    <row r="15" spans="1:8" ht="17.25" customHeight="1">
      <c r="A15" s="5">
        <v>5</v>
      </c>
      <c r="B15" s="6" t="s">
        <v>32</v>
      </c>
      <c r="C15" s="3" t="s">
        <v>81</v>
      </c>
      <c r="D15" s="42">
        <f>'5-1'!L57</f>
        <v>0</v>
      </c>
      <c r="E15" s="45"/>
      <c r="F15" s="45"/>
      <c r="G15" s="45"/>
      <c r="H15" s="42">
        <f t="shared" ref="H15" si="0">D15</f>
        <v>0</v>
      </c>
    </row>
    <row r="16" spans="1:8" ht="17.25" customHeight="1">
      <c r="A16" s="5">
        <v>6</v>
      </c>
      <c r="B16" s="6" t="s">
        <v>80</v>
      </c>
      <c r="C16" s="3" t="s">
        <v>82</v>
      </c>
      <c r="D16" s="42">
        <f>'5-2'!L57</f>
        <v>0</v>
      </c>
      <c r="E16" s="45"/>
      <c r="F16" s="45"/>
      <c r="G16" s="45"/>
      <c r="H16" s="42">
        <f t="shared" ref="H16" si="1">D16</f>
        <v>0</v>
      </c>
    </row>
    <row r="17" spans="1:10" ht="17.25" customHeight="1">
      <c r="A17" s="5"/>
      <c r="B17" s="7"/>
      <c r="C17" s="3" t="s">
        <v>33</v>
      </c>
      <c r="D17" s="42">
        <f>SUM(D15:D16)</f>
        <v>0</v>
      </c>
      <c r="E17" s="45" t="s">
        <v>12</v>
      </c>
      <c r="F17" s="45" t="s">
        <v>12</v>
      </c>
      <c r="G17" s="45"/>
      <c r="H17" s="42">
        <f>SUM(H15:H16)</f>
        <v>0</v>
      </c>
    </row>
    <row r="18" spans="1:10" ht="17.25" customHeight="1">
      <c r="A18" s="105" t="s">
        <v>18</v>
      </c>
      <c r="B18" s="106"/>
      <c r="C18" s="107"/>
      <c r="D18" s="108" t="s">
        <v>14</v>
      </c>
      <c r="E18" s="109"/>
      <c r="F18" s="109"/>
      <c r="G18" s="109"/>
      <c r="H18" s="110"/>
    </row>
    <row r="19" spans="1:10" ht="17.25" customHeight="1">
      <c r="A19" s="105" t="s">
        <v>19</v>
      </c>
      <c r="B19" s="106"/>
      <c r="C19" s="107"/>
      <c r="D19" s="108" t="s">
        <v>14</v>
      </c>
      <c r="E19" s="109"/>
      <c r="F19" s="109"/>
      <c r="G19" s="109"/>
      <c r="H19" s="110"/>
    </row>
    <row r="20" spans="1:10" ht="17.25" customHeight="1">
      <c r="A20" s="105" t="s">
        <v>20</v>
      </c>
      <c r="B20" s="106"/>
      <c r="C20" s="107"/>
      <c r="D20" s="108" t="s">
        <v>14</v>
      </c>
      <c r="E20" s="109"/>
      <c r="F20" s="109"/>
      <c r="G20" s="109"/>
      <c r="H20" s="110"/>
    </row>
    <row r="21" spans="1:10" ht="17.25" customHeight="1">
      <c r="A21" s="5"/>
      <c r="B21" s="7"/>
      <c r="C21" s="3" t="s">
        <v>21</v>
      </c>
      <c r="D21" s="42">
        <f>D9+D13+D17</f>
        <v>0</v>
      </c>
      <c r="E21" s="45"/>
      <c r="F21" s="45"/>
      <c r="G21" s="45">
        <f>G9</f>
        <v>0</v>
      </c>
      <c r="H21" s="42">
        <f>H9+H13+H17</f>
        <v>0</v>
      </c>
    </row>
    <row r="22" spans="1:10" ht="17.25" customHeight="1">
      <c r="A22" s="105" t="s">
        <v>22</v>
      </c>
      <c r="B22" s="106"/>
      <c r="C22" s="107"/>
      <c r="D22" s="108" t="s">
        <v>14</v>
      </c>
      <c r="E22" s="109"/>
      <c r="F22" s="109"/>
      <c r="G22" s="109"/>
      <c r="H22" s="110"/>
    </row>
    <row r="23" spans="1:10" ht="17.25" customHeight="1">
      <c r="A23" s="5"/>
      <c r="B23" s="7"/>
      <c r="C23" s="3" t="s">
        <v>23</v>
      </c>
      <c r="D23" s="42">
        <f>D13+D9+D17</f>
        <v>0</v>
      </c>
      <c r="E23" s="45" t="s">
        <v>12</v>
      </c>
      <c r="F23" s="45" t="s">
        <v>12</v>
      </c>
      <c r="G23" s="42">
        <f>G9</f>
        <v>0</v>
      </c>
      <c r="H23" s="42">
        <f>H13+H9+H17</f>
        <v>0</v>
      </c>
    </row>
    <row r="24" spans="1:10" ht="17.25" customHeight="1">
      <c r="A24" s="105" t="s">
        <v>24</v>
      </c>
      <c r="B24" s="106"/>
      <c r="C24" s="107"/>
      <c r="D24" s="108" t="s">
        <v>14</v>
      </c>
      <c r="E24" s="109"/>
      <c r="F24" s="109"/>
      <c r="G24" s="109"/>
      <c r="H24" s="110"/>
    </row>
    <row r="25" spans="1:10" ht="17.25" customHeight="1">
      <c r="A25" s="5"/>
      <c r="B25" s="7"/>
      <c r="C25" s="3" t="s">
        <v>25</v>
      </c>
      <c r="D25" s="42">
        <f>D23</f>
        <v>0</v>
      </c>
      <c r="E25" s="45" t="s">
        <v>12</v>
      </c>
      <c r="F25" s="45" t="s">
        <v>12</v>
      </c>
      <c r="G25" s="45">
        <f>G23</f>
        <v>0</v>
      </c>
      <c r="H25" s="42">
        <f>H23</f>
        <v>0</v>
      </c>
    </row>
    <row r="26" spans="1:10" ht="17.25" customHeight="1">
      <c r="A26" s="8"/>
      <c r="B26" s="9"/>
      <c r="C26" s="8" t="s">
        <v>26</v>
      </c>
      <c r="D26" s="108" t="s">
        <v>14</v>
      </c>
      <c r="E26" s="109"/>
      <c r="F26" s="109"/>
      <c r="G26" s="109"/>
      <c r="H26" s="110"/>
    </row>
    <row r="27" spans="1:10" ht="17.25" customHeight="1">
      <c r="A27" s="8"/>
      <c r="B27" s="9"/>
      <c r="C27" s="8" t="s">
        <v>27</v>
      </c>
      <c r="D27" s="108" t="s">
        <v>14</v>
      </c>
      <c r="E27" s="109"/>
      <c r="F27" s="109"/>
      <c r="G27" s="109"/>
      <c r="H27" s="110"/>
      <c r="I27" s="77"/>
      <c r="J27" s="77"/>
    </row>
    <row r="28" spans="1:10" ht="94.5">
      <c r="A28" s="5">
        <v>7</v>
      </c>
      <c r="B28" s="5" t="s">
        <v>73</v>
      </c>
      <c r="C28" s="3" t="s">
        <v>83</v>
      </c>
      <c r="D28" s="45" t="s">
        <v>12</v>
      </c>
      <c r="E28" s="45" t="s">
        <v>12</v>
      </c>
      <c r="F28" s="45" t="s">
        <v>12</v>
      </c>
      <c r="G28" s="42">
        <f>ROUND(0.03*H25,2)</f>
        <v>0</v>
      </c>
      <c r="H28" s="42">
        <f>SUM(G28)</f>
        <v>0</v>
      </c>
    </row>
    <row r="29" spans="1:10">
      <c r="A29" s="2"/>
      <c r="B29" s="2"/>
      <c r="C29" s="5" t="s">
        <v>1</v>
      </c>
      <c r="D29" s="42">
        <f>D25</f>
        <v>0</v>
      </c>
      <c r="E29" s="45" t="s">
        <v>12</v>
      </c>
      <c r="F29" s="45" t="s">
        <v>12</v>
      </c>
      <c r="G29" s="42">
        <f>G25+G28</f>
        <v>0</v>
      </c>
      <c r="H29" s="42">
        <f>H25+H28</f>
        <v>0</v>
      </c>
    </row>
    <row r="30" spans="1:10" ht="94.5">
      <c r="A30" s="5">
        <v>8</v>
      </c>
      <c r="B30" s="5" t="s">
        <v>73</v>
      </c>
      <c r="C30" s="5" t="s">
        <v>28</v>
      </c>
      <c r="D30" s="45" t="s">
        <v>12</v>
      </c>
      <c r="E30" s="45" t="s">
        <v>12</v>
      </c>
      <c r="F30" s="45" t="s">
        <v>12</v>
      </c>
      <c r="G30" s="42">
        <f>ROUND(0.18*H29,2)</f>
        <v>0</v>
      </c>
      <c r="H30" s="42">
        <f>ROUND(H29*0.18,2)</f>
        <v>0</v>
      </c>
    </row>
    <row r="31" spans="1:10">
      <c r="A31" s="5"/>
      <c r="B31" s="7"/>
      <c r="C31" s="5" t="s">
        <v>29</v>
      </c>
      <c r="D31" s="42">
        <f>D29</f>
        <v>0</v>
      </c>
      <c r="E31" s="45" t="s">
        <v>12</v>
      </c>
      <c r="F31" s="45" t="s">
        <v>12</v>
      </c>
      <c r="G31" s="42">
        <f>SUM(G29:G30)</f>
        <v>0</v>
      </c>
      <c r="H31" s="42">
        <f>SUM(H29:H30)</f>
        <v>0</v>
      </c>
    </row>
    <row r="32" spans="1:10">
      <c r="A32" s="5"/>
      <c r="B32" s="7"/>
      <c r="C32" s="5" t="s">
        <v>120</v>
      </c>
      <c r="D32" s="17" t="str">
        <f>D30</f>
        <v>_</v>
      </c>
      <c r="E32" s="35" t="s">
        <v>12</v>
      </c>
      <c r="F32" s="35" t="s">
        <v>12</v>
      </c>
      <c r="G32" s="17"/>
      <c r="H32" s="17"/>
    </row>
    <row r="33" spans="1:8">
      <c r="A33" s="40"/>
      <c r="B33" s="104"/>
      <c r="C33" s="104"/>
      <c r="D33" s="50"/>
      <c r="E33" s="50"/>
      <c r="F33" s="111"/>
      <c r="G33" s="111"/>
      <c r="H33" s="111"/>
    </row>
    <row r="34" spans="1:8">
      <c r="A34" s="40"/>
      <c r="B34" s="41"/>
      <c r="C34" s="40"/>
      <c r="D34" s="40"/>
      <c r="E34" s="40"/>
      <c r="F34" s="40"/>
      <c r="G34" s="40"/>
      <c r="H34" s="40"/>
    </row>
    <row r="35" spans="1:8">
      <c r="A35" s="40"/>
      <c r="B35" s="41"/>
      <c r="C35" s="51"/>
      <c r="D35" s="51"/>
      <c r="E35" s="40"/>
      <c r="F35" s="40"/>
      <c r="G35" s="40"/>
      <c r="H35" s="40"/>
    </row>
    <row r="36" spans="1:8">
      <c r="A36" s="40"/>
      <c r="B36" s="31"/>
      <c r="C36" s="52"/>
      <c r="D36" s="52"/>
      <c r="E36" s="40"/>
      <c r="F36" s="104"/>
      <c r="G36" s="104"/>
      <c r="H36" s="104"/>
    </row>
    <row r="37" spans="1:8">
      <c r="C37" s="40"/>
      <c r="D37" s="40"/>
    </row>
    <row r="38" spans="1:8">
      <c r="C38" s="40"/>
      <c r="D38" s="40"/>
    </row>
    <row r="39" spans="1:8">
      <c r="C39" s="52"/>
      <c r="D39" s="52"/>
    </row>
    <row r="40" spans="1:8">
      <c r="C40" s="40"/>
      <c r="D40" s="40"/>
    </row>
  </sheetData>
  <mergeCells count="30">
    <mergeCell ref="B2:H2"/>
    <mergeCell ref="A1:H1"/>
    <mergeCell ref="A3:A4"/>
    <mergeCell ref="B3:B4"/>
    <mergeCell ref="C3:C4"/>
    <mergeCell ref="D3:G3"/>
    <mergeCell ref="H3:H4"/>
    <mergeCell ref="A14:C14"/>
    <mergeCell ref="D14:H14"/>
    <mergeCell ref="A18:C18"/>
    <mergeCell ref="D18:H18"/>
    <mergeCell ref="B6:C6"/>
    <mergeCell ref="D6:H6"/>
    <mergeCell ref="A11:C11"/>
    <mergeCell ref="D11:H11"/>
    <mergeCell ref="A10:C10"/>
    <mergeCell ref="D10:H10"/>
    <mergeCell ref="F36:H36"/>
    <mergeCell ref="A19:C19"/>
    <mergeCell ref="D19:H19"/>
    <mergeCell ref="A20:C20"/>
    <mergeCell ref="D20:H20"/>
    <mergeCell ref="A22:C22"/>
    <mergeCell ref="D22:H22"/>
    <mergeCell ref="A24:C24"/>
    <mergeCell ref="D24:H24"/>
    <mergeCell ref="D26:H26"/>
    <mergeCell ref="B33:C33"/>
    <mergeCell ref="F33:H33"/>
    <mergeCell ref="D27:H27"/>
  </mergeCells>
  <conditionalFormatting sqref="B7">
    <cfRule type="cellIs" dxfId="80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view="pageBreakPreview" topLeftCell="A14" zoomScaleNormal="100" zoomScaleSheetLayoutView="100" workbookViewId="0">
      <selection activeCell="C27" sqref="C27"/>
    </sheetView>
  </sheetViews>
  <sheetFormatPr defaultRowHeight="12.75"/>
  <cols>
    <col min="1" max="1" width="5.42578125" style="54" customWidth="1"/>
    <col min="2" max="2" width="28.5703125" style="74" customWidth="1"/>
    <col min="3" max="3" width="7" style="54" bestFit="1" customWidth="1"/>
    <col min="4" max="4" width="10.42578125" style="54" bestFit="1" customWidth="1"/>
    <col min="5" max="5" width="8.5703125" style="54" customWidth="1"/>
    <col min="6" max="8" width="6.5703125" style="54" bestFit="1" customWidth="1"/>
    <col min="9" max="9" width="9.5703125" style="54" customWidth="1"/>
    <col min="10" max="10" width="7.5703125" style="54" bestFit="1" customWidth="1"/>
    <col min="11" max="12" width="11.140625" style="54" customWidth="1"/>
    <col min="13" max="16384" width="9.140625" style="54"/>
  </cols>
  <sheetData>
    <row r="1" spans="1:255" ht="14.2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</row>
    <row r="2" spans="1:255" ht="13.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13.5">
      <c r="A3" s="131" t="s">
        <v>114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5">
      <c r="A4" s="132"/>
      <c r="B4" s="132"/>
      <c r="C4" s="132"/>
      <c r="D4" s="132"/>
      <c r="E4" s="132"/>
      <c r="F4" s="26"/>
      <c r="G4" s="133"/>
      <c r="H4" s="133"/>
      <c r="I4" s="133"/>
      <c r="J4" s="133"/>
      <c r="K4" s="12"/>
      <c r="L4" s="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7.25" customHeight="1">
      <c r="A5" s="10"/>
      <c r="B5" s="37"/>
      <c r="C5" s="128" t="s">
        <v>122</v>
      </c>
      <c r="D5" s="128"/>
      <c r="E5" s="128"/>
      <c r="F5" s="128"/>
      <c r="G5" s="128"/>
      <c r="H5" s="128"/>
      <c r="I5" s="38"/>
      <c r="J5" s="38"/>
      <c r="K5" s="12"/>
      <c r="L5" s="3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3.5">
      <c r="A6" s="13"/>
      <c r="B6" s="32"/>
      <c r="C6" s="14"/>
      <c r="D6" s="14"/>
      <c r="E6" s="12"/>
      <c r="F6" s="36"/>
      <c r="G6" s="122"/>
      <c r="H6" s="122"/>
      <c r="I6" s="122"/>
      <c r="J6" s="122"/>
      <c r="K6" s="12"/>
      <c r="L6" s="3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32.25" customHeight="1">
      <c r="A7" s="125" t="s">
        <v>0</v>
      </c>
      <c r="B7" s="126" t="s">
        <v>34</v>
      </c>
      <c r="C7" s="125" t="s">
        <v>35</v>
      </c>
      <c r="D7" s="123" t="s">
        <v>36</v>
      </c>
      <c r="E7" s="124"/>
      <c r="F7" s="123" t="s">
        <v>37</v>
      </c>
      <c r="G7" s="124"/>
      <c r="H7" s="123" t="s">
        <v>38</v>
      </c>
      <c r="I7" s="124"/>
      <c r="J7" s="123" t="s">
        <v>39</v>
      </c>
      <c r="K7" s="124"/>
      <c r="L7" s="119" t="s">
        <v>40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27">
      <c r="A8" s="125"/>
      <c r="B8" s="127"/>
      <c r="C8" s="125"/>
      <c r="D8" s="55" t="s">
        <v>41</v>
      </c>
      <c r="E8" s="55" t="s">
        <v>1</v>
      </c>
      <c r="F8" s="55" t="s">
        <v>75</v>
      </c>
      <c r="G8" s="56" t="s">
        <v>40</v>
      </c>
      <c r="H8" s="57" t="s">
        <v>75</v>
      </c>
      <c r="I8" s="55" t="s">
        <v>40</v>
      </c>
      <c r="J8" s="55" t="s">
        <v>75</v>
      </c>
      <c r="K8" s="58" t="s">
        <v>40</v>
      </c>
      <c r="L8" s="11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13.5">
      <c r="A9" s="59">
        <v>1</v>
      </c>
      <c r="B9" s="60">
        <v>2</v>
      </c>
      <c r="C9" s="59">
        <v>3</v>
      </c>
      <c r="D9" s="60">
        <v>4</v>
      </c>
      <c r="E9" s="59">
        <v>5</v>
      </c>
      <c r="F9" s="60">
        <v>6</v>
      </c>
      <c r="G9" s="59">
        <v>7</v>
      </c>
      <c r="H9" s="60">
        <v>8</v>
      </c>
      <c r="I9" s="59">
        <v>9</v>
      </c>
      <c r="J9" s="60">
        <v>10</v>
      </c>
      <c r="K9" s="59">
        <v>11</v>
      </c>
      <c r="L9" s="60">
        <v>12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0" customFormat="1" ht="67.5">
      <c r="A10" s="1">
        <v>1</v>
      </c>
      <c r="B10" s="22" t="s">
        <v>115</v>
      </c>
      <c r="C10" s="23" t="s">
        <v>51</v>
      </c>
      <c r="D10" s="23"/>
      <c r="E10" s="44">
        <v>0.15</v>
      </c>
      <c r="F10" s="42"/>
      <c r="G10" s="42"/>
      <c r="H10" s="42"/>
      <c r="I10" s="42"/>
      <c r="J10" s="42"/>
      <c r="K10" s="42"/>
      <c r="L10" s="42"/>
      <c r="M10" s="19"/>
    </row>
    <row r="11" spans="1:255" s="25" customFormat="1" ht="13.5">
      <c r="A11" s="1"/>
      <c r="B11" s="2" t="s">
        <v>53</v>
      </c>
      <c r="C11" s="1" t="s">
        <v>54</v>
      </c>
      <c r="D11" s="17">
        <v>7.25</v>
      </c>
      <c r="E11" s="42">
        <f>ROUND(D11*E10,2)</f>
        <v>1.0900000000000001</v>
      </c>
      <c r="F11" s="43"/>
      <c r="G11" s="42"/>
      <c r="H11" s="42"/>
      <c r="I11" s="42"/>
      <c r="J11" s="42"/>
      <c r="K11" s="42"/>
      <c r="L11" s="42"/>
    </row>
    <row r="12" spans="1:255" s="25" customFormat="1" ht="15.75">
      <c r="A12" s="1"/>
      <c r="B12" s="2" t="s">
        <v>93</v>
      </c>
      <c r="C12" s="1" t="s">
        <v>71</v>
      </c>
      <c r="D12" s="17">
        <v>16.2</v>
      </c>
      <c r="E12" s="42">
        <f>ROUND(D12*E10,2)</f>
        <v>2.4300000000000002</v>
      </c>
      <c r="F12" s="43"/>
      <c r="G12" s="42"/>
      <c r="H12" s="42"/>
      <c r="I12" s="42"/>
      <c r="J12" s="42"/>
      <c r="K12" s="42"/>
      <c r="L12" s="42"/>
    </row>
    <row r="13" spans="1:255" s="14" customFormat="1" ht="13.5">
      <c r="A13" s="1"/>
      <c r="B13" s="3" t="s">
        <v>45</v>
      </c>
      <c r="C13" s="1" t="s">
        <v>55</v>
      </c>
      <c r="D13" s="17">
        <v>1.35</v>
      </c>
      <c r="E13" s="42">
        <f>ROUND(D13*E10,2)</f>
        <v>0.2</v>
      </c>
      <c r="F13" s="42"/>
      <c r="G13" s="42"/>
      <c r="H13" s="42"/>
      <c r="I13" s="42"/>
      <c r="J13" s="42"/>
      <c r="K13" s="42"/>
      <c r="L13" s="42"/>
      <c r="M13" s="10"/>
    </row>
    <row r="14" spans="1:255" s="53" customFormat="1" ht="15.75">
      <c r="A14" s="61"/>
      <c r="B14" s="24" t="s">
        <v>56</v>
      </c>
      <c r="C14" s="1" t="s">
        <v>57</v>
      </c>
      <c r="D14" s="17">
        <v>0.04</v>
      </c>
      <c r="E14" s="42">
        <f>ROUND(D14*E10,2)</f>
        <v>0.01</v>
      </c>
      <c r="F14" s="42"/>
      <c r="G14" s="42"/>
      <c r="H14" s="42"/>
      <c r="I14" s="42"/>
      <c r="J14" s="42"/>
      <c r="K14" s="42"/>
      <c r="L14" s="42"/>
    </row>
    <row r="15" spans="1:255" s="14" customFormat="1" ht="27">
      <c r="A15" s="1">
        <v>2</v>
      </c>
      <c r="B15" s="15" t="s">
        <v>116</v>
      </c>
      <c r="C15" s="17" t="s">
        <v>43</v>
      </c>
      <c r="D15" s="16"/>
      <c r="E15" s="42">
        <f>E10*1.95*1000</f>
        <v>292.5</v>
      </c>
      <c r="F15" s="42"/>
      <c r="G15" s="42"/>
      <c r="H15" s="42"/>
      <c r="I15" s="42"/>
      <c r="J15" s="42"/>
      <c r="K15" s="42"/>
      <c r="L15" s="42"/>
    </row>
    <row r="16" spans="1:255" s="10" customFormat="1" ht="13.5">
      <c r="A16" s="1">
        <v>3</v>
      </c>
      <c r="B16" s="3" t="s">
        <v>58</v>
      </c>
      <c r="C16" s="23" t="s">
        <v>59</v>
      </c>
      <c r="D16" s="23"/>
      <c r="E16" s="42">
        <v>0.15</v>
      </c>
      <c r="F16" s="42"/>
      <c r="G16" s="42"/>
      <c r="H16" s="42"/>
      <c r="I16" s="42"/>
      <c r="J16" s="42"/>
      <c r="K16" s="42"/>
      <c r="L16" s="42"/>
      <c r="M16" s="19"/>
    </row>
    <row r="17" spans="1:13" s="10" customFormat="1" ht="13.5">
      <c r="A17" s="1"/>
      <c r="B17" s="3" t="s">
        <v>52</v>
      </c>
      <c r="C17" s="23" t="s">
        <v>54</v>
      </c>
      <c r="D17" s="23">
        <v>3.23</v>
      </c>
      <c r="E17" s="42">
        <f>ROUND(E16*D17,2)</f>
        <v>0.48</v>
      </c>
      <c r="F17" s="42"/>
      <c r="G17" s="42"/>
      <c r="H17" s="42"/>
      <c r="I17" s="42"/>
      <c r="J17" s="42"/>
      <c r="K17" s="42"/>
      <c r="L17" s="42"/>
      <c r="M17" s="19"/>
    </row>
    <row r="18" spans="1:13" s="10" customFormat="1" ht="13.5">
      <c r="A18" s="1"/>
      <c r="B18" s="3" t="s">
        <v>68</v>
      </c>
      <c r="C18" s="23" t="s">
        <v>47</v>
      </c>
      <c r="D18" s="23">
        <v>3.62</v>
      </c>
      <c r="E18" s="42">
        <f>ROUND(E16*D18,2)</f>
        <v>0.54</v>
      </c>
      <c r="F18" s="42"/>
      <c r="G18" s="42"/>
      <c r="H18" s="42"/>
      <c r="I18" s="42"/>
      <c r="J18" s="42"/>
      <c r="K18" s="42"/>
      <c r="L18" s="42"/>
      <c r="M18" s="19"/>
    </row>
    <row r="19" spans="1:13" s="10" customFormat="1" ht="13.5">
      <c r="A19" s="1"/>
      <c r="B19" s="3" t="s">
        <v>45</v>
      </c>
      <c r="C19" s="23" t="s">
        <v>46</v>
      </c>
      <c r="D19" s="23">
        <v>0.18</v>
      </c>
      <c r="E19" s="42">
        <f>ROUND(E16*D19,2)</f>
        <v>0.03</v>
      </c>
      <c r="F19" s="42"/>
      <c r="G19" s="42"/>
      <c r="H19" s="42"/>
      <c r="I19" s="42"/>
      <c r="J19" s="42"/>
      <c r="K19" s="42"/>
      <c r="L19" s="42"/>
      <c r="M19" s="19"/>
    </row>
    <row r="20" spans="1:13" s="10" customFormat="1" ht="13.5">
      <c r="A20" s="1"/>
      <c r="B20" s="3" t="s">
        <v>56</v>
      </c>
      <c r="C20" s="23" t="s">
        <v>44</v>
      </c>
      <c r="D20" s="23">
        <v>0.04</v>
      </c>
      <c r="E20" s="42">
        <f>ROUND(E16*D20,2)</f>
        <v>0.01</v>
      </c>
      <c r="F20" s="42"/>
      <c r="G20" s="42"/>
      <c r="H20" s="42"/>
      <c r="I20" s="42"/>
      <c r="J20" s="42"/>
      <c r="K20" s="42"/>
      <c r="L20" s="42"/>
      <c r="M20" s="19"/>
    </row>
    <row r="21" spans="1:13" s="10" customFormat="1" ht="27">
      <c r="A21" s="1">
        <v>4</v>
      </c>
      <c r="B21" s="3" t="s">
        <v>106</v>
      </c>
      <c r="C21" s="23" t="s">
        <v>94</v>
      </c>
      <c r="D21" s="23"/>
      <c r="E21" s="42">
        <v>1.5</v>
      </c>
      <c r="F21" s="42"/>
      <c r="G21" s="42"/>
      <c r="H21" s="42"/>
      <c r="I21" s="42"/>
      <c r="J21" s="42"/>
      <c r="K21" s="42"/>
      <c r="L21" s="42"/>
      <c r="M21" s="19"/>
    </row>
    <row r="22" spans="1:13" s="10" customFormat="1" ht="13.5">
      <c r="A22" s="1"/>
      <c r="B22" s="3" t="s">
        <v>52</v>
      </c>
      <c r="C22" s="23" t="s">
        <v>54</v>
      </c>
      <c r="D22" s="23">
        <v>13.4</v>
      </c>
      <c r="E22" s="42">
        <f>ROUND(E21*D22,2)</f>
        <v>20.100000000000001</v>
      </c>
      <c r="F22" s="42"/>
      <c r="G22" s="42"/>
      <c r="H22" s="42"/>
      <c r="I22" s="42"/>
      <c r="J22" s="42"/>
      <c r="K22" s="42"/>
      <c r="L22" s="42"/>
      <c r="M22" s="19"/>
    </row>
    <row r="23" spans="1:13" s="10" customFormat="1" ht="13.5">
      <c r="A23" s="1"/>
      <c r="B23" s="3" t="s">
        <v>95</v>
      </c>
      <c r="C23" s="23" t="s">
        <v>47</v>
      </c>
      <c r="D23" s="23">
        <v>13</v>
      </c>
      <c r="E23" s="42">
        <f>ROUND(E21*D23,2)</f>
        <v>19.5</v>
      </c>
      <c r="F23" s="42"/>
      <c r="G23" s="42"/>
      <c r="H23" s="42"/>
      <c r="I23" s="42"/>
      <c r="J23" s="42"/>
      <c r="K23" s="42"/>
      <c r="L23" s="42"/>
      <c r="M23" s="19"/>
    </row>
    <row r="24" spans="1:13" ht="13.5">
      <c r="A24" s="66"/>
      <c r="B24" s="66" t="s">
        <v>1</v>
      </c>
      <c r="C24" s="67" t="s">
        <v>46</v>
      </c>
      <c r="D24" s="17"/>
      <c r="E24" s="42"/>
      <c r="F24" s="42"/>
      <c r="G24" s="42"/>
      <c r="H24" s="42"/>
      <c r="I24" s="42"/>
      <c r="J24" s="42"/>
      <c r="K24" s="42"/>
      <c r="L24" s="68"/>
    </row>
    <row r="25" spans="1:13" ht="13.5">
      <c r="A25" s="66"/>
      <c r="B25" s="66" t="s">
        <v>49</v>
      </c>
      <c r="C25" s="69" t="s">
        <v>134</v>
      </c>
      <c r="D25" s="70"/>
      <c r="E25" s="42"/>
      <c r="F25" s="42"/>
      <c r="G25" s="42"/>
      <c r="H25" s="42"/>
      <c r="I25" s="42"/>
      <c r="J25" s="42"/>
      <c r="K25" s="42"/>
      <c r="L25" s="71"/>
    </row>
    <row r="26" spans="1:13" ht="13.5">
      <c r="A26" s="66"/>
      <c r="B26" s="66" t="s">
        <v>1</v>
      </c>
      <c r="C26" s="67" t="s">
        <v>46</v>
      </c>
      <c r="D26" s="70"/>
      <c r="E26" s="42"/>
      <c r="F26" s="42"/>
      <c r="G26" s="42"/>
      <c r="H26" s="42"/>
      <c r="I26" s="42"/>
      <c r="J26" s="42"/>
      <c r="K26" s="42"/>
      <c r="L26" s="71"/>
    </row>
    <row r="27" spans="1:13" ht="13.5">
      <c r="A27" s="66"/>
      <c r="B27" s="66" t="s">
        <v>67</v>
      </c>
      <c r="C27" s="69" t="s">
        <v>134</v>
      </c>
      <c r="D27" s="70"/>
      <c r="E27" s="42"/>
      <c r="F27" s="42"/>
      <c r="G27" s="42"/>
      <c r="H27" s="42"/>
      <c r="I27" s="42"/>
      <c r="J27" s="42"/>
      <c r="K27" s="42"/>
      <c r="L27" s="71"/>
    </row>
    <row r="28" spans="1:13" ht="13.5">
      <c r="A28" s="66"/>
      <c r="B28" s="66" t="s">
        <v>50</v>
      </c>
      <c r="C28" s="67" t="s">
        <v>46</v>
      </c>
      <c r="D28" s="67"/>
      <c r="E28" s="42"/>
      <c r="F28" s="42"/>
      <c r="G28" s="42"/>
      <c r="H28" s="42"/>
      <c r="I28" s="42"/>
      <c r="J28" s="42"/>
      <c r="K28" s="42"/>
      <c r="L28" s="71"/>
    </row>
    <row r="29" spans="1:13" ht="13.5">
      <c r="A29" s="20"/>
      <c r="B29" s="33"/>
      <c r="C29" s="39"/>
      <c r="D29" s="20"/>
      <c r="E29" s="39"/>
      <c r="F29" s="39"/>
      <c r="G29" s="21"/>
      <c r="H29" s="20"/>
      <c r="I29" s="20"/>
      <c r="J29" s="20"/>
      <c r="K29" s="39"/>
      <c r="L29" s="28"/>
    </row>
    <row r="30" spans="1:13" ht="13.5">
      <c r="A30" s="20"/>
      <c r="B30" s="41"/>
      <c r="C30" s="41"/>
      <c r="D30" s="72"/>
      <c r="E30" s="72"/>
      <c r="F30" s="120"/>
      <c r="G30" s="120"/>
      <c r="H30" s="120"/>
      <c r="I30" s="20"/>
      <c r="J30" s="20"/>
      <c r="K30" s="39"/>
      <c r="L30" s="28"/>
    </row>
    <row r="31" spans="1:13" ht="13.5">
      <c r="A31" s="20"/>
      <c r="B31" s="41"/>
      <c r="C31" s="41"/>
      <c r="D31" s="20"/>
      <c r="E31" s="39"/>
      <c r="F31" s="39"/>
      <c r="G31" s="21"/>
      <c r="H31" s="20"/>
      <c r="I31" s="20"/>
      <c r="J31" s="20"/>
      <c r="K31" s="39"/>
      <c r="L31" s="29"/>
    </row>
    <row r="32" spans="1:13" ht="13.5">
      <c r="A32" s="20"/>
      <c r="B32" s="121"/>
      <c r="C32" s="121"/>
      <c r="D32" s="73"/>
      <c r="E32" s="73"/>
      <c r="F32" s="121"/>
      <c r="G32" s="121"/>
      <c r="H32" s="121"/>
      <c r="I32" s="20"/>
      <c r="J32" s="20"/>
      <c r="K32" s="39"/>
      <c r="L32" s="28"/>
    </row>
    <row r="42" spans="2:3" ht="15">
      <c r="B42" s="81"/>
      <c r="C42" s="46"/>
    </row>
    <row r="43" spans="2:3" ht="15">
      <c r="B43" s="81"/>
      <c r="C43" s="46"/>
    </row>
    <row r="44" spans="2:3" ht="15">
      <c r="B44" s="81"/>
      <c r="C44" s="46"/>
    </row>
    <row r="45" spans="2:3" ht="15">
      <c r="B45" s="81"/>
      <c r="C45" s="46"/>
    </row>
    <row r="46" spans="2:3" ht="15">
      <c r="B46" s="81"/>
      <c r="C46" s="46"/>
    </row>
    <row r="47" spans="2:3" ht="15">
      <c r="B47" s="81"/>
      <c r="C47" s="46"/>
    </row>
    <row r="48" spans="2:3" ht="15">
      <c r="B48" s="81"/>
      <c r="C48" s="46"/>
    </row>
  </sheetData>
  <autoFilter ref="A9:IU28"/>
  <mergeCells count="18">
    <mergeCell ref="C5:H5"/>
    <mergeCell ref="A1:L1"/>
    <mergeCell ref="A2:L2"/>
    <mergeCell ref="A3:L3"/>
    <mergeCell ref="A4:E4"/>
    <mergeCell ref="G4:J4"/>
    <mergeCell ref="A7:A8"/>
    <mergeCell ref="B7:B8"/>
    <mergeCell ref="C7:C8"/>
    <mergeCell ref="D7:E7"/>
    <mergeCell ref="F7:G7"/>
    <mergeCell ref="L7:L8"/>
    <mergeCell ref="F30:H30"/>
    <mergeCell ref="B32:C32"/>
    <mergeCell ref="F32:H32"/>
    <mergeCell ref="G6:J6"/>
    <mergeCell ref="H7:I7"/>
    <mergeCell ref="J7:K7"/>
  </mergeCells>
  <conditionalFormatting sqref="A42:A48 D42:IT48 A49:IT509 A8:IT29 A32:IT41 A30:A31 D30:IT31">
    <cfRule type="cellIs" dxfId="79" priority="61" stopIfTrue="1" operator="equal">
      <formula>8223.307275</formula>
    </cfRule>
  </conditionalFormatting>
  <conditionalFormatting sqref="E467:L467 E468:K471 C467:C471">
    <cfRule type="cellIs" dxfId="78" priority="57" stopIfTrue="1" operator="equal">
      <formula>8223.307275</formula>
    </cfRule>
  </conditionalFormatting>
  <conditionalFormatting sqref="E467:L467 E468:K471 C467:C471">
    <cfRule type="cellIs" dxfId="77" priority="56" stopIfTrue="1" operator="equal">
      <formula>8223.307275</formula>
    </cfRule>
  </conditionalFormatting>
  <conditionalFormatting sqref="E471:L471 E472:K475 C471:C475">
    <cfRule type="cellIs" dxfId="76" priority="55" stopIfTrue="1" operator="equal">
      <formula>8223.307275</formula>
    </cfRule>
  </conditionalFormatting>
  <conditionalFormatting sqref="E471:L471 E472:K475 C471:C475">
    <cfRule type="cellIs" dxfId="75" priority="54" stopIfTrue="1" operator="equal">
      <formula>8223.307275</formula>
    </cfRule>
  </conditionalFormatting>
  <conditionalFormatting sqref="E510:L510 E511:K514 C510:C514">
    <cfRule type="cellIs" dxfId="74" priority="53" stopIfTrue="1" operator="equal">
      <formula>8223.307275</formula>
    </cfRule>
  </conditionalFormatting>
  <conditionalFormatting sqref="E510:L510 E511:K514 C510:C514">
    <cfRule type="cellIs" dxfId="73" priority="52" stopIfTrue="1" operator="equal">
      <formula>8223.307275</formula>
    </cfRule>
  </conditionalFormatting>
  <conditionalFormatting sqref="E467:L467 E468:K471 C467:C471">
    <cfRule type="cellIs" dxfId="72" priority="48" stopIfTrue="1" operator="equal">
      <formula>8223.307275</formula>
    </cfRule>
  </conditionalFormatting>
  <conditionalFormatting sqref="E467:L467 E468:K471 C467:C471">
    <cfRule type="cellIs" dxfId="71" priority="47" stopIfTrue="1" operator="equal">
      <formula>8223.307275</formula>
    </cfRule>
  </conditionalFormatting>
  <conditionalFormatting sqref="E471:L471 E472:K475 C471:C475">
    <cfRule type="cellIs" dxfId="70" priority="46" stopIfTrue="1" operator="equal">
      <formula>8223.307275</formula>
    </cfRule>
  </conditionalFormatting>
  <conditionalFormatting sqref="E471:L471 E472:K475 C471:C475">
    <cfRule type="cellIs" dxfId="69" priority="45" stopIfTrue="1" operator="equal">
      <formula>8223.307275</formula>
    </cfRule>
  </conditionalFormatting>
  <conditionalFormatting sqref="E510:L510 E511:K514 C510:C514">
    <cfRule type="cellIs" dxfId="68" priority="44" stopIfTrue="1" operator="equal">
      <formula>8223.307275</formula>
    </cfRule>
  </conditionalFormatting>
  <conditionalFormatting sqref="E510:L510 E511:K514 C510:C514">
    <cfRule type="cellIs" dxfId="67" priority="43" stopIfTrue="1" operator="equal">
      <formula>8223.307275</formula>
    </cfRule>
  </conditionalFormatting>
  <conditionalFormatting sqref="E126:L126 E127:K130 C126:C130">
    <cfRule type="cellIs" dxfId="66" priority="42" stopIfTrue="1" operator="equal">
      <formula>8223.307275</formula>
    </cfRule>
  </conditionalFormatting>
  <conditionalFormatting sqref="B112">
    <cfRule type="cellIs" dxfId="65" priority="38" stopIfTrue="1" operator="equal">
      <formula>8223.307275</formula>
    </cfRule>
  </conditionalFormatting>
  <conditionalFormatting sqref="J112">
    <cfRule type="cellIs" dxfId="64" priority="36" stopIfTrue="1" operator="equal">
      <formula>8223.307275</formula>
    </cfRule>
  </conditionalFormatting>
  <conditionalFormatting sqref="B113">
    <cfRule type="cellIs" dxfId="63" priority="33" stopIfTrue="1" operator="equal">
      <formula>8223.307275</formula>
    </cfRule>
  </conditionalFormatting>
  <conditionalFormatting sqref="J113">
    <cfRule type="cellIs" dxfId="62" priority="31" stopIfTrue="1" operator="equal">
      <formula>8223.307275</formula>
    </cfRule>
  </conditionalFormatting>
  <conditionalFormatting sqref="HM27:IN28 IO28:IP28 IO27 HM29:IO30 IP29:IP31 A42:A48 D42:HL48">
    <cfRule type="cellIs" dxfId="61" priority="30" stopIfTrue="1" operator="equal">
      <formula>8223.307275</formula>
    </cfRule>
  </conditionalFormatting>
  <conditionalFormatting sqref="HM36:IQ41 HM42:IP83 IP33:IP35 HM31:IO35">
    <cfRule type="cellIs" dxfId="60" priority="29" stopIfTrue="1" operator="equal">
      <formula>8223.307275</formula>
    </cfRule>
  </conditionalFormatting>
  <conditionalFormatting sqref="HM42:IN55">
    <cfRule type="cellIs" dxfId="59" priority="28" stopIfTrue="1" operator="equal">
      <formula>8223.307275</formula>
    </cfRule>
  </conditionalFormatting>
  <conditionalFormatting sqref="IO36:IP36 IQ36:IT38 A42:A48 D42:IP48">
    <cfRule type="cellIs" dxfId="58" priority="27" stopIfTrue="1" operator="equal">
      <formula>8223.307275</formula>
    </cfRule>
  </conditionalFormatting>
  <conditionalFormatting sqref="HM58:IQ68 HM41:IN57 HM69:IN82 A42:A48 D42:HL48">
    <cfRule type="cellIs" dxfId="57" priority="26" stopIfTrue="1" operator="equal">
      <formula>8223.307275</formula>
    </cfRule>
  </conditionalFormatting>
  <conditionalFormatting sqref="HM31:IQ33 HM34:IP102">
    <cfRule type="cellIs" dxfId="56" priority="25" stopIfTrue="1" operator="equal">
      <formula>8223.307275</formula>
    </cfRule>
  </conditionalFormatting>
  <conditionalFormatting sqref="HM34:IN47">
    <cfRule type="cellIs" dxfId="55" priority="24" stopIfTrue="1" operator="equal">
      <formula>8223.307275</formula>
    </cfRule>
  </conditionalFormatting>
  <conditionalFormatting sqref="HM50:IQ60 HM33:IN49 HM61:IN74 A42:A48 D42:HL48">
    <cfRule type="cellIs" dxfId="54" priority="23" stopIfTrue="1" operator="equal">
      <formula>8223.307275</formula>
    </cfRule>
  </conditionalFormatting>
  <conditionalFormatting sqref="A42:A48 D42:IP46 D47:IQ48">
    <cfRule type="cellIs" dxfId="53" priority="22" stopIfTrue="1" operator="equal">
      <formula>8223.307275</formula>
    </cfRule>
  </conditionalFormatting>
  <conditionalFormatting sqref="E26:L26 E27:K30 C26:C29">
    <cfRule type="cellIs" dxfId="52" priority="21" stopIfTrue="1" operator="equal">
      <formula>8223.307275</formula>
    </cfRule>
  </conditionalFormatting>
  <conditionalFormatting sqref="A42:A48 D42:IP48">
    <cfRule type="cellIs" dxfId="51" priority="20" stopIfTrue="1" operator="equal">
      <formula>8223.307275</formula>
    </cfRule>
  </conditionalFormatting>
  <conditionalFormatting sqref="E30:L30 E31:K34 C32:C34">
    <cfRule type="cellIs" dxfId="50" priority="19" stopIfTrue="1" operator="equal">
      <formula>8223.307275</formula>
    </cfRule>
  </conditionalFormatting>
  <conditionalFormatting sqref="A42:A48 D42:IP48">
    <cfRule type="cellIs" dxfId="49" priority="18" stopIfTrue="1" operator="equal">
      <formula>8223.307275</formula>
    </cfRule>
  </conditionalFormatting>
  <conditionalFormatting sqref="E28:L28 E29:K32 C28:C29 C32">
    <cfRule type="cellIs" dxfId="48" priority="17" stopIfTrue="1" operator="equal">
      <formula>8223.307275</formula>
    </cfRule>
  </conditionalFormatting>
  <conditionalFormatting sqref="E458:L458 E459:K462 C458:C462">
    <cfRule type="cellIs" dxfId="47" priority="16" stopIfTrue="1" operator="equal">
      <formula>8223.307275</formula>
    </cfRule>
  </conditionalFormatting>
  <conditionalFormatting sqref="E458:L458 E459:K462 C458:C462">
    <cfRule type="cellIs" dxfId="46" priority="15" stopIfTrue="1" operator="equal">
      <formula>8223.307275</formula>
    </cfRule>
  </conditionalFormatting>
  <conditionalFormatting sqref="E462:L462 E463:K466 C462:C466">
    <cfRule type="cellIs" dxfId="45" priority="14" stopIfTrue="1" operator="equal">
      <formula>8223.307275</formula>
    </cfRule>
  </conditionalFormatting>
  <conditionalFormatting sqref="E462:L462 E463:K466 C462:C466">
    <cfRule type="cellIs" dxfId="44" priority="13" stopIfTrue="1" operator="equal">
      <formula>8223.307275</formula>
    </cfRule>
  </conditionalFormatting>
  <conditionalFormatting sqref="E501:L501 E502:K505 C501:C505">
    <cfRule type="cellIs" dxfId="43" priority="12" stopIfTrue="1" operator="equal">
      <formula>8223.307275</formula>
    </cfRule>
  </conditionalFormatting>
  <conditionalFormatting sqref="E501:L501 E502:K505 C501:C505">
    <cfRule type="cellIs" dxfId="42" priority="11" stopIfTrue="1" operator="equal">
      <formula>8223.307275</formula>
    </cfRule>
  </conditionalFormatting>
  <conditionalFormatting sqref="E25:K28">
    <cfRule type="cellIs" dxfId="41" priority="10" stopIfTrue="1" operator="equal">
      <formula>8223.307275</formula>
    </cfRule>
  </conditionalFormatting>
  <conditionalFormatting sqref="B42:C48">
    <cfRule type="cellIs" dxfId="40" priority="2" stopIfTrue="1" operator="equal">
      <formula>8223.307275</formula>
    </cfRule>
  </conditionalFormatting>
  <conditionalFormatting sqref="B42:C48">
    <cfRule type="cellIs" dxfId="39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view="pageBreakPreview" topLeftCell="A7" zoomScaleNormal="100" zoomScaleSheetLayoutView="100" workbookViewId="0">
      <selection activeCell="C20" sqref="C20"/>
    </sheetView>
  </sheetViews>
  <sheetFormatPr defaultRowHeight="15"/>
  <cols>
    <col min="1" max="1" width="5.42578125" style="46" customWidth="1"/>
    <col min="2" max="2" width="31.140625" style="81" customWidth="1"/>
    <col min="3" max="3" width="15.42578125" style="46" customWidth="1"/>
    <col min="4" max="4" width="10.85546875" style="46" customWidth="1"/>
    <col min="5" max="5" width="7.7109375" style="46" bestFit="1" customWidth="1"/>
    <col min="6" max="6" width="6.5703125" style="46" bestFit="1" customWidth="1"/>
    <col min="7" max="7" width="9" style="46" bestFit="1" customWidth="1"/>
    <col min="8" max="8" width="6.5703125" style="46" bestFit="1" customWidth="1"/>
    <col min="9" max="9" width="7.5703125" style="46" bestFit="1" customWidth="1"/>
    <col min="10" max="10" width="7.42578125" style="46" bestFit="1" customWidth="1"/>
    <col min="11" max="12" width="9" style="46" bestFit="1" customWidth="1"/>
    <col min="13" max="16384" width="9.140625" style="46"/>
  </cols>
  <sheetData>
    <row r="1" spans="1:255" s="53" customFormat="1" ht="20.25" customHeight="1">
      <c r="A1" s="134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55" s="10" customFormat="1" ht="13.5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255" s="10" customFormat="1" ht="13.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55" s="10" customFormat="1" ht="14.25" customHeight="1">
      <c r="B4" s="37"/>
      <c r="C4" s="128" t="s">
        <v>122</v>
      </c>
      <c r="D4" s="128"/>
      <c r="E4" s="128"/>
      <c r="F4" s="128"/>
      <c r="G4" s="128"/>
      <c r="H4" s="128"/>
      <c r="I4" s="38"/>
      <c r="J4" s="38"/>
      <c r="K4" s="12"/>
      <c r="L4" s="37"/>
    </row>
    <row r="5" spans="1:255" s="10" customFormat="1" ht="14.25" customHeight="1">
      <c r="A5" s="13"/>
      <c r="B5" s="31"/>
      <c r="C5" s="14"/>
      <c r="D5" s="14"/>
      <c r="E5" s="12"/>
      <c r="F5" s="36"/>
      <c r="G5" s="122"/>
      <c r="H5" s="122"/>
      <c r="I5" s="122"/>
      <c r="J5" s="122"/>
      <c r="K5" s="12"/>
      <c r="L5" s="37"/>
    </row>
    <row r="6" spans="1:255" s="14" customFormat="1" ht="30.75" customHeight="1">
      <c r="A6" s="125" t="s">
        <v>0</v>
      </c>
      <c r="B6" s="126" t="s">
        <v>34</v>
      </c>
      <c r="C6" s="125" t="s">
        <v>35</v>
      </c>
      <c r="D6" s="123" t="s">
        <v>36</v>
      </c>
      <c r="E6" s="124"/>
      <c r="F6" s="123" t="s">
        <v>37</v>
      </c>
      <c r="G6" s="124"/>
      <c r="H6" s="123" t="s">
        <v>38</v>
      </c>
      <c r="I6" s="124"/>
      <c r="J6" s="123" t="s">
        <v>39</v>
      </c>
      <c r="K6" s="124"/>
      <c r="L6" s="119" t="s">
        <v>40</v>
      </c>
    </row>
    <row r="7" spans="1:255" s="14" customFormat="1" ht="41.25" customHeight="1">
      <c r="A7" s="125"/>
      <c r="B7" s="127"/>
      <c r="C7" s="125"/>
      <c r="D7" s="55" t="s">
        <v>41</v>
      </c>
      <c r="E7" s="55" t="s">
        <v>1</v>
      </c>
      <c r="F7" s="55" t="s">
        <v>75</v>
      </c>
      <c r="G7" s="56" t="s">
        <v>40</v>
      </c>
      <c r="H7" s="57" t="s">
        <v>75</v>
      </c>
      <c r="I7" s="55" t="s">
        <v>40</v>
      </c>
      <c r="J7" s="55" t="s">
        <v>75</v>
      </c>
      <c r="K7" s="58" t="s">
        <v>40</v>
      </c>
      <c r="L7" s="119"/>
      <c r="N7" s="36"/>
    </row>
    <row r="8" spans="1:255" s="14" customFormat="1" ht="13.5">
      <c r="A8" s="59">
        <v>1</v>
      </c>
      <c r="B8" s="55">
        <v>2</v>
      </c>
      <c r="C8" s="59">
        <v>3</v>
      </c>
      <c r="D8" s="55">
        <v>4</v>
      </c>
      <c r="E8" s="59">
        <v>5</v>
      </c>
      <c r="F8" s="55">
        <v>6</v>
      </c>
      <c r="G8" s="59">
        <v>7</v>
      </c>
      <c r="H8" s="55">
        <v>8</v>
      </c>
      <c r="I8" s="59">
        <v>9</v>
      </c>
      <c r="J8" s="55">
        <v>10</v>
      </c>
      <c r="K8" s="59">
        <v>11</v>
      </c>
      <c r="L8" s="55">
        <v>12</v>
      </c>
    </row>
    <row r="9" spans="1:255" s="54" customFormat="1" ht="54">
      <c r="A9" s="1">
        <v>1</v>
      </c>
      <c r="B9" s="30" t="s">
        <v>97</v>
      </c>
      <c r="C9" s="17" t="s">
        <v>66</v>
      </c>
      <c r="D9" s="18"/>
      <c r="E9" s="45">
        <v>2.9125000000000001</v>
      </c>
      <c r="F9" s="45"/>
      <c r="G9" s="45"/>
      <c r="H9" s="45"/>
      <c r="I9" s="45"/>
      <c r="J9" s="45"/>
      <c r="K9" s="45"/>
      <c r="L9" s="4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4" customFormat="1" ht="13.5">
      <c r="A10" s="1"/>
      <c r="B10" s="30" t="s">
        <v>52</v>
      </c>
      <c r="C10" s="17" t="s">
        <v>42</v>
      </c>
      <c r="D10" s="16">
        <v>15</v>
      </c>
      <c r="E10" s="45">
        <f>ROUND(E9*D10,2)</f>
        <v>43.69</v>
      </c>
      <c r="F10" s="45"/>
      <c r="G10" s="45"/>
      <c r="H10" s="45"/>
      <c r="I10" s="45"/>
      <c r="J10" s="45"/>
      <c r="K10" s="45"/>
      <c r="L10" s="45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54" customFormat="1" ht="13.5">
      <c r="A11" s="1"/>
      <c r="B11" s="30" t="s">
        <v>63</v>
      </c>
      <c r="C11" s="16" t="s">
        <v>47</v>
      </c>
      <c r="D11" s="16">
        <v>2.16</v>
      </c>
      <c r="E11" s="45">
        <f>ROUND(E9*D11,2)</f>
        <v>6.29</v>
      </c>
      <c r="F11" s="45"/>
      <c r="G11" s="45"/>
      <c r="H11" s="45"/>
      <c r="I11" s="45"/>
      <c r="J11" s="45"/>
      <c r="K11" s="45"/>
      <c r="L11" s="45"/>
      <c r="M11" s="10"/>
      <c r="N11" s="10"/>
      <c r="O11" s="10"/>
      <c r="P11" s="10"/>
      <c r="Q11" s="2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54" customFormat="1" ht="13.5">
      <c r="A12" s="1"/>
      <c r="B12" s="30" t="s">
        <v>62</v>
      </c>
      <c r="C12" s="17" t="s">
        <v>47</v>
      </c>
      <c r="D12" s="16">
        <v>0.97</v>
      </c>
      <c r="E12" s="45">
        <f>ROUND(E9*D12,2)</f>
        <v>2.83</v>
      </c>
      <c r="F12" s="45"/>
      <c r="G12" s="45"/>
      <c r="H12" s="45"/>
      <c r="I12" s="45"/>
      <c r="J12" s="45"/>
      <c r="K12" s="45"/>
      <c r="L12" s="45"/>
      <c r="M12" s="10"/>
      <c r="N12" s="2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4" customFormat="1" ht="27">
      <c r="A13" s="1"/>
      <c r="B13" s="30" t="s">
        <v>70</v>
      </c>
      <c r="C13" s="17" t="s">
        <v>47</v>
      </c>
      <c r="D13" s="16">
        <v>2.73</v>
      </c>
      <c r="E13" s="45">
        <f>ROUND(E9*D13,2)</f>
        <v>7.95</v>
      </c>
      <c r="F13" s="45"/>
      <c r="G13" s="45"/>
      <c r="H13" s="45"/>
      <c r="I13" s="45"/>
      <c r="J13" s="45"/>
      <c r="K13" s="45"/>
      <c r="L13" s="4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54" customFormat="1" ht="15.75">
      <c r="A14" s="1"/>
      <c r="B14" s="30" t="s">
        <v>65</v>
      </c>
      <c r="C14" s="16" t="s">
        <v>57</v>
      </c>
      <c r="D14" s="16">
        <v>122</v>
      </c>
      <c r="E14" s="45">
        <f>ROUND(E9*D14,2)</f>
        <v>355.33</v>
      </c>
      <c r="F14" s="45"/>
      <c r="G14" s="45"/>
      <c r="H14" s="45"/>
      <c r="I14" s="45"/>
      <c r="J14" s="45"/>
      <c r="K14" s="45"/>
      <c r="L14" s="4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54" customFormat="1" ht="15.75">
      <c r="A15" s="1"/>
      <c r="B15" s="30" t="s">
        <v>48</v>
      </c>
      <c r="C15" s="16" t="s">
        <v>57</v>
      </c>
      <c r="D15" s="16">
        <v>7</v>
      </c>
      <c r="E15" s="45">
        <f>ROUND(E9*D15,2)</f>
        <v>20.39</v>
      </c>
      <c r="F15" s="45"/>
      <c r="G15" s="45"/>
      <c r="H15" s="45"/>
      <c r="I15" s="45"/>
      <c r="J15" s="45"/>
      <c r="K15" s="45"/>
      <c r="L15" s="45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62" customFormat="1" ht="40.5">
      <c r="A16" s="1">
        <v>2</v>
      </c>
      <c r="B16" s="30" t="s">
        <v>117</v>
      </c>
      <c r="C16" s="17" t="s">
        <v>43</v>
      </c>
      <c r="D16" s="17"/>
      <c r="E16" s="45">
        <f>E14*1.55</f>
        <v>550.76149999999996</v>
      </c>
      <c r="F16" s="45"/>
      <c r="G16" s="45"/>
      <c r="H16" s="45"/>
      <c r="I16" s="45"/>
      <c r="J16" s="45"/>
      <c r="K16" s="45"/>
      <c r="L16" s="45"/>
    </row>
    <row r="17" spans="1:12">
      <c r="A17" s="61"/>
      <c r="B17" s="78" t="s">
        <v>40</v>
      </c>
      <c r="C17" s="67" t="s">
        <v>46</v>
      </c>
      <c r="D17" s="17"/>
      <c r="E17" s="79"/>
      <c r="F17" s="79"/>
      <c r="G17" s="79"/>
      <c r="H17" s="79"/>
      <c r="I17" s="79"/>
      <c r="J17" s="79"/>
      <c r="K17" s="79"/>
      <c r="L17" s="79"/>
    </row>
    <row r="18" spans="1:12">
      <c r="A18" s="61"/>
      <c r="B18" s="80" t="s">
        <v>72</v>
      </c>
      <c r="C18" s="69" t="s">
        <v>134</v>
      </c>
      <c r="D18" s="70"/>
      <c r="E18" s="79"/>
      <c r="F18" s="79"/>
      <c r="G18" s="79"/>
      <c r="H18" s="79"/>
      <c r="I18" s="79"/>
      <c r="J18" s="79"/>
      <c r="K18" s="79"/>
      <c r="L18" s="79"/>
    </row>
    <row r="19" spans="1:12">
      <c r="A19" s="61"/>
      <c r="B19" s="80" t="s">
        <v>60</v>
      </c>
      <c r="C19" s="67" t="s">
        <v>46</v>
      </c>
      <c r="D19" s="70"/>
      <c r="E19" s="79"/>
      <c r="F19" s="79"/>
      <c r="G19" s="79"/>
      <c r="H19" s="79"/>
      <c r="I19" s="79"/>
      <c r="J19" s="79"/>
      <c r="K19" s="79"/>
      <c r="L19" s="79"/>
    </row>
    <row r="20" spans="1:12">
      <c r="A20" s="61"/>
      <c r="B20" s="80" t="s">
        <v>78</v>
      </c>
      <c r="C20" s="69" t="s">
        <v>134</v>
      </c>
      <c r="D20" s="70"/>
      <c r="E20" s="79"/>
      <c r="F20" s="79"/>
      <c r="G20" s="79"/>
      <c r="H20" s="79"/>
      <c r="I20" s="79"/>
      <c r="J20" s="79"/>
      <c r="K20" s="79"/>
      <c r="L20" s="79"/>
    </row>
    <row r="21" spans="1:12">
      <c r="A21" s="61"/>
      <c r="B21" s="80" t="s">
        <v>61</v>
      </c>
      <c r="C21" s="67" t="s">
        <v>46</v>
      </c>
      <c r="D21" s="67"/>
      <c r="E21" s="79"/>
      <c r="F21" s="79"/>
      <c r="G21" s="79"/>
      <c r="H21" s="79"/>
      <c r="I21" s="79"/>
      <c r="J21" s="79"/>
      <c r="K21" s="79"/>
      <c r="L21" s="79"/>
    </row>
    <row r="23" spans="1:12" ht="14.25" customHeight="1">
      <c r="B23" s="41"/>
    </row>
    <row r="24" spans="1:12" ht="15.75" customHeight="1">
      <c r="B24" s="41"/>
    </row>
    <row r="42" spans="2:3">
      <c r="B42" s="30" t="s">
        <v>45</v>
      </c>
      <c r="C42" s="35" t="s">
        <v>46</v>
      </c>
    </row>
    <row r="43" spans="2:3">
      <c r="B43" s="30" t="s">
        <v>64</v>
      </c>
      <c r="C43" s="35" t="s">
        <v>46</v>
      </c>
    </row>
    <row r="44" spans="2:3">
      <c r="B44" s="30" t="s">
        <v>92</v>
      </c>
      <c r="C44" s="17" t="s">
        <v>44</v>
      </c>
    </row>
    <row r="45" spans="2:3">
      <c r="B45" s="30" t="s">
        <v>76</v>
      </c>
      <c r="C45" s="17" t="s">
        <v>44</v>
      </c>
    </row>
    <row r="46" spans="2:3" ht="54">
      <c r="B46" s="22" t="s">
        <v>100</v>
      </c>
      <c r="C46" s="23" t="s">
        <v>51</v>
      </c>
    </row>
    <row r="47" spans="2:3">
      <c r="B47" s="2" t="s">
        <v>53</v>
      </c>
      <c r="C47" s="1" t="s">
        <v>54</v>
      </c>
    </row>
    <row r="48" spans="2:3" ht="15.75">
      <c r="B48" s="2" t="s">
        <v>93</v>
      </c>
      <c r="C48" s="1" t="s">
        <v>71</v>
      </c>
    </row>
  </sheetData>
  <autoFilter ref="A8:IU21"/>
  <mergeCells count="13">
    <mergeCell ref="A1:L1"/>
    <mergeCell ref="A2:K2"/>
    <mergeCell ref="G5:J5"/>
    <mergeCell ref="A3:L3"/>
    <mergeCell ref="F6:G6"/>
    <mergeCell ref="H6:I6"/>
    <mergeCell ref="J6:K6"/>
    <mergeCell ref="L6:L7"/>
    <mergeCell ref="A6:A7"/>
    <mergeCell ref="B6:B7"/>
    <mergeCell ref="C6:C7"/>
    <mergeCell ref="D6:E6"/>
    <mergeCell ref="C4:H4"/>
  </mergeCells>
  <conditionalFormatting sqref="A17:IP22 A49:IP88 A9:IT16 A25:IP41 A23:A24 C23:IP24">
    <cfRule type="cellIs" dxfId="38" priority="48" stopIfTrue="1" operator="equal">
      <formula>8223.307275</formula>
    </cfRule>
  </conditionalFormatting>
  <conditionalFormatting sqref="A42:A48 D42:IP48">
    <cfRule type="cellIs" dxfId="37" priority="14" stopIfTrue="1" operator="equal">
      <formula>8223.307275</formula>
    </cfRule>
  </conditionalFormatting>
  <conditionalFormatting sqref="HM36:IQ46 HM19:IN35 HM47:IN60 A42:A48 D42:HL48">
    <cfRule type="cellIs" dxfId="36" priority="13" stopIfTrue="1" operator="equal">
      <formula>8223.307275</formula>
    </cfRule>
  </conditionalFormatting>
  <conditionalFormatting sqref="C17:D21">
    <cfRule type="cellIs" dxfId="35" priority="12" stopIfTrue="1" operator="equal">
      <formula>8223.307275</formula>
    </cfRule>
  </conditionalFormatting>
  <conditionalFormatting sqref="C17:C21">
    <cfRule type="cellIs" dxfId="34" priority="11" stopIfTrue="1" operator="equal">
      <formula>8223.307275</formula>
    </cfRule>
  </conditionalFormatting>
  <conditionalFormatting sqref="B42:C48">
    <cfRule type="cellIs" dxfId="33" priority="2" stopIfTrue="1" operator="equal">
      <formula>8223.307275</formula>
    </cfRule>
  </conditionalFormatting>
  <conditionalFormatting sqref="B46:C48">
    <cfRule type="cellIs" dxfId="32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0"/>
  <sheetViews>
    <sheetView view="pageBreakPreview" topLeftCell="A45" zoomScaleNormal="100" zoomScaleSheetLayoutView="100" workbookViewId="0">
      <selection activeCell="C56" sqref="C56"/>
    </sheetView>
  </sheetViews>
  <sheetFormatPr defaultRowHeight="15"/>
  <cols>
    <col min="1" max="1" width="6.5703125" style="46" bestFit="1" customWidth="1"/>
    <col min="2" max="2" width="31.140625" style="81" customWidth="1"/>
    <col min="3" max="3" width="7" style="46" bestFit="1" customWidth="1"/>
    <col min="4" max="4" width="10.85546875" style="46" customWidth="1"/>
    <col min="5" max="5" width="9.7109375" style="46" customWidth="1"/>
    <col min="6" max="6" width="11.28515625" style="46" customWidth="1"/>
    <col min="7" max="7" width="12" style="46" customWidth="1"/>
    <col min="8" max="8" width="6.5703125" style="46" bestFit="1" customWidth="1"/>
    <col min="9" max="9" width="9" style="46" bestFit="1" customWidth="1"/>
    <col min="10" max="10" width="7.42578125" style="46" bestFit="1" customWidth="1"/>
    <col min="11" max="11" width="9.7109375" style="46" bestFit="1" customWidth="1"/>
    <col min="12" max="12" width="11.7109375" style="46" customWidth="1"/>
    <col min="13" max="16384" width="9.140625" style="46"/>
  </cols>
  <sheetData>
    <row r="1" spans="1:14" s="53" customFormat="1" ht="20.2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s="10" customFormat="1" ht="13.5">
      <c r="A2" s="131" t="s">
        <v>101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s="10" customFormat="1" ht="16.5">
      <c r="A3" s="104"/>
      <c r="B3" s="104"/>
      <c r="C3" s="104"/>
      <c r="D3" s="104"/>
      <c r="E3" s="104"/>
      <c r="F3" s="11"/>
      <c r="G3" s="133"/>
      <c r="H3" s="133"/>
      <c r="I3" s="133"/>
      <c r="J3" s="133"/>
      <c r="K3" s="12"/>
      <c r="L3" s="37"/>
    </row>
    <row r="4" spans="1:14" s="10" customFormat="1" ht="14.25" customHeight="1">
      <c r="B4" s="37"/>
      <c r="C4" s="128" t="s">
        <v>122</v>
      </c>
      <c r="D4" s="128"/>
      <c r="E4" s="128"/>
      <c r="F4" s="128"/>
      <c r="G4" s="128"/>
      <c r="H4" s="128"/>
      <c r="I4" s="128"/>
      <c r="J4" s="38"/>
      <c r="K4" s="12"/>
      <c r="L4" s="37"/>
    </row>
    <row r="5" spans="1:14" s="10" customFormat="1" ht="14.25" customHeight="1">
      <c r="A5" s="13"/>
      <c r="B5" s="31"/>
      <c r="C5" s="14"/>
      <c r="D5" s="14"/>
      <c r="E5" s="12"/>
      <c r="F5" s="36"/>
      <c r="G5" s="122"/>
      <c r="H5" s="122"/>
      <c r="I5" s="122"/>
      <c r="J5" s="122"/>
      <c r="K5" s="12"/>
      <c r="L5" s="37"/>
    </row>
    <row r="6" spans="1:14" s="14" customFormat="1" ht="30.75" customHeight="1">
      <c r="A6" s="125" t="s">
        <v>0</v>
      </c>
      <c r="B6" s="126" t="s">
        <v>34</v>
      </c>
      <c r="C6" s="125" t="s">
        <v>35</v>
      </c>
      <c r="D6" s="123" t="s">
        <v>36</v>
      </c>
      <c r="E6" s="124"/>
      <c r="F6" s="123" t="s">
        <v>37</v>
      </c>
      <c r="G6" s="124"/>
      <c r="H6" s="123" t="s">
        <v>38</v>
      </c>
      <c r="I6" s="124"/>
      <c r="J6" s="123" t="s">
        <v>39</v>
      </c>
      <c r="K6" s="124"/>
      <c r="L6" s="119" t="s">
        <v>40</v>
      </c>
    </row>
    <row r="7" spans="1:14" s="14" customFormat="1" ht="41.25" customHeight="1">
      <c r="A7" s="125"/>
      <c r="B7" s="127"/>
      <c r="C7" s="125"/>
      <c r="D7" s="55" t="s">
        <v>41</v>
      </c>
      <c r="E7" s="55" t="s">
        <v>1</v>
      </c>
      <c r="F7" s="55" t="s">
        <v>75</v>
      </c>
      <c r="G7" s="56" t="s">
        <v>40</v>
      </c>
      <c r="H7" s="57" t="s">
        <v>75</v>
      </c>
      <c r="I7" s="55" t="s">
        <v>40</v>
      </c>
      <c r="J7" s="55" t="s">
        <v>75</v>
      </c>
      <c r="K7" s="58" t="s">
        <v>40</v>
      </c>
      <c r="L7" s="119"/>
      <c r="N7" s="36"/>
    </row>
    <row r="8" spans="1:14" s="14" customFormat="1" ht="13.5">
      <c r="A8" s="59">
        <v>1</v>
      </c>
      <c r="B8" s="55">
        <v>2</v>
      </c>
      <c r="C8" s="59">
        <v>3</v>
      </c>
      <c r="D8" s="55">
        <v>4</v>
      </c>
      <c r="E8" s="59">
        <v>5</v>
      </c>
      <c r="F8" s="55">
        <v>6</v>
      </c>
      <c r="G8" s="59">
        <v>7</v>
      </c>
      <c r="H8" s="55">
        <v>8</v>
      </c>
      <c r="I8" s="59">
        <v>9</v>
      </c>
      <c r="J8" s="55">
        <v>10</v>
      </c>
      <c r="K8" s="59">
        <v>11</v>
      </c>
      <c r="L8" s="55">
        <v>12</v>
      </c>
    </row>
    <row r="9" spans="1:14" s="10" customFormat="1" ht="54">
      <c r="A9" s="1">
        <v>1</v>
      </c>
      <c r="B9" s="22" t="s">
        <v>98</v>
      </c>
      <c r="C9" s="23" t="s">
        <v>51</v>
      </c>
      <c r="D9" s="23"/>
      <c r="E9" s="83">
        <v>2.87E-2</v>
      </c>
      <c r="F9" s="42"/>
      <c r="G9" s="42"/>
      <c r="H9" s="42"/>
      <c r="I9" s="42"/>
      <c r="J9" s="42"/>
      <c r="K9" s="42"/>
      <c r="L9" s="42"/>
      <c r="M9" s="19"/>
    </row>
    <row r="10" spans="1:14" s="25" customFormat="1" ht="13.5">
      <c r="A10" s="1"/>
      <c r="B10" s="2" t="s">
        <v>53</v>
      </c>
      <c r="C10" s="1" t="s">
        <v>54</v>
      </c>
      <c r="D10" s="17">
        <v>20</v>
      </c>
      <c r="E10" s="42">
        <f>ROUND(D10*E9,2)</f>
        <v>0.56999999999999995</v>
      </c>
      <c r="F10" s="43"/>
      <c r="G10" s="42"/>
      <c r="H10" s="42"/>
      <c r="I10" s="42"/>
      <c r="J10" s="42"/>
      <c r="K10" s="42"/>
      <c r="L10" s="42"/>
    </row>
    <row r="11" spans="1:14" s="25" customFormat="1" ht="15.75">
      <c r="A11" s="1"/>
      <c r="B11" s="2" t="s">
        <v>74</v>
      </c>
      <c r="C11" s="1" t="s">
        <v>71</v>
      </c>
      <c r="D11" s="17">
        <v>44.8</v>
      </c>
      <c r="E11" s="42">
        <f>ROUND(D11*E9,2)</f>
        <v>1.29</v>
      </c>
      <c r="F11" s="43"/>
      <c r="G11" s="42"/>
      <c r="H11" s="42"/>
      <c r="I11" s="42"/>
      <c r="J11" s="42"/>
      <c r="K11" s="42"/>
      <c r="L11" s="42"/>
    </row>
    <row r="12" spans="1:14" s="14" customFormat="1" ht="13.5">
      <c r="A12" s="1"/>
      <c r="B12" s="3" t="s">
        <v>45</v>
      </c>
      <c r="C12" s="1" t="s">
        <v>55</v>
      </c>
      <c r="D12" s="17">
        <v>2.1</v>
      </c>
      <c r="E12" s="42">
        <f>ROUND(D12*E9,2)</f>
        <v>0.06</v>
      </c>
      <c r="F12" s="42"/>
      <c r="G12" s="42"/>
      <c r="H12" s="42"/>
      <c r="I12" s="42"/>
      <c r="J12" s="42"/>
      <c r="K12" s="42"/>
      <c r="L12" s="42"/>
      <c r="M12" s="10"/>
    </row>
    <row r="13" spans="1:14" s="53" customFormat="1" ht="15.75">
      <c r="A13" s="61"/>
      <c r="B13" s="24" t="s">
        <v>56</v>
      </c>
      <c r="C13" s="1" t="s">
        <v>57</v>
      </c>
      <c r="D13" s="17">
        <v>0.05</v>
      </c>
      <c r="E13" s="42">
        <f>ROUND(D13*E9,2)</f>
        <v>0</v>
      </c>
      <c r="F13" s="42"/>
      <c r="G13" s="42"/>
      <c r="H13" s="42"/>
      <c r="I13" s="42"/>
      <c r="J13" s="42"/>
      <c r="K13" s="42"/>
      <c r="L13" s="42"/>
    </row>
    <row r="14" spans="1:14" s="14" customFormat="1" ht="27">
      <c r="A14" s="1">
        <v>2</v>
      </c>
      <c r="B14" s="15" t="s">
        <v>99</v>
      </c>
      <c r="C14" s="17" t="s">
        <v>43</v>
      </c>
      <c r="D14" s="16"/>
      <c r="E14" s="42">
        <f>E9*1.95*1000</f>
        <v>55.965000000000003</v>
      </c>
      <c r="F14" s="42"/>
      <c r="G14" s="42"/>
      <c r="H14" s="42"/>
      <c r="I14" s="42"/>
      <c r="J14" s="42"/>
      <c r="K14" s="42"/>
      <c r="L14" s="42"/>
    </row>
    <row r="15" spans="1:14" s="10" customFormat="1" ht="13.5">
      <c r="A15" s="1">
        <v>3</v>
      </c>
      <c r="B15" s="3" t="s">
        <v>58</v>
      </c>
      <c r="C15" s="23" t="s">
        <v>59</v>
      </c>
      <c r="D15" s="23"/>
      <c r="E15" s="83">
        <f>E9</f>
        <v>2.87E-2</v>
      </c>
      <c r="F15" s="42"/>
      <c r="G15" s="42"/>
      <c r="H15" s="42"/>
      <c r="I15" s="42"/>
      <c r="J15" s="42"/>
      <c r="K15" s="42"/>
      <c r="L15" s="42"/>
      <c r="M15" s="19"/>
    </row>
    <row r="16" spans="1:14" s="10" customFormat="1" ht="13.5">
      <c r="A16" s="1"/>
      <c r="B16" s="3" t="s">
        <v>52</v>
      </c>
      <c r="C16" s="23" t="s">
        <v>54</v>
      </c>
      <c r="D16" s="23">
        <v>3.23</v>
      </c>
      <c r="E16" s="42">
        <f>ROUND(E15*D16,2)</f>
        <v>0.09</v>
      </c>
      <c r="F16" s="42"/>
      <c r="G16" s="42"/>
      <c r="H16" s="42"/>
      <c r="I16" s="42"/>
      <c r="J16" s="42"/>
      <c r="K16" s="42"/>
      <c r="L16" s="42"/>
      <c r="M16" s="19"/>
    </row>
    <row r="17" spans="1:255" s="10" customFormat="1" ht="13.5">
      <c r="A17" s="1"/>
      <c r="B17" s="3" t="s">
        <v>68</v>
      </c>
      <c r="C17" s="23" t="s">
        <v>47</v>
      </c>
      <c r="D17" s="23">
        <v>3.62</v>
      </c>
      <c r="E17" s="42">
        <f>ROUND(E15*D17,2)</f>
        <v>0.1</v>
      </c>
      <c r="F17" s="42"/>
      <c r="G17" s="42"/>
      <c r="H17" s="42"/>
      <c r="I17" s="42"/>
      <c r="J17" s="42"/>
      <c r="K17" s="42"/>
      <c r="L17" s="42"/>
      <c r="M17" s="19"/>
    </row>
    <row r="18" spans="1:255" s="10" customFormat="1" ht="13.5">
      <c r="A18" s="1"/>
      <c r="B18" s="3" t="s">
        <v>45</v>
      </c>
      <c r="C18" s="23" t="s">
        <v>46</v>
      </c>
      <c r="D18" s="23">
        <v>0.18</v>
      </c>
      <c r="E18" s="42">
        <f>ROUND(E15*D18,2)</f>
        <v>0.01</v>
      </c>
      <c r="F18" s="42"/>
      <c r="G18" s="42"/>
      <c r="H18" s="42"/>
      <c r="I18" s="42"/>
      <c r="J18" s="42"/>
      <c r="K18" s="42"/>
      <c r="L18" s="42"/>
      <c r="M18" s="19"/>
    </row>
    <row r="19" spans="1:255" s="10" customFormat="1" ht="13.5">
      <c r="A19" s="1"/>
      <c r="B19" s="3" t="s">
        <v>56</v>
      </c>
      <c r="C19" s="23" t="s">
        <v>44</v>
      </c>
      <c r="D19" s="23">
        <v>0.04</v>
      </c>
      <c r="E19" s="42">
        <f>ROUND(E15*D19,2)</f>
        <v>0</v>
      </c>
      <c r="F19" s="42"/>
      <c r="G19" s="42"/>
      <c r="H19" s="42"/>
      <c r="I19" s="42"/>
      <c r="J19" s="42"/>
      <c r="K19" s="42"/>
      <c r="L19" s="42"/>
      <c r="M19" s="19"/>
    </row>
    <row r="20" spans="1:255" s="10" customFormat="1" ht="27">
      <c r="A20" s="1">
        <v>4</v>
      </c>
      <c r="B20" s="3" t="s">
        <v>107</v>
      </c>
      <c r="C20" s="23" t="s">
        <v>44</v>
      </c>
      <c r="D20" s="23"/>
      <c r="E20" s="42">
        <v>10</v>
      </c>
      <c r="F20" s="42"/>
      <c r="G20" s="42"/>
      <c r="H20" s="42"/>
      <c r="I20" s="42"/>
      <c r="J20" s="42"/>
      <c r="K20" s="42"/>
      <c r="L20" s="42"/>
      <c r="M20" s="19"/>
    </row>
    <row r="21" spans="1:255" s="10" customFormat="1" ht="13.5">
      <c r="A21" s="1"/>
      <c r="B21" s="3" t="s">
        <v>52</v>
      </c>
      <c r="C21" s="23" t="s">
        <v>54</v>
      </c>
      <c r="D21" s="23">
        <v>2.06</v>
      </c>
      <c r="E21" s="42">
        <f>ROUND(E20*D21,2)</f>
        <v>20.6</v>
      </c>
      <c r="F21" s="42"/>
      <c r="G21" s="42"/>
      <c r="H21" s="42"/>
      <c r="I21" s="42"/>
      <c r="J21" s="42"/>
      <c r="K21" s="42"/>
      <c r="L21" s="42"/>
      <c r="M21" s="19"/>
    </row>
    <row r="22" spans="1:255" s="14" customFormat="1" ht="15.75">
      <c r="A22" s="1">
        <v>5</v>
      </c>
      <c r="B22" s="34" t="s">
        <v>102</v>
      </c>
      <c r="C22" s="17" t="s">
        <v>66</v>
      </c>
      <c r="D22" s="17"/>
      <c r="E22" s="44">
        <v>4.1000000000000002E-2</v>
      </c>
      <c r="F22" s="42"/>
      <c r="G22" s="42"/>
      <c r="H22" s="42"/>
      <c r="I22" s="42"/>
      <c r="J22" s="42"/>
      <c r="K22" s="42"/>
      <c r="L22" s="42"/>
    </row>
    <row r="23" spans="1:255" s="10" customFormat="1" ht="13.5">
      <c r="A23" s="1"/>
      <c r="B23" s="34" t="s">
        <v>52</v>
      </c>
      <c r="C23" s="17" t="s">
        <v>42</v>
      </c>
      <c r="D23" s="17">
        <v>212</v>
      </c>
      <c r="E23" s="42">
        <f>ROUND(E22*D23,2)</f>
        <v>8.69</v>
      </c>
      <c r="F23" s="42"/>
      <c r="G23" s="42"/>
      <c r="H23" s="42"/>
      <c r="I23" s="42"/>
      <c r="J23" s="42"/>
      <c r="K23" s="42"/>
      <c r="L23" s="42"/>
      <c r="M23" s="19"/>
    </row>
    <row r="24" spans="1:255" s="10" customFormat="1" ht="13.5">
      <c r="A24" s="1"/>
      <c r="B24" s="34" t="s">
        <v>45</v>
      </c>
      <c r="C24" s="17" t="s">
        <v>46</v>
      </c>
      <c r="D24" s="17">
        <v>10.1</v>
      </c>
      <c r="E24" s="42">
        <f>ROUND(E22*D24,2)</f>
        <v>0.41</v>
      </c>
      <c r="F24" s="42"/>
      <c r="G24" s="42"/>
      <c r="H24" s="42"/>
      <c r="I24" s="42"/>
      <c r="J24" s="42"/>
      <c r="K24" s="42"/>
      <c r="L24" s="42"/>
      <c r="M24" s="19"/>
    </row>
    <row r="25" spans="1:255" s="10" customFormat="1" ht="15.75">
      <c r="A25" s="1"/>
      <c r="B25" s="34" t="s">
        <v>65</v>
      </c>
      <c r="C25" s="16" t="s">
        <v>57</v>
      </c>
      <c r="D25" s="17">
        <v>110</v>
      </c>
      <c r="E25" s="42">
        <f>ROUND(E22*D25,2)</f>
        <v>4.51</v>
      </c>
      <c r="F25" s="42"/>
      <c r="G25" s="42"/>
      <c r="H25" s="42"/>
      <c r="I25" s="42"/>
      <c r="J25" s="42"/>
      <c r="K25" s="42"/>
      <c r="L25" s="42"/>
      <c r="M25" s="19"/>
    </row>
    <row r="26" spans="1:255" s="10" customFormat="1" ht="13.5">
      <c r="A26" s="1">
        <v>6</v>
      </c>
      <c r="B26" s="30" t="s">
        <v>96</v>
      </c>
      <c r="C26" s="17" t="s">
        <v>43</v>
      </c>
      <c r="D26" s="35"/>
      <c r="E26" s="84">
        <v>0.41210000000000002</v>
      </c>
      <c r="F26" s="45"/>
      <c r="G26" s="42"/>
      <c r="H26" s="42"/>
      <c r="I26" s="42"/>
      <c r="J26" s="42"/>
      <c r="K26" s="42"/>
      <c r="L26" s="42"/>
      <c r="M26" s="19"/>
    </row>
    <row r="27" spans="1:255" s="10" customFormat="1" ht="13.5">
      <c r="A27" s="1"/>
      <c r="B27" s="63" t="s">
        <v>52</v>
      </c>
      <c r="C27" s="35" t="s">
        <v>42</v>
      </c>
      <c r="D27" s="35">
        <v>27.6</v>
      </c>
      <c r="E27" s="42">
        <f>ROUND(E26*D27,2)</f>
        <v>11.37</v>
      </c>
      <c r="F27" s="42"/>
      <c r="G27" s="42"/>
      <c r="H27" s="42"/>
      <c r="I27" s="42"/>
      <c r="J27" s="42"/>
      <c r="K27" s="42"/>
      <c r="L27" s="42"/>
      <c r="M27" s="19"/>
    </row>
    <row r="28" spans="1:255" s="54" customFormat="1" ht="13.5">
      <c r="A28" s="1"/>
      <c r="B28" s="63" t="s">
        <v>84</v>
      </c>
      <c r="C28" s="35" t="s">
        <v>47</v>
      </c>
      <c r="D28" s="35">
        <v>4.74</v>
      </c>
      <c r="E28" s="42">
        <f>ROUND(E26*D28,2)</f>
        <v>1.95</v>
      </c>
      <c r="F28" s="42"/>
      <c r="G28" s="42"/>
      <c r="H28" s="42"/>
      <c r="I28" s="42"/>
      <c r="J28" s="42"/>
      <c r="K28" s="42"/>
      <c r="L28" s="4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54" customFormat="1" ht="13.5">
      <c r="A29" s="1"/>
      <c r="B29" s="30" t="s">
        <v>45</v>
      </c>
      <c r="C29" s="35" t="s">
        <v>46</v>
      </c>
      <c r="D29" s="35">
        <v>6.8</v>
      </c>
      <c r="E29" s="42">
        <f>ROUND(E26*D29,2)</f>
        <v>2.8</v>
      </c>
      <c r="F29" s="45"/>
      <c r="G29" s="42"/>
      <c r="H29" s="42"/>
      <c r="I29" s="42"/>
      <c r="J29" s="42"/>
      <c r="K29" s="42"/>
      <c r="L29" s="4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54" customFormat="1" ht="13.5">
      <c r="A30" s="1"/>
      <c r="B30" s="30" t="s">
        <v>64</v>
      </c>
      <c r="C30" s="35" t="s">
        <v>46</v>
      </c>
      <c r="D30" s="35">
        <v>12.2</v>
      </c>
      <c r="E30" s="42">
        <f>ROUND(E26*D30,2)</f>
        <v>5.03</v>
      </c>
      <c r="F30" s="45"/>
      <c r="G30" s="42"/>
      <c r="H30" s="42"/>
      <c r="I30" s="42"/>
      <c r="J30" s="42"/>
      <c r="K30" s="42"/>
      <c r="L30" s="42"/>
      <c r="M30" s="10"/>
      <c r="N30" s="10"/>
      <c r="O30" s="10"/>
      <c r="P30" s="10"/>
      <c r="Q30" s="27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54" customFormat="1" ht="13.5">
      <c r="A31" s="1"/>
      <c r="B31" s="30" t="s">
        <v>85</v>
      </c>
      <c r="C31" s="17" t="s">
        <v>43</v>
      </c>
      <c r="D31" s="16"/>
      <c r="E31" s="83">
        <v>0.13120000000000001</v>
      </c>
      <c r="F31" s="103"/>
      <c r="G31" s="42"/>
      <c r="H31" s="42"/>
      <c r="I31" s="42"/>
      <c r="J31" s="42"/>
      <c r="K31" s="42"/>
      <c r="L31" s="4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54" customFormat="1" ht="13.5">
      <c r="A32" s="1"/>
      <c r="B32" s="30" t="s">
        <v>103</v>
      </c>
      <c r="C32" s="17" t="s">
        <v>43</v>
      </c>
      <c r="D32" s="16"/>
      <c r="E32" s="83">
        <v>0.28084999999999999</v>
      </c>
      <c r="F32" s="103"/>
      <c r="G32" s="42"/>
      <c r="H32" s="42"/>
      <c r="I32" s="42"/>
      <c r="J32" s="42"/>
      <c r="K32" s="42"/>
      <c r="L32" s="4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54" customFormat="1" ht="27">
      <c r="A33" s="1">
        <v>7</v>
      </c>
      <c r="B33" s="30" t="s">
        <v>104</v>
      </c>
      <c r="C33" s="17" t="s">
        <v>66</v>
      </c>
      <c r="D33" s="35"/>
      <c r="E33" s="75">
        <v>9.5000000000000001E-2</v>
      </c>
      <c r="F33" s="45"/>
      <c r="G33" s="42"/>
      <c r="H33" s="42"/>
      <c r="I33" s="42"/>
      <c r="J33" s="42"/>
      <c r="K33" s="42"/>
      <c r="L33" s="4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s="54" customFormat="1" ht="13.5">
      <c r="A34" s="1"/>
      <c r="B34" s="63" t="s">
        <v>52</v>
      </c>
      <c r="C34" s="35" t="s">
        <v>42</v>
      </c>
      <c r="D34" s="35">
        <v>319</v>
      </c>
      <c r="E34" s="42">
        <f>ROUND(E33*D34,2)</f>
        <v>30.31</v>
      </c>
      <c r="F34" s="42"/>
      <c r="G34" s="42"/>
      <c r="H34" s="42"/>
      <c r="I34" s="42"/>
      <c r="J34" s="42"/>
      <c r="K34" s="42"/>
      <c r="L34" s="42"/>
      <c r="M34" s="10"/>
      <c r="N34" s="2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54" customFormat="1" ht="13.5">
      <c r="A35" s="1"/>
      <c r="B35" s="63" t="s">
        <v>86</v>
      </c>
      <c r="C35" s="35" t="s">
        <v>47</v>
      </c>
      <c r="D35" s="35">
        <v>42.8</v>
      </c>
      <c r="E35" s="42">
        <f>ROUND(E33*D35,2)</f>
        <v>4.07</v>
      </c>
      <c r="F35" s="42"/>
      <c r="G35" s="42"/>
      <c r="H35" s="42"/>
      <c r="I35" s="42"/>
      <c r="J35" s="42"/>
      <c r="K35" s="42"/>
      <c r="L35" s="4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54" customFormat="1" ht="15.75">
      <c r="A36" s="1"/>
      <c r="B36" s="30" t="s">
        <v>105</v>
      </c>
      <c r="C36" s="16" t="s">
        <v>57</v>
      </c>
      <c r="D36" s="17">
        <v>102</v>
      </c>
      <c r="E36" s="42">
        <f>ROUND(E33*D36,2)</f>
        <v>9.69</v>
      </c>
      <c r="F36" s="102"/>
      <c r="G36" s="42"/>
      <c r="H36" s="42"/>
      <c r="I36" s="42"/>
      <c r="J36" s="42"/>
      <c r="K36" s="42"/>
      <c r="L36" s="4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s="10" customFormat="1" ht="15.75">
      <c r="A37" s="1"/>
      <c r="B37" s="30" t="s">
        <v>87</v>
      </c>
      <c r="C37" s="16" t="s">
        <v>57</v>
      </c>
      <c r="D37" s="17">
        <v>1.1399999999999999</v>
      </c>
      <c r="E37" s="42">
        <f>ROUND(E33*D37,2)</f>
        <v>0.11</v>
      </c>
      <c r="F37" s="45"/>
      <c r="G37" s="42"/>
      <c r="H37" s="42"/>
      <c r="I37" s="42"/>
      <c r="J37" s="42"/>
      <c r="K37" s="42"/>
      <c r="L37" s="42"/>
      <c r="M37" s="19"/>
    </row>
    <row r="38" spans="1:255" s="25" customFormat="1" ht="15.75">
      <c r="A38" s="1"/>
      <c r="B38" s="63" t="s">
        <v>88</v>
      </c>
      <c r="C38" s="16" t="s">
        <v>57</v>
      </c>
      <c r="D38" s="64">
        <v>1.37</v>
      </c>
      <c r="E38" s="42">
        <f>ROUND(E33*D38,2)</f>
        <v>0.13</v>
      </c>
      <c r="F38" s="45"/>
      <c r="G38" s="42"/>
      <c r="H38" s="42"/>
      <c r="I38" s="42"/>
      <c r="J38" s="42"/>
      <c r="K38" s="42"/>
      <c r="L38" s="42"/>
    </row>
    <row r="39" spans="1:255" s="25" customFormat="1" ht="13.5">
      <c r="A39" s="1"/>
      <c r="B39" s="30" t="s">
        <v>89</v>
      </c>
      <c r="C39" s="35" t="s">
        <v>43</v>
      </c>
      <c r="D39" s="65">
        <v>2.5000000000000001E-2</v>
      </c>
      <c r="E39" s="42">
        <f>ROUND(E33*D39,3)</f>
        <v>2E-3</v>
      </c>
      <c r="F39" s="45"/>
      <c r="G39" s="42"/>
      <c r="H39" s="42"/>
      <c r="I39" s="42"/>
      <c r="J39" s="42"/>
      <c r="K39" s="42"/>
      <c r="L39" s="42"/>
    </row>
    <row r="40" spans="1:255" s="14" customFormat="1" ht="13.5">
      <c r="A40" s="1"/>
      <c r="B40" s="30" t="s">
        <v>90</v>
      </c>
      <c r="C40" s="35" t="s">
        <v>91</v>
      </c>
      <c r="D40" s="35">
        <v>51.5</v>
      </c>
      <c r="E40" s="42">
        <f>ROUND(E33*D40,2)</f>
        <v>4.8899999999999997</v>
      </c>
      <c r="F40" s="45"/>
      <c r="G40" s="42"/>
      <c r="H40" s="42"/>
      <c r="I40" s="42"/>
      <c r="J40" s="42"/>
      <c r="K40" s="42"/>
      <c r="L40" s="42"/>
      <c r="M40" s="10"/>
    </row>
    <row r="41" spans="1:255" s="10" customFormat="1" ht="13.5">
      <c r="A41" s="1"/>
      <c r="B41" s="3" t="s">
        <v>45</v>
      </c>
      <c r="C41" s="1" t="s">
        <v>55</v>
      </c>
      <c r="D41" s="16">
        <v>0.97</v>
      </c>
      <c r="E41" s="42">
        <f>ROUND(E33*D41,2)</f>
        <v>0.09</v>
      </c>
      <c r="F41" s="42"/>
      <c r="G41" s="42"/>
      <c r="H41" s="42"/>
      <c r="I41" s="42"/>
      <c r="J41" s="42"/>
      <c r="K41" s="42"/>
      <c r="L41" s="42"/>
      <c r="M41" s="19"/>
    </row>
    <row r="42" spans="1:255" s="93" customFormat="1" ht="40.5">
      <c r="A42" s="85" t="s">
        <v>132</v>
      </c>
      <c r="B42" s="86" t="s">
        <v>123</v>
      </c>
      <c r="C42" s="87" t="s">
        <v>124</v>
      </c>
      <c r="D42" s="88"/>
      <c r="E42" s="89">
        <v>1.67</v>
      </c>
      <c r="F42" s="90"/>
      <c r="G42" s="91"/>
      <c r="H42" s="91"/>
      <c r="I42" s="91"/>
      <c r="J42" s="91"/>
      <c r="K42" s="91"/>
      <c r="L42" s="92"/>
    </row>
    <row r="43" spans="1:255" s="93" customFormat="1" ht="16.5">
      <c r="A43" s="94"/>
      <c r="B43" s="95" t="s">
        <v>52</v>
      </c>
      <c r="C43" s="96" t="s">
        <v>125</v>
      </c>
      <c r="D43" s="97">
        <v>37.4</v>
      </c>
      <c r="E43" s="91">
        <f>E42*D43</f>
        <v>62.457999999999998</v>
      </c>
      <c r="F43" s="91"/>
      <c r="G43" s="91"/>
      <c r="H43" s="91"/>
      <c r="I43" s="91"/>
      <c r="J43" s="91"/>
      <c r="K43" s="91"/>
      <c r="L43" s="92"/>
    </row>
    <row r="44" spans="1:255" s="93" customFormat="1" ht="16.5">
      <c r="A44" s="94"/>
      <c r="B44" s="95" t="s">
        <v>45</v>
      </c>
      <c r="C44" s="96" t="s">
        <v>126</v>
      </c>
      <c r="D44" s="97">
        <v>6.32</v>
      </c>
      <c r="E44" s="91">
        <f>E42*D44</f>
        <v>10.554399999999999</v>
      </c>
      <c r="F44" s="91"/>
      <c r="G44" s="91"/>
      <c r="H44" s="91"/>
      <c r="I44" s="91"/>
      <c r="J44" s="91"/>
      <c r="K44" s="91"/>
      <c r="L44" s="92"/>
    </row>
    <row r="45" spans="1:255" s="93" customFormat="1" ht="16.5">
      <c r="A45" s="94"/>
      <c r="B45" s="98" t="s">
        <v>127</v>
      </c>
      <c r="C45" s="96"/>
      <c r="D45" s="97"/>
      <c r="E45" s="91"/>
      <c r="F45" s="91"/>
      <c r="G45" s="91"/>
      <c r="H45" s="91"/>
      <c r="I45" s="91"/>
      <c r="J45" s="91"/>
      <c r="K45" s="91"/>
      <c r="L45" s="92"/>
    </row>
    <row r="46" spans="1:255" s="93" customFormat="1" ht="16.5">
      <c r="A46" s="94"/>
      <c r="B46" s="95" t="s">
        <v>128</v>
      </c>
      <c r="C46" s="96" t="s">
        <v>129</v>
      </c>
      <c r="D46" s="97"/>
      <c r="E46" s="91">
        <v>1.4159999999999999</v>
      </c>
      <c r="F46" s="91"/>
      <c r="G46" s="91"/>
      <c r="H46" s="91"/>
      <c r="I46" s="91"/>
      <c r="J46" s="91"/>
      <c r="K46" s="91"/>
      <c r="L46" s="92"/>
    </row>
    <row r="47" spans="1:255" s="93" customFormat="1" ht="16.5">
      <c r="A47" s="94"/>
      <c r="B47" s="95" t="s">
        <v>130</v>
      </c>
      <c r="C47" s="96" t="s">
        <v>129</v>
      </c>
      <c r="D47" s="97"/>
      <c r="E47" s="91">
        <v>0.25</v>
      </c>
      <c r="F47" s="91"/>
      <c r="G47" s="91"/>
      <c r="H47" s="91"/>
      <c r="I47" s="91"/>
      <c r="J47" s="91"/>
      <c r="K47" s="91"/>
      <c r="L47" s="92"/>
    </row>
    <row r="48" spans="1:255" s="93" customFormat="1" ht="16.5">
      <c r="A48" s="94"/>
      <c r="B48" s="95" t="s">
        <v>64</v>
      </c>
      <c r="C48" s="96" t="s">
        <v>126</v>
      </c>
      <c r="D48" s="97">
        <v>7.63</v>
      </c>
      <c r="E48" s="91">
        <f>E42*D48</f>
        <v>12.742099999999999</v>
      </c>
      <c r="F48" s="91"/>
      <c r="G48" s="91"/>
      <c r="H48" s="91"/>
      <c r="I48" s="91"/>
      <c r="J48" s="91"/>
      <c r="K48" s="91"/>
      <c r="L48" s="92"/>
    </row>
    <row r="49" spans="1:13" s="93" customFormat="1" ht="27">
      <c r="A49" s="85" t="s">
        <v>133</v>
      </c>
      <c r="B49" s="99" t="s">
        <v>131</v>
      </c>
      <c r="C49" s="100" t="s">
        <v>129</v>
      </c>
      <c r="D49" s="88"/>
      <c r="E49" s="89">
        <v>1.67</v>
      </c>
      <c r="F49" s="101"/>
      <c r="G49" s="91"/>
      <c r="H49" s="91"/>
      <c r="I49" s="91"/>
      <c r="J49" s="91"/>
      <c r="K49" s="91"/>
      <c r="L49" s="92"/>
    </row>
    <row r="50" spans="1:13" s="10" customFormat="1" ht="40.5">
      <c r="A50" s="1">
        <v>10</v>
      </c>
      <c r="B50" s="30" t="s">
        <v>117</v>
      </c>
      <c r="C50" s="17" t="s">
        <v>43</v>
      </c>
      <c r="D50" s="17"/>
      <c r="E50" s="42">
        <f>E25*1.55</f>
        <v>6.9904999999999999</v>
      </c>
      <c r="F50" s="42"/>
      <c r="G50" s="42"/>
      <c r="H50" s="42"/>
      <c r="I50" s="42"/>
      <c r="J50" s="42"/>
      <c r="K50" s="42"/>
      <c r="L50" s="42"/>
      <c r="M50" s="19"/>
    </row>
    <row r="51" spans="1:13" s="10" customFormat="1" ht="40.5">
      <c r="A51" s="1">
        <v>11</v>
      </c>
      <c r="B51" s="30" t="s">
        <v>118</v>
      </c>
      <c r="C51" s="17" t="s">
        <v>43</v>
      </c>
      <c r="D51" s="17"/>
      <c r="E51" s="42">
        <f>E36*2.4</f>
        <v>23.255999999999997</v>
      </c>
      <c r="F51" s="42"/>
      <c r="G51" s="42"/>
      <c r="H51" s="42"/>
      <c r="I51" s="42"/>
      <c r="J51" s="42"/>
      <c r="K51" s="42"/>
      <c r="L51" s="42"/>
      <c r="M51" s="19"/>
    </row>
    <row r="52" spans="1:13" s="10" customFormat="1" ht="40.5">
      <c r="A52" s="1">
        <v>12</v>
      </c>
      <c r="B52" s="30" t="s">
        <v>121</v>
      </c>
      <c r="C52" s="17" t="s">
        <v>43</v>
      </c>
      <c r="D52" s="17"/>
      <c r="E52" s="83">
        <f>E31+E32</f>
        <v>0.41205000000000003</v>
      </c>
      <c r="F52" s="42"/>
      <c r="G52" s="42"/>
      <c r="H52" s="42"/>
      <c r="I52" s="42"/>
      <c r="J52" s="42"/>
      <c r="K52" s="42"/>
      <c r="L52" s="42"/>
      <c r="M52" s="19"/>
    </row>
    <row r="53" spans="1:13" ht="15" customHeight="1">
      <c r="A53" s="61"/>
      <c r="B53" s="78" t="s">
        <v>40</v>
      </c>
      <c r="C53" s="67" t="s">
        <v>46</v>
      </c>
      <c r="D53" s="17"/>
      <c r="E53" s="79"/>
      <c r="F53" s="79"/>
      <c r="G53" s="79"/>
      <c r="H53" s="79"/>
      <c r="I53" s="79"/>
      <c r="J53" s="79"/>
      <c r="K53" s="79"/>
      <c r="L53" s="79"/>
    </row>
    <row r="54" spans="1:13">
      <c r="A54" s="61"/>
      <c r="B54" s="80" t="s">
        <v>72</v>
      </c>
      <c r="C54" s="69" t="s">
        <v>134</v>
      </c>
      <c r="D54" s="70"/>
      <c r="E54" s="79"/>
      <c r="F54" s="79"/>
      <c r="G54" s="79"/>
      <c r="H54" s="79"/>
      <c r="I54" s="79"/>
      <c r="J54" s="79"/>
      <c r="K54" s="79"/>
      <c r="L54" s="79"/>
    </row>
    <row r="55" spans="1:13">
      <c r="A55" s="61"/>
      <c r="B55" s="80" t="s">
        <v>60</v>
      </c>
      <c r="C55" s="67" t="s">
        <v>46</v>
      </c>
      <c r="D55" s="70"/>
      <c r="E55" s="79"/>
      <c r="F55" s="79"/>
      <c r="G55" s="79"/>
      <c r="H55" s="79"/>
      <c r="I55" s="79"/>
      <c r="J55" s="79"/>
      <c r="K55" s="79"/>
      <c r="L55" s="79"/>
    </row>
    <row r="56" spans="1:13">
      <c r="A56" s="61"/>
      <c r="B56" s="80" t="s">
        <v>78</v>
      </c>
      <c r="C56" s="69" t="s">
        <v>134</v>
      </c>
      <c r="D56" s="70"/>
      <c r="E56" s="79"/>
      <c r="F56" s="79"/>
      <c r="G56" s="79"/>
      <c r="H56" s="79"/>
      <c r="I56" s="79"/>
      <c r="J56" s="79"/>
      <c r="K56" s="79"/>
      <c r="L56" s="79"/>
    </row>
    <row r="57" spans="1:13">
      <c r="A57" s="61"/>
      <c r="B57" s="80" t="s">
        <v>61</v>
      </c>
      <c r="C57" s="67" t="s">
        <v>46</v>
      </c>
      <c r="D57" s="67"/>
      <c r="E57" s="79"/>
      <c r="F57" s="79"/>
      <c r="G57" s="79"/>
      <c r="H57" s="79"/>
      <c r="I57" s="79"/>
      <c r="J57" s="79"/>
      <c r="K57" s="79"/>
      <c r="L57" s="79"/>
    </row>
    <row r="59" spans="1:13">
      <c r="B59" s="41"/>
    </row>
    <row r="60" spans="1:13">
      <c r="B60" s="41"/>
    </row>
  </sheetData>
  <autoFilter ref="A8:IU57"/>
  <mergeCells count="14">
    <mergeCell ref="A1:L1"/>
    <mergeCell ref="G3:J3"/>
    <mergeCell ref="A2:K2"/>
    <mergeCell ref="A3:E3"/>
    <mergeCell ref="L6:L7"/>
    <mergeCell ref="G5:J5"/>
    <mergeCell ref="A6:A7"/>
    <mergeCell ref="B6:B7"/>
    <mergeCell ref="C6:C7"/>
    <mergeCell ref="D6:E6"/>
    <mergeCell ref="F6:G6"/>
    <mergeCell ref="H6:I6"/>
    <mergeCell ref="J6:K6"/>
    <mergeCell ref="C4:I4"/>
  </mergeCells>
  <conditionalFormatting sqref="B66:IT69 B73:IT73 B93:IT97 A113:IT140 B71:IT71 B72:IQ72 B74:IQ92 B98:IQ112 A141:IQ141 A53:IQ58 A8:IT8 B61:IQ70 A61:IP124 A59:A60 C59:IQ60 A50:A52 G50:IT52 M9:IT40 A9:A40 G10:L40 A41:IT41">
    <cfRule type="cellIs" dxfId="31" priority="71" stopIfTrue="1" operator="equal">
      <formula>8223.307275</formula>
    </cfRule>
  </conditionalFormatting>
  <conditionalFormatting sqref="IR53:IT66">
    <cfRule type="cellIs" dxfId="30" priority="59" stopIfTrue="1" operator="equal">
      <formula>8223.307275</formula>
    </cfRule>
  </conditionalFormatting>
  <conditionalFormatting sqref="IR78:IT89">
    <cfRule type="cellIs" dxfId="29" priority="58" stopIfTrue="1" operator="equal">
      <formula>8223.307275</formula>
    </cfRule>
  </conditionalFormatting>
  <conditionalFormatting sqref="HM68:IQ78 HM79:IN92">
    <cfRule type="cellIs" dxfId="28" priority="55" stopIfTrue="1" operator="equal">
      <formula>8223.307275</formula>
    </cfRule>
  </conditionalFormatting>
  <conditionalFormatting sqref="HM72:IQ82 HM55:IN71 HM83:IN96">
    <cfRule type="cellIs" dxfId="27" priority="30" stopIfTrue="1" operator="equal">
      <formula>8223.307275</formula>
    </cfRule>
  </conditionalFormatting>
  <conditionalFormatting sqref="C53:D57">
    <cfRule type="cellIs" dxfId="26" priority="29" stopIfTrue="1" operator="equal">
      <formula>8223.307275</formula>
    </cfRule>
  </conditionalFormatting>
  <conditionalFormatting sqref="C53:C57">
    <cfRule type="cellIs" dxfId="25" priority="28" stopIfTrue="1" operator="equal">
      <formula>8223.307275</formula>
    </cfRule>
  </conditionalFormatting>
  <conditionalFormatting sqref="B9:L9 B10:F40 B50:F52">
    <cfRule type="cellIs" dxfId="24" priority="4" stopIfTrue="1" operator="equal">
      <formula>8223.307275</formula>
    </cfRule>
  </conditionalFormatting>
  <conditionalFormatting sqref="B51">
    <cfRule type="cellIs" dxfId="23" priority="3" stopIfTrue="1" operator="equal">
      <formula>8223.307275</formula>
    </cfRule>
  </conditionalFormatting>
  <conditionalFormatting sqref="B42:C42 B49:C49 E49 E42 B43:E48">
    <cfRule type="cellIs" dxfId="22" priority="1" stopIfTrue="1" operator="equal">
      <formula>0</formula>
    </cfRule>
  </conditionalFormatting>
  <printOptions horizontalCentered="1"/>
  <pageMargins left="0.31496062992125984" right="0.31496062992125984" top="0.35433070866141736" bottom="0" header="0.51181102362204722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0"/>
  <sheetViews>
    <sheetView view="pageBreakPreview" topLeftCell="A45" zoomScaleNormal="100" zoomScaleSheetLayoutView="100" workbookViewId="0">
      <selection activeCell="C56" sqref="C56"/>
    </sheetView>
  </sheetViews>
  <sheetFormatPr defaultRowHeight="15"/>
  <cols>
    <col min="1" max="1" width="6.5703125" style="46" bestFit="1" customWidth="1"/>
    <col min="2" max="2" width="31.140625" style="81" customWidth="1"/>
    <col min="3" max="3" width="7.7109375" style="46" customWidth="1"/>
    <col min="4" max="4" width="10.85546875" style="46" customWidth="1"/>
    <col min="5" max="5" width="9" style="46" customWidth="1"/>
    <col min="6" max="6" width="11.85546875" style="46" customWidth="1"/>
    <col min="7" max="7" width="11.7109375" style="46" customWidth="1"/>
    <col min="8" max="8" width="6.85546875" style="46" bestFit="1" customWidth="1"/>
    <col min="9" max="9" width="10.85546875" style="46" customWidth="1"/>
    <col min="10" max="10" width="7.42578125" style="46" bestFit="1" customWidth="1"/>
    <col min="11" max="11" width="10.5703125" style="46" customWidth="1"/>
    <col min="12" max="12" width="12.28515625" style="46" customWidth="1"/>
    <col min="13" max="16384" width="9.140625" style="46"/>
  </cols>
  <sheetData>
    <row r="1" spans="1:14" s="53" customFormat="1" ht="20.25" customHeight="1">
      <c r="A1" s="134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s="10" customFormat="1" ht="13.5">
      <c r="A2" s="137" t="s">
        <v>108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s="10" customFormat="1" ht="14.25" customHeight="1">
      <c r="A3" s="138"/>
      <c r="B3" s="138"/>
      <c r="C3" s="138"/>
      <c r="D3" s="138"/>
      <c r="E3" s="138"/>
      <c r="F3" s="11"/>
      <c r="G3" s="133"/>
      <c r="H3" s="133"/>
      <c r="I3" s="133"/>
      <c r="J3" s="133"/>
      <c r="K3" s="12"/>
      <c r="L3" s="37"/>
    </row>
    <row r="4" spans="1:14" s="10" customFormat="1" ht="14.25" customHeight="1">
      <c r="B4" s="37"/>
      <c r="C4" s="128" t="s">
        <v>122</v>
      </c>
      <c r="D4" s="128"/>
      <c r="E4" s="128"/>
      <c r="F4" s="128"/>
      <c r="G4" s="128"/>
      <c r="H4" s="128"/>
      <c r="I4" s="38"/>
      <c r="J4" s="38"/>
      <c r="K4" s="12"/>
      <c r="L4" s="37"/>
    </row>
    <row r="5" spans="1:14" s="10" customFormat="1" ht="14.25" customHeight="1">
      <c r="A5" s="13"/>
      <c r="B5" s="31"/>
      <c r="C5" s="14"/>
      <c r="D5" s="14"/>
      <c r="E5" s="12"/>
      <c r="F5" s="36"/>
      <c r="G5" s="122"/>
      <c r="H5" s="122"/>
      <c r="I5" s="122"/>
      <c r="J5" s="122"/>
      <c r="K5" s="12"/>
      <c r="L5" s="37"/>
    </row>
    <row r="6" spans="1:14" s="14" customFormat="1" ht="30.75" customHeight="1">
      <c r="A6" s="125" t="s">
        <v>0</v>
      </c>
      <c r="B6" s="126" t="s">
        <v>34</v>
      </c>
      <c r="C6" s="125" t="s">
        <v>35</v>
      </c>
      <c r="D6" s="123" t="s">
        <v>36</v>
      </c>
      <c r="E6" s="124"/>
      <c r="F6" s="123" t="s">
        <v>37</v>
      </c>
      <c r="G6" s="124"/>
      <c r="H6" s="123" t="s">
        <v>38</v>
      </c>
      <c r="I6" s="124"/>
      <c r="J6" s="123" t="s">
        <v>39</v>
      </c>
      <c r="K6" s="124"/>
      <c r="L6" s="119" t="s">
        <v>40</v>
      </c>
    </row>
    <row r="7" spans="1:14" s="14" customFormat="1" ht="41.25" customHeight="1">
      <c r="A7" s="125"/>
      <c r="B7" s="127"/>
      <c r="C7" s="125"/>
      <c r="D7" s="55" t="s">
        <v>41</v>
      </c>
      <c r="E7" s="55" t="s">
        <v>1</v>
      </c>
      <c r="F7" s="55" t="s">
        <v>75</v>
      </c>
      <c r="G7" s="56" t="s">
        <v>40</v>
      </c>
      <c r="H7" s="57" t="s">
        <v>75</v>
      </c>
      <c r="I7" s="55" t="s">
        <v>40</v>
      </c>
      <c r="J7" s="55" t="s">
        <v>75</v>
      </c>
      <c r="K7" s="58" t="s">
        <v>40</v>
      </c>
      <c r="L7" s="119"/>
      <c r="N7" s="36"/>
    </row>
    <row r="8" spans="1:14" s="14" customFormat="1" ht="13.5">
      <c r="A8" s="59">
        <v>1</v>
      </c>
      <c r="B8" s="55">
        <v>2</v>
      </c>
      <c r="C8" s="59">
        <v>3</v>
      </c>
      <c r="D8" s="55">
        <v>4</v>
      </c>
      <c r="E8" s="59">
        <v>5</v>
      </c>
      <c r="F8" s="55">
        <v>6</v>
      </c>
      <c r="G8" s="59">
        <v>7</v>
      </c>
      <c r="H8" s="55">
        <v>8</v>
      </c>
      <c r="I8" s="59">
        <v>9</v>
      </c>
      <c r="J8" s="55">
        <v>10</v>
      </c>
      <c r="K8" s="59">
        <v>11</v>
      </c>
      <c r="L8" s="55">
        <v>12</v>
      </c>
    </row>
    <row r="9" spans="1:14" s="10" customFormat="1" ht="54">
      <c r="A9" s="1">
        <v>1</v>
      </c>
      <c r="B9" s="22" t="s">
        <v>98</v>
      </c>
      <c r="C9" s="23" t="s">
        <v>51</v>
      </c>
      <c r="D9" s="23"/>
      <c r="E9" s="44">
        <v>0.09</v>
      </c>
      <c r="F9" s="42"/>
      <c r="G9" s="42"/>
      <c r="H9" s="42"/>
      <c r="I9" s="42"/>
      <c r="J9" s="42"/>
      <c r="K9" s="42"/>
      <c r="L9" s="42"/>
      <c r="M9" s="19"/>
    </row>
    <row r="10" spans="1:14" s="25" customFormat="1" ht="13.5">
      <c r="A10" s="1"/>
      <c r="B10" s="2" t="s">
        <v>53</v>
      </c>
      <c r="C10" s="1" t="s">
        <v>54</v>
      </c>
      <c r="D10" s="17">
        <v>20</v>
      </c>
      <c r="E10" s="42">
        <f>ROUND(D10*E9,2)</f>
        <v>1.8</v>
      </c>
      <c r="F10" s="43"/>
      <c r="G10" s="42"/>
      <c r="H10" s="42"/>
      <c r="I10" s="42"/>
      <c r="J10" s="42"/>
      <c r="K10" s="42"/>
      <c r="L10" s="42"/>
    </row>
    <row r="11" spans="1:14" s="25" customFormat="1" ht="15.75">
      <c r="A11" s="1"/>
      <c r="B11" s="2" t="s">
        <v>74</v>
      </c>
      <c r="C11" s="1" t="s">
        <v>71</v>
      </c>
      <c r="D11" s="17">
        <v>44.8</v>
      </c>
      <c r="E11" s="42">
        <f>ROUND(D11*E9,2)</f>
        <v>4.03</v>
      </c>
      <c r="F11" s="43"/>
      <c r="G11" s="42"/>
      <c r="H11" s="42"/>
      <c r="I11" s="42"/>
      <c r="J11" s="42"/>
      <c r="K11" s="42"/>
      <c r="L11" s="42"/>
    </row>
    <row r="12" spans="1:14" s="14" customFormat="1" ht="13.5">
      <c r="A12" s="1"/>
      <c r="B12" s="3" t="s">
        <v>45</v>
      </c>
      <c r="C12" s="1" t="s">
        <v>55</v>
      </c>
      <c r="D12" s="17">
        <v>2.1</v>
      </c>
      <c r="E12" s="42">
        <f>ROUND(D12*E9,2)</f>
        <v>0.19</v>
      </c>
      <c r="F12" s="42"/>
      <c r="G12" s="42"/>
      <c r="H12" s="42"/>
      <c r="I12" s="42"/>
      <c r="J12" s="42"/>
      <c r="K12" s="42"/>
      <c r="L12" s="42"/>
      <c r="M12" s="10"/>
    </row>
    <row r="13" spans="1:14" s="53" customFormat="1" ht="15.75">
      <c r="A13" s="61"/>
      <c r="B13" s="24" t="s">
        <v>56</v>
      </c>
      <c r="C13" s="1" t="s">
        <v>57</v>
      </c>
      <c r="D13" s="17">
        <v>0.05</v>
      </c>
      <c r="E13" s="42">
        <f>ROUND(D13*E9,2)</f>
        <v>0</v>
      </c>
      <c r="F13" s="42"/>
      <c r="G13" s="42"/>
      <c r="H13" s="42"/>
      <c r="I13" s="42"/>
      <c r="J13" s="42"/>
      <c r="K13" s="42"/>
      <c r="L13" s="42"/>
    </row>
    <row r="14" spans="1:14" s="14" customFormat="1" ht="27">
      <c r="A14" s="1">
        <v>2</v>
      </c>
      <c r="B14" s="15" t="s">
        <v>99</v>
      </c>
      <c r="C14" s="17" t="s">
        <v>43</v>
      </c>
      <c r="D14" s="16"/>
      <c r="E14" s="42">
        <f>E9*1.95*1000</f>
        <v>175.5</v>
      </c>
      <c r="F14" s="42"/>
      <c r="G14" s="42"/>
      <c r="H14" s="42"/>
      <c r="I14" s="42"/>
      <c r="J14" s="42"/>
      <c r="K14" s="42"/>
      <c r="L14" s="42"/>
    </row>
    <row r="15" spans="1:14" s="10" customFormat="1" ht="13.5">
      <c r="A15" s="1">
        <v>3</v>
      </c>
      <c r="B15" s="3" t="s">
        <v>58</v>
      </c>
      <c r="C15" s="23" t="s">
        <v>59</v>
      </c>
      <c r="D15" s="23"/>
      <c r="E15" s="44">
        <f>E9</f>
        <v>0.09</v>
      </c>
      <c r="F15" s="42"/>
      <c r="G15" s="42"/>
      <c r="H15" s="42"/>
      <c r="I15" s="42"/>
      <c r="J15" s="42"/>
      <c r="K15" s="42"/>
      <c r="L15" s="42"/>
      <c r="M15" s="19"/>
    </row>
    <row r="16" spans="1:14" s="10" customFormat="1" ht="13.5">
      <c r="A16" s="1"/>
      <c r="B16" s="3" t="s">
        <v>52</v>
      </c>
      <c r="C16" s="23" t="s">
        <v>54</v>
      </c>
      <c r="D16" s="23">
        <v>3.23</v>
      </c>
      <c r="E16" s="42">
        <f>ROUND(E15*D16,2)</f>
        <v>0.28999999999999998</v>
      </c>
      <c r="F16" s="42"/>
      <c r="G16" s="42"/>
      <c r="H16" s="42"/>
      <c r="I16" s="42"/>
      <c r="J16" s="42"/>
      <c r="K16" s="42"/>
      <c r="L16" s="42"/>
      <c r="M16" s="19"/>
    </row>
    <row r="17" spans="1:255" s="10" customFormat="1" ht="13.5">
      <c r="A17" s="1"/>
      <c r="B17" s="3" t="s">
        <v>68</v>
      </c>
      <c r="C17" s="23" t="s">
        <v>47</v>
      </c>
      <c r="D17" s="23">
        <v>3.62</v>
      </c>
      <c r="E17" s="42">
        <f>ROUND(E15*D17,2)</f>
        <v>0.33</v>
      </c>
      <c r="F17" s="42"/>
      <c r="G17" s="42"/>
      <c r="H17" s="42"/>
      <c r="I17" s="42"/>
      <c r="J17" s="42"/>
      <c r="K17" s="42"/>
      <c r="L17" s="42"/>
      <c r="M17" s="19"/>
    </row>
    <row r="18" spans="1:255" s="10" customFormat="1" ht="13.5">
      <c r="A18" s="1"/>
      <c r="B18" s="3" t="s">
        <v>45</v>
      </c>
      <c r="C18" s="23" t="s">
        <v>46</v>
      </c>
      <c r="D18" s="23">
        <v>0.18</v>
      </c>
      <c r="E18" s="42">
        <f>ROUND(E15*D18,2)</f>
        <v>0.02</v>
      </c>
      <c r="F18" s="42"/>
      <c r="G18" s="42"/>
      <c r="H18" s="42"/>
      <c r="I18" s="42"/>
      <c r="J18" s="42"/>
      <c r="K18" s="42"/>
      <c r="L18" s="42"/>
      <c r="M18" s="19"/>
    </row>
    <row r="19" spans="1:255" s="10" customFormat="1" ht="13.5">
      <c r="A19" s="1"/>
      <c r="B19" s="3" t="s">
        <v>56</v>
      </c>
      <c r="C19" s="23" t="s">
        <v>44</v>
      </c>
      <c r="D19" s="23">
        <v>0.04</v>
      </c>
      <c r="E19" s="42">
        <f>ROUND(E15*D19,2)</f>
        <v>0</v>
      </c>
      <c r="F19" s="42"/>
      <c r="G19" s="42"/>
      <c r="H19" s="42"/>
      <c r="I19" s="42"/>
      <c r="J19" s="42"/>
      <c r="K19" s="42"/>
      <c r="L19" s="42"/>
      <c r="M19" s="19"/>
    </row>
    <row r="20" spans="1:255" s="10" customFormat="1" ht="27">
      <c r="A20" s="1">
        <v>4</v>
      </c>
      <c r="B20" s="3" t="s">
        <v>107</v>
      </c>
      <c r="C20" s="23" t="s">
        <v>44</v>
      </c>
      <c r="D20" s="23"/>
      <c r="E20" s="42">
        <v>15</v>
      </c>
      <c r="F20" s="42"/>
      <c r="G20" s="42"/>
      <c r="H20" s="42"/>
      <c r="I20" s="42"/>
      <c r="J20" s="42"/>
      <c r="K20" s="42"/>
      <c r="L20" s="42"/>
      <c r="M20" s="19"/>
    </row>
    <row r="21" spans="1:255" s="10" customFormat="1" ht="13.5">
      <c r="A21" s="1"/>
      <c r="B21" s="3" t="s">
        <v>52</v>
      </c>
      <c r="C21" s="23" t="s">
        <v>54</v>
      </c>
      <c r="D21" s="23">
        <v>2.06</v>
      </c>
      <c r="E21" s="42">
        <f>ROUND(E20*D21,2)</f>
        <v>30.9</v>
      </c>
      <c r="F21" s="42"/>
      <c r="G21" s="42"/>
      <c r="H21" s="42"/>
      <c r="I21" s="42"/>
      <c r="J21" s="42"/>
      <c r="K21" s="42"/>
      <c r="L21" s="42"/>
      <c r="M21" s="19"/>
    </row>
    <row r="22" spans="1:255" s="14" customFormat="1" ht="15.75">
      <c r="A22" s="1">
        <v>5</v>
      </c>
      <c r="B22" s="34" t="s">
        <v>102</v>
      </c>
      <c r="C22" s="17" t="s">
        <v>66</v>
      </c>
      <c r="D22" s="17"/>
      <c r="E22" s="44">
        <v>0.125</v>
      </c>
      <c r="F22" s="42"/>
      <c r="G22" s="42"/>
      <c r="H22" s="42"/>
      <c r="I22" s="42"/>
      <c r="J22" s="42"/>
      <c r="K22" s="42"/>
      <c r="L22" s="42"/>
    </row>
    <row r="23" spans="1:255" s="10" customFormat="1" ht="13.5">
      <c r="A23" s="1"/>
      <c r="B23" s="34" t="s">
        <v>52</v>
      </c>
      <c r="C23" s="17" t="s">
        <v>42</v>
      </c>
      <c r="D23" s="17">
        <v>212</v>
      </c>
      <c r="E23" s="42">
        <f>ROUND(E22*D23,2)</f>
        <v>26.5</v>
      </c>
      <c r="F23" s="42"/>
      <c r="G23" s="42"/>
      <c r="H23" s="42"/>
      <c r="I23" s="42"/>
      <c r="J23" s="42"/>
      <c r="K23" s="42"/>
      <c r="L23" s="42"/>
      <c r="M23" s="19"/>
    </row>
    <row r="24" spans="1:255" s="10" customFormat="1" ht="13.5">
      <c r="A24" s="1"/>
      <c r="B24" s="34" t="s">
        <v>45</v>
      </c>
      <c r="C24" s="17" t="s">
        <v>46</v>
      </c>
      <c r="D24" s="17">
        <v>10.1</v>
      </c>
      <c r="E24" s="42">
        <f>ROUND(E22*D24,2)</f>
        <v>1.26</v>
      </c>
      <c r="F24" s="42"/>
      <c r="G24" s="42"/>
      <c r="H24" s="42"/>
      <c r="I24" s="42"/>
      <c r="J24" s="42"/>
      <c r="K24" s="42"/>
      <c r="L24" s="42"/>
      <c r="M24" s="19"/>
    </row>
    <row r="25" spans="1:255" s="10" customFormat="1" ht="15.75">
      <c r="A25" s="1"/>
      <c r="B25" s="34" t="s">
        <v>65</v>
      </c>
      <c r="C25" s="16" t="s">
        <v>57</v>
      </c>
      <c r="D25" s="17">
        <v>110</v>
      </c>
      <c r="E25" s="42">
        <f>ROUND(E22*D25,2)</f>
        <v>13.75</v>
      </c>
      <c r="F25" s="42"/>
      <c r="G25" s="42"/>
      <c r="H25" s="42"/>
      <c r="I25" s="42"/>
      <c r="J25" s="42"/>
      <c r="K25" s="42"/>
      <c r="L25" s="42"/>
      <c r="M25" s="19"/>
    </row>
    <row r="26" spans="1:255" s="10" customFormat="1" ht="13.5">
      <c r="A26" s="1">
        <v>6</v>
      </c>
      <c r="B26" s="30" t="s">
        <v>96</v>
      </c>
      <c r="C26" s="17" t="s">
        <v>43</v>
      </c>
      <c r="D26" s="35"/>
      <c r="E26" s="75">
        <v>1.206</v>
      </c>
      <c r="F26" s="45"/>
      <c r="G26" s="42"/>
      <c r="H26" s="42"/>
      <c r="I26" s="42"/>
      <c r="J26" s="42"/>
      <c r="K26" s="42"/>
      <c r="L26" s="42"/>
      <c r="M26" s="19"/>
    </row>
    <row r="27" spans="1:255" s="10" customFormat="1" ht="13.5">
      <c r="A27" s="1"/>
      <c r="B27" s="63" t="s">
        <v>52</v>
      </c>
      <c r="C27" s="35" t="s">
        <v>42</v>
      </c>
      <c r="D27" s="35">
        <v>27.6</v>
      </c>
      <c r="E27" s="42">
        <f>ROUND(E26*D27,2)</f>
        <v>33.29</v>
      </c>
      <c r="F27" s="42"/>
      <c r="G27" s="42"/>
      <c r="H27" s="42"/>
      <c r="I27" s="42"/>
      <c r="J27" s="42"/>
      <c r="K27" s="42"/>
      <c r="L27" s="42"/>
      <c r="M27" s="19"/>
    </row>
    <row r="28" spans="1:255" s="54" customFormat="1" ht="13.5">
      <c r="A28" s="1"/>
      <c r="B28" s="63" t="s">
        <v>84</v>
      </c>
      <c r="C28" s="35" t="s">
        <v>47</v>
      </c>
      <c r="D28" s="35">
        <v>4.74</v>
      </c>
      <c r="E28" s="42">
        <f>ROUND(E26*D28,2)</f>
        <v>5.72</v>
      </c>
      <c r="F28" s="42"/>
      <c r="G28" s="42"/>
      <c r="H28" s="42"/>
      <c r="I28" s="42"/>
      <c r="J28" s="42"/>
      <c r="K28" s="42"/>
      <c r="L28" s="4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54" customFormat="1" ht="13.5">
      <c r="A29" s="1"/>
      <c r="B29" s="30" t="s">
        <v>45</v>
      </c>
      <c r="C29" s="35" t="s">
        <v>46</v>
      </c>
      <c r="D29" s="35">
        <v>6.8</v>
      </c>
      <c r="E29" s="42">
        <f>ROUND(E26*D29,2)</f>
        <v>8.1999999999999993</v>
      </c>
      <c r="F29" s="45"/>
      <c r="G29" s="42"/>
      <c r="H29" s="42"/>
      <c r="I29" s="42"/>
      <c r="J29" s="42"/>
      <c r="K29" s="42"/>
      <c r="L29" s="4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54" customFormat="1" ht="13.5">
      <c r="A30" s="1"/>
      <c r="B30" s="30" t="s">
        <v>64</v>
      </c>
      <c r="C30" s="35" t="s">
        <v>46</v>
      </c>
      <c r="D30" s="35">
        <v>12.2</v>
      </c>
      <c r="E30" s="42">
        <f>ROUND(E26*D30,2)</f>
        <v>14.71</v>
      </c>
      <c r="F30" s="45"/>
      <c r="G30" s="42"/>
      <c r="H30" s="42"/>
      <c r="I30" s="42"/>
      <c r="J30" s="42"/>
      <c r="K30" s="42"/>
      <c r="L30" s="42"/>
      <c r="M30" s="10"/>
      <c r="N30" s="10"/>
      <c r="O30" s="10"/>
      <c r="P30" s="10"/>
      <c r="Q30" s="27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54" customFormat="1" ht="13.5">
      <c r="A31" s="1"/>
      <c r="B31" s="30" t="s">
        <v>85</v>
      </c>
      <c r="C31" s="17" t="s">
        <v>43</v>
      </c>
      <c r="D31" s="16"/>
      <c r="E31" s="44">
        <v>0.82199999999999995</v>
      </c>
      <c r="F31" s="103"/>
      <c r="G31" s="42"/>
      <c r="H31" s="42"/>
      <c r="I31" s="42"/>
      <c r="J31" s="42"/>
      <c r="K31" s="42"/>
      <c r="L31" s="4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54" customFormat="1" ht="13.5">
      <c r="A32" s="1"/>
      <c r="B32" s="30" t="s">
        <v>103</v>
      </c>
      <c r="C32" s="17" t="s">
        <v>43</v>
      </c>
      <c r="D32" s="16"/>
      <c r="E32" s="44">
        <v>0.38400000000000001</v>
      </c>
      <c r="F32" s="103"/>
      <c r="G32" s="42"/>
      <c r="H32" s="42"/>
      <c r="I32" s="42"/>
      <c r="J32" s="42"/>
      <c r="K32" s="42"/>
      <c r="L32" s="4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54" customFormat="1" ht="27">
      <c r="A33" s="1">
        <v>7</v>
      </c>
      <c r="B33" s="30" t="s">
        <v>104</v>
      </c>
      <c r="C33" s="17" t="s">
        <v>66</v>
      </c>
      <c r="D33" s="35"/>
      <c r="E33" s="45">
        <v>0.28000000000000003</v>
      </c>
      <c r="F33" s="45"/>
      <c r="G33" s="42"/>
      <c r="H33" s="42"/>
      <c r="I33" s="42"/>
      <c r="J33" s="42"/>
      <c r="K33" s="42"/>
      <c r="L33" s="4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s="54" customFormat="1" ht="13.5">
      <c r="A34" s="1"/>
      <c r="B34" s="63" t="s">
        <v>52</v>
      </c>
      <c r="C34" s="35" t="s">
        <v>42</v>
      </c>
      <c r="D34" s="35">
        <v>319</v>
      </c>
      <c r="E34" s="42">
        <f>ROUND(E33*D34,2)</f>
        <v>89.32</v>
      </c>
      <c r="F34" s="42"/>
      <c r="G34" s="42"/>
      <c r="H34" s="42"/>
      <c r="I34" s="42"/>
      <c r="J34" s="42"/>
      <c r="K34" s="42"/>
      <c r="L34" s="42"/>
      <c r="M34" s="10"/>
      <c r="N34" s="2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54" customFormat="1" ht="13.5">
      <c r="A35" s="1"/>
      <c r="B35" s="63" t="s">
        <v>86</v>
      </c>
      <c r="C35" s="35" t="s">
        <v>47</v>
      </c>
      <c r="D35" s="35">
        <v>42.8</v>
      </c>
      <c r="E35" s="42">
        <f>ROUND(E33*D35,2)</f>
        <v>11.98</v>
      </c>
      <c r="F35" s="42"/>
      <c r="G35" s="42"/>
      <c r="H35" s="42"/>
      <c r="I35" s="42"/>
      <c r="J35" s="42"/>
      <c r="K35" s="42"/>
      <c r="L35" s="4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54" customFormat="1" ht="15.75">
      <c r="A36" s="1"/>
      <c r="B36" s="30" t="s">
        <v>105</v>
      </c>
      <c r="C36" s="16" t="s">
        <v>57</v>
      </c>
      <c r="D36" s="17">
        <v>102</v>
      </c>
      <c r="E36" s="42">
        <f>ROUND(E33*D36,2)</f>
        <v>28.56</v>
      </c>
      <c r="F36" s="102"/>
      <c r="G36" s="42"/>
      <c r="H36" s="42"/>
      <c r="I36" s="42"/>
      <c r="J36" s="42"/>
      <c r="K36" s="42"/>
      <c r="L36" s="4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s="10" customFormat="1" ht="15.75">
      <c r="A37" s="1"/>
      <c r="B37" s="30" t="s">
        <v>87</v>
      </c>
      <c r="C37" s="16" t="s">
        <v>57</v>
      </c>
      <c r="D37" s="17">
        <v>1.1399999999999999</v>
      </c>
      <c r="E37" s="42">
        <f>ROUND(E33*D37,2)</f>
        <v>0.32</v>
      </c>
      <c r="F37" s="45"/>
      <c r="G37" s="42"/>
      <c r="H37" s="42"/>
      <c r="I37" s="42"/>
      <c r="J37" s="42"/>
      <c r="K37" s="42"/>
      <c r="L37" s="42"/>
      <c r="M37" s="19"/>
    </row>
    <row r="38" spans="1:255" s="25" customFormat="1" ht="15.75">
      <c r="A38" s="1"/>
      <c r="B38" s="63" t="s">
        <v>88</v>
      </c>
      <c r="C38" s="16" t="s">
        <v>57</v>
      </c>
      <c r="D38" s="64">
        <v>1.37</v>
      </c>
      <c r="E38" s="42">
        <f>ROUND(E33*D38,2)</f>
        <v>0.38</v>
      </c>
      <c r="F38" s="45"/>
      <c r="G38" s="42"/>
      <c r="H38" s="42"/>
      <c r="I38" s="42"/>
      <c r="J38" s="42"/>
      <c r="K38" s="42"/>
      <c r="L38" s="42"/>
    </row>
    <row r="39" spans="1:255" s="25" customFormat="1" ht="13.5">
      <c r="A39" s="1"/>
      <c r="B39" s="30" t="s">
        <v>89</v>
      </c>
      <c r="C39" s="35" t="s">
        <v>43</v>
      </c>
      <c r="D39" s="65">
        <v>2.5000000000000001E-2</v>
      </c>
      <c r="E39" s="42">
        <f>ROUND(E33*D39,3)</f>
        <v>7.0000000000000001E-3</v>
      </c>
      <c r="F39" s="45"/>
      <c r="G39" s="42"/>
      <c r="H39" s="42"/>
      <c r="I39" s="42"/>
      <c r="J39" s="42"/>
      <c r="K39" s="42"/>
      <c r="L39" s="42"/>
    </row>
    <row r="40" spans="1:255" s="14" customFormat="1" ht="13.5">
      <c r="A40" s="1"/>
      <c r="B40" s="30" t="s">
        <v>90</v>
      </c>
      <c r="C40" s="35" t="s">
        <v>91</v>
      </c>
      <c r="D40" s="35">
        <v>51.5</v>
      </c>
      <c r="E40" s="42">
        <f>ROUND(E33*D40,2)</f>
        <v>14.42</v>
      </c>
      <c r="F40" s="45"/>
      <c r="G40" s="42"/>
      <c r="H40" s="42"/>
      <c r="I40" s="42"/>
      <c r="J40" s="42"/>
      <c r="K40" s="42"/>
      <c r="L40" s="42"/>
      <c r="M40" s="10"/>
    </row>
    <row r="41" spans="1:255" s="10" customFormat="1" ht="13.5">
      <c r="A41" s="1"/>
      <c r="B41" s="3" t="s">
        <v>45</v>
      </c>
      <c r="C41" s="1" t="s">
        <v>55</v>
      </c>
      <c r="D41" s="16">
        <v>0.97</v>
      </c>
      <c r="E41" s="42">
        <f>ROUND(E33*D41,2)</f>
        <v>0.27</v>
      </c>
      <c r="F41" s="42"/>
      <c r="G41" s="42"/>
      <c r="H41" s="42"/>
      <c r="I41" s="42"/>
      <c r="J41" s="42"/>
      <c r="K41" s="42"/>
      <c r="L41" s="42"/>
      <c r="M41" s="19"/>
    </row>
    <row r="42" spans="1:255" s="93" customFormat="1" ht="40.5">
      <c r="A42" s="85" t="s">
        <v>132</v>
      </c>
      <c r="B42" s="86" t="s">
        <v>123</v>
      </c>
      <c r="C42" s="87" t="s">
        <v>124</v>
      </c>
      <c r="D42" s="88"/>
      <c r="E42" s="89">
        <v>4.8769999999999998</v>
      </c>
      <c r="F42" s="90"/>
      <c r="G42" s="91"/>
      <c r="H42" s="91"/>
      <c r="I42" s="91"/>
      <c r="J42" s="91"/>
      <c r="K42" s="91"/>
      <c r="L42" s="92"/>
    </row>
    <row r="43" spans="1:255" s="93" customFormat="1" ht="16.5">
      <c r="A43" s="94"/>
      <c r="B43" s="95" t="s">
        <v>52</v>
      </c>
      <c r="C43" s="96" t="s">
        <v>125</v>
      </c>
      <c r="D43" s="97">
        <v>37.4</v>
      </c>
      <c r="E43" s="91">
        <f>E42*D43</f>
        <v>182.39979999999997</v>
      </c>
      <c r="F43" s="91"/>
      <c r="G43" s="91"/>
      <c r="H43" s="91"/>
      <c r="I43" s="91"/>
      <c r="J43" s="91"/>
      <c r="K43" s="91"/>
      <c r="L43" s="92"/>
    </row>
    <row r="44" spans="1:255" s="93" customFormat="1" ht="16.5">
      <c r="A44" s="94"/>
      <c r="B44" s="95" t="s">
        <v>45</v>
      </c>
      <c r="C44" s="96" t="s">
        <v>126</v>
      </c>
      <c r="D44" s="97">
        <v>6.32</v>
      </c>
      <c r="E44" s="91">
        <f>E42*D44</f>
        <v>30.82264</v>
      </c>
      <c r="F44" s="91"/>
      <c r="G44" s="91"/>
      <c r="H44" s="91"/>
      <c r="I44" s="91"/>
      <c r="J44" s="91"/>
      <c r="K44" s="91"/>
      <c r="L44" s="92"/>
    </row>
    <row r="45" spans="1:255" s="93" customFormat="1" ht="16.5">
      <c r="A45" s="94"/>
      <c r="B45" s="98" t="s">
        <v>127</v>
      </c>
      <c r="C45" s="96"/>
      <c r="D45" s="97"/>
      <c r="E45" s="91"/>
      <c r="F45" s="91"/>
      <c r="G45" s="91"/>
      <c r="H45" s="91"/>
      <c r="I45" s="91"/>
      <c r="J45" s="91"/>
      <c r="K45" s="91"/>
      <c r="L45" s="92"/>
    </row>
    <row r="46" spans="1:255" s="93" customFormat="1" ht="16.5">
      <c r="A46" s="94"/>
      <c r="B46" s="95" t="s">
        <v>128</v>
      </c>
      <c r="C46" s="96" t="s">
        <v>129</v>
      </c>
      <c r="D46" s="97"/>
      <c r="E46" s="91">
        <v>4.1449999999999996</v>
      </c>
      <c r="F46" s="91"/>
      <c r="G46" s="91"/>
      <c r="H46" s="91"/>
      <c r="I46" s="91"/>
      <c r="J46" s="91"/>
      <c r="K46" s="91"/>
      <c r="L46" s="92"/>
    </row>
    <row r="47" spans="1:255" s="93" customFormat="1" ht="16.5">
      <c r="A47" s="94"/>
      <c r="B47" s="95" t="s">
        <v>130</v>
      </c>
      <c r="C47" s="96" t="s">
        <v>129</v>
      </c>
      <c r="D47" s="97"/>
      <c r="E47" s="91">
        <v>0.73199999999999998</v>
      </c>
      <c r="F47" s="91"/>
      <c r="G47" s="91"/>
      <c r="H47" s="91"/>
      <c r="I47" s="91"/>
      <c r="J47" s="91"/>
      <c r="K47" s="91"/>
      <c r="L47" s="92"/>
    </row>
    <row r="48" spans="1:255" s="93" customFormat="1" ht="16.5">
      <c r="A48" s="94"/>
      <c r="B48" s="95" t="s">
        <v>64</v>
      </c>
      <c r="C48" s="96" t="s">
        <v>126</v>
      </c>
      <c r="D48" s="97">
        <v>7.63</v>
      </c>
      <c r="E48" s="91">
        <f>E42*D48</f>
        <v>37.211509999999997</v>
      </c>
      <c r="F48" s="91"/>
      <c r="G48" s="91"/>
      <c r="H48" s="91"/>
      <c r="I48" s="91"/>
      <c r="J48" s="91"/>
      <c r="K48" s="91"/>
      <c r="L48" s="92"/>
    </row>
    <row r="49" spans="1:13" s="93" customFormat="1" ht="27">
      <c r="A49" s="85" t="s">
        <v>133</v>
      </c>
      <c r="B49" s="99" t="s">
        <v>131</v>
      </c>
      <c r="C49" s="100" t="s">
        <v>129</v>
      </c>
      <c r="D49" s="88"/>
      <c r="E49" s="89">
        <v>4.88</v>
      </c>
      <c r="F49" s="101"/>
      <c r="G49" s="91"/>
      <c r="H49" s="91"/>
      <c r="I49" s="91"/>
      <c r="J49" s="91"/>
      <c r="K49" s="91"/>
      <c r="L49" s="92"/>
    </row>
    <row r="50" spans="1:13" s="10" customFormat="1" ht="40.5">
      <c r="A50" s="1">
        <v>10</v>
      </c>
      <c r="B50" s="30" t="s">
        <v>117</v>
      </c>
      <c r="C50" s="17" t="s">
        <v>43</v>
      </c>
      <c r="D50" s="17"/>
      <c r="E50" s="42">
        <f>E25*1.55</f>
        <v>21.3125</v>
      </c>
      <c r="F50" s="42"/>
      <c r="G50" s="42"/>
      <c r="H50" s="42"/>
      <c r="I50" s="42"/>
      <c r="J50" s="42"/>
      <c r="K50" s="42"/>
      <c r="L50" s="42"/>
      <c r="M50" s="19"/>
    </row>
    <row r="51" spans="1:13" s="10" customFormat="1" ht="40.5">
      <c r="A51" s="1">
        <v>11</v>
      </c>
      <c r="B51" s="30" t="s">
        <v>118</v>
      </c>
      <c r="C51" s="17" t="s">
        <v>43</v>
      </c>
      <c r="D51" s="17"/>
      <c r="E51" s="42">
        <f>E36*2.4</f>
        <v>68.543999999999997</v>
      </c>
      <c r="F51" s="42"/>
      <c r="G51" s="42"/>
      <c r="H51" s="42"/>
      <c r="I51" s="42"/>
      <c r="J51" s="42"/>
      <c r="K51" s="42"/>
      <c r="L51" s="42"/>
      <c r="M51" s="19"/>
    </row>
    <row r="52" spans="1:13" s="10" customFormat="1" ht="40.5">
      <c r="A52" s="1">
        <v>12</v>
      </c>
      <c r="B52" s="30" t="s">
        <v>121</v>
      </c>
      <c r="C52" s="17" t="s">
        <v>43</v>
      </c>
      <c r="D52" s="17"/>
      <c r="E52" s="44">
        <f>E31+E32</f>
        <v>1.206</v>
      </c>
      <c r="F52" s="42"/>
      <c r="G52" s="42"/>
      <c r="H52" s="42"/>
      <c r="I52" s="42"/>
      <c r="J52" s="42"/>
      <c r="K52" s="42"/>
      <c r="L52" s="42"/>
      <c r="M52" s="19"/>
    </row>
    <row r="53" spans="1:13" ht="15" customHeight="1">
      <c r="A53" s="61"/>
      <c r="B53" s="78" t="s">
        <v>40</v>
      </c>
      <c r="C53" s="67" t="s">
        <v>46</v>
      </c>
      <c r="D53" s="17"/>
      <c r="E53" s="79"/>
      <c r="F53" s="79"/>
      <c r="G53" s="79"/>
      <c r="H53" s="79"/>
      <c r="I53" s="79"/>
      <c r="J53" s="79"/>
      <c r="K53" s="79"/>
      <c r="L53" s="79"/>
    </row>
    <row r="54" spans="1:13">
      <c r="A54" s="61"/>
      <c r="B54" s="80" t="s">
        <v>72</v>
      </c>
      <c r="C54" s="69" t="s">
        <v>134</v>
      </c>
      <c r="D54" s="70"/>
      <c r="E54" s="79"/>
      <c r="F54" s="79"/>
      <c r="G54" s="79"/>
      <c r="H54" s="79"/>
      <c r="I54" s="79"/>
      <c r="J54" s="79"/>
      <c r="K54" s="79"/>
      <c r="L54" s="79"/>
    </row>
    <row r="55" spans="1:13">
      <c r="A55" s="61"/>
      <c r="B55" s="80" t="s">
        <v>60</v>
      </c>
      <c r="C55" s="67" t="s">
        <v>46</v>
      </c>
      <c r="D55" s="70"/>
      <c r="E55" s="79"/>
      <c r="F55" s="79"/>
      <c r="G55" s="79"/>
      <c r="H55" s="79"/>
      <c r="I55" s="79"/>
      <c r="J55" s="79"/>
      <c r="K55" s="79"/>
      <c r="L55" s="79"/>
    </row>
    <row r="56" spans="1:13">
      <c r="A56" s="61"/>
      <c r="B56" s="80" t="s">
        <v>78</v>
      </c>
      <c r="C56" s="69" t="s">
        <v>134</v>
      </c>
      <c r="D56" s="70"/>
      <c r="E56" s="79"/>
      <c r="F56" s="79"/>
      <c r="G56" s="79"/>
      <c r="H56" s="79"/>
      <c r="I56" s="79"/>
      <c r="J56" s="79"/>
      <c r="K56" s="79"/>
      <c r="L56" s="79"/>
    </row>
    <row r="57" spans="1:13">
      <c r="A57" s="61"/>
      <c r="B57" s="80" t="s">
        <v>61</v>
      </c>
      <c r="C57" s="67" t="s">
        <v>46</v>
      </c>
      <c r="D57" s="67"/>
      <c r="E57" s="79"/>
      <c r="F57" s="79"/>
      <c r="G57" s="79"/>
      <c r="H57" s="79"/>
      <c r="I57" s="79"/>
      <c r="J57" s="79"/>
      <c r="K57" s="79"/>
      <c r="L57" s="79"/>
    </row>
    <row r="59" spans="1:13">
      <c r="B59" s="41"/>
    </row>
    <row r="60" spans="1:13">
      <c r="B60" s="41"/>
    </row>
  </sheetData>
  <autoFilter ref="A8:IU57"/>
  <mergeCells count="14">
    <mergeCell ref="A1:L1"/>
    <mergeCell ref="G3:J3"/>
    <mergeCell ref="A2:K2"/>
    <mergeCell ref="A3:E3"/>
    <mergeCell ref="L6:L7"/>
    <mergeCell ref="G5:J5"/>
    <mergeCell ref="A6:A7"/>
    <mergeCell ref="B6:B7"/>
    <mergeCell ref="C6:C7"/>
    <mergeCell ref="D6:E6"/>
    <mergeCell ref="F6:G6"/>
    <mergeCell ref="H6:I6"/>
    <mergeCell ref="J6:K6"/>
    <mergeCell ref="C4:H4"/>
  </mergeCells>
  <conditionalFormatting sqref="B76:IT79 B83:IT83 B103:IT107 A113:IT150 B81:IT81 A151:IQ151 B66:IT69 B73:IT73 B93:IT97 B71:IT71 B61:IQ122 A61:IP124 A59:A60 C59:IP60 A8:IT8 A53:IT58 A9:A40 M9:IT40 G10:L40 A41:IT41 HM50:IT62 A50:A52 G50:IT52">
    <cfRule type="cellIs" dxfId="21" priority="45" stopIfTrue="1" operator="equal">
      <formula>8223.307275</formula>
    </cfRule>
  </conditionalFormatting>
  <conditionalFormatting sqref="IR63:IT76">
    <cfRule type="cellIs" dxfId="20" priority="43" stopIfTrue="1" operator="equal">
      <formula>8223.307275</formula>
    </cfRule>
  </conditionalFormatting>
  <conditionalFormatting sqref="IR88:IT99">
    <cfRule type="cellIs" dxfId="19" priority="42" stopIfTrue="1" operator="equal">
      <formula>8223.307275</formula>
    </cfRule>
  </conditionalFormatting>
  <conditionalFormatting sqref="HM62:IP103">
    <cfRule type="cellIs" dxfId="18" priority="41" stopIfTrue="1" operator="equal">
      <formula>8223.307275</formula>
    </cfRule>
  </conditionalFormatting>
  <conditionalFormatting sqref="HM62:IN75">
    <cfRule type="cellIs" dxfId="17" priority="40" stopIfTrue="1" operator="equal">
      <formula>8223.307275</formula>
    </cfRule>
  </conditionalFormatting>
  <conditionalFormatting sqref="HM78:IQ88 HM61:IN77 HM89:IN102">
    <cfRule type="cellIs" dxfId="16" priority="39" stopIfTrue="1" operator="equal">
      <formula>8223.307275</formula>
    </cfRule>
  </conditionalFormatting>
  <conditionalFormatting sqref="C59:D62">
    <cfRule type="cellIs" dxfId="15" priority="38" stopIfTrue="1" operator="equal">
      <formula>8223.307275</formula>
    </cfRule>
  </conditionalFormatting>
  <conditionalFormatting sqref="C61:D63">
    <cfRule type="cellIs" dxfId="14" priority="37" stopIfTrue="1" operator="equal">
      <formula>8223.307275</formula>
    </cfRule>
  </conditionalFormatting>
  <conditionalFormatting sqref="C59:D63">
    <cfRule type="cellIs" dxfId="13" priority="36" stopIfTrue="1" operator="equal">
      <formula>8223.307275</formula>
    </cfRule>
  </conditionalFormatting>
  <conditionalFormatting sqref="C60:D63">
    <cfRule type="cellIs" dxfId="12" priority="35" stopIfTrue="1" operator="equal">
      <formula>8223.307275</formula>
    </cfRule>
  </conditionalFormatting>
  <conditionalFormatting sqref="C59:D63">
    <cfRule type="cellIs" dxfId="11" priority="34" stopIfTrue="1" operator="equal">
      <formula>8223.307275</formula>
    </cfRule>
  </conditionalFormatting>
  <conditionalFormatting sqref="C59:C63">
    <cfRule type="cellIs" dxfId="10" priority="33" stopIfTrue="1" operator="equal">
      <formula>8223.307275</formula>
    </cfRule>
  </conditionalFormatting>
  <conditionalFormatting sqref="HM53:IP93 IQ53:IQ70">
    <cfRule type="cellIs" dxfId="9" priority="14" stopIfTrue="1" operator="equal">
      <formula>8223.307275</formula>
    </cfRule>
  </conditionalFormatting>
  <conditionalFormatting sqref="IR53:IT66">
    <cfRule type="cellIs" dxfId="8" priority="12" stopIfTrue="1" operator="equal">
      <formula>8223.307275</formula>
    </cfRule>
  </conditionalFormatting>
  <conditionalFormatting sqref="IR78:IT89">
    <cfRule type="cellIs" dxfId="7" priority="11" stopIfTrue="1" operator="equal">
      <formula>8223.307275</formula>
    </cfRule>
  </conditionalFormatting>
  <conditionalFormatting sqref="HM68:IQ78 HM79:IN92">
    <cfRule type="cellIs" dxfId="6" priority="9" stopIfTrue="1" operator="equal">
      <formula>8223.307275</formula>
    </cfRule>
  </conditionalFormatting>
  <conditionalFormatting sqref="HM72:IQ82 HM55:IN71 HM83:IN96">
    <cfRule type="cellIs" dxfId="5" priority="7" stopIfTrue="1" operator="equal">
      <formula>8223.307275</formula>
    </cfRule>
  </conditionalFormatting>
  <conditionalFormatting sqref="C53:D57">
    <cfRule type="cellIs" dxfId="4" priority="6" stopIfTrue="1" operator="equal">
      <formula>8223.307275</formula>
    </cfRule>
  </conditionalFormatting>
  <conditionalFormatting sqref="C53:C57">
    <cfRule type="cellIs" dxfId="3" priority="5" stopIfTrue="1" operator="equal">
      <formula>8223.307275</formula>
    </cfRule>
  </conditionalFormatting>
  <conditionalFormatting sqref="B9:L9 B10:F40 B50:F52">
    <cfRule type="cellIs" dxfId="2" priority="4" stopIfTrue="1" operator="equal">
      <formula>8223.307275</formula>
    </cfRule>
  </conditionalFormatting>
  <conditionalFormatting sqref="B51">
    <cfRule type="cellIs" dxfId="1" priority="3" stopIfTrue="1" operator="equal">
      <formula>8223.307275</formula>
    </cfRule>
  </conditionalFormatting>
  <conditionalFormatting sqref="B42:C42 B49:C49 E49 E42 B43:E48">
    <cfRule type="cellIs" dxfId="0" priority="1" stopIfTrue="1" operator="equal">
      <formula>0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krebs</vt:lpstr>
      <vt:lpstr>1-1</vt:lpstr>
      <vt:lpstr>3-1</vt:lpstr>
      <vt:lpstr>5-1</vt:lpstr>
      <vt:lpstr>5-2</vt:lpstr>
      <vt:lpstr>'1-1'!Print_Area</vt:lpstr>
      <vt:lpstr>'3-1'!Print_Area</vt:lpstr>
      <vt:lpstr>'5-1'!Print_Area</vt:lpstr>
      <vt:lpstr>'5-2'!Print_Area</vt:lpstr>
      <vt:lpstr>krebs!Print_Area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revision/>
  <cp:lastPrinted>2021-08-09T08:10:35Z</cp:lastPrinted>
  <dcterms:created xsi:type="dcterms:W3CDTF">2013-04-21T20:24:51Z</dcterms:created>
  <dcterms:modified xsi:type="dcterms:W3CDTF">2021-08-09T11:34:05Z</dcterms:modified>
</cp:coreProperties>
</file>