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7365" tabRatio="936" activeTab="0"/>
  </bookViews>
  <sheets>
    <sheet name="LOKAL 1" sheetId="1" r:id="rId1"/>
  </sheets>
  <externalReferences>
    <externalReference r:id="rId4"/>
    <externalReference r:id="rId5"/>
  </externalReferences>
  <definedNames>
    <definedName name="aaaa">#REF!</definedName>
    <definedName name="cxaura">#REF!</definedName>
    <definedName name="fdrt124">#REF!</definedName>
    <definedName name="fffffvvv30214">#REF!</definedName>
    <definedName name="ggggddd51515">#REF!</definedName>
    <definedName name="hgyui54876">#REF!</definedName>
    <definedName name="ijhuy4587">#REF!</definedName>
    <definedName name="jfdyrt14790">#REF!</definedName>
    <definedName name="jkhjgkliob1012">#REF!</definedName>
    <definedName name="jkio54576">#REF!</definedName>
    <definedName name="KALA">#REF!</definedName>
    <definedName name="kala12">#REF!</definedName>
    <definedName name="kkkjjhhmnb">#REF!</definedName>
    <definedName name="kkkmmnmm52140">#REF!</definedName>
    <definedName name="lkjiu5147">#REF!</definedName>
    <definedName name="lllkkk8889999">#REF!</definedName>
    <definedName name="mnmnmn101010">#REF!</definedName>
    <definedName name="oplop321">#REF!</definedName>
    <definedName name="_xlnm.Print_Area" localSheetId="0">'LOKAL 1'!$A$1:$G$45</definedName>
    <definedName name="rkb">#REF!</definedName>
    <definedName name="valeriii">#REF!</definedName>
  </definedNames>
  <calcPr fullCalcOnLoad="1"/>
</workbook>
</file>

<file path=xl/sharedStrings.xml><?xml version="1.0" encoding="utf-8"?>
<sst xmlns="http://schemas.openxmlformats.org/spreadsheetml/2006/main" count="83" uniqueCount="43">
  <si>
    <t>#</t>
  </si>
  <si>
    <t>მ</t>
  </si>
  <si>
    <t>ლარი</t>
  </si>
  <si>
    <t>ლოკალური ხარჯთაღრიცხვა  N1</t>
  </si>
  <si>
    <t>სახარჯთაღრიცხვო ღირებულება</t>
  </si>
  <si>
    <t>ათ.ლარი</t>
  </si>
  <si>
    <t>რაოდენობა</t>
  </si>
  <si>
    <t>ერთეულის</t>
  </si>
  <si>
    <t>საპრ.მოცემულობა</t>
  </si>
  <si>
    <t>ერთ.</t>
  </si>
  <si>
    <t>სულ</t>
  </si>
  <si>
    <t>ერთ.
განზ.</t>
  </si>
  <si>
    <t>სამუშაოს დასახელება</t>
  </si>
  <si>
    <t xml:space="preserve"> არსებული არხის გაწმენდა არხის პროფილის სრული აღდგენით დამუშავება ხელით ადგილზე დაყრით.</t>
  </si>
  <si>
    <t>შრომის დანახარჯები</t>
  </si>
  <si>
    <r>
      <t>მ</t>
    </r>
    <r>
      <rPr>
        <b/>
        <vertAlign val="superscript"/>
        <sz val="12"/>
        <rFont val="Sylfaen"/>
        <family val="1"/>
      </rPr>
      <t>3</t>
    </r>
  </si>
  <si>
    <t>კაც/სთ</t>
  </si>
  <si>
    <r>
      <t>100მ</t>
    </r>
    <r>
      <rPr>
        <b/>
        <vertAlign val="superscript"/>
        <sz val="12"/>
        <rFont val="Sylfaen"/>
        <family val="1"/>
      </rPr>
      <t>3</t>
    </r>
  </si>
  <si>
    <t>სხვა მანქანა</t>
  </si>
  <si>
    <t xml:space="preserve">ბეტონი B-20 </t>
  </si>
  <si>
    <t>ხის მასალა</t>
  </si>
  <si>
    <t>სამშენებლო ქანჩი-ჭანჭიკი</t>
  </si>
  <si>
    <t>სხვა მასალა</t>
  </si>
  <si>
    <r>
      <t>მ</t>
    </r>
    <r>
      <rPr>
        <vertAlign val="superscript"/>
        <sz val="12"/>
        <rFont val="Sylfaen"/>
        <family val="1"/>
      </rPr>
      <t>3</t>
    </r>
  </si>
  <si>
    <t>კგ</t>
  </si>
  <si>
    <t>ტნ</t>
  </si>
  <si>
    <t>გოფრირებული  d=300მმ SN-8 მილის მონტაჟი დაზიანებულ მონაკვეთებში</t>
  </si>
  <si>
    <t>გოფრირებული მილი d=300მმ sn-8</t>
  </si>
  <si>
    <t>მილების დაფარვა ადგილობრივი მასალით</t>
  </si>
  <si>
    <t>მასალების ზიდვა ხელით</t>
  </si>
  <si>
    <t>ჯამი</t>
  </si>
  <si>
    <t xml:space="preserve">ზედნადები ხარჯები10%: </t>
  </si>
  <si>
    <t xml:space="preserve">გეგმიური დაგროვება 8%:   </t>
  </si>
  <si>
    <t>თხრილის მოწყობა არსებული არხის მიმართულებით, მილების მოსაწყობად,ხელით დამუშავება ,ადგილზე დაყრით.</t>
  </si>
  <si>
    <t>ნაჭედი სამშენებლო</t>
  </si>
  <si>
    <t>შუახევის მუნიციპალიტეტი სოფელ ჭვანაში სარწყავი არხის რეაბილიტაცია</t>
  </si>
  <si>
    <r>
      <t xml:space="preserve"> არსებულ ბეტონის არხში ჩამკეტი ფარის  </t>
    </r>
    <r>
      <rPr>
        <b/>
        <sz val="11"/>
        <rFont val="Sylfaen"/>
        <family val="1"/>
      </rPr>
      <t>110X47 დაყენება(1ცალი)</t>
    </r>
  </si>
  <si>
    <r>
      <t xml:space="preserve"> ჩამკეტი ფარის  </t>
    </r>
    <r>
      <rPr>
        <b/>
        <sz val="11"/>
        <rFont val="Sylfaen"/>
        <family val="1"/>
      </rPr>
      <t>80X50 დაყენება (11ცალი)</t>
    </r>
  </si>
  <si>
    <t>მიმღები-გამშვები ჭის  ძირისა და კედლების მოწყობა მონოლითური ბეტონით, ბეტონი  B-20 (11 ცალი)</t>
  </si>
  <si>
    <t>კუთხოვანა 20*20*3მმ</t>
  </si>
  <si>
    <t>ჩამკეტი ფარი 80X50*2</t>
  </si>
  <si>
    <t>ჩამკეტი ფარი 110X47*2</t>
  </si>
  <si>
    <t>დღგ 18%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</si>
</sst>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\ _₾_-;\-* #,##0\ _₾_-;_-* &quot;-&quot;\ _₾_-;_-@_-"/>
    <numFmt numFmtId="170" formatCode="_-* #,##0.00\ &quot;₾&quot;_-;\-* #,##0.00\ &quot;₾&quot;_-;_-* &quot;-&quot;??\ &quot;₾&quot;_-;_-@_-"/>
    <numFmt numFmtId="171" formatCode="_-* #,##0.00\ _₾_-;\-* #,##0.00\ _₾_-;_-* &quot;-&quot;??\ _₾_-;_-@_-"/>
    <numFmt numFmtId="172" formatCode="_-* #,##0\ _₽_-;\-* #,##0\ _₽_-;_-* &quot;-&quot;\ _₽_-;_-@_-"/>
    <numFmt numFmtId="173" formatCode="_-* #,##0.00\ _₽_-;\-* #,##0.00\ _₽_-;_-* &quot;-&quot;??\ _₽_-;_-@_-"/>
    <numFmt numFmtId="174" formatCode="_-* #,##0_-;\-* #,##0_-;_-* &quot;-&quot;_-;_-@_-"/>
    <numFmt numFmtId="175" formatCode="_-* #,##0.00_-;\-* #,##0.00_-;_-* &quot;-&quot;??_-;_-@_-"/>
    <numFmt numFmtId="176" formatCode="#,##0\ &quot;Lari&quot;;\-#,##0\ &quot;Lari&quot;"/>
    <numFmt numFmtId="177" formatCode="#,##0\ &quot;Lari&quot;;[Red]\-#,##0\ &quot;Lari&quot;"/>
    <numFmt numFmtId="178" formatCode="#,##0.00\ &quot;Lari&quot;;\-#,##0.00\ &quot;Lari&quot;"/>
    <numFmt numFmtId="179" formatCode="#,##0.00\ &quot;Lari&quot;;[Red]\-#,##0.00\ &quot;Lari&quot;"/>
    <numFmt numFmtId="180" formatCode="_-* #,##0\ &quot;Lari&quot;_-;\-* #,##0\ &quot;Lari&quot;_-;_-* &quot;-&quot;\ &quot;Lari&quot;_-;_-@_-"/>
    <numFmt numFmtId="181" formatCode="_-* #,##0\ _L_a_r_i_-;\-* #,##0\ _L_a_r_i_-;_-* &quot;-&quot;\ _L_a_r_i_-;_-@_-"/>
    <numFmt numFmtId="182" formatCode="_-* #,##0.00\ &quot;Lari&quot;_-;\-* #,##0.00\ &quot;Lari&quot;_-;_-* &quot;-&quot;??\ &quot;Lari&quot;_-;_-@_-"/>
    <numFmt numFmtId="183" formatCode="_-* #,##0.00\ _L_a_r_i_-;\-* #,##0.00\ _L_a_r_i_-;_-* &quot;-&quot;??\ _L_a_r_i_-;_-@_-"/>
    <numFmt numFmtId="184" formatCode="#,##0&quot;р.&quot;;\-#,##0&quot;р.&quot;"/>
    <numFmt numFmtId="185" formatCode="#,##0&quot;р.&quot;;[Red]\-#,##0&quot;р.&quot;"/>
    <numFmt numFmtId="186" formatCode="#,##0.00&quot;р.&quot;;\-#,##0.00&quot;р.&quot;"/>
    <numFmt numFmtId="187" formatCode="#,##0.00&quot;р.&quot;;[Red]\-#,##0.00&quot;р.&quot;"/>
    <numFmt numFmtId="188" formatCode="_-* #,##0&quot;р.&quot;_-;\-* #,##0&quot;р.&quot;_-;_-* &quot;-&quot;&quot;р.&quot;_-;_-@_-"/>
    <numFmt numFmtId="189" formatCode="_-* #,##0_р_._-;\-* #,##0_р_._-;_-* &quot;-&quot;_р_._-;_-@_-"/>
    <numFmt numFmtId="190" formatCode="_-* #,##0.00&quot;р.&quot;_-;\-* #,##0.00&quot;р.&quot;_-;_-* &quot;-&quot;??&quot;р.&quot;_-;_-@_-"/>
    <numFmt numFmtId="191" formatCode="_-* #,##0.00_р_._-;\-* #,##0.00_р_._-;_-* &quot;-&quot;??_р_._-;_-@_-"/>
    <numFmt numFmtId="192" formatCode="0.000"/>
    <numFmt numFmtId="193" formatCode="0.0000"/>
    <numFmt numFmtId="194" formatCode="0.0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&quot;€&quot;* #,##0.00_-;\-&quot;€&quot;* #,##0.00_-;_-&quot;€&quot;* &quot;-&quot;??_-;_-@_-"/>
    <numFmt numFmtId="201" formatCode="0.0%"/>
    <numFmt numFmtId="202" formatCode="0.0000000"/>
    <numFmt numFmtId="203" formatCode="0.000000"/>
    <numFmt numFmtId="204" formatCode="0.00000"/>
    <numFmt numFmtId="205" formatCode="#,##0\ &quot;TL&quot;;\-#,##0\ &quot;TL&quot;"/>
    <numFmt numFmtId="206" formatCode="#,##0\ &quot;TL&quot;;[Red]\-#,##0\ &quot;TL&quot;"/>
    <numFmt numFmtId="207" formatCode="#,##0.00\ &quot;TL&quot;;\-#,##0.00\ &quot;TL&quot;"/>
    <numFmt numFmtId="208" formatCode="#,##0.00\ &quot;TL&quot;;[Red]\-#,##0.00\ &quot;TL&quot;"/>
    <numFmt numFmtId="209" formatCode="_-* #,##0\ &quot;TL&quot;_-;\-* #,##0\ &quot;TL&quot;_-;_-* &quot;-&quot;\ &quot;TL&quot;_-;_-@_-"/>
    <numFmt numFmtId="210" formatCode="_-* #,##0\ _T_L_-;\-* #,##0\ _T_L_-;_-* &quot;-&quot;\ _T_L_-;_-@_-"/>
    <numFmt numFmtId="211" formatCode="_-* #,##0.00\ &quot;TL&quot;_-;\-* #,##0.00\ &quot;TL&quot;_-;_-* &quot;-&quot;??\ &quot;TL&quot;_-;_-@_-"/>
    <numFmt numFmtId="212" formatCode="_-* #,##0.00\ _T_L_-;\-* #,##0.00\ _T_L_-;_-* &quot;-&quot;??\ _T_L_-;_-@_-"/>
    <numFmt numFmtId="213" formatCode="[$-FC19]d\ mmmm\ yyyy\ &quot;г.&quot;"/>
    <numFmt numFmtId="214" formatCode="0.00000000"/>
    <numFmt numFmtId="215" formatCode="[$-F400]h:mm:ss\ AM/PM"/>
    <numFmt numFmtId="216" formatCode="0.000000000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</numFmts>
  <fonts count="35">
    <font>
      <sz val="10"/>
      <name val="Arial Cyr"/>
      <family val="0"/>
    </font>
    <font>
      <sz val="12"/>
      <name val="GEOWIN_SMALL"/>
      <family val="1"/>
    </font>
    <font>
      <sz val="12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1"/>
      <name val="AcadNusx"/>
      <family val="0"/>
    </font>
    <font>
      <sz val="12"/>
      <name val="AcadMtavr"/>
      <family val="0"/>
    </font>
    <font>
      <sz val="12"/>
      <name val="Sylfaen"/>
      <family val="1"/>
    </font>
    <font>
      <vertAlign val="superscript"/>
      <sz val="12"/>
      <name val="Sylfaen"/>
      <family val="1"/>
    </font>
    <font>
      <b/>
      <sz val="12"/>
      <name val="Sylfaen"/>
      <family val="1"/>
    </font>
    <font>
      <b/>
      <vertAlign val="superscript"/>
      <sz val="12"/>
      <name val="Sylfaen"/>
      <family val="1"/>
    </font>
    <font>
      <b/>
      <sz val="11"/>
      <name val="Sylfaen"/>
      <family val="1"/>
    </font>
    <font>
      <u val="single"/>
      <sz val="6"/>
      <color indexed="12"/>
      <name val="Arial Cyr"/>
      <family val="0"/>
    </font>
    <font>
      <u val="single"/>
      <sz val="6"/>
      <color indexed="20"/>
      <name val="Arial Cyr"/>
      <family val="0"/>
    </font>
    <font>
      <sz val="10"/>
      <color indexed="10"/>
      <name val="Arial"/>
      <family val="2"/>
    </font>
    <font>
      <u val="single"/>
      <sz val="6"/>
      <color theme="11"/>
      <name val="Arial Cyr"/>
      <family val="0"/>
    </font>
    <font>
      <u val="single"/>
      <sz val="6"/>
      <color theme="10"/>
      <name val="Arial Cyr"/>
      <family val="0"/>
    </font>
    <font>
      <sz val="11"/>
      <color theme="1"/>
      <name val="Calibri"/>
      <family val="2"/>
    </font>
    <font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8" applyNumberFormat="0" applyAlignment="0" applyProtection="0"/>
    <xf numFmtId="0" fontId="6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7" fillId="21" borderId="2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0" fillId="0" borderId="0">
      <alignment/>
      <protection/>
    </xf>
    <xf numFmtId="0" fontId="3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4" fillId="0" borderId="6" applyNumberFormat="0" applyFill="0" applyAlignment="0" applyProtection="0"/>
    <xf numFmtId="0" fontId="19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9" fillId="4" borderId="0" applyNumberFormat="0" applyBorder="0" applyAlignment="0" applyProtection="0"/>
    <xf numFmtId="191" fontId="3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130" applyFont="1" applyFill="1" applyBorder="1" applyAlignment="1">
      <alignment vertical="center" wrapText="1"/>
      <protection/>
    </xf>
    <xf numFmtId="0" fontId="22" fillId="0" borderId="0" xfId="130" applyFont="1" applyFill="1" applyAlignment="1">
      <alignment/>
      <protection/>
    </xf>
    <xf numFmtId="0" fontId="21" fillId="0" borderId="0" xfId="130" applyFont="1" applyFill="1" applyAlignment="1">
      <alignment/>
      <protection/>
    </xf>
    <xf numFmtId="0" fontId="2" fillId="0" borderId="0" xfId="130" applyFont="1" applyFill="1" applyAlignment="1">
      <alignment/>
      <protection/>
    </xf>
    <xf numFmtId="0" fontId="2" fillId="0" borderId="0" xfId="130" applyNumberFormat="1" applyFont="1" applyFill="1" applyBorder="1" applyAlignment="1">
      <alignment/>
      <protection/>
    </xf>
    <xf numFmtId="0" fontId="20" fillId="0" borderId="0" xfId="130" applyFont="1" applyFill="1">
      <alignment/>
      <protection/>
    </xf>
    <xf numFmtId="1" fontId="20" fillId="0" borderId="0" xfId="130" applyNumberFormat="1" applyFont="1" applyFill="1">
      <alignment/>
      <protection/>
    </xf>
    <xf numFmtId="0" fontId="20" fillId="0" borderId="0" xfId="130" applyFont="1" applyFill="1" applyAlignment="1">
      <alignment horizontal="center"/>
      <protection/>
    </xf>
    <xf numFmtId="0" fontId="34" fillId="0" borderId="0" xfId="130" applyFont="1" applyFill="1">
      <alignment/>
      <protection/>
    </xf>
    <xf numFmtId="0" fontId="23" fillId="0" borderId="10" xfId="130" applyFont="1" applyFill="1" applyBorder="1" applyAlignment="1">
      <alignment horizontal="center" vertical="center" wrapText="1"/>
      <protection/>
    </xf>
    <xf numFmtId="0" fontId="23" fillId="0" borderId="11" xfId="130" applyFont="1" applyFill="1" applyBorder="1" applyAlignment="1">
      <alignment horizontal="center" vertical="center" wrapText="1"/>
      <protection/>
    </xf>
    <xf numFmtId="0" fontId="23" fillId="0" borderId="0" xfId="130" applyFont="1" applyFill="1" applyAlignment="1">
      <alignment horizontal="center" vertical="center"/>
      <protection/>
    </xf>
    <xf numFmtId="2" fontId="23" fillId="0" borderId="12" xfId="130" applyNumberFormat="1" applyFont="1" applyFill="1" applyBorder="1" applyAlignment="1">
      <alignment horizontal="center" vertical="center"/>
      <protection/>
    </xf>
    <xf numFmtId="0" fontId="23" fillId="0" borderId="12" xfId="130" applyFont="1" applyFill="1" applyBorder="1" applyAlignment="1">
      <alignment vertical="center"/>
      <protection/>
    </xf>
    <xf numFmtId="0" fontId="23" fillId="24" borderId="11" xfId="0" applyFont="1" applyFill="1" applyBorder="1" applyAlignment="1">
      <alignment vertical="center"/>
    </xf>
    <xf numFmtId="0" fontId="23" fillId="24" borderId="11" xfId="130" applyFont="1" applyFill="1" applyBorder="1" applyAlignment="1">
      <alignment horizontal="center" vertical="center" wrapText="1"/>
      <protection/>
    </xf>
    <xf numFmtId="0" fontId="25" fillId="24" borderId="11" xfId="130" applyFont="1" applyFill="1" applyBorder="1" applyAlignment="1">
      <alignment vertical="center" wrapText="1"/>
      <protection/>
    </xf>
    <xf numFmtId="0" fontId="25" fillId="24" borderId="11" xfId="130" applyFont="1" applyFill="1" applyBorder="1" applyAlignment="1">
      <alignment horizontal="center" vertical="center" wrapText="1"/>
      <protection/>
    </xf>
    <xf numFmtId="2" fontId="25" fillId="24" borderId="11" xfId="130" applyNumberFormat="1" applyFont="1" applyFill="1" applyBorder="1" applyAlignment="1">
      <alignment horizontal="center" vertical="center" wrapText="1"/>
      <protection/>
    </xf>
    <xf numFmtId="0" fontId="23" fillId="24" borderId="11" xfId="130" applyFont="1" applyFill="1" applyBorder="1" applyAlignment="1">
      <alignment vertical="center" wrapText="1"/>
      <protection/>
    </xf>
    <xf numFmtId="2" fontId="23" fillId="24" borderId="11" xfId="130" applyNumberFormat="1" applyFont="1" applyFill="1" applyBorder="1" applyAlignment="1">
      <alignment horizontal="center" vertical="center" wrapText="1"/>
      <protection/>
    </xf>
    <xf numFmtId="0" fontId="25" fillId="24" borderId="11" xfId="0" applyFont="1" applyFill="1" applyBorder="1" applyAlignment="1">
      <alignment vertical="center" wrapText="1"/>
    </xf>
    <xf numFmtId="0" fontId="25" fillId="24" borderId="11" xfId="0" applyFont="1" applyFill="1" applyBorder="1" applyAlignment="1">
      <alignment horizontal="center" vertical="center" wrapText="1"/>
    </xf>
    <xf numFmtId="193" fontId="25" fillId="24" borderId="11" xfId="0" applyNumberFormat="1" applyFont="1" applyFill="1" applyBorder="1" applyAlignment="1">
      <alignment horizontal="center" vertical="center" wrapText="1"/>
    </xf>
    <xf numFmtId="2" fontId="25" fillId="24" borderId="11" xfId="0" applyNumberFormat="1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vertical="center" wrapText="1"/>
    </xf>
    <xf numFmtId="0" fontId="23" fillId="24" borderId="11" xfId="0" applyFont="1" applyFill="1" applyBorder="1" applyAlignment="1">
      <alignment horizontal="center" vertical="center" wrapText="1"/>
    </xf>
    <xf numFmtId="2" fontId="23" fillId="24" borderId="11" xfId="0" applyNumberFormat="1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left" vertical="top" wrapText="1"/>
    </xf>
    <xf numFmtId="0" fontId="23" fillId="24" borderId="11" xfId="0" applyFont="1" applyFill="1" applyBorder="1" applyAlignment="1">
      <alignment horizontal="center" vertical="top" wrapText="1"/>
    </xf>
    <xf numFmtId="2" fontId="23" fillId="24" borderId="11" xfId="0" applyNumberFormat="1" applyFont="1" applyFill="1" applyBorder="1" applyAlignment="1">
      <alignment horizontal="center" vertical="top" wrapText="1"/>
    </xf>
    <xf numFmtId="0" fontId="23" fillId="24" borderId="11" xfId="0" applyFont="1" applyFill="1" applyBorder="1" applyAlignment="1">
      <alignment horizontal="left" vertical="center" wrapText="1"/>
    </xf>
    <xf numFmtId="0" fontId="23" fillId="24" borderId="11" xfId="130" applyFont="1" applyFill="1" applyBorder="1" applyAlignment="1">
      <alignment horizontal="center" vertical="top" wrapText="1"/>
      <protection/>
    </xf>
    <xf numFmtId="0" fontId="25" fillId="24" borderId="11" xfId="130" applyFont="1" applyFill="1" applyBorder="1" applyAlignment="1">
      <alignment horizontal="left" vertical="center" wrapText="1"/>
      <protection/>
    </xf>
    <xf numFmtId="2" fontId="25" fillId="24" borderId="13" xfId="130" applyNumberFormat="1" applyFont="1" applyFill="1" applyBorder="1" applyAlignment="1">
      <alignment horizontal="center" vertical="center" wrapText="1"/>
      <protection/>
    </xf>
    <xf numFmtId="192" fontId="23" fillId="24" borderId="11" xfId="0" applyNumberFormat="1" applyFont="1" applyFill="1" applyBorder="1" applyAlignment="1">
      <alignment horizontal="center" vertical="center" wrapText="1"/>
    </xf>
    <xf numFmtId="193" fontId="23" fillId="24" borderId="11" xfId="130" applyNumberFormat="1" applyFont="1" applyFill="1" applyBorder="1" applyAlignment="1">
      <alignment horizontal="center" vertical="center" wrapText="1"/>
      <protection/>
    </xf>
    <xf numFmtId="0" fontId="25" fillId="24" borderId="11" xfId="130" applyFont="1" applyFill="1" applyBorder="1" applyAlignment="1">
      <alignment horizontal="center" vertical="center" wrapText="1"/>
      <protection/>
    </xf>
    <xf numFmtId="0" fontId="25" fillId="24" borderId="11" xfId="0" applyFont="1" applyFill="1" applyBorder="1" applyAlignment="1">
      <alignment horizontal="left" vertical="center" wrapText="1"/>
    </xf>
    <xf numFmtId="0" fontId="23" fillId="24" borderId="11" xfId="0" applyFont="1" applyFill="1" applyBorder="1" applyAlignment="1">
      <alignment horizontal="center" vertical="top" wrapText="1"/>
    </xf>
    <xf numFmtId="0" fontId="25" fillId="24" borderId="11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/>
    </xf>
    <xf numFmtId="192" fontId="23" fillId="24" borderId="11" xfId="0" applyNumberFormat="1" applyFont="1" applyFill="1" applyBorder="1" applyAlignment="1">
      <alignment horizontal="center" vertical="top" wrapText="1"/>
    </xf>
    <xf numFmtId="0" fontId="23" fillId="24" borderId="11" xfId="0" applyFont="1" applyFill="1" applyBorder="1" applyAlignment="1">
      <alignment horizontal="center" vertical="top" wrapText="1"/>
    </xf>
    <xf numFmtId="0" fontId="23" fillId="24" borderId="14" xfId="147" applyFont="1" applyFill="1" applyBorder="1" applyAlignment="1">
      <alignment horizontal="center" vertical="center" wrapText="1"/>
      <protection/>
    </xf>
    <xf numFmtId="0" fontId="23" fillId="24" borderId="15" xfId="147" applyFont="1" applyFill="1" applyBorder="1" applyAlignment="1">
      <alignment horizontal="center" vertical="center" wrapText="1"/>
      <protection/>
    </xf>
    <xf numFmtId="0" fontId="23" fillId="24" borderId="16" xfId="147" applyFont="1" applyFill="1" applyBorder="1" applyAlignment="1">
      <alignment horizontal="center" vertical="center" wrapText="1"/>
      <protection/>
    </xf>
    <xf numFmtId="0" fontId="23" fillId="24" borderId="11" xfId="130" applyFont="1" applyFill="1" applyBorder="1" applyAlignment="1">
      <alignment horizontal="center" vertical="top" wrapText="1"/>
      <protection/>
    </xf>
    <xf numFmtId="0" fontId="23" fillId="0" borderId="12" xfId="130" applyFont="1" applyFill="1" applyBorder="1" applyAlignment="1">
      <alignment horizontal="right" vertical="center"/>
      <protection/>
    </xf>
    <xf numFmtId="0" fontId="23" fillId="0" borderId="11" xfId="130" applyFont="1" applyFill="1" applyBorder="1" applyAlignment="1">
      <alignment horizontal="center" vertical="center" wrapText="1"/>
      <protection/>
    </xf>
    <xf numFmtId="0" fontId="23" fillId="24" borderId="17" xfId="147" applyFont="1" applyFill="1" applyBorder="1" applyAlignment="1">
      <alignment horizontal="center" vertical="center" wrapText="1"/>
      <protection/>
    </xf>
    <xf numFmtId="0" fontId="23" fillId="24" borderId="12" xfId="147" applyFont="1" applyFill="1" applyBorder="1" applyAlignment="1">
      <alignment horizontal="center" vertical="center" wrapText="1"/>
      <protection/>
    </xf>
    <xf numFmtId="0" fontId="23" fillId="24" borderId="18" xfId="147" applyFont="1" applyFill="1" applyBorder="1" applyAlignment="1">
      <alignment horizontal="center" vertical="center" wrapText="1"/>
      <protection/>
    </xf>
    <xf numFmtId="0" fontId="23" fillId="0" borderId="0" xfId="130" applyFont="1" applyFill="1" applyAlignment="1">
      <alignment horizontal="center" vertical="center" wrapText="1"/>
      <protection/>
    </xf>
    <xf numFmtId="0" fontId="23" fillId="0" borderId="0" xfId="130" applyFont="1" applyFill="1" applyAlignment="1">
      <alignment horizontal="center" vertical="center"/>
      <protection/>
    </xf>
    <xf numFmtId="0" fontId="1" fillId="0" borderId="11" xfId="130" applyFont="1" applyFill="1" applyBorder="1" applyAlignment="1">
      <alignment horizontal="center" vertical="center" wrapText="1"/>
      <protection/>
    </xf>
    <xf numFmtId="0" fontId="1" fillId="0" borderId="11" xfId="130" applyFont="1" applyFill="1" applyBorder="1" applyAlignment="1">
      <alignment horizontal="center" vertical="center"/>
      <protection/>
    </xf>
    <xf numFmtId="0" fontId="1" fillId="0" borderId="11" xfId="130" applyFont="1" applyFill="1" applyBorder="1" applyAlignment="1">
      <alignment vertical="center" wrapText="1"/>
      <protection/>
    </xf>
    <xf numFmtId="0" fontId="1" fillId="0" borderId="14" xfId="130" applyFont="1" applyFill="1" applyBorder="1" applyAlignment="1">
      <alignment horizontal="center" vertical="center" wrapText="1"/>
      <protection/>
    </xf>
    <xf numFmtId="0" fontId="1" fillId="0" borderId="15" xfId="130" applyFont="1" applyFill="1" applyBorder="1" applyAlignment="1">
      <alignment horizontal="center" vertical="center" wrapText="1"/>
      <protection/>
    </xf>
    <xf numFmtId="0" fontId="1" fillId="0" borderId="16" xfId="130" applyFont="1" applyFill="1" applyBorder="1" applyAlignment="1">
      <alignment horizontal="center" vertical="center" wrapText="1"/>
      <protection/>
    </xf>
  </cellXfs>
  <cellStyles count="1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1_A.BETONI " xfId="23"/>
    <cellStyle name="20% - Акцент2" xfId="24"/>
    <cellStyle name="20% — акцент2" xfId="25"/>
    <cellStyle name="20% - Акцент2_A.BETONI " xfId="26"/>
    <cellStyle name="20% - Акцент3" xfId="27"/>
    <cellStyle name="20% — акцент3" xfId="28"/>
    <cellStyle name="20% - Акцент3_A.BETONI " xfId="29"/>
    <cellStyle name="20% - Акцент4" xfId="30"/>
    <cellStyle name="20% — акцент4" xfId="31"/>
    <cellStyle name="20% - Акцент4_A.BETONI " xfId="32"/>
    <cellStyle name="20% - Акцент5" xfId="33"/>
    <cellStyle name="20% — акцент5" xfId="34"/>
    <cellStyle name="20% - Акцент5_A.BETONI " xfId="35"/>
    <cellStyle name="20% - Акцент6" xfId="36"/>
    <cellStyle name="20% — акцент6" xfId="37"/>
    <cellStyle name="20% - Акцент6_A.BETONI 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Акцент1" xfId="45"/>
    <cellStyle name="40% — акцент1" xfId="46"/>
    <cellStyle name="40% - Акцент1_A.BETONI " xfId="47"/>
    <cellStyle name="40% - Акцент2" xfId="48"/>
    <cellStyle name="40% — акцент2" xfId="49"/>
    <cellStyle name="40% - Акцент2_A.BETONI " xfId="50"/>
    <cellStyle name="40% - Акцент3" xfId="51"/>
    <cellStyle name="40% — акцент3" xfId="52"/>
    <cellStyle name="40% - Акцент3_A.BETONI " xfId="53"/>
    <cellStyle name="40% - Акцент4" xfId="54"/>
    <cellStyle name="40% — акцент4" xfId="55"/>
    <cellStyle name="40% - Акцент4_A.BETONI " xfId="56"/>
    <cellStyle name="40% - Акцент5" xfId="57"/>
    <cellStyle name="40% — акцент5" xfId="58"/>
    <cellStyle name="40% - Акцент5_A.BETONI " xfId="59"/>
    <cellStyle name="40% - Акцент6" xfId="60"/>
    <cellStyle name="40% — акцент6" xfId="61"/>
    <cellStyle name="40% - Акцент6_A.BETONI 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Акцент1" xfId="69"/>
    <cellStyle name="60% — акцент1" xfId="70"/>
    <cellStyle name="60% - Акцент2" xfId="71"/>
    <cellStyle name="60% — акцент2" xfId="72"/>
    <cellStyle name="60% - Акцент3" xfId="73"/>
    <cellStyle name="60% — акцент3" xfId="74"/>
    <cellStyle name="60% - Акцент4" xfId="75"/>
    <cellStyle name="60% — акцент4" xfId="76"/>
    <cellStyle name="60% - Акцент5" xfId="77"/>
    <cellStyle name="60% — акцент5" xfId="78"/>
    <cellStyle name="60% - Акцент6" xfId="79"/>
    <cellStyle name="60% — акцент6" xfId="80"/>
    <cellStyle name="Accent1" xfId="81"/>
    <cellStyle name="Accent2" xfId="82"/>
    <cellStyle name="Accent3" xfId="83"/>
    <cellStyle name="Accent4" xfId="84"/>
    <cellStyle name="Accent5" xfId="85"/>
    <cellStyle name="Accent6" xfId="86"/>
    <cellStyle name="Bad" xfId="87"/>
    <cellStyle name="Calculation" xfId="88"/>
    <cellStyle name="Check Cell" xfId="89"/>
    <cellStyle name="Comma" xfId="90"/>
    <cellStyle name="Comma [0]" xfId="91"/>
    <cellStyle name="Currency" xfId="92"/>
    <cellStyle name="Currency [0]" xfId="93"/>
    <cellStyle name="Explanatory Text" xfId="94"/>
    <cellStyle name="Followed Hyperlink" xfId="95"/>
    <cellStyle name="Good" xfId="96"/>
    <cellStyle name="Heading 1" xfId="97"/>
    <cellStyle name="Heading 2" xfId="98"/>
    <cellStyle name="Heading 3" xfId="99"/>
    <cellStyle name="Heading 4" xfId="100"/>
    <cellStyle name="Hyperlink" xfId="101"/>
    <cellStyle name="Input" xfId="102"/>
    <cellStyle name="Linked Cell" xfId="103"/>
    <cellStyle name="Neutral" xfId="104"/>
    <cellStyle name="Normal 2" xfId="105"/>
    <cellStyle name="Normal 2 2" xfId="106"/>
    <cellStyle name="Note" xfId="107"/>
    <cellStyle name="Output" xfId="108"/>
    <cellStyle name="Percent" xfId="109"/>
    <cellStyle name="Title" xfId="110"/>
    <cellStyle name="Total" xfId="111"/>
    <cellStyle name="Warning Text" xfId="112"/>
    <cellStyle name="Акцент1" xfId="113"/>
    <cellStyle name="Акцент2" xfId="114"/>
    <cellStyle name="Акцент3" xfId="115"/>
    <cellStyle name="Акцент4" xfId="116"/>
    <cellStyle name="Акцент5" xfId="117"/>
    <cellStyle name="Акцент6" xfId="118"/>
    <cellStyle name="Ввод " xfId="119"/>
    <cellStyle name="Вывод" xfId="120"/>
    <cellStyle name="Вычисление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 2" xfId="130"/>
    <cellStyle name="Обычный 2 2" xfId="131"/>
    <cellStyle name="Обычный 2 2 2" xfId="132"/>
    <cellStyle name="Обычный 2 2 3" xfId="133"/>
    <cellStyle name="Обычный 2 2_A BETONI1" xfId="134"/>
    <cellStyle name="Обычный 2 3" xfId="135"/>
    <cellStyle name="Обычный 2 4" xfId="136"/>
    <cellStyle name="Обычный 2_A.BETONI " xfId="137"/>
    <cellStyle name="Обычный 3" xfId="138"/>
    <cellStyle name="Обычный 3 2" xfId="139"/>
    <cellStyle name="Обычный 3_A BETONI1" xfId="140"/>
    <cellStyle name="Обычный 4" xfId="141"/>
    <cellStyle name="Обычный 5" xfId="142"/>
    <cellStyle name="Обычный 6" xfId="143"/>
    <cellStyle name="Обычный 6 2" xfId="144"/>
    <cellStyle name="Обычный 7" xfId="145"/>
    <cellStyle name="Обычный_FERIIS~1 2" xfId="146"/>
    <cellStyle name="Обычный_SPIKEROVIZI  forma 2 " xfId="147"/>
    <cellStyle name="Плохой" xfId="148"/>
    <cellStyle name="Пояснение" xfId="149"/>
    <cellStyle name="Примечание" xfId="150"/>
    <cellStyle name="Связанная ячейка" xfId="151"/>
    <cellStyle name="Текст предупреждения" xfId="152"/>
    <cellStyle name="Финансовый 2" xfId="153"/>
    <cellStyle name="Финансовый 3" xfId="154"/>
    <cellStyle name="Хороший" xfId="155"/>
    <cellStyle name="მძიმე 2" xfId="1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ATA\Users\2012\2012.28.09\STIQIA3\XULO\XIDEBI\stefanasvilebi-MERCHXETI-xidi\OQRUASVILEBI-TAVARTQILAZEEB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ATA\Users\2013\05.12.13\CHAQVI%20#2%20FABRIKA\As.BETONI%20KAPANDIB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epsiTi (3)"/>
      <sheetName val="KALAPOTI"/>
      <sheetName val="Лист1 (3)"/>
      <sheetName val="XIDI "/>
      <sheetName val="YRILI"/>
      <sheetName val="#ССЫЛ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UVETI (5)"/>
      <sheetName val="MILI(KAPANDIBI)"/>
      <sheetName val="MILI(KAPANDIBI) (2)"/>
      <sheetName val="კედელი"/>
      <sheetName val="GABIONI (kapandibi)"/>
      <sheetName val="PARAPETI(9)"/>
      <sheetName val="MOAJIREBI"/>
      <sheetName val="KAPANDIDBI A,BETINI(3)"/>
      <sheetName val="KAPANDIDBI  MIERT A,BETINI(4)"/>
      <sheetName val="krepsiTi"/>
      <sheetName val="Лист1"/>
      <sheetName val="Лист1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SheetLayoutView="70" zoomScalePageLayoutView="0" workbookViewId="0" topLeftCell="A25">
      <selection activeCell="N8" sqref="N8"/>
    </sheetView>
  </sheetViews>
  <sheetFormatPr defaultColWidth="8.875" defaultRowHeight="12.75"/>
  <cols>
    <col min="1" max="1" width="6.375" style="6" customWidth="1"/>
    <col min="2" max="2" width="64.875" style="8" customWidth="1"/>
    <col min="3" max="3" width="9.75390625" style="6" customWidth="1"/>
    <col min="4" max="4" width="12.75390625" style="6" customWidth="1"/>
    <col min="5" max="5" width="13.75390625" style="6" customWidth="1"/>
    <col min="6" max="6" width="10.625" style="6" customWidth="1"/>
    <col min="7" max="7" width="12.00390625" style="6" customWidth="1"/>
    <col min="8" max="8" width="12.75390625" style="6" customWidth="1"/>
    <col min="9" max="9" width="9.875" style="6" bestFit="1" customWidth="1"/>
    <col min="10" max="16384" width="8.875" style="6" customWidth="1"/>
  </cols>
  <sheetData>
    <row r="1" spans="1:10" ht="28.5" customHeight="1">
      <c r="A1" s="54" t="s">
        <v>35</v>
      </c>
      <c r="B1" s="54"/>
      <c r="C1" s="54"/>
      <c r="D1" s="54"/>
      <c r="E1" s="54"/>
      <c r="F1" s="54"/>
      <c r="G1" s="54"/>
      <c r="H1" s="2"/>
      <c r="I1" s="2"/>
      <c r="J1" s="2"/>
    </row>
    <row r="2" spans="1:10" ht="22.5" customHeight="1">
      <c r="A2" s="55" t="s">
        <v>3</v>
      </c>
      <c r="B2" s="55"/>
      <c r="C2" s="55"/>
      <c r="D2" s="55"/>
      <c r="E2" s="55"/>
      <c r="F2" s="55"/>
      <c r="G2" s="55"/>
      <c r="H2" s="3"/>
      <c r="I2" s="3"/>
      <c r="J2" s="3"/>
    </row>
    <row r="3" spans="1:10" ht="24" customHeight="1">
      <c r="A3" s="12"/>
      <c r="B3" s="49" t="s">
        <v>4</v>
      </c>
      <c r="C3" s="49"/>
      <c r="D3" s="13">
        <f>G43/1000</f>
        <v>0</v>
      </c>
      <c r="E3" s="14" t="s">
        <v>5</v>
      </c>
      <c r="F3" s="14"/>
      <c r="G3" s="14"/>
      <c r="H3" s="4"/>
      <c r="I3" s="4"/>
      <c r="J3" s="4"/>
    </row>
    <row r="4" spans="1:7" ht="19.5" customHeight="1">
      <c r="A4" s="50" t="s">
        <v>0</v>
      </c>
      <c r="B4" s="50" t="s">
        <v>12</v>
      </c>
      <c r="C4" s="50" t="s">
        <v>11</v>
      </c>
      <c r="D4" s="50" t="s">
        <v>6</v>
      </c>
      <c r="E4" s="50"/>
      <c r="F4" s="50"/>
      <c r="G4" s="50"/>
    </row>
    <row r="5" spans="1:7" ht="39.75" customHeight="1">
      <c r="A5" s="50"/>
      <c r="B5" s="50"/>
      <c r="C5" s="50"/>
      <c r="D5" s="11" t="s">
        <v>7</v>
      </c>
      <c r="E5" s="11" t="s">
        <v>8</v>
      </c>
      <c r="F5" s="11" t="s">
        <v>9</v>
      </c>
      <c r="G5" s="11" t="s">
        <v>10</v>
      </c>
    </row>
    <row r="6" spans="1:7" ht="19.5" customHeight="1">
      <c r="A6" s="10">
        <v>1</v>
      </c>
      <c r="B6" s="10">
        <v>3</v>
      </c>
      <c r="C6" s="10">
        <v>4</v>
      </c>
      <c r="D6" s="10">
        <v>5</v>
      </c>
      <c r="E6" s="10">
        <v>6</v>
      </c>
      <c r="F6" s="10">
        <v>7</v>
      </c>
      <c r="G6" s="10">
        <v>8</v>
      </c>
    </row>
    <row r="7" spans="1:7" ht="38.25" customHeight="1">
      <c r="A7" s="42">
        <v>1</v>
      </c>
      <c r="B7" s="17" t="s">
        <v>13</v>
      </c>
      <c r="C7" s="18" t="s">
        <v>15</v>
      </c>
      <c r="D7" s="18"/>
      <c r="E7" s="19">
        <v>91.14</v>
      </c>
      <c r="F7" s="18"/>
      <c r="G7" s="19"/>
    </row>
    <row r="8" spans="1:7" ht="36.75" customHeight="1">
      <c r="A8" s="15"/>
      <c r="B8" s="20" t="s">
        <v>14</v>
      </c>
      <c r="C8" s="16" t="s">
        <v>16</v>
      </c>
      <c r="D8" s="16">
        <v>1.54</v>
      </c>
      <c r="E8" s="16">
        <f>D8*E7</f>
        <v>140.3556</v>
      </c>
      <c r="F8" s="16"/>
      <c r="G8" s="21"/>
    </row>
    <row r="9" spans="1:7" ht="54">
      <c r="A9" s="44">
        <v>2</v>
      </c>
      <c r="B9" s="39" t="s">
        <v>38</v>
      </c>
      <c r="C9" s="23" t="s">
        <v>17</v>
      </c>
      <c r="D9" s="23"/>
      <c r="E9" s="24">
        <v>0.1586</v>
      </c>
      <c r="F9" s="23"/>
      <c r="G9" s="25"/>
    </row>
    <row r="10" spans="1:7" ht="18.75" customHeight="1">
      <c r="A10" s="44"/>
      <c r="B10" s="26" t="s">
        <v>14</v>
      </c>
      <c r="C10" s="27" t="s">
        <v>16</v>
      </c>
      <c r="D10" s="27">
        <v>319</v>
      </c>
      <c r="E10" s="28">
        <f>D10*E9</f>
        <v>50.593399999999995</v>
      </c>
      <c r="F10" s="28"/>
      <c r="G10" s="28"/>
    </row>
    <row r="11" spans="1:7" ht="18.75" customHeight="1">
      <c r="A11" s="44"/>
      <c r="B11" s="20" t="s">
        <v>18</v>
      </c>
      <c r="C11" s="16" t="s">
        <v>2</v>
      </c>
      <c r="D11" s="16">
        <v>83.8</v>
      </c>
      <c r="E11" s="16">
        <f>D11*E9</f>
        <v>13.290679999999998</v>
      </c>
      <c r="F11" s="16"/>
      <c r="G11" s="21"/>
    </row>
    <row r="12" spans="1:7" ht="18.75" customHeight="1">
      <c r="A12" s="44"/>
      <c r="B12" s="29" t="s">
        <v>19</v>
      </c>
      <c r="C12" s="27" t="s">
        <v>23</v>
      </c>
      <c r="D12" s="27">
        <v>102</v>
      </c>
      <c r="E12" s="36">
        <f>D12*E9</f>
        <v>16.1772</v>
      </c>
      <c r="F12" s="28"/>
      <c r="G12" s="28"/>
    </row>
    <row r="13" spans="1:7" ht="18.75" customHeight="1">
      <c r="A13" s="44"/>
      <c r="B13" s="29" t="s">
        <v>20</v>
      </c>
      <c r="C13" s="30" t="s">
        <v>23</v>
      </c>
      <c r="D13" s="30">
        <f>(0.97+1.14+1.37+0.22)</f>
        <v>3.7</v>
      </c>
      <c r="E13" s="31">
        <f>D13*E9</f>
        <v>0.58682</v>
      </c>
      <c r="F13" s="31"/>
      <c r="G13" s="31"/>
    </row>
    <row r="14" spans="1:9" ht="18.75" customHeight="1">
      <c r="A14" s="44"/>
      <c r="B14" s="29" t="s">
        <v>21</v>
      </c>
      <c r="C14" s="30" t="s">
        <v>24</v>
      </c>
      <c r="D14" s="30">
        <f>0.025*1000</f>
        <v>25</v>
      </c>
      <c r="E14" s="43">
        <f>D14*E9</f>
        <v>3.965</v>
      </c>
      <c r="F14" s="31"/>
      <c r="G14" s="31"/>
      <c r="I14" s="9"/>
    </row>
    <row r="15" spans="1:7" ht="18.75" customHeight="1">
      <c r="A15" s="44"/>
      <c r="B15" s="32" t="s">
        <v>34</v>
      </c>
      <c r="C15" s="27" t="s">
        <v>24</v>
      </c>
      <c r="D15" s="27">
        <f>51.5</f>
        <v>51.5</v>
      </c>
      <c r="E15" s="28">
        <f>D15*E9</f>
        <v>8.1679</v>
      </c>
      <c r="F15" s="28"/>
      <c r="G15" s="28"/>
    </row>
    <row r="16" spans="1:7" ht="18.75" customHeight="1">
      <c r="A16" s="44"/>
      <c r="B16" s="32" t="s">
        <v>22</v>
      </c>
      <c r="C16" s="27" t="s">
        <v>2</v>
      </c>
      <c r="D16" s="27">
        <f>43.9</f>
        <v>43.9</v>
      </c>
      <c r="E16" s="28">
        <f>D16*E9</f>
        <v>6.96254</v>
      </c>
      <c r="F16" s="28"/>
      <c r="G16" s="28"/>
    </row>
    <row r="17" spans="1:7" ht="39" customHeight="1">
      <c r="A17" s="44">
        <v>3</v>
      </c>
      <c r="B17" s="39" t="s">
        <v>36</v>
      </c>
      <c r="C17" s="23" t="s">
        <v>25</v>
      </c>
      <c r="D17" s="23"/>
      <c r="E17" s="24">
        <v>0.01</v>
      </c>
      <c r="F17" s="25"/>
      <c r="G17" s="25"/>
    </row>
    <row r="18" spans="1:7" ht="18.75" customHeight="1">
      <c r="A18" s="44"/>
      <c r="B18" s="20" t="s">
        <v>14</v>
      </c>
      <c r="C18" s="16" t="s">
        <v>16</v>
      </c>
      <c r="D18" s="16">
        <v>38.4</v>
      </c>
      <c r="E18" s="21">
        <f>D18*E17</f>
        <v>0.384</v>
      </c>
      <c r="F18" s="16"/>
      <c r="G18" s="21"/>
    </row>
    <row r="19" spans="1:7" ht="18.75" customHeight="1">
      <c r="A19" s="44"/>
      <c r="B19" s="20" t="s">
        <v>18</v>
      </c>
      <c r="C19" s="16" t="s">
        <v>2</v>
      </c>
      <c r="D19" s="16">
        <v>4.7</v>
      </c>
      <c r="E19" s="21">
        <f>D19*E17</f>
        <v>0.047</v>
      </c>
      <c r="F19" s="16"/>
      <c r="G19" s="21"/>
    </row>
    <row r="20" spans="1:7" ht="18.75" customHeight="1">
      <c r="A20" s="44"/>
      <c r="B20" s="32" t="s">
        <v>39</v>
      </c>
      <c r="C20" s="27" t="s">
        <v>1</v>
      </c>
      <c r="D20" s="16"/>
      <c r="E20" s="21">
        <v>2</v>
      </c>
      <c r="F20" s="16"/>
      <c r="G20" s="21"/>
    </row>
    <row r="21" spans="1:7" ht="18.75" customHeight="1">
      <c r="A21" s="44"/>
      <c r="B21" s="32" t="s">
        <v>41</v>
      </c>
      <c r="C21" s="27" t="s">
        <v>25</v>
      </c>
      <c r="D21" s="16">
        <v>1</v>
      </c>
      <c r="E21" s="37">
        <f>D21*E17</f>
        <v>0.01</v>
      </c>
      <c r="F21" s="16"/>
      <c r="G21" s="21"/>
    </row>
    <row r="22" spans="1:7" ht="18.75" customHeight="1">
      <c r="A22" s="44"/>
      <c r="B22" s="32" t="s">
        <v>22</v>
      </c>
      <c r="C22" s="27" t="s">
        <v>2</v>
      </c>
      <c r="D22" s="16">
        <v>1.15</v>
      </c>
      <c r="E22" s="21">
        <f>E17*D22</f>
        <v>0.0115</v>
      </c>
      <c r="F22" s="16"/>
      <c r="G22" s="21"/>
    </row>
    <row r="23" spans="1:7" ht="18.75" customHeight="1">
      <c r="A23" s="40">
        <v>4</v>
      </c>
      <c r="B23" s="39" t="s">
        <v>37</v>
      </c>
      <c r="C23" s="41" t="s">
        <v>25</v>
      </c>
      <c r="D23" s="41"/>
      <c r="E23" s="24">
        <v>0.0886</v>
      </c>
      <c r="F23" s="25"/>
      <c r="G23" s="25"/>
    </row>
    <row r="24" spans="1:7" ht="18.75" customHeight="1">
      <c r="A24" s="40"/>
      <c r="B24" s="20" t="s">
        <v>14</v>
      </c>
      <c r="C24" s="16" t="s">
        <v>16</v>
      </c>
      <c r="D24" s="16">
        <v>38.4</v>
      </c>
      <c r="E24" s="21">
        <f>D24*E23</f>
        <v>3.40224</v>
      </c>
      <c r="F24" s="16"/>
      <c r="G24" s="21"/>
    </row>
    <row r="25" spans="1:7" ht="18.75" customHeight="1">
      <c r="A25" s="40"/>
      <c r="B25" s="20" t="s">
        <v>18</v>
      </c>
      <c r="C25" s="16" t="s">
        <v>2</v>
      </c>
      <c r="D25" s="16">
        <v>4.7</v>
      </c>
      <c r="E25" s="21">
        <f>D25*E23</f>
        <v>0.41642</v>
      </c>
      <c r="F25" s="16"/>
      <c r="G25" s="21"/>
    </row>
    <row r="26" spans="1:7" ht="18.75" customHeight="1">
      <c r="A26" s="40"/>
      <c r="B26" s="32" t="s">
        <v>40</v>
      </c>
      <c r="C26" s="27" t="s">
        <v>25</v>
      </c>
      <c r="D26" s="16">
        <v>1</v>
      </c>
      <c r="E26" s="37">
        <f>D26*E23</f>
        <v>0.0886</v>
      </c>
      <c r="F26" s="16"/>
      <c r="G26" s="21"/>
    </row>
    <row r="27" spans="1:7" ht="18.75" customHeight="1">
      <c r="A27" s="40"/>
      <c r="B27" s="32" t="s">
        <v>39</v>
      </c>
      <c r="C27" s="27" t="s">
        <v>1</v>
      </c>
      <c r="D27" s="16"/>
      <c r="E27" s="21">
        <v>22</v>
      </c>
      <c r="F27" s="16"/>
      <c r="G27" s="21"/>
    </row>
    <row r="28" spans="1:7" ht="18.75" customHeight="1">
      <c r="A28" s="40"/>
      <c r="B28" s="32" t="s">
        <v>22</v>
      </c>
      <c r="C28" s="27" t="s">
        <v>2</v>
      </c>
      <c r="D28" s="16">
        <v>1.15</v>
      </c>
      <c r="E28" s="21">
        <f>E23*D28</f>
        <v>0.10189</v>
      </c>
      <c r="F28" s="16"/>
      <c r="G28" s="21"/>
    </row>
    <row r="29" spans="1:7" ht="53.25" customHeight="1">
      <c r="A29" s="48">
        <v>5</v>
      </c>
      <c r="B29" s="17" t="s">
        <v>33</v>
      </c>
      <c r="C29" s="18" t="s">
        <v>15</v>
      </c>
      <c r="D29" s="18"/>
      <c r="E29" s="19">
        <v>126.6</v>
      </c>
      <c r="F29" s="18"/>
      <c r="G29" s="19"/>
    </row>
    <row r="30" spans="1:7" ht="18.75" customHeight="1">
      <c r="A30" s="48"/>
      <c r="B30" s="20" t="s">
        <v>14</v>
      </c>
      <c r="C30" s="16" t="s">
        <v>16</v>
      </c>
      <c r="D30" s="16">
        <v>2.06</v>
      </c>
      <c r="E30" s="16">
        <f>D30*E29</f>
        <v>260.796</v>
      </c>
      <c r="F30" s="16"/>
      <c r="G30" s="21"/>
    </row>
    <row r="31" spans="1:7" ht="40.5" customHeight="1">
      <c r="A31" s="33">
        <v>6</v>
      </c>
      <c r="B31" s="17" t="s">
        <v>26</v>
      </c>
      <c r="C31" s="38" t="s">
        <v>1</v>
      </c>
      <c r="D31" s="18"/>
      <c r="E31" s="19">
        <v>422</v>
      </c>
      <c r="F31" s="18"/>
      <c r="G31" s="19"/>
    </row>
    <row r="32" spans="1:7" ht="15.75" customHeight="1">
      <c r="A32" s="33"/>
      <c r="B32" s="20" t="s">
        <v>14</v>
      </c>
      <c r="C32" s="16" t="s">
        <v>16</v>
      </c>
      <c r="D32" s="16">
        <f>403/1000</f>
        <v>0.403</v>
      </c>
      <c r="E32" s="16">
        <f>D32*E31</f>
        <v>170.066</v>
      </c>
      <c r="F32" s="16"/>
      <c r="G32" s="21"/>
    </row>
    <row r="33" spans="1:7" ht="15.75" customHeight="1">
      <c r="A33" s="33"/>
      <c r="B33" s="20" t="s">
        <v>18</v>
      </c>
      <c r="C33" s="16" t="s">
        <v>2</v>
      </c>
      <c r="D33" s="16">
        <f>164/1000</f>
        <v>0.164</v>
      </c>
      <c r="E33" s="16">
        <f>D33*E31</f>
        <v>69.208</v>
      </c>
      <c r="F33" s="16"/>
      <c r="G33" s="21"/>
    </row>
    <row r="34" spans="1:7" ht="18" customHeight="1">
      <c r="A34" s="33"/>
      <c r="B34" s="20" t="s">
        <v>27</v>
      </c>
      <c r="C34" s="16" t="s">
        <v>1</v>
      </c>
      <c r="D34" s="16">
        <f>1010/1000</f>
        <v>1.01</v>
      </c>
      <c r="E34" s="16">
        <f>E31</f>
        <v>422</v>
      </c>
      <c r="F34" s="21"/>
      <c r="G34" s="21"/>
    </row>
    <row r="35" spans="1:7" ht="22.5" customHeight="1">
      <c r="A35" s="33"/>
      <c r="B35" s="32" t="s">
        <v>22</v>
      </c>
      <c r="C35" s="27" t="s">
        <v>2</v>
      </c>
      <c r="D35" s="16">
        <f>20.4/1000</f>
        <v>0.020399999999999998</v>
      </c>
      <c r="E35" s="16">
        <f>E31*D35</f>
        <v>8.608799999999999</v>
      </c>
      <c r="F35" s="16"/>
      <c r="G35" s="21"/>
    </row>
    <row r="36" spans="1:7" ht="23.25" customHeight="1">
      <c r="A36" s="48">
        <v>7</v>
      </c>
      <c r="B36" s="34" t="s">
        <v>28</v>
      </c>
      <c r="C36" s="18" t="s">
        <v>15</v>
      </c>
      <c r="D36" s="18"/>
      <c r="E36" s="19">
        <v>42.2</v>
      </c>
      <c r="F36" s="18"/>
      <c r="G36" s="19"/>
    </row>
    <row r="37" spans="1:7" ht="20.25" customHeight="1">
      <c r="A37" s="48"/>
      <c r="B37" s="20" t="s">
        <v>14</v>
      </c>
      <c r="C37" s="16" t="s">
        <v>16</v>
      </c>
      <c r="D37" s="16">
        <v>1.21</v>
      </c>
      <c r="E37" s="21">
        <f>D37*E36</f>
        <v>51.062000000000005</v>
      </c>
      <c r="F37" s="16"/>
      <c r="G37" s="21"/>
    </row>
    <row r="38" spans="1:7" ht="18">
      <c r="A38" s="30">
        <v>8</v>
      </c>
      <c r="B38" s="22" t="s">
        <v>29</v>
      </c>
      <c r="C38" s="23" t="s">
        <v>25</v>
      </c>
      <c r="D38" s="23"/>
      <c r="E38" s="25">
        <v>2.5</v>
      </c>
      <c r="F38" s="25"/>
      <c r="G38" s="25"/>
    </row>
    <row r="39" spans="1:7" ht="20.25" customHeight="1">
      <c r="A39" s="51" t="s">
        <v>30</v>
      </c>
      <c r="B39" s="52"/>
      <c r="C39" s="52"/>
      <c r="D39" s="52"/>
      <c r="E39" s="52"/>
      <c r="F39" s="53"/>
      <c r="G39" s="35">
        <f>G7+G9+G17+G23+G29+G31+G36+G38</f>
        <v>0</v>
      </c>
    </row>
    <row r="40" spans="1:7" ht="20.25" customHeight="1">
      <c r="A40" s="45" t="s">
        <v>31</v>
      </c>
      <c r="B40" s="46"/>
      <c r="C40" s="46"/>
      <c r="D40" s="46"/>
      <c r="E40" s="46"/>
      <c r="F40" s="47"/>
      <c r="G40" s="21">
        <f>G39*0.1</f>
        <v>0</v>
      </c>
    </row>
    <row r="41" spans="1:7" ht="20.25" customHeight="1">
      <c r="A41" s="45" t="s">
        <v>30</v>
      </c>
      <c r="B41" s="46"/>
      <c r="C41" s="46"/>
      <c r="D41" s="46"/>
      <c r="E41" s="46"/>
      <c r="F41" s="47"/>
      <c r="G41" s="21">
        <f>G40+G39</f>
        <v>0</v>
      </c>
    </row>
    <row r="42" spans="1:7" ht="20.25" customHeight="1">
      <c r="A42" s="45" t="s">
        <v>32</v>
      </c>
      <c r="B42" s="46"/>
      <c r="C42" s="46"/>
      <c r="D42" s="46"/>
      <c r="E42" s="46"/>
      <c r="F42" s="47"/>
      <c r="G42" s="21">
        <f>G41*0.08</f>
        <v>0</v>
      </c>
    </row>
    <row r="43" spans="1:7" ht="20.25" customHeight="1">
      <c r="A43" s="45" t="s">
        <v>30</v>
      </c>
      <c r="B43" s="46"/>
      <c r="C43" s="46"/>
      <c r="D43" s="46"/>
      <c r="E43" s="46"/>
      <c r="F43" s="47"/>
      <c r="G43" s="21">
        <f>G42+G41</f>
        <v>0</v>
      </c>
    </row>
    <row r="44" spans="1:7" ht="25.5" customHeight="1">
      <c r="A44" s="56"/>
      <c r="B44" s="59" t="s">
        <v>42</v>
      </c>
      <c r="C44" s="60"/>
      <c r="D44" s="60"/>
      <c r="E44" s="61"/>
      <c r="F44" s="57"/>
      <c r="G44" s="57"/>
    </row>
    <row r="45" spans="1:7" ht="28.5" customHeight="1">
      <c r="A45" s="58"/>
      <c r="B45" s="59" t="s">
        <v>30</v>
      </c>
      <c r="C45" s="60"/>
      <c r="D45" s="60"/>
      <c r="E45" s="61"/>
      <c r="F45" s="59"/>
      <c r="G45" s="61"/>
    </row>
    <row r="46" spans="1:7" ht="16.5" customHeight="1">
      <c r="A46" s="1"/>
      <c r="B46" s="1"/>
      <c r="C46" s="1"/>
      <c r="D46" s="1"/>
      <c r="E46" s="1"/>
      <c r="F46" s="1"/>
      <c r="G46" s="1"/>
    </row>
    <row r="47" spans="1:7" ht="16.5" customHeight="1">
      <c r="A47" s="1"/>
      <c r="B47" s="1"/>
      <c r="C47" s="1"/>
      <c r="D47" s="1"/>
      <c r="E47" s="1"/>
      <c r="F47" s="1"/>
      <c r="G47" s="1"/>
    </row>
    <row r="48" spans="1:7" ht="16.5" customHeight="1">
      <c r="A48" s="1"/>
      <c r="B48" s="1"/>
      <c r="C48" s="1"/>
      <c r="D48" s="1"/>
      <c r="E48" s="1"/>
      <c r="F48" s="1"/>
      <c r="G48" s="1"/>
    </row>
    <row r="49" spans="1:7" ht="12.75" customHeight="1">
      <c r="A49" s="1"/>
      <c r="B49" s="1"/>
      <c r="C49" s="1"/>
      <c r="D49" s="1"/>
      <c r="E49" s="1"/>
      <c r="F49" s="1"/>
      <c r="G49" s="1"/>
    </row>
    <row r="50" spans="1:7" ht="12.75" customHeight="1">
      <c r="A50" s="1"/>
      <c r="B50" s="1"/>
      <c r="C50" s="1"/>
      <c r="D50" s="1"/>
      <c r="E50" s="1"/>
      <c r="F50" s="1"/>
      <c r="G50" s="1"/>
    </row>
    <row r="51" spans="1:9" ht="15.75">
      <c r="A51" s="1"/>
      <c r="B51" s="1"/>
      <c r="C51" s="1"/>
      <c r="D51" s="1"/>
      <c r="E51" s="1"/>
      <c r="F51" s="1"/>
      <c r="G51" s="1"/>
      <c r="I51" s="7"/>
    </row>
    <row r="52" spans="1:9" ht="15.75">
      <c r="A52" s="1"/>
      <c r="B52" s="1"/>
      <c r="C52" s="1"/>
      <c r="D52" s="1"/>
      <c r="E52" s="1"/>
      <c r="F52" s="1"/>
      <c r="G52" s="1"/>
      <c r="I52" s="7"/>
    </row>
    <row r="53" spans="1:9" ht="15.75">
      <c r="A53" s="1"/>
      <c r="B53" s="1"/>
      <c r="C53" s="1"/>
      <c r="D53" s="1"/>
      <c r="E53" s="1"/>
      <c r="F53" s="1"/>
      <c r="G53" s="1"/>
      <c r="I53" s="7"/>
    </row>
    <row r="54" spans="1:9" ht="15.75">
      <c r="A54" s="1"/>
      <c r="B54" s="1"/>
      <c r="C54" s="1"/>
      <c r="D54" s="1"/>
      <c r="E54" s="1"/>
      <c r="F54" s="1"/>
      <c r="G54" s="1"/>
      <c r="I54" s="7"/>
    </row>
    <row r="55" spans="1:7" ht="15.75">
      <c r="A55" s="1"/>
      <c r="B55" s="1"/>
      <c r="C55" s="1"/>
      <c r="D55" s="1"/>
      <c r="E55" s="1"/>
      <c r="F55" s="1"/>
      <c r="G55" s="1"/>
    </row>
    <row r="56" spans="1:7" ht="15.75">
      <c r="A56" s="1"/>
      <c r="B56" s="1"/>
      <c r="C56" s="1"/>
      <c r="D56" s="1"/>
      <c r="E56" s="1"/>
      <c r="F56" s="1"/>
      <c r="G56" s="1"/>
    </row>
    <row r="57" spans="1:7" ht="15.75">
      <c r="A57" s="1"/>
      <c r="B57" s="1"/>
      <c r="C57" s="1"/>
      <c r="D57" s="1"/>
      <c r="E57" s="1"/>
      <c r="F57" s="1"/>
      <c r="G57" s="1"/>
    </row>
    <row r="58" spans="1:9" ht="16.5">
      <c r="A58" s="1"/>
      <c r="B58" s="1"/>
      <c r="C58" s="1"/>
      <c r="D58" s="1"/>
      <c r="E58" s="1"/>
      <c r="F58" s="1"/>
      <c r="G58" s="1"/>
      <c r="H58" s="5"/>
      <c r="I58" s="5"/>
    </row>
    <row r="59" spans="1:7" ht="15.75">
      <c r="A59" s="1"/>
      <c r="B59" s="1"/>
      <c r="C59" s="1"/>
      <c r="D59" s="1"/>
      <c r="E59" s="1"/>
      <c r="F59" s="1"/>
      <c r="G59" s="1"/>
    </row>
    <row r="60" spans="1:7" ht="15.75">
      <c r="A60" s="1"/>
      <c r="B60" s="1"/>
      <c r="C60" s="1"/>
      <c r="D60" s="1"/>
      <c r="E60" s="1"/>
      <c r="F60" s="1"/>
      <c r="G60" s="1"/>
    </row>
    <row r="61" spans="1:7" ht="15.75">
      <c r="A61" s="1"/>
      <c r="B61" s="1"/>
      <c r="C61" s="1"/>
      <c r="D61" s="1"/>
      <c r="E61" s="1"/>
      <c r="F61" s="1"/>
      <c r="G61" s="1"/>
    </row>
    <row r="62" spans="1:7" ht="15.75">
      <c r="A62" s="1"/>
      <c r="B62" s="1"/>
      <c r="C62" s="1"/>
      <c r="D62" s="1"/>
      <c r="E62" s="1"/>
      <c r="F62" s="1"/>
      <c r="G62" s="1"/>
    </row>
    <row r="63" spans="1:7" ht="15.75">
      <c r="A63" s="1"/>
      <c r="B63" s="1"/>
      <c r="C63" s="1"/>
      <c r="D63" s="1"/>
      <c r="E63" s="1"/>
      <c r="F63" s="1"/>
      <c r="G63" s="1"/>
    </row>
    <row r="64" spans="1:7" ht="15.75">
      <c r="A64" s="1"/>
      <c r="B64" s="1"/>
      <c r="C64" s="1"/>
      <c r="D64" s="1"/>
      <c r="E64" s="1"/>
      <c r="F64" s="1"/>
      <c r="G64" s="1"/>
    </row>
    <row r="65" spans="1:7" ht="15.75">
      <c r="A65" s="1"/>
      <c r="B65" s="1"/>
      <c r="C65" s="1"/>
      <c r="D65" s="1"/>
      <c r="E65" s="1"/>
      <c r="F65" s="1"/>
      <c r="G65" s="1"/>
    </row>
    <row r="66" spans="1:7" ht="15.75">
      <c r="A66" s="1"/>
      <c r="B66" s="1"/>
      <c r="C66" s="1"/>
      <c r="D66" s="1"/>
      <c r="E66" s="1"/>
      <c r="F66" s="1"/>
      <c r="G66" s="1"/>
    </row>
    <row r="67" spans="1:7" ht="15.75">
      <c r="A67" s="1"/>
      <c r="B67" s="1"/>
      <c r="C67" s="1"/>
      <c r="D67" s="1"/>
      <c r="E67" s="1"/>
      <c r="F67" s="1"/>
      <c r="G67" s="1"/>
    </row>
    <row r="68" spans="1:7" ht="15.75">
      <c r="A68" s="1"/>
      <c r="B68" s="1"/>
      <c r="C68" s="1"/>
      <c r="D68" s="1"/>
      <c r="E68" s="1"/>
      <c r="F68" s="1"/>
      <c r="G68" s="1"/>
    </row>
    <row r="69" spans="1:7" ht="15.75">
      <c r="A69" s="1"/>
      <c r="B69" s="1"/>
      <c r="C69" s="1"/>
      <c r="D69" s="1"/>
      <c r="E69" s="1"/>
      <c r="F69" s="1"/>
      <c r="G69" s="1"/>
    </row>
    <row r="70" spans="1:7" ht="15.75">
      <c r="A70" s="1"/>
      <c r="B70" s="1"/>
      <c r="C70" s="1"/>
      <c r="D70" s="1"/>
      <c r="E70" s="1"/>
      <c r="F70" s="1"/>
      <c r="G70" s="1"/>
    </row>
    <row r="71" spans="1:7" ht="15.75">
      <c r="A71" s="1"/>
      <c r="B71" s="1"/>
      <c r="C71" s="1"/>
      <c r="D71" s="1"/>
      <c r="E71" s="1"/>
      <c r="F71" s="1"/>
      <c r="G71" s="1"/>
    </row>
    <row r="72" spans="1:7" ht="15.75">
      <c r="A72" s="1"/>
      <c r="B72" s="1"/>
      <c r="C72" s="1"/>
      <c r="D72" s="1"/>
      <c r="E72" s="1"/>
      <c r="F72" s="1"/>
      <c r="G72" s="1"/>
    </row>
    <row r="73" spans="1:7" ht="15.75">
      <c r="A73" s="1"/>
      <c r="B73" s="1"/>
      <c r="C73" s="1"/>
      <c r="D73" s="1"/>
      <c r="E73" s="1"/>
      <c r="F73" s="1"/>
      <c r="G73" s="1"/>
    </row>
    <row r="74" spans="1:7" ht="15.75">
      <c r="A74" s="1"/>
      <c r="B74" s="1"/>
      <c r="C74" s="1"/>
      <c r="D74" s="1"/>
      <c r="E74" s="1"/>
      <c r="F74" s="1"/>
      <c r="G74" s="1"/>
    </row>
  </sheetData>
  <sheetProtection/>
  <mergeCells count="21">
    <mergeCell ref="F45:G45"/>
    <mergeCell ref="A1:G1"/>
    <mergeCell ref="A2:G2"/>
    <mergeCell ref="A4:A5"/>
    <mergeCell ref="B4:B5"/>
    <mergeCell ref="C4:C5"/>
    <mergeCell ref="F44:G44"/>
    <mergeCell ref="B3:C3"/>
    <mergeCell ref="F4:G4"/>
    <mergeCell ref="D4:E4"/>
    <mergeCell ref="A39:F39"/>
    <mergeCell ref="A40:F40"/>
    <mergeCell ref="A42:F42"/>
    <mergeCell ref="B44:E44"/>
    <mergeCell ref="A17:A22"/>
    <mergeCell ref="A43:F43"/>
    <mergeCell ref="A36:A37"/>
    <mergeCell ref="A29:A30"/>
    <mergeCell ref="A41:F41"/>
    <mergeCell ref="A9:A16"/>
    <mergeCell ref="B45:E45"/>
  </mergeCells>
  <printOptions horizontalCentered="1"/>
  <pageMargins left="0.1968503937007874" right="0.1968503937007874" top="0.3937007874015748" bottom="0.1968503937007874" header="0.2362204724409449" footer="0.1968503937007874"/>
  <pageSetup horizontalDpi="600" verticalDpi="600" orientation="landscape" paperSize="9" scale="97" r:id="rId1"/>
  <rowBreaks count="2" manualBreakCount="2">
    <brk id="20" max="7" man="1"/>
    <brk id="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2021-09-01T01:26:52Z</cp:lastPrinted>
  <dcterms:created xsi:type="dcterms:W3CDTF">2008-10-11T15:37:04Z</dcterms:created>
  <dcterms:modified xsi:type="dcterms:W3CDTF">2021-09-07T08:47:19Z</dcterms:modified>
  <cp:category/>
  <cp:version/>
  <cp:contentType/>
  <cp:contentStatus/>
</cp:coreProperties>
</file>