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e.gogsadze\Desktop\კოსტავას ქ. პირველი ჩიხი\"/>
    </mc:Choice>
  </mc:AlternateContent>
  <bookViews>
    <workbookView xWindow="0" yWindow="0" windowWidth="28800" windowHeight="11505"/>
  </bookViews>
  <sheets>
    <sheet name="Sheet1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3" l="1"/>
  <c r="L15" i="3" s="1"/>
  <c r="F13" i="3"/>
  <c r="J13" i="3" s="1"/>
  <c r="F12" i="3"/>
  <c r="L12" i="3" s="1"/>
  <c r="F11" i="3"/>
  <c r="L11" i="3" s="1"/>
  <c r="M11" i="3" s="1"/>
  <c r="F10" i="3"/>
  <c r="L10" i="3" s="1"/>
  <c r="L9" i="3"/>
  <c r="J9" i="3"/>
  <c r="H9" i="3"/>
  <c r="M9" i="3" l="1"/>
  <c r="L13" i="3"/>
  <c r="F14" i="3"/>
  <c r="J14" i="3" s="1"/>
  <c r="H12" i="3"/>
  <c r="L14" i="3"/>
  <c r="J12" i="3"/>
  <c r="M12" i="3" s="1"/>
  <c r="H10" i="3"/>
  <c r="J15" i="3"/>
  <c r="H14" i="3"/>
  <c r="H15" i="3"/>
  <c r="J10" i="3"/>
  <c r="H13" i="3"/>
  <c r="M13" i="3" s="1"/>
  <c r="M10" i="3" l="1"/>
  <c r="M15" i="3"/>
  <c r="M14" i="3"/>
  <c r="H92" i="3"/>
  <c r="J92" i="3"/>
  <c r="L92" i="3"/>
  <c r="H93" i="3"/>
  <c r="J93" i="3"/>
  <c r="L93" i="3"/>
  <c r="F94" i="3"/>
  <c r="L94" i="3" s="1"/>
  <c r="F95" i="3"/>
  <c r="J95" i="3" s="1"/>
  <c r="F100" i="3"/>
  <c r="J100" i="3" s="1"/>
  <c r="H106" i="3"/>
  <c r="J106" i="3"/>
  <c r="L106" i="3"/>
  <c r="F107" i="3"/>
  <c r="J107" i="3" s="1"/>
  <c r="F108" i="3"/>
  <c r="H108" i="3" s="1"/>
  <c r="F109" i="3"/>
  <c r="H109" i="3" s="1"/>
  <c r="F110" i="3"/>
  <c r="H110" i="3" s="1"/>
  <c r="F111" i="3"/>
  <c r="F113" i="3" s="1"/>
  <c r="L111" i="3"/>
  <c r="F112" i="3"/>
  <c r="J112" i="3" s="1"/>
  <c r="H114" i="3"/>
  <c r="J114" i="3"/>
  <c r="L114" i="3"/>
  <c r="F115" i="3"/>
  <c r="H115" i="3" s="1"/>
  <c r="F116" i="3"/>
  <c r="J116" i="3" s="1"/>
  <c r="F117" i="3"/>
  <c r="L117" i="3" s="1"/>
  <c r="F118" i="3"/>
  <c r="H118" i="3"/>
  <c r="J118" i="3"/>
  <c r="L118" i="3"/>
  <c r="F119" i="3"/>
  <c r="J119" i="3" s="1"/>
  <c r="F120" i="3"/>
  <c r="L120" i="3" s="1"/>
  <c r="F121" i="3"/>
  <c r="J121" i="3" s="1"/>
  <c r="F122" i="3"/>
  <c r="J122" i="3" s="1"/>
  <c r="F123" i="3"/>
  <c r="H123" i="3" s="1"/>
  <c r="L116" i="3" l="1"/>
  <c r="L100" i="3"/>
  <c r="H120" i="3"/>
  <c r="J120" i="3"/>
  <c r="H116" i="3"/>
  <c r="M116" i="3" s="1"/>
  <c r="H107" i="3"/>
  <c r="M118" i="3"/>
  <c r="H100" i="3"/>
  <c r="M100" i="3" s="1"/>
  <c r="J94" i="3"/>
  <c r="L122" i="3"/>
  <c r="H122" i="3"/>
  <c r="H94" i="3"/>
  <c r="M94" i="3" s="1"/>
  <c r="J111" i="3"/>
  <c r="H121" i="3"/>
  <c r="H111" i="3"/>
  <c r="L107" i="3"/>
  <c r="M107" i="3" s="1"/>
  <c r="H119" i="3"/>
  <c r="M114" i="3"/>
  <c r="M106" i="3"/>
  <c r="M92" i="3"/>
  <c r="M93" i="3"/>
  <c r="L123" i="3"/>
  <c r="L119" i="3"/>
  <c r="J123" i="3"/>
  <c r="H113" i="3"/>
  <c r="J113" i="3"/>
  <c r="L113" i="3"/>
  <c r="J117" i="3"/>
  <c r="H117" i="3"/>
  <c r="H112" i="3"/>
  <c r="H95" i="3"/>
  <c r="L109" i="3"/>
  <c r="F124" i="3"/>
  <c r="L121" i="3"/>
  <c r="J109" i="3"/>
  <c r="F97" i="3"/>
  <c r="F99" i="3"/>
  <c r="L108" i="3"/>
  <c r="J108" i="3"/>
  <c r="F101" i="3"/>
  <c r="L115" i="3"/>
  <c r="L110" i="3"/>
  <c r="F96" i="3"/>
  <c r="J110" i="3"/>
  <c r="J115" i="3"/>
  <c r="L112" i="3"/>
  <c r="F98" i="3"/>
  <c r="L95" i="3"/>
  <c r="F135" i="3"/>
  <c r="F136" i="3" s="1"/>
  <c r="F134" i="3"/>
  <c r="J134" i="3" s="1"/>
  <c r="F133" i="3"/>
  <c r="L133" i="3" s="1"/>
  <c r="F132" i="3"/>
  <c r="H132" i="3" s="1"/>
  <c r="F131" i="3"/>
  <c r="L131" i="3" s="1"/>
  <c r="F130" i="3"/>
  <c r="J130" i="3" s="1"/>
  <c r="F129" i="3"/>
  <c r="L129" i="3" s="1"/>
  <c r="L128" i="3"/>
  <c r="J128" i="3"/>
  <c r="H128" i="3"/>
  <c r="F127" i="3"/>
  <c r="L127" i="3" s="1"/>
  <c r="F126" i="3"/>
  <c r="H126" i="3" s="1"/>
  <c r="L125" i="3"/>
  <c r="J125" i="3"/>
  <c r="H125" i="3"/>
  <c r="F80" i="3"/>
  <c r="F81" i="3" s="1"/>
  <c r="F79" i="3"/>
  <c r="H79" i="3" s="1"/>
  <c r="F78" i="3"/>
  <c r="L78" i="3" s="1"/>
  <c r="F77" i="3"/>
  <c r="L77" i="3" s="1"/>
  <c r="F76" i="3"/>
  <c r="H76" i="3" s="1"/>
  <c r="F75" i="3"/>
  <c r="L75" i="3" s="1"/>
  <c r="F74" i="3"/>
  <c r="H74" i="3" s="1"/>
  <c r="L73" i="3"/>
  <c r="J73" i="3"/>
  <c r="H73" i="3"/>
  <c r="F72" i="3"/>
  <c r="L72" i="3" s="1"/>
  <c r="F71" i="3"/>
  <c r="H71" i="3" s="1"/>
  <c r="L70" i="3"/>
  <c r="J70" i="3"/>
  <c r="H70" i="3"/>
  <c r="F68" i="3"/>
  <c r="F69" i="3" s="1"/>
  <c r="F67" i="3"/>
  <c r="J67" i="3" s="1"/>
  <c r="F66" i="3"/>
  <c r="H66" i="3" s="1"/>
  <c r="F65" i="3"/>
  <c r="J65" i="3" s="1"/>
  <c r="F64" i="3"/>
  <c r="H64" i="3" s="1"/>
  <c r="F63" i="3"/>
  <c r="L63" i="3" s="1"/>
  <c r="F62" i="3"/>
  <c r="L62" i="3" s="1"/>
  <c r="L61" i="3"/>
  <c r="J61" i="3"/>
  <c r="H61" i="3"/>
  <c r="F60" i="3"/>
  <c r="J60" i="3" s="1"/>
  <c r="F59" i="3"/>
  <c r="H59" i="3" s="1"/>
  <c r="L58" i="3"/>
  <c r="J58" i="3"/>
  <c r="H58" i="3"/>
  <c r="M122" i="3" l="1"/>
  <c r="M120" i="3"/>
  <c r="M111" i="3"/>
  <c r="M121" i="3"/>
  <c r="M109" i="3"/>
  <c r="M117" i="3"/>
  <c r="M119" i="3"/>
  <c r="M123" i="3"/>
  <c r="M115" i="3"/>
  <c r="M110" i="3"/>
  <c r="M108" i="3"/>
  <c r="M95" i="3"/>
  <c r="M112" i="3"/>
  <c r="H99" i="3"/>
  <c r="J99" i="3"/>
  <c r="L99" i="3"/>
  <c r="F105" i="3"/>
  <c r="F103" i="3"/>
  <c r="L101" i="3"/>
  <c r="J101" i="3"/>
  <c r="H101" i="3"/>
  <c r="F104" i="3"/>
  <c r="F102" i="3"/>
  <c r="M113" i="3"/>
  <c r="H97" i="3"/>
  <c r="J97" i="3"/>
  <c r="L97" i="3"/>
  <c r="H96" i="3"/>
  <c r="J96" i="3"/>
  <c r="L96" i="3"/>
  <c r="L124" i="3"/>
  <c r="H124" i="3"/>
  <c r="J124" i="3"/>
  <c r="H98" i="3"/>
  <c r="J98" i="3"/>
  <c r="L98" i="3"/>
  <c r="J59" i="3"/>
  <c r="L59" i="3"/>
  <c r="J132" i="3"/>
  <c r="H134" i="3"/>
  <c r="M58" i="3"/>
  <c r="J64" i="3"/>
  <c r="L71" i="3"/>
  <c r="L134" i="3"/>
  <c r="L64" i="3"/>
  <c r="J79" i="3"/>
  <c r="M125" i="3"/>
  <c r="J76" i="3"/>
  <c r="L132" i="3"/>
  <c r="J71" i="3"/>
  <c r="M128" i="3"/>
  <c r="L79" i="3"/>
  <c r="L76" i="3"/>
  <c r="L66" i="3"/>
  <c r="L136" i="3"/>
  <c r="J136" i="3"/>
  <c r="H136" i="3"/>
  <c r="H130" i="3"/>
  <c r="J133" i="3"/>
  <c r="J131" i="3"/>
  <c r="H135" i="3"/>
  <c r="L130" i="3"/>
  <c r="J135" i="3"/>
  <c r="L135" i="3"/>
  <c r="H131" i="3"/>
  <c r="H129" i="3"/>
  <c r="H133" i="3"/>
  <c r="J129" i="3"/>
  <c r="J126" i="3"/>
  <c r="L126" i="3"/>
  <c r="H127" i="3"/>
  <c r="J127" i="3"/>
  <c r="L74" i="3"/>
  <c r="M61" i="3"/>
  <c r="M70" i="3"/>
  <c r="J74" i="3"/>
  <c r="J66" i="3"/>
  <c r="M73" i="3"/>
  <c r="H69" i="3"/>
  <c r="L69" i="3"/>
  <c r="J69" i="3"/>
  <c r="L81" i="3"/>
  <c r="J81" i="3"/>
  <c r="H81" i="3"/>
  <c r="H62" i="3"/>
  <c r="J62" i="3"/>
  <c r="H72" i="3"/>
  <c r="H77" i="3"/>
  <c r="J72" i="3"/>
  <c r="J77" i="3"/>
  <c r="H60" i="3"/>
  <c r="H65" i="3"/>
  <c r="L67" i="3"/>
  <c r="H75" i="3"/>
  <c r="J75" i="3"/>
  <c r="H80" i="3"/>
  <c r="L60" i="3"/>
  <c r="H63" i="3"/>
  <c r="L65" i="3"/>
  <c r="J80" i="3"/>
  <c r="J63" i="3"/>
  <c r="H68" i="3"/>
  <c r="H78" i="3"/>
  <c r="L80" i="3"/>
  <c r="J68" i="3"/>
  <c r="J78" i="3"/>
  <c r="L68" i="3"/>
  <c r="H67" i="3"/>
  <c r="M78" i="3" l="1"/>
  <c r="M134" i="3"/>
  <c r="M127" i="3"/>
  <c r="M59" i="3"/>
  <c r="M64" i="3"/>
  <c r="M124" i="3"/>
  <c r="M71" i="3"/>
  <c r="M97" i="3"/>
  <c r="H104" i="3"/>
  <c r="J104" i="3"/>
  <c r="L104" i="3"/>
  <c r="H105" i="3"/>
  <c r="J105" i="3"/>
  <c r="L105" i="3"/>
  <c r="L102" i="3"/>
  <c r="H102" i="3"/>
  <c r="J102" i="3"/>
  <c r="M101" i="3"/>
  <c r="M76" i="3"/>
  <c r="H103" i="3"/>
  <c r="J103" i="3"/>
  <c r="L103" i="3"/>
  <c r="M79" i="3"/>
  <c r="M98" i="3"/>
  <c r="M96" i="3"/>
  <c r="M99" i="3"/>
  <c r="M60" i="3"/>
  <c r="M130" i="3"/>
  <c r="M75" i="3"/>
  <c r="M133" i="3"/>
  <c r="M66" i="3"/>
  <c r="M74" i="3"/>
  <c r="M132" i="3"/>
  <c r="M135" i="3"/>
  <c r="M131" i="3"/>
  <c r="M129" i="3"/>
  <c r="M136" i="3"/>
  <c r="M126" i="3"/>
  <c r="M67" i="3"/>
  <c r="M65" i="3"/>
  <c r="M77" i="3"/>
  <c r="M72" i="3"/>
  <c r="M81" i="3"/>
  <c r="M69" i="3"/>
  <c r="M68" i="3"/>
  <c r="M63" i="3"/>
  <c r="M80" i="3"/>
  <c r="M62" i="3"/>
  <c r="M105" i="3" l="1"/>
  <c r="M104" i="3"/>
  <c r="M103" i="3"/>
  <c r="M102" i="3"/>
  <c r="F88" i="3" l="1"/>
  <c r="L88" i="3" s="1"/>
  <c r="F87" i="3"/>
  <c r="J87" i="3" s="1"/>
  <c r="F86" i="3"/>
  <c r="H86" i="3" s="1"/>
  <c r="F85" i="3"/>
  <c r="L85" i="3" s="1"/>
  <c r="F84" i="3"/>
  <c r="J84" i="3" s="1"/>
  <c r="F83" i="3"/>
  <c r="H83" i="3" s="1"/>
  <c r="L82" i="3"/>
  <c r="J82" i="3"/>
  <c r="H82" i="3"/>
  <c r="L83" i="3" l="1"/>
  <c r="J88" i="3"/>
  <c r="H85" i="3"/>
  <c r="J85" i="3"/>
  <c r="J83" i="3"/>
  <c r="M82" i="3"/>
  <c r="L84" i="3"/>
  <c r="H88" i="3"/>
  <c r="J86" i="3"/>
  <c r="L87" i="3"/>
  <c r="H84" i="3"/>
  <c r="L86" i="3"/>
  <c r="F89" i="3"/>
  <c r="H87" i="3"/>
  <c r="M85" i="3" l="1"/>
  <c r="M88" i="3"/>
  <c r="M83" i="3"/>
  <c r="M84" i="3"/>
  <c r="M87" i="3"/>
  <c r="M86" i="3"/>
  <c r="L89" i="3"/>
  <c r="H89" i="3"/>
  <c r="J89" i="3"/>
  <c r="M89" i="3" l="1"/>
  <c r="L37" i="3" l="1"/>
  <c r="L38" i="3"/>
  <c r="L39" i="3"/>
  <c r="L47" i="3"/>
  <c r="L90" i="3"/>
  <c r="L91" i="3"/>
  <c r="L16" i="3"/>
  <c r="L17" i="3"/>
  <c r="L18" i="3"/>
  <c r="L23" i="3"/>
  <c r="L33" i="3"/>
  <c r="L36" i="3"/>
  <c r="J37" i="3"/>
  <c r="J38" i="3"/>
  <c r="J39" i="3"/>
  <c r="J47" i="3"/>
  <c r="J90" i="3"/>
  <c r="J91" i="3"/>
  <c r="J16" i="3"/>
  <c r="J17" i="3"/>
  <c r="J18" i="3"/>
  <c r="J23" i="3"/>
  <c r="J33" i="3"/>
  <c r="J36" i="3"/>
  <c r="J7" i="3"/>
  <c r="H16" i="3"/>
  <c r="H17" i="3"/>
  <c r="H18" i="3"/>
  <c r="H23" i="3"/>
  <c r="H33" i="3"/>
  <c r="H36" i="3"/>
  <c r="H37" i="3"/>
  <c r="H38" i="3"/>
  <c r="H39" i="3"/>
  <c r="H47" i="3"/>
  <c r="H90" i="3"/>
  <c r="H91" i="3"/>
  <c r="H7" i="3"/>
  <c r="M47" i="3" l="1"/>
  <c r="M33" i="3"/>
  <c r="M23" i="3"/>
  <c r="F56" i="3" l="1"/>
  <c r="E55" i="3"/>
  <c r="F55" i="3" s="1"/>
  <c r="F54" i="3"/>
  <c r="F53" i="3"/>
  <c r="F52" i="3"/>
  <c r="F51" i="3"/>
  <c r="F50" i="3"/>
  <c r="F49" i="3"/>
  <c r="F48" i="3"/>
  <c r="F45" i="3"/>
  <c r="F44" i="3"/>
  <c r="F43" i="3"/>
  <c r="F42" i="3"/>
  <c r="F41" i="3"/>
  <c r="F40" i="3"/>
  <c r="F35" i="3"/>
  <c r="F34" i="3"/>
  <c r="F28" i="3"/>
  <c r="F27" i="3"/>
  <c r="F25" i="3"/>
  <c r="F24" i="3"/>
  <c r="F22" i="3"/>
  <c r="F21" i="3"/>
  <c r="F20" i="3"/>
  <c r="F19" i="3"/>
  <c r="F8" i="3"/>
  <c r="L7" i="3"/>
  <c r="J54" i="3" l="1"/>
  <c r="H54" i="3"/>
  <c r="L54" i="3"/>
  <c r="J21" i="3"/>
  <c r="H21" i="3"/>
  <c r="L21" i="3"/>
  <c r="L48" i="3"/>
  <c r="J48" i="3"/>
  <c r="H48" i="3"/>
  <c r="L56" i="3"/>
  <c r="J56" i="3"/>
  <c r="H56" i="3"/>
  <c r="F57" i="3"/>
  <c r="L55" i="3"/>
  <c r="J55" i="3"/>
  <c r="H55" i="3"/>
  <c r="L34" i="3"/>
  <c r="J34" i="3"/>
  <c r="H34" i="3"/>
  <c r="L49" i="3"/>
  <c r="J49" i="3"/>
  <c r="H49" i="3"/>
  <c r="J44" i="3"/>
  <c r="L44" i="3"/>
  <c r="H44" i="3"/>
  <c r="L24" i="3"/>
  <c r="J24" i="3"/>
  <c r="H24" i="3"/>
  <c r="H25" i="3"/>
  <c r="L25" i="3"/>
  <c r="J25" i="3"/>
  <c r="H35" i="3"/>
  <c r="L35" i="3"/>
  <c r="J35" i="3"/>
  <c r="L40" i="3"/>
  <c r="J40" i="3"/>
  <c r="H40" i="3"/>
  <c r="J50" i="3"/>
  <c r="L50" i="3"/>
  <c r="H50" i="3"/>
  <c r="H20" i="3"/>
  <c r="L20" i="3"/>
  <c r="J20" i="3"/>
  <c r="L41" i="3"/>
  <c r="H41" i="3"/>
  <c r="J41" i="3"/>
  <c r="J51" i="3"/>
  <c r="L51" i="3"/>
  <c r="H51" i="3"/>
  <c r="J45" i="3"/>
  <c r="L45" i="3"/>
  <c r="H45" i="3"/>
  <c r="J22" i="3"/>
  <c r="H22" i="3"/>
  <c r="L22" i="3"/>
  <c r="H27" i="3"/>
  <c r="L27" i="3"/>
  <c r="J27" i="3"/>
  <c r="F32" i="3"/>
  <c r="H28" i="3"/>
  <c r="L28" i="3"/>
  <c r="J28" i="3"/>
  <c r="J42" i="3"/>
  <c r="L42" i="3"/>
  <c r="H42" i="3"/>
  <c r="J52" i="3"/>
  <c r="L52" i="3"/>
  <c r="H52" i="3"/>
  <c r="H19" i="3"/>
  <c r="L19" i="3"/>
  <c r="J19" i="3"/>
  <c r="J43" i="3"/>
  <c r="L43" i="3"/>
  <c r="H43" i="3"/>
  <c r="J53" i="3"/>
  <c r="L53" i="3"/>
  <c r="H53" i="3"/>
  <c r="L8" i="3"/>
  <c r="H8" i="3"/>
  <c r="J8" i="3"/>
  <c r="F46" i="3"/>
  <c r="F31" i="3"/>
  <c r="M7" i="3"/>
  <c r="M18" i="3"/>
  <c r="F29" i="3"/>
  <c r="M39" i="3"/>
  <c r="F26" i="3"/>
  <c r="F30" i="3"/>
  <c r="M19" i="3" l="1"/>
  <c r="M22" i="3"/>
  <c r="M35" i="3"/>
  <c r="M49" i="3"/>
  <c r="M50" i="3"/>
  <c r="M8" i="3"/>
  <c r="M16" i="3" s="1"/>
  <c r="M45" i="3"/>
  <c r="M27" i="3"/>
  <c r="M43" i="3"/>
  <c r="L32" i="3"/>
  <c r="J32" i="3"/>
  <c r="H32" i="3"/>
  <c r="M40" i="3"/>
  <c r="M56" i="3"/>
  <c r="M52" i="3"/>
  <c r="M51" i="3"/>
  <c r="M24" i="3"/>
  <c r="M34" i="3"/>
  <c r="M54" i="3"/>
  <c r="J46" i="3"/>
  <c r="H46" i="3"/>
  <c r="L46" i="3"/>
  <c r="J29" i="3"/>
  <c r="H29" i="3"/>
  <c r="L29" i="3"/>
  <c r="M44" i="3"/>
  <c r="L57" i="3"/>
  <c r="J57" i="3"/>
  <c r="H57" i="3"/>
  <c r="H26" i="3"/>
  <c r="L26" i="3"/>
  <c r="J26" i="3"/>
  <c r="J31" i="3"/>
  <c r="H31" i="3"/>
  <c r="L31" i="3"/>
  <c r="M20" i="3"/>
  <c r="M55" i="3"/>
  <c r="M48" i="3"/>
  <c r="M21" i="3"/>
  <c r="J30" i="3"/>
  <c r="H30" i="3"/>
  <c r="L30" i="3"/>
  <c r="M53" i="3"/>
  <c r="M42" i="3"/>
  <c r="M28" i="3"/>
  <c r="M41" i="3"/>
  <c r="M25" i="3"/>
  <c r="M31" i="3" l="1"/>
  <c r="M29" i="3"/>
  <c r="M46" i="3"/>
  <c r="M57" i="3"/>
  <c r="M32" i="3"/>
  <c r="M26" i="3"/>
  <c r="M30" i="3"/>
  <c r="M90" i="3" l="1"/>
  <c r="M36" i="3"/>
  <c r="M137" i="3" l="1"/>
  <c r="M138" i="3" s="1"/>
  <c r="M139" i="3" l="1"/>
  <c r="M140" i="3" s="1"/>
  <c r="M141" i="3" s="1"/>
  <c r="M142" i="3" s="1"/>
  <c r="M143" i="3" s="1"/>
  <c r="M144" i="3" s="1"/>
  <c r="M145" i="3" s="1"/>
  <c r="M146" i="3" s="1"/>
  <c r="J2" i="3" s="1"/>
</calcChain>
</file>

<file path=xl/sharedStrings.xml><?xml version="1.0" encoding="utf-8"?>
<sst xmlns="http://schemas.openxmlformats.org/spreadsheetml/2006/main" count="315" uniqueCount="117">
  <si>
    <t>N</t>
  </si>
  <si>
    <t>შიფრი</t>
  </si>
  <si>
    <t>სამუშაოების ჩამონათვალი</t>
  </si>
  <si>
    <t>განზომილება</t>
  </si>
  <si>
    <t>რაოდენობა</t>
  </si>
  <si>
    <t>მასალა</t>
  </si>
  <si>
    <t>ხელფასი</t>
  </si>
  <si>
    <t>მანქანა-მექან.</t>
  </si>
  <si>
    <t>ჯამი</t>
  </si>
  <si>
    <t>ნორმით</t>
  </si>
  <si>
    <t>ფაქტ.</t>
  </si>
  <si>
    <t>ერთ. ფასი</t>
  </si>
  <si>
    <t>თავი I. მოსამზადებელი სამუშაოები</t>
  </si>
  <si>
    <t>კვლევა-ძიების კრებული გვ. 557
ცხრ-17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</si>
  <si>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</si>
  <si>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</si>
  <si>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</si>
  <si>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</si>
  <si>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</si>
  <si>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</si>
  <si>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</si>
  <si>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სხვა მასალები</t>
  </si>
  <si>
    <t>შრომითი რესურსი</t>
  </si>
  <si>
    <t>მ³</t>
  </si>
  <si>
    <t>თავი I.-ის ჯამი</t>
  </si>
  <si>
    <t>თავი II. მიწის ვაკისი</t>
  </si>
  <si>
    <t>1-22-9</t>
  </si>
  <si>
    <t>ექსკავატორი ჩამჩის მოცულობით 0.65მ³</t>
  </si>
  <si>
    <t>ღორღი</t>
  </si>
  <si>
    <t>1-80-3</t>
  </si>
  <si>
    <t>მექანიზმით მიუდგომელ ადგილებში იგივეს დამუშავება ხელით 10%</t>
  </si>
  <si>
    <t>ენირ-90 &amp; 2-1-54 პ.3ვ</t>
  </si>
  <si>
    <t>გრუნტის დატვირთვა ხელით თვითმცვლელზე</t>
  </si>
  <si>
    <t>ს.რ.ფ.</t>
  </si>
  <si>
    <t>დატვირთული მასის გატანა საშ. 5 კმ-ზე</t>
  </si>
  <si>
    <t>ტ</t>
  </si>
  <si>
    <t>1-25-2</t>
  </si>
  <si>
    <t>სამუშაოები ნაყარში</t>
  </si>
  <si>
    <t>14-142</t>
  </si>
  <si>
    <t>ბულდოზერი 108 ცხ. ძ.</t>
  </si>
  <si>
    <t>4.1-230</t>
  </si>
  <si>
    <t>ქვიშახრეშოვანი ნარევი</t>
  </si>
  <si>
    <t>1-116-3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</si>
  <si>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</si>
  <si>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</si>
  <si>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</si>
  <si>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</si>
  <si>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</si>
  <si>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გრუნტის გატანა ნაყარში 5 კმ-ზე</t>
  </si>
  <si>
    <t>თავი III.-ის ჯამი</t>
  </si>
  <si>
    <t>ტიპი I</t>
  </si>
  <si>
    <t>27-7-2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</si>
  <si>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</si>
  <si>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</si>
  <si>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</si>
  <si>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</si>
  <si>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27-11-1,4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</si>
  <si>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</si>
  <si>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</si>
  <si>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</si>
  <si>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</si>
  <si>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</si>
  <si>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</si>
  <si>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</si>
  <si>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</si>
  <si>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 xml:space="preserve">27-7-2 </t>
  </si>
  <si>
    <t>ა/გრეიდერი საშუაოლო ტიპის 108 ცხ.ძ</t>
  </si>
  <si>
    <t>მან/სთ</t>
  </si>
  <si>
    <t>სატკეპნი საგზაო თვითმავალი 18 ტნ</t>
  </si>
  <si>
    <t>მოსარწყავ მოსარეცხი მანქანა 6000 ლ.</t>
  </si>
  <si>
    <t>ქვიშა–ხრეშოვანი ნარევი</t>
  </si>
  <si>
    <t>თავი IV.-ის ჯამი</t>
  </si>
  <si>
    <t xml:space="preserve">1-29-3
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</si>
  <si>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</si>
  <si>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1-22-15</t>
  </si>
  <si>
    <t xml:space="preserve">გრუნტის დატვირთვა ექსკავატორით ა/თვითმცლელებზე </t>
  </si>
  <si>
    <t>ექსკავატორი 0.5მ³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</si>
  <si>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</si>
  <si>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</si>
  <si>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</si>
  <si>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</si>
  <si>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შედგენილია 2021 წლის I კვ. მიმდინარე ფასებში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</si>
  <si>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90%</t>
  </si>
  <si>
    <t>შესასვლელები</t>
  </si>
  <si>
    <t>ბულდოზერი 108 ცხ.ძ</t>
  </si>
  <si>
    <t>საფუძვლის მოწყობა ფრაქციული ღორღით 0-40მმ საშ. სისქით 10სმ. კ-1.26</t>
  </si>
  <si>
    <t>27-63-1</t>
  </si>
  <si>
    <t>თხევადი ბიტუმის მოსხმა 1მ²-ზე 600გრ.</t>
  </si>
  <si>
    <t>ავტობიტუმმზიდი</t>
  </si>
  <si>
    <t>ბიტუმი</t>
  </si>
  <si>
    <t>27-39-1.4   ს.რ.ფ.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</si>
  <si>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</si>
  <si>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</si>
  <si>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</si>
  <si>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</si>
  <si>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</si>
  <si>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</si>
  <si>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ასფალტბეტონის ტრანსპორტირება 30 კმ-ზე</t>
  </si>
  <si>
    <t>თხევადი ბიტუმის მოსხმა 1მ²-ზე 300გრ.</t>
  </si>
  <si>
    <t>27-79-1.4         ს.რ.ფ.</t>
  </si>
  <si>
    <t>წვრილმარცვლოვანი ასფალტობეტონი</t>
  </si>
  <si>
    <t>საფარი - წვრილმარცვლოვანი მკვრივი ღორღოვანი ა/ბეტონის ცხელი ნარევი (ტიპი "Б", მარკა II), სისქით 5 სმ</t>
  </si>
  <si>
    <t>საფარის ზედა ფენა - წვრილმარცვლოვანი მკვრივი ღორღოვანი ა/ბეტონის ცხელი ნარევი (ტიპი "Б", მარკა II), სისქით 4 სმ</t>
  </si>
  <si>
    <t>ქვიშახრეშოვანი ნარევის ტრანსპორტირება 30 კმ-ზე</t>
  </si>
  <si>
    <t>ფრაქციული ღორღის ტრანსპორტირება 30 კმ-ზე</t>
  </si>
  <si>
    <t>ქვიშა–ხრეშის ტრანსპორტირება 30 კმ-ზე</t>
  </si>
  <si>
    <t>გვერდულების მოწყობა ქვიშახრეშოვანი ნარევით  საშ. სისქით 22 სმ. (ფრაქცია 0-70მმ) შემდგომში სატკეპნით შემკვრივება</t>
  </si>
  <si>
    <t>27-9-4</t>
  </si>
  <si>
    <t>ავტოგრეიდერი 79 კვტ</t>
  </si>
  <si>
    <t>სანგრევი ჩაქუჩი</t>
  </si>
  <si>
    <t>ენირი
1-22</t>
  </si>
  <si>
    <t>სამშენებლო ნაგავის დატვირთვა ავტოთვითმცლელზე ხელით</t>
  </si>
  <si>
    <t>პკ0+61-დან პკ0+69-მდე არსებული ბეტონის საფარის დანგრევა</t>
  </si>
  <si>
    <t>თავი III. საგზაო სამოსი</t>
  </si>
  <si>
    <t>თავი IV. გზის კუთვნილება და მოწყობილობა</t>
  </si>
  <si>
    <t>თავი I.II.III.IV.-ის ჯამი</t>
  </si>
  <si>
    <t>ქ. ბაღდათში მ. კოსტავას ქუჩის I ჩიხის გზის სავალი ნაწილის რეაბილიტაციის სამუშაოების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</si>
</sst>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1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b/>
      <sz val="12"/>
      <name val="Merriweather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charset val="204"/>
    </font>
    <font>
      <sz val="10"/>
      <name val="Arial"/>
      <family val="2"/>
    </font>
    <font>
      <b/>
      <i/>
      <u/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Sylfae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Sylfaen"/>
      <family val="1"/>
    </font>
    <font>
      <sz val="11"/>
      <name val="Sylfaen"/>
      <family val="1"/>
    </font>
    <font>
      <b/>
      <sz val="11"/>
      <color indexed="8"/>
      <name val="Calibri"/>
      <family val="2"/>
      <scheme val="minor"/>
    </font>
    <font>
      <sz val="10"/>
      <name val="AcadNusx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03">
    <xf numFmtId="0" fontId="0" fillId="0" borderId="0" xfId="0" applyFont="1" applyAlignment="1"/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top"/>
    </xf>
    <xf numFmtId="49" fontId="5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right" vertical="center" wrapText="1"/>
    </xf>
    <xf numFmtId="165" fontId="12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2" fontId="12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/>
    <xf numFmtId="2" fontId="3" fillId="0" borderId="5" xfId="0" applyNumberFormat="1" applyFont="1" applyFill="1" applyBorder="1" applyAlignment="1">
      <alignment horizontal="right" vertical="center"/>
    </xf>
    <xf numFmtId="0" fontId="3" fillId="0" borderId="7" xfId="0" applyFont="1" applyBorder="1"/>
    <xf numFmtId="0" fontId="13" fillId="0" borderId="8" xfId="2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2" fontId="14" fillId="0" borderId="8" xfId="2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2" fontId="16" fillId="0" borderId="8" xfId="2" applyNumberFormat="1" applyFont="1" applyBorder="1" applyAlignment="1">
      <alignment horizontal="right" vertical="center" wrapText="1"/>
    </xf>
    <xf numFmtId="0" fontId="17" fillId="0" borderId="0" xfId="2" applyFont="1"/>
    <xf numFmtId="0" fontId="13" fillId="0" borderId="8" xfId="2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0" borderId="8" xfId="2" applyFont="1" applyBorder="1" applyAlignment="1">
      <alignment horizontal="right" vertical="center" wrapText="1"/>
    </xf>
    <xf numFmtId="2" fontId="19" fillId="0" borderId="8" xfId="2" applyNumberFormat="1" applyFont="1" applyBorder="1" applyAlignment="1">
      <alignment horizontal="right" vertical="center" wrapText="1"/>
    </xf>
    <xf numFmtId="0" fontId="18" fillId="0" borderId="8" xfId="2" applyFont="1" applyBorder="1" applyAlignment="1">
      <alignment vertical="center" wrapText="1"/>
    </xf>
    <xf numFmtId="2" fontId="14" fillId="0" borderId="8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vertical="center" wrapText="1"/>
    </xf>
    <xf numFmtId="0" fontId="14" fillId="0" borderId="8" xfId="2" applyFont="1" applyBorder="1" applyAlignment="1">
      <alignment horizontal="right" vertical="center"/>
    </xf>
    <xf numFmtId="0" fontId="18" fillId="0" borderId="8" xfId="2" applyFont="1" applyBorder="1" applyAlignment="1">
      <alignment horizontal="right" vertical="top"/>
    </xf>
    <xf numFmtId="0" fontId="18" fillId="0" borderId="8" xfId="2" applyFont="1" applyBorder="1" applyAlignment="1">
      <alignment horizontal="center" vertical="top" wrapText="1"/>
    </xf>
    <xf numFmtId="0" fontId="13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/>
    </xf>
    <xf numFmtId="2" fontId="15" fillId="0" borderId="8" xfId="0" applyNumberFormat="1" applyFont="1" applyBorder="1" applyAlignment="1">
      <alignment horizontal="right" vertical="center"/>
    </xf>
    <xf numFmtId="2" fontId="14" fillId="0" borderId="8" xfId="2" applyNumberFormat="1" applyFont="1" applyBorder="1" applyAlignment="1">
      <alignment horizontal="right" vertical="center" wrapText="1"/>
    </xf>
    <xf numFmtId="2" fontId="14" fillId="0" borderId="8" xfId="0" applyNumberFormat="1" applyFont="1" applyBorder="1" applyAlignment="1">
      <alignment horizontal="right" vertical="center"/>
    </xf>
    <xf numFmtId="49" fontId="18" fillId="0" borderId="8" xfId="2" applyNumberFormat="1" applyFont="1" applyBorder="1" applyAlignment="1">
      <alignment horizontal="center" vertical="top" wrapText="1"/>
    </xf>
    <xf numFmtId="0" fontId="15" fillId="0" borderId="8" xfId="2" applyFont="1" applyBorder="1" applyAlignment="1">
      <alignment horizontal="right" vertical="center"/>
    </xf>
    <xf numFmtId="2" fontId="15" fillId="0" borderId="8" xfId="2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 wrapText="1"/>
    </xf>
    <xf numFmtId="0" fontId="13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right" vertical="center"/>
    </xf>
    <xf numFmtId="2" fontId="15" fillId="0" borderId="8" xfId="2" applyNumberFormat="1" applyFont="1" applyFill="1" applyBorder="1" applyAlignment="1">
      <alignment horizontal="right" vertical="center"/>
    </xf>
    <xf numFmtId="2" fontId="16" fillId="0" borderId="8" xfId="2" applyNumberFormat="1" applyFont="1" applyFill="1" applyBorder="1" applyAlignment="1">
      <alignment horizontal="right" vertical="center" wrapText="1"/>
    </xf>
    <xf numFmtId="2" fontId="14" fillId="0" borderId="8" xfId="2" applyNumberFormat="1" applyFont="1" applyFill="1" applyBorder="1" applyAlignment="1">
      <alignment horizontal="right" vertical="center"/>
    </xf>
    <xf numFmtId="0" fontId="17" fillId="0" borderId="0" xfId="2" applyFont="1" applyFill="1"/>
    <xf numFmtId="0" fontId="18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right" vertical="center" wrapText="1"/>
    </xf>
    <xf numFmtId="2" fontId="14" fillId="0" borderId="8" xfId="0" applyNumberFormat="1" applyFont="1" applyFill="1" applyBorder="1" applyAlignment="1">
      <alignment horizontal="right" vertical="center" wrapText="1"/>
    </xf>
    <xf numFmtId="2" fontId="15" fillId="0" borderId="8" xfId="0" applyNumberFormat="1" applyFont="1" applyFill="1" applyBorder="1" applyAlignment="1">
      <alignment horizontal="right" vertical="center" wrapText="1"/>
    </xf>
    <xf numFmtId="0" fontId="14" fillId="0" borderId="8" xfId="2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2" fontId="14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2" fontId="14" fillId="0" borderId="8" xfId="2" applyNumberFormat="1" applyFont="1" applyBorder="1" applyAlignment="1">
      <alignment vertical="center" wrapText="1"/>
    </xf>
    <xf numFmtId="49" fontId="20" fillId="0" borderId="8" xfId="0" applyNumberFormat="1" applyFont="1" applyBorder="1" applyAlignment="1">
      <alignment horizontal="center" vertical="top" wrapText="1"/>
    </xf>
    <xf numFmtId="2" fontId="14" fillId="0" borderId="8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right" vertical="top"/>
    </xf>
    <xf numFmtId="0" fontId="8" fillId="0" borderId="7" xfId="0" applyFont="1" applyFill="1" applyBorder="1"/>
    <xf numFmtId="0" fontId="8" fillId="0" borderId="6" xfId="0" applyFont="1" applyFill="1" applyBorder="1"/>
    <xf numFmtId="49" fontId="5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/>
    <xf numFmtId="164" fontId="11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6" fillId="0" borderId="0" xfId="0" applyFont="1" applyFill="1" applyAlignment="1">
      <alignment horizontal="center" vertical="center"/>
    </xf>
    <xf numFmtId="0" fontId="18" fillId="0" borderId="10" xfId="2" applyFont="1" applyBorder="1" applyAlignment="1">
      <alignment horizontal="right" vertical="top"/>
    </xf>
    <xf numFmtId="0" fontId="18" fillId="0" borderId="11" xfId="2" applyFont="1" applyBorder="1" applyAlignment="1">
      <alignment horizontal="right" vertical="top"/>
    </xf>
    <xf numFmtId="0" fontId="18" fillId="0" borderId="8" xfId="2" applyFont="1" applyFill="1" applyBorder="1" applyAlignment="1">
      <alignment horizontal="right" vertical="top"/>
    </xf>
    <xf numFmtId="49" fontId="18" fillId="0" borderId="9" xfId="0" applyNumberFormat="1" applyFont="1" applyFill="1" applyBorder="1" applyAlignment="1">
      <alignment horizontal="center" vertical="top" wrapText="1"/>
    </xf>
    <xf numFmtId="49" fontId="18" fillId="0" borderId="10" xfId="2" applyNumberFormat="1" applyFont="1" applyBorder="1" applyAlignment="1">
      <alignment horizontal="center" vertical="top" wrapText="1"/>
    </xf>
    <xf numFmtId="49" fontId="18" fillId="0" borderId="11" xfId="2" applyNumberFormat="1" applyFont="1" applyBorder="1" applyAlignment="1">
      <alignment horizontal="center" vertical="top" wrapText="1"/>
    </xf>
    <xf numFmtId="0" fontId="18" fillId="0" borderId="12" xfId="2" applyFont="1" applyBorder="1" applyAlignment="1">
      <alignment horizontal="right" vertical="top"/>
    </xf>
    <xf numFmtId="49" fontId="18" fillId="0" borderId="12" xfId="2" applyNumberFormat="1" applyFont="1" applyBorder="1" applyAlignment="1">
      <alignment horizontal="center" vertical="top" wrapText="1"/>
    </xf>
    <xf numFmtId="49" fontId="18" fillId="0" borderId="8" xfId="2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Обычный_დემონტაჟი" xfId="1"/>
  </cellStyles>
  <dxfs count="103">
    <dxf>
      <font>
        <color rgb="FFFFFFFF"/>
      </font>
      <fill>
        <patternFill patternType="none"/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workbookViewId="0">
      <pane ySplit="5" topLeftCell="A6" activePane="bottomLeft" state="frozen"/>
      <selection pane="bottomLeft" activeCell="F141" sqref="F141"/>
    </sheetView>
  </sheetViews>
  <sheetFormatPr defaultColWidth="14.42578125" defaultRowHeight="15" outlineLevelRow="1"/>
  <cols>
    <col min="1" max="1" width="3.140625" style="29" customWidth="1"/>
    <col min="2" max="2" width="10.42578125" style="29" customWidth="1"/>
    <col min="3" max="3" width="41.42578125" style="29" customWidth="1"/>
    <col min="4" max="5" width="9.28515625" style="29" customWidth="1"/>
    <col min="6" max="12" width="8.42578125" style="29" customWidth="1"/>
    <col min="13" max="13" width="10" style="29" customWidth="1"/>
    <col min="14" max="16384" width="14.42578125" style="29"/>
  </cols>
  <sheetData>
    <row r="1" spans="1:14" ht="60" customHeight="1">
      <c r="A1" s="82" t="s">
        <v>116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72"/>
    </row>
    <row r="2" spans="1:14" ht="18" customHeight="1">
      <c r="A2" s="14"/>
      <c r="B2" s="84" t="s">
        <v>81</v>
      </c>
      <c r="C2" s="85"/>
      <c r="D2" s="85"/>
      <c r="E2" s="15"/>
      <c r="F2" s="16"/>
      <c r="G2" s="16"/>
      <c r="H2" s="16"/>
      <c r="I2" s="17"/>
      <c r="J2" s="86" t="str">
        <f>"ღირებულება:   "&amp;ROUND(M146,2)&amp;" ლარი"</f>
        <v>ღირებულება:   0 ლარი</v>
      </c>
      <c r="K2" s="85"/>
      <c r="L2" s="85"/>
      <c r="M2" s="85"/>
    </row>
    <row r="3" spans="1:14" ht="15" customHeight="1">
      <c r="A3" s="87" t="s">
        <v>0</v>
      </c>
      <c r="B3" s="87" t="s">
        <v>1</v>
      </c>
      <c r="C3" s="87" t="s">
        <v>2</v>
      </c>
      <c r="D3" s="87" t="s">
        <v>3</v>
      </c>
      <c r="E3" s="88" t="s">
        <v>4</v>
      </c>
      <c r="F3" s="89"/>
      <c r="G3" s="88" t="s">
        <v>5</v>
      </c>
      <c r="H3" s="89"/>
      <c r="I3" s="88" t="s">
        <v>6</v>
      </c>
      <c r="J3" s="89"/>
      <c r="K3" s="18" t="s">
        <v>7</v>
      </c>
      <c r="L3" s="18"/>
      <c r="M3" s="87" t="s">
        <v>8</v>
      </c>
    </row>
    <row r="4" spans="1:14" ht="30">
      <c r="A4" s="80"/>
      <c r="B4" s="80"/>
      <c r="C4" s="80"/>
      <c r="D4" s="80"/>
      <c r="E4" s="4" t="s">
        <v>9</v>
      </c>
      <c r="F4" s="19" t="s">
        <v>10</v>
      </c>
      <c r="G4" s="4" t="s">
        <v>11</v>
      </c>
      <c r="H4" s="19" t="s">
        <v>8</v>
      </c>
      <c r="I4" s="4" t="s">
        <v>11</v>
      </c>
      <c r="J4" s="19" t="s">
        <v>8</v>
      </c>
      <c r="K4" s="4" t="s">
        <v>11</v>
      </c>
      <c r="L4" s="19" t="s">
        <v>8</v>
      </c>
      <c r="M4" s="80"/>
    </row>
    <row r="5" spans="1:14" ht="15" customHeight="1">
      <c r="A5" s="20">
        <v>1</v>
      </c>
      <c r="B5" s="20">
        <v>2</v>
      </c>
      <c r="C5" s="19">
        <v>3</v>
      </c>
      <c r="D5" s="20">
        <v>4</v>
      </c>
      <c r="E5" s="20">
        <v>5</v>
      </c>
      <c r="F5" s="19">
        <v>6</v>
      </c>
      <c r="G5" s="20">
        <v>7</v>
      </c>
      <c r="H5" s="20">
        <v>8</v>
      </c>
      <c r="I5" s="19">
        <v>9</v>
      </c>
      <c r="J5" s="20">
        <v>10</v>
      </c>
      <c r="K5" s="20">
        <v>11</v>
      </c>
      <c r="L5" s="19">
        <v>12</v>
      </c>
      <c r="M5" s="20">
        <v>13</v>
      </c>
    </row>
    <row r="6" spans="1:14" ht="18" customHeight="1">
      <c r="A6" s="2"/>
      <c r="B6" s="3"/>
      <c r="C6" s="4" t="s">
        <v>12</v>
      </c>
      <c r="D6" s="5"/>
      <c r="E6" s="6"/>
      <c r="F6" s="7"/>
      <c r="G6" s="8"/>
      <c r="H6" s="8"/>
      <c r="I6" s="13"/>
      <c r="J6" s="8"/>
      <c r="K6" s="13"/>
      <c r="L6" s="8"/>
      <c r="M6" s="8"/>
    </row>
    <row r="7" spans="1:14" s="30" customFormat="1" ht="72.75" customHeight="1">
      <c r="A7" s="78">
        <v>1</v>
      </c>
      <c r="B7" s="81" t="s">
        <v>13</v>
      </c>
      <c r="C7" s="1" t="s">
        <v>14</v>
      </c>
      <c r="D7" s="5" t="s">
        <v>15</v>
      </c>
      <c r="E7" s="21"/>
      <c r="F7" s="22">
        <v>0.11170000000000001</v>
      </c>
      <c r="G7" s="13"/>
      <c r="H7" s="8">
        <f>F7*G7</f>
        <v>0</v>
      </c>
      <c r="I7" s="13"/>
      <c r="J7" s="8">
        <f>F7*I7</f>
        <v>0</v>
      </c>
      <c r="K7" s="13"/>
      <c r="L7" s="8">
        <f t="shared" ref="L7:L36" si="0">F7*K7</f>
        <v>0</v>
      </c>
      <c r="M7" s="8">
        <f t="shared" ref="M7:M15" si="1">J7+L7+H7</f>
        <v>0</v>
      </c>
    </row>
    <row r="8" spans="1:14" s="30" customFormat="1" ht="18" customHeight="1" outlineLevel="1">
      <c r="A8" s="80"/>
      <c r="B8" s="80"/>
      <c r="C8" s="23" t="s">
        <v>16</v>
      </c>
      <c r="D8" s="5" t="s">
        <v>17</v>
      </c>
      <c r="E8" s="6">
        <v>93.22</v>
      </c>
      <c r="F8" s="7">
        <f>F7*E8</f>
        <v>10.412674000000001</v>
      </c>
      <c r="G8" s="13"/>
      <c r="H8" s="8">
        <f t="shared" ref="H8:H36" si="2">F8*G8</f>
        <v>0</v>
      </c>
      <c r="I8" s="13"/>
      <c r="J8" s="8">
        <f t="shared" ref="J8:J36" si="3">F8*I8</f>
        <v>0</v>
      </c>
      <c r="K8" s="13"/>
      <c r="L8" s="8">
        <f t="shared" si="0"/>
        <v>0</v>
      </c>
      <c r="M8" s="8">
        <f t="shared" si="1"/>
        <v>0</v>
      </c>
    </row>
    <row r="9" spans="1:14" s="40" customFormat="1" ht="30">
      <c r="A9" s="91">
        <v>2</v>
      </c>
      <c r="B9" s="99" t="s">
        <v>107</v>
      </c>
      <c r="C9" s="41" t="s">
        <v>112</v>
      </c>
      <c r="D9" s="42" t="s">
        <v>23</v>
      </c>
      <c r="E9" s="73"/>
      <c r="F9" s="74">
        <v>4</v>
      </c>
      <c r="G9" s="75"/>
      <c r="H9" s="38">
        <f t="shared" si="2"/>
        <v>0</v>
      </c>
      <c r="I9" s="75"/>
      <c r="J9" s="38">
        <f t="shared" si="3"/>
        <v>0</v>
      </c>
      <c r="K9" s="75"/>
      <c r="L9" s="38">
        <f t="shared" si="0"/>
        <v>0</v>
      </c>
      <c r="M9" s="38">
        <f t="shared" si="1"/>
        <v>0</v>
      </c>
    </row>
    <row r="10" spans="1:14" s="40" customFormat="1" ht="18" outlineLevel="1">
      <c r="A10" s="97"/>
      <c r="B10" s="99"/>
      <c r="C10" s="45" t="s">
        <v>22</v>
      </c>
      <c r="D10" s="42" t="s">
        <v>17</v>
      </c>
      <c r="E10" s="46">
        <v>1.6</v>
      </c>
      <c r="F10" s="46">
        <f>E10*F9</f>
        <v>6.4</v>
      </c>
      <c r="G10" s="54"/>
      <c r="H10" s="38">
        <f t="shared" si="2"/>
        <v>0</v>
      </c>
      <c r="I10" s="54"/>
      <c r="J10" s="38">
        <f t="shared" si="3"/>
        <v>0</v>
      </c>
      <c r="K10" s="54"/>
      <c r="L10" s="38">
        <f t="shared" si="0"/>
        <v>0</v>
      </c>
      <c r="M10" s="38">
        <f t="shared" si="1"/>
        <v>0</v>
      </c>
    </row>
    <row r="11" spans="1:14" s="40" customFormat="1" ht="18" outlineLevel="1">
      <c r="A11" s="97"/>
      <c r="B11" s="99"/>
      <c r="C11" s="45" t="s">
        <v>108</v>
      </c>
      <c r="D11" s="42" t="s">
        <v>18</v>
      </c>
      <c r="E11" s="46">
        <v>1.9099999999999999E-2</v>
      </c>
      <c r="F11" s="46">
        <f>F9*E11</f>
        <v>7.6399999999999996E-2</v>
      </c>
      <c r="G11" s="54"/>
      <c r="H11" s="38"/>
      <c r="I11" s="54"/>
      <c r="J11" s="38"/>
      <c r="K11" s="54"/>
      <c r="L11" s="38">
        <f t="shared" si="0"/>
        <v>0</v>
      </c>
      <c r="M11" s="38">
        <f t="shared" si="1"/>
        <v>0</v>
      </c>
    </row>
    <row r="12" spans="1:14" s="40" customFormat="1" ht="27.75" customHeight="1" outlineLevel="1">
      <c r="A12" s="97"/>
      <c r="B12" s="99"/>
      <c r="C12" s="45" t="s">
        <v>109</v>
      </c>
      <c r="D12" s="42" t="s">
        <v>18</v>
      </c>
      <c r="E12" s="46">
        <v>0.77500000000000002</v>
      </c>
      <c r="F12" s="46">
        <f>E12*F9</f>
        <v>3.1</v>
      </c>
      <c r="G12" s="54"/>
      <c r="H12" s="38">
        <f t="shared" si="2"/>
        <v>0</v>
      </c>
      <c r="I12" s="54"/>
      <c r="J12" s="38">
        <f t="shared" si="3"/>
        <v>0</v>
      </c>
      <c r="K12" s="54"/>
      <c r="L12" s="38">
        <f t="shared" si="0"/>
        <v>0</v>
      </c>
      <c r="M12" s="38">
        <f t="shared" si="1"/>
        <v>0</v>
      </c>
    </row>
    <row r="13" spans="1:14" s="40" customFormat="1" ht="30" outlineLevel="1">
      <c r="A13" s="97"/>
      <c r="B13" s="50" t="s">
        <v>110</v>
      </c>
      <c r="C13" s="45" t="s">
        <v>111</v>
      </c>
      <c r="D13" s="42" t="s">
        <v>35</v>
      </c>
      <c r="E13" s="46"/>
      <c r="F13" s="46">
        <f>F9*2.4</f>
        <v>9.6</v>
      </c>
      <c r="G13" s="54"/>
      <c r="H13" s="38">
        <f t="shared" si="2"/>
        <v>0</v>
      </c>
      <c r="I13" s="54"/>
      <c r="J13" s="38">
        <f t="shared" si="3"/>
        <v>0</v>
      </c>
      <c r="K13" s="54"/>
      <c r="L13" s="38">
        <f t="shared" si="0"/>
        <v>0</v>
      </c>
      <c r="M13" s="38">
        <f t="shared" si="1"/>
        <v>0</v>
      </c>
    </row>
    <row r="14" spans="1:14" s="40" customFormat="1" ht="25.5" customHeight="1" outlineLevel="1">
      <c r="A14" s="92"/>
      <c r="B14" s="76"/>
      <c r="C14" s="45" t="s">
        <v>22</v>
      </c>
      <c r="D14" s="42" t="s">
        <v>17</v>
      </c>
      <c r="E14" s="46">
        <v>0.53</v>
      </c>
      <c r="F14" s="46">
        <f>F13*E14</f>
        <v>5.0880000000000001</v>
      </c>
      <c r="G14" s="54"/>
      <c r="H14" s="38">
        <f t="shared" si="2"/>
        <v>0</v>
      </c>
      <c r="I14" s="54"/>
      <c r="J14" s="38">
        <f t="shared" si="3"/>
        <v>0</v>
      </c>
      <c r="K14" s="54"/>
      <c r="L14" s="38">
        <f t="shared" si="0"/>
        <v>0</v>
      </c>
      <c r="M14" s="38">
        <f t="shared" si="1"/>
        <v>0</v>
      </c>
    </row>
    <row r="15" spans="1:14" s="40" customFormat="1" ht="38.25" customHeight="1">
      <c r="A15" s="49">
        <v>3</v>
      </c>
      <c r="B15" s="50" t="s">
        <v>33</v>
      </c>
      <c r="C15" s="51" t="s">
        <v>34</v>
      </c>
      <c r="D15" s="42" t="s">
        <v>35</v>
      </c>
      <c r="E15" s="73"/>
      <c r="F15" s="74">
        <f>F9*2.4</f>
        <v>9.6</v>
      </c>
      <c r="G15" s="75"/>
      <c r="H15" s="38">
        <f t="shared" si="2"/>
        <v>0</v>
      </c>
      <c r="I15" s="77"/>
      <c r="J15" s="38">
        <f t="shared" si="3"/>
        <v>0</v>
      </c>
      <c r="K15" s="77"/>
      <c r="L15" s="38">
        <f t="shared" si="0"/>
        <v>0</v>
      </c>
      <c r="M15" s="38">
        <f t="shared" si="1"/>
        <v>0</v>
      </c>
    </row>
    <row r="16" spans="1:14" s="30" customFormat="1">
      <c r="A16" s="2"/>
      <c r="B16" s="3"/>
      <c r="C16" s="4" t="s">
        <v>24</v>
      </c>
      <c r="D16" s="5"/>
      <c r="E16" s="6"/>
      <c r="F16" s="7"/>
      <c r="G16" s="8"/>
      <c r="H16" s="8">
        <f t="shared" si="2"/>
        <v>0</v>
      </c>
      <c r="I16" s="13"/>
      <c r="J16" s="8">
        <f t="shared" si="3"/>
        <v>0</v>
      </c>
      <c r="K16" s="13"/>
      <c r="L16" s="8">
        <f t="shared" si="0"/>
        <v>0</v>
      </c>
      <c r="M16" s="12">
        <f>SUM(M7:M15)</f>
        <v>0</v>
      </c>
    </row>
    <row r="17" spans="1:13" s="30" customFormat="1">
      <c r="A17" s="2"/>
      <c r="B17" s="3"/>
      <c r="C17" s="4" t="s">
        <v>25</v>
      </c>
      <c r="D17" s="5"/>
      <c r="E17" s="6"/>
      <c r="F17" s="7"/>
      <c r="G17" s="8"/>
      <c r="H17" s="8">
        <f t="shared" si="2"/>
        <v>0</v>
      </c>
      <c r="I17" s="13"/>
      <c r="J17" s="8">
        <f t="shared" si="3"/>
        <v>0</v>
      </c>
      <c r="K17" s="13"/>
      <c r="L17" s="8">
        <f t="shared" si="0"/>
        <v>0</v>
      </c>
      <c r="M17" s="8"/>
    </row>
    <row r="18" spans="1:13" s="30" customFormat="1" ht="75">
      <c r="A18" s="78">
        <v>1</v>
      </c>
      <c r="B18" s="81" t="s">
        <v>26</v>
      </c>
      <c r="C18" s="1" t="s">
        <v>82</v>
      </c>
      <c r="D18" s="5" t="s">
        <v>23</v>
      </c>
      <c r="E18" s="21"/>
      <c r="F18" s="24">
        <v>166</v>
      </c>
      <c r="G18" s="13"/>
      <c r="H18" s="8">
        <f t="shared" si="2"/>
        <v>0</v>
      </c>
      <c r="I18" s="13"/>
      <c r="J18" s="8">
        <f t="shared" si="3"/>
        <v>0</v>
      </c>
      <c r="K18" s="13"/>
      <c r="L18" s="8">
        <f t="shared" si="0"/>
        <v>0</v>
      </c>
      <c r="M18" s="8">
        <f t="shared" ref="M18:M35" si="4">J18+L18+H18</f>
        <v>0</v>
      </c>
    </row>
    <row r="19" spans="1:13" s="30" customFormat="1" outlineLevel="1">
      <c r="A19" s="79"/>
      <c r="B19" s="79"/>
      <c r="C19" s="23" t="s">
        <v>22</v>
      </c>
      <c r="D19" s="5" t="s">
        <v>17</v>
      </c>
      <c r="E19" s="6">
        <v>1.32E-2</v>
      </c>
      <c r="F19" s="7">
        <f>F18*E19</f>
        <v>2.1911999999999998</v>
      </c>
      <c r="G19" s="13"/>
      <c r="H19" s="8">
        <f t="shared" si="2"/>
        <v>0</v>
      </c>
      <c r="I19" s="13"/>
      <c r="J19" s="8">
        <f t="shared" si="3"/>
        <v>0</v>
      </c>
      <c r="K19" s="13"/>
      <c r="L19" s="8">
        <f t="shared" si="0"/>
        <v>0</v>
      </c>
      <c r="M19" s="8">
        <f t="shared" si="4"/>
        <v>0</v>
      </c>
    </row>
    <row r="20" spans="1:13" s="30" customFormat="1" ht="28.5" outlineLevel="1">
      <c r="A20" s="79"/>
      <c r="B20" s="79"/>
      <c r="C20" s="23" t="s">
        <v>27</v>
      </c>
      <c r="D20" s="5" t="s">
        <v>18</v>
      </c>
      <c r="E20" s="6">
        <v>2.9499999999999998E-2</v>
      </c>
      <c r="F20" s="7">
        <f>F18*E20</f>
        <v>4.8969999999999994</v>
      </c>
      <c r="G20" s="13"/>
      <c r="H20" s="8">
        <f t="shared" si="2"/>
        <v>0</v>
      </c>
      <c r="I20" s="13"/>
      <c r="J20" s="8">
        <f t="shared" si="3"/>
        <v>0</v>
      </c>
      <c r="K20" s="13"/>
      <c r="L20" s="8">
        <f t="shared" si="0"/>
        <v>0</v>
      </c>
      <c r="M20" s="8">
        <f t="shared" si="4"/>
        <v>0</v>
      </c>
    </row>
    <row r="21" spans="1:13" s="30" customFormat="1" outlineLevel="1">
      <c r="A21" s="79"/>
      <c r="B21" s="79"/>
      <c r="C21" s="23" t="s">
        <v>19</v>
      </c>
      <c r="D21" s="5" t="s">
        <v>20</v>
      </c>
      <c r="E21" s="6">
        <v>2.1000000000000003E-3</v>
      </c>
      <c r="F21" s="7">
        <f>F18*E21</f>
        <v>0.34860000000000008</v>
      </c>
      <c r="G21" s="13"/>
      <c r="H21" s="8">
        <f t="shared" si="2"/>
        <v>0</v>
      </c>
      <c r="I21" s="13"/>
      <c r="J21" s="8">
        <f t="shared" si="3"/>
        <v>0</v>
      </c>
      <c r="K21" s="13"/>
      <c r="L21" s="8">
        <f t="shared" si="0"/>
        <v>0</v>
      </c>
      <c r="M21" s="8">
        <f t="shared" si="4"/>
        <v>0</v>
      </c>
    </row>
    <row r="22" spans="1:13" s="30" customFormat="1" outlineLevel="1">
      <c r="A22" s="80"/>
      <c r="B22" s="80"/>
      <c r="C22" s="23" t="s">
        <v>28</v>
      </c>
      <c r="D22" s="5" t="s">
        <v>23</v>
      </c>
      <c r="E22" s="6">
        <v>5.0000000000000002E-5</v>
      </c>
      <c r="F22" s="7">
        <f>F18*E22</f>
        <v>8.3000000000000001E-3</v>
      </c>
      <c r="G22" s="13"/>
      <c r="H22" s="8">
        <f t="shared" si="2"/>
        <v>0</v>
      </c>
      <c r="I22" s="13"/>
      <c r="J22" s="8">
        <f t="shared" si="3"/>
        <v>0</v>
      </c>
      <c r="K22" s="13"/>
      <c r="L22" s="8">
        <f t="shared" si="0"/>
        <v>0</v>
      </c>
      <c r="M22" s="8">
        <f t="shared" si="4"/>
        <v>0</v>
      </c>
    </row>
    <row r="23" spans="1:13" s="30" customFormat="1" ht="45">
      <c r="A23" s="78">
        <v>2</v>
      </c>
      <c r="B23" s="81" t="s">
        <v>29</v>
      </c>
      <c r="C23" s="1" t="s">
        <v>30</v>
      </c>
      <c r="D23" s="5" t="s">
        <v>23</v>
      </c>
      <c r="E23" s="11"/>
      <c r="F23" s="12">
        <v>18</v>
      </c>
      <c r="G23" s="13"/>
      <c r="H23" s="8">
        <f t="shared" si="2"/>
        <v>0</v>
      </c>
      <c r="I23" s="8"/>
      <c r="J23" s="8">
        <f t="shared" si="3"/>
        <v>0</v>
      </c>
      <c r="K23" s="8"/>
      <c r="L23" s="8">
        <f t="shared" si="0"/>
        <v>0</v>
      </c>
      <c r="M23" s="8">
        <f t="shared" si="4"/>
        <v>0</v>
      </c>
    </row>
    <row r="24" spans="1:13" s="30" customFormat="1" outlineLevel="1">
      <c r="A24" s="80"/>
      <c r="B24" s="80"/>
      <c r="C24" s="23" t="s">
        <v>22</v>
      </c>
      <c r="D24" s="5" t="s">
        <v>17</v>
      </c>
      <c r="E24" s="6">
        <v>2.06</v>
      </c>
      <c r="F24" s="7">
        <f>F23*E24</f>
        <v>37.08</v>
      </c>
      <c r="G24" s="8"/>
      <c r="H24" s="8">
        <f t="shared" si="2"/>
        <v>0</v>
      </c>
      <c r="I24" s="13"/>
      <c r="J24" s="8">
        <f t="shared" si="3"/>
        <v>0</v>
      </c>
      <c r="K24" s="13"/>
      <c r="L24" s="8">
        <f t="shared" si="0"/>
        <v>0</v>
      </c>
      <c r="M24" s="8">
        <f t="shared" si="4"/>
        <v>0</v>
      </c>
    </row>
    <row r="25" spans="1:13" s="30" customFormat="1" ht="30">
      <c r="A25" s="78">
        <v>3</v>
      </c>
      <c r="B25" s="81" t="s">
        <v>31</v>
      </c>
      <c r="C25" s="1" t="s">
        <v>32</v>
      </c>
      <c r="D25" s="5" t="s">
        <v>23</v>
      </c>
      <c r="E25" s="11"/>
      <c r="F25" s="12">
        <f>F23</f>
        <v>18</v>
      </c>
      <c r="G25" s="13"/>
      <c r="H25" s="8">
        <f t="shared" si="2"/>
        <v>0</v>
      </c>
      <c r="I25" s="8"/>
      <c r="J25" s="8">
        <f t="shared" si="3"/>
        <v>0</v>
      </c>
      <c r="K25" s="8"/>
      <c r="L25" s="8">
        <f t="shared" si="0"/>
        <v>0</v>
      </c>
      <c r="M25" s="8">
        <f t="shared" si="4"/>
        <v>0</v>
      </c>
    </row>
    <row r="26" spans="1:13" s="30" customFormat="1" outlineLevel="1">
      <c r="A26" s="80"/>
      <c r="B26" s="80"/>
      <c r="C26" s="23" t="s">
        <v>22</v>
      </c>
      <c r="D26" s="5" t="s">
        <v>17</v>
      </c>
      <c r="E26" s="6">
        <v>0.81</v>
      </c>
      <c r="F26" s="7">
        <f>E26*F25</f>
        <v>14.580000000000002</v>
      </c>
      <c r="G26" s="8"/>
      <c r="H26" s="8">
        <f t="shared" si="2"/>
        <v>0</v>
      </c>
      <c r="I26" s="13"/>
      <c r="J26" s="8">
        <f t="shared" si="3"/>
        <v>0</v>
      </c>
      <c r="K26" s="13"/>
      <c r="L26" s="8">
        <f t="shared" si="0"/>
        <v>0</v>
      </c>
      <c r="M26" s="8">
        <f t="shared" si="4"/>
        <v>0</v>
      </c>
    </row>
    <row r="27" spans="1:13" s="30" customFormat="1" ht="30">
      <c r="A27" s="2">
        <v>4</v>
      </c>
      <c r="B27" s="25" t="s">
        <v>33</v>
      </c>
      <c r="C27" s="1" t="s">
        <v>34</v>
      </c>
      <c r="D27" s="5" t="s">
        <v>35</v>
      </c>
      <c r="E27" s="11"/>
      <c r="F27" s="12">
        <f>(F18+F23)*1.8</f>
        <v>331.2</v>
      </c>
      <c r="G27" s="7"/>
      <c r="H27" s="8">
        <f t="shared" si="2"/>
        <v>0</v>
      </c>
      <c r="I27" s="8"/>
      <c r="J27" s="8">
        <f t="shared" si="3"/>
        <v>0</v>
      </c>
      <c r="K27" s="8"/>
      <c r="L27" s="8">
        <f t="shared" si="0"/>
        <v>0</v>
      </c>
      <c r="M27" s="8">
        <f t="shared" si="4"/>
        <v>0</v>
      </c>
    </row>
    <row r="28" spans="1:13" s="30" customFormat="1">
      <c r="A28" s="78">
        <v>5</v>
      </c>
      <c r="B28" s="3" t="s">
        <v>36</v>
      </c>
      <c r="C28" s="1" t="s">
        <v>37</v>
      </c>
      <c r="D28" s="5" t="s">
        <v>23</v>
      </c>
      <c r="E28" s="11"/>
      <c r="F28" s="12">
        <f>F18+F23</f>
        <v>184</v>
      </c>
      <c r="G28" s="13"/>
      <c r="H28" s="8">
        <f t="shared" si="2"/>
        <v>0</v>
      </c>
      <c r="I28" s="8"/>
      <c r="J28" s="8">
        <f t="shared" si="3"/>
        <v>0</v>
      </c>
      <c r="K28" s="8"/>
      <c r="L28" s="8">
        <f t="shared" si="0"/>
        <v>0</v>
      </c>
      <c r="M28" s="8">
        <f t="shared" si="4"/>
        <v>0</v>
      </c>
    </row>
    <row r="29" spans="1:13" s="30" customFormat="1" outlineLevel="1">
      <c r="A29" s="79"/>
      <c r="B29" s="3"/>
      <c r="C29" s="23" t="s">
        <v>22</v>
      </c>
      <c r="D29" s="5" t="s">
        <v>17</v>
      </c>
      <c r="E29" s="6">
        <v>3.2299999999999998E-3</v>
      </c>
      <c r="F29" s="7">
        <f>F28*E29</f>
        <v>0.59431999999999996</v>
      </c>
      <c r="G29" s="8"/>
      <c r="H29" s="8">
        <f t="shared" si="2"/>
        <v>0</v>
      </c>
      <c r="I29" s="13"/>
      <c r="J29" s="8">
        <f t="shared" si="3"/>
        <v>0</v>
      </c>
      <c r="K29" s="13"/>
      <c r="L29" s="8">
        <f t="shared" si="0"/>
        <v>0</v>
      </c>
      <c r="M29" s="8">
        <f t="shared" si="4"/>
        <v>0</v>
      </c>
    </row>
    <row r="30" spans="1:13" s="30" customFormat="1" outlineLevel="1">
      <c r="A30" s="79"/>
      <c r="B30" s="3" t="s">
        <v>38</v>
      </c>
      <c r="C30" s="23" t="s">
        <v>39</v>
      </c>
      <c r="D30" s="5" t="s">
        <v>18</v>
      </c>
      <c r="E30" s="6">
        <v>3.62E-3</v>
      </c>
      <c r="F30" s="7">
        <f>F28*E30</f>
        <v>0.66608000000000001</v>
      </c>
      <c r="G30" s="8"/>
      <c r="H30" s="8">
        <f t="shared" si="2"/>
        <v>0</v>
      </c>
      <c r="I30" s="13"/>
      <c r="J30" s="8">
        <f t="shared" si="3"/>
        <v>0</v>
      </c>
      <c r="K30" s="13"/>
      <c r="L30" s="8">
        <f t="shared" si="0"/>
        <v>0</v>
      </c>
      <c r="M30" s="8">
        <f t="shared" si="4"/>
        <v>0</v>
      </c>
    </row>
    <row r="31" spans="1:13" s="30" customFormat="1" outlineLevel="1">
      <c r="A31" s="79"/>
      <c r="B31" s="3"/>
      <c r="C31" s="23" t="s">
        <v>19</v>
      </c>
      <c r="D31" s="5" t="s">
        <v>20</v>
      </c>
      <c r="E31" s="6">
        <v>1.7999999999999998E-4</v>
      </c>
      <c r="F31" s="7">
        <f>F28*E31</f>
        <v>3.3119999999999997E-2</v>
      </c>
      <c r="G31" s="8"/>
      <c r="H31" s="8">
        <f t="shared" si="2"/>
        <v>0</v>
      </c>
      <c r="I31" s="13"/>
      <c r="J31" s="8">
        <f t="shared" si="3"/>
        <v>0</v>
      </c>
      <c r="K31" s="13"/>
      <c r="L31" s="8">
        <f t="shared" si="0"/>
        <v>0</v>
      </c>
      <c r="M31" s="8">
        <f t="shared" si="4"/>
        <v>0</v>
      </c>
    </row>
    <row r="32" spans="1:13" s="30" customFormat="1" outlineLevel="1">
      <c r="A32" s="80"/>
      <c r="B32" s="3" t="s">
        <v>40</v>
      </c>
      <c r="C32" s="23" t="s">
        <v>28</v>
      </c>
      <c r="D32" s="5" t="s">
        <v>23</v>
      </c>
      <c r="E32" s="6">
        <v>4.0000000000000003E-5</v>
      </c>
      <c r="F32" s="7">
        <f>F28*E32</f>
        <v>7.3600000000000002E-3</v>
      </c>
      <c r="G32" s="8"/>
      <c r="H32" s="8">
        <f t="shared" si="2"/>
        <v>0</v>
      </c>
      <c r="I32" s="13"/>
      <c r="J32" s="8">
        <f t="shared" si="3"/>
        <v>0</v>
      </c>
      <c r="K32" s="13"/>
      <c r="L32" s="8">
        <f t="shared" si="0"/>
        <v>0</v>
      </c>
      <c r="M32" s="8">
        <f t="shared" si="4"/>
        <v>0</v>
      </c>
    </row>
    <row r="33" spans="1:13" s="30" customFormat="1" ht="30">
      <c r="A33" s="78">
        <v>6</v>
      </c>
      <c r="B33" s="81" t="s">
        <v>42</v>
      </c>
      <c r="C33" s="1" t="s">
        <v>43</v>
      </c>
      <c r="D33" s="5" t="s">
        <v>44</v>
      </c>
      <c r="E33" s="11"/>
      <c r="F33" s="12">
        <v>538</v>
      </c>
      <c r="G33" s="13"/>
      <c r="H33" s="8">
        <f t="shared" si="2"/>
        <v>0</v>
      </c>
      <c r="I33" s="8"/>
      <c r="J33" s="8">
        <f t="shared" si="3"/>
        <v>0</v>
      </c>
      <c r="K33" s="8"/>
      <c r="L33" s="8">
        <f t="shared" si="0"/>
        <v>0</v>
      </c>
      <c r="M33" s="8">
        <f t="shared" si="4"/>
        <v>0</v>
      </c>
    </row>
    <row r="34" spans="1:13" s="30" customFormat="1" outlineLevel="1">
      <c r="A34" s="79"/>
      <c r="B34" s="79"/>
      <c r="C34" s="23" t="s">
        <v>45</v>
      </c>
      <c r="D34" s="5" t="s">
        <v>18</v>
      </c>
      <c r="E34" s="6">
        <v>4.4999999999999999E-4</v>
      </c>
      <c r="F34" s="7">
        <f>F33*E34</f>
        <v>0.24209999999999998</v>
      </c>
      <c r="G34" s="8"/>
      <c r="H34" s="8">
        <f t="shared" si="2"/>
        <v>0</v>
      </c>
      <c r="I34" s="13"/>
      <c r="J34" s="8">
        <f t="shared" si="3"/>
        <v>0</v>
      </c>
      <c r="K34" s="13"/>
      <c r="L34" s="8">
        <f t="shared" si="0"/>
        <v>0</v>
      </c>
      <c r="M34" s="8">
        <f t="shared" si="4"/>
        <v>0</v>
      </c>
    </row>
    <row r="35" spans="1:13" s="30" customFormat="1" outlineLevel="1">
      <c r="A35" s="80"/>
      <c r="B35" s="80"/>
      <c r="C35" s="23" t="s">
        <v>46</v>
      </c>
      <c r="D35" s="5" t="s">
        <v>18</v>
      </c>
      <c r="E35" s="6">
        <v>8.9999999999999998E-4</v>
      </c>
      <c r="F35" s="7">
        <f>F33*E35</f>
        <v>0.48419999999999996</v>
      </c>
      <c r="G35" s="8"/>
      <c r="H35" s="8">
        <f t="shared" si="2"/>
        <v>0</v>
      </c>
      <c r="I35" s="13"/>
      <c r="J35" s="8">
        <f t="shared" si="3"/>
        <v>0</v>
      </c>
      <c r="K35" s="13"/>
      <c r="L35" s="8">
        <f t="shared" si="0"/>
        <v>0</v>
      </c>
      <c r="M35" s="8">
        <f t="shared" si="4"/>
        <v>0</v>
      </c>
    </row>
    <row r="36" spans="1:13" s="30" customFormat="1">
      <c r="A36" s="2"/>
      <c r="B36" s="3"/>
      <c r="C36" s="4" t="s">
        <v>47</v>
      </c>
      <c r="D36" s="5"/>
      <c r="E36" s="6"/>
      <c r="F36" s="7"/>
      <c r="G36" s="8"/>
      <c r="H36" s="8">
        <f t="shared" si="2"/>
        <v>0</v>
      </c>
      <c r="I36" s="13"/>
      <c r="J36" s="8">
        <f t="shared" si="3"/>
        <v>0</v>
      </c>
      <c r="K36" s="13"/>
      <c r="L36" s="8">
        <f t="shared" si="0"/>
        <v>0</v>
      </c>
      <c r="M36" s="12">
        <f>SUM(M18:M35)</f>
        <v>0</v>
      </c>
    </row>
    <row r="37" spans="1:13" s="30" customFormat="1">
      <c r="A37" s="2"/>
      <c r="B37" s="3"/>
      <c r="C37" s="4" t="s">
        <v>113</v>
      </c>
      <c r="D37" s="5"/>
      <c r="E37" s="6"/>
      <c r="F37" s="7"/>
      <c r="G37" s="8"/>
      <c r="H37" s="8">
        <f t="shared" ref="H37:H76" si="5">F37*G37</f>
        <v>0</v>
      </c>
      <c r="I37" s="13"/>
      <c r="J37" s="8">
        <f t="shared" ref="J37:J47" si="6">F37*I37</f>
        <v>0</v>
      </c>
      <c r="K37" s="13"/>
      <c r="L37" s="8">
        <f t="shared" ref="L37:L76" si="7">F37*K37</f>
        <v>0</v>
      </c>
      <c r="M37" s="8"/>
    </row>
    <row r="38" spans="1:13" s="30" customFormat="1">
      <c r="A38" s="2"/>
      <c r="B38" s="3"/>
      <c r="C38" s="4" t="s">
        <v>50</v>
      </c>
      <c r="D38" s="5"/>
      <c r="E38" s="6"/>
      <c r="F38" s="7"/>
      <c r="G38" s="7"/>
      <c r="H38" s="8">
        <f t="shared" si="5"/>
        <v>0</v>
      </c>
      <c r="I38" s="7"/>
      <c r="J38" s="8">
        <f t="shared" si="6"/>
        <v>0</v>
      </c>
      <c r="K38" s="7"/>
      <c r="L38" s="8">
        <f t="shared" si="7"/>
        <v>0</v>
      </c>
      <c r="M38" s="8"/>
    </row>
    <row r="39" spans="1:13" s="30" customFormat="1" ht="30">
      <c r="A39" s="78">
        <v>1</v>
      </c>
      <c r="B39" s="81" t="s">
        <v>51</v>
      </c>
      <c r="C39" s="1" t="s">
        <v>52</v>
      </c>
      <c r="D39" s="5" t="s">
        <v>23</v>
      </c>
      <c r="E39" s="26"/>
      <c r="F39" s="12">
        <v>80.7</v>
      </c>
      <c r="G39" s="13"/>
      <c r="H39" s="8">
        <f t="shared" si="5"/>
        <v>0</v>
      </c>
      <c r="I39" s="8"/>
      <c r="J39" s="8">
        <f t="shared" si="6"/>
        <v>0</v>
      </c>
      <c r="K39" s="8"/>
      <c r="L39" s="8">
        <f t="shared" si="7"/>
        <v>0</v>
      </c>
      <c r="M39" s="8">
        <f t="shared" ref="M39:M78" si="8">J39+L39+H39</f>
        <v>0</v>
      </c>
    </row>
    <row r="40" spans="1:13" s="30" customFormat="1" outlineLevel="1">
      <c r="A40" s="79"/>
      <c r="B40" s="79"/>
      <c r="C40" s="23" t="s">
        <v>22</v>
      </c>
      <c r="D40" s="5" t="s">
        <v>17</v>
      </c>
      <c r="E40" s="6">
        <v>0.15</v>
      </c>
      <c r="F40" s="7">
        <f>F39*E40</f>
        <v>12.105</v>
      </c>
      <c r="G40" s="8"/>
      <c r="H40" s="8">
        <f t="shared" si="5"/>
        <v>0</v>
      </c>
      <c r="I40" s="13"/>
      <c r="J40" s="8">
        <f t="shared" si="6"/>
        <v>0</v>
      </c>
      <c r="K40" s="13"/>
      <c r="L40" s="8">
        <f t="shared" si="7"/>
        <v>0</v>
      </c>
      <c r="M40" s="8">
        <f t="shared" si="8"/>
        <v>0</v>
      </c>
    </row>
    <row r="41" spans="1:13" s="30" customFormat="1" outlineLevel="1">
      <c r="A41" s="79"/>
      <c r="B41" s="79"/>
      <c r="C41" s="23" t="s">
        <v>45</v>
      </c>
      <c r="D41" s="5" t="s">
        <v>18</v>
      </c>
      <c r="E41" s="6">
        <v>2.1600000000000001E-2</v>
      </c>
      <c r="F41" s="7">
        <f>F39*E41</f>
        <v>1.7431200000000002</v>
      </c>
      <c r="G41" s="8"/>
      <c r="H41" s="8">
        <f t="shared" si="5"/>
        <v>0</v>
      </c>
      <c r="I41" s="13"/>
      <c r="J41" s="8">
        <f t="shared" si="6"/>
        <v>0</v>
      </c>
      <c r="K41" s="13"/>
      <c r="L41" s="8">
        <f t="shared" si="7"/>
        <v>0</v>
      </c>
      <c r="M41" s="8">
        <f t="shared" si="8"/>
        <v>0</v>
      </c>
    </row>
    <row r="42" spans="1:13" s="30" customFormat="1" outlineLevel="1">
      <c r="A42" s="79"/>
      <c r="B42" s="79"/>
      <c r="C42" s="23" t="s">
        <v>53</v>
      </c>
      <c r="D42" s="5" t="s">
        <v>18</v>
      </c>
      <c r="E42" s="6">
        <v>2.7300000000000001E-2</v>
      </c>
      <c r="F42" s="7">
        <f>F39*E42</f>
        <v>2.2031100000000001</v>
      </c>
      <c r="G42" s="8"/>
      <c r="H42" s="8">
        <f t="shared" si="5"/>
        <v>0</v>
      </c>
      <c r="I42" s="13"/>
      <c r="J42" s="8">
        <f t="shared" si="6"/>
        <v>0</v>
      </c>
      <c r="K42" s="13"/>
      <c r="L42" s="8">
        <f t="shared" si="7"/>
        <v>0</v>
      </c>
      <c r="M42" s="8">
        <f t="shared" si="8"/>
        <v>0</v>
      </c>
    </row>
    <row r="43" spans="1:13" s="30" customFormat="1" outlineLevel="1">
      <c r="A43" s="79"/>
      <c r="B43" s="79"/>
      <c r="C43" s="23" t="s">
        <v>54</v>
      </c>
      <c r="D43" s="5" t="s">
        <v>18</v>
      </c>
      <c r="E43" s="6">
        <v>9.7000000000000003E-3</v>
      </c>
      <c r="F43" s="7">
        <f>F39*E43</f>
        <v>0.7827900000000001</v>
      </c>
      <c r="G43" s="8"/>
      <c r="H43" s="8">
        <f t="shared" si="5"/>
        <v>0</v>
      </c>
      <c r="I43" s="13"/>
      <c r="J43" s="8">
        <f t="shared" si="6"/>
        <v>0</v>
      </c>
      <c r="K43" s="13"/>
      <c r="L43" s="8">
        <f t="shared" si="7"/>
        <v>0</v>
      </c>
      <c r="M43" s="8">
        <f t="shared" si="8"/>
        <v>0</v>
      </c>
    </row>
    <row r="44" spans="1:13" s="30" customFormat="1" outlineLevel="1">
      <c r="A44" s="79"/>
      <c r="B44" s="79"/>
      <c r="C44" s="23" t="s">
        <v>41</v>
      </c>
      <c r="D44" s="5" t="s">
        <v>23</v>
      </c>
      <c r="E44" s="6">
        <v>1.22</v>
      </c>
      <c r="F44" s="7">
        <f>F39*E44</f>
        <v>98.454000000000008</v>
      </c>
      <c r="G44" s="8"/>
      <c r="H44" s="8">
        <f t="shared" si="5"/>
        <v>0</v>
      </c>
      <c r="I44" s="13"/>
      <c r="J44" s="8">
        <f t="shared" si="6"/>
        <v>0</v>
      </c>
      <c r="K44" s="13"/>
      <c r="L44" s="8">
        <f t="shared" si="7"/>
        <v>0</v>
      </c>
      <c r="M44" s="8">
        <f t="shared" si="8"/>
        <v>0</v>
      </c>
    </row>
    <row r="45" spans="1:13" s="30" customFormat="1" outlineLevel="1">
      <c r="A45" s="79"/>
      <c r="B45" s="79"/>
      <c r="C45" s="23" t="s">
        <v>55</v>
      </c>
      <c r="D45" s="5" t="s">
        <v>23</v>
      </c>
      <c r="E45" s="6">
        <v>7.0000000000000007E-2</v>
      </c>
      <c r="F45" s="7">
        <f>F39*E45</f>
        <v>5.6490000000000009</v>
      </c>
      <c r="G45" s="8"/>
      <c r="H45" s="8">
        <f t="shared" si="5"/>
        <v>0</v>
      </c>
      <c r="I45" s="13"/>
      <c r="J45" s="8">
        <f t="shared" si="6"/>
        <v>0</v>
      </c>
      <c r="K45" s="13"/>
      <c r="L45" s="8">
        <f t="shared" si="7"/>
        <v>0</v>
      </c>
      <c r="M45" s="8">
        <f t="shared" si="8"/>
        <v>0</v>
      </c>
    </row>
    <row r="46" spans="1:13" s="30" customFormat="1" ht="28.5" outlineLevel="1">
      <c r="A46" s="80"/>
      <c r="B46" s="80"/>
      <c r="C46" s="23" t="s">
        <v>103</v>
      </c>
      <c r="D46" s="5" t="s">
        <v>35</v>
      </c>
      <c r="E46" s="6">
        <v>1.6</v>
      </c>
      <c r="F46" s="7">
        <f>F44*1.6</f>
        <v>157.52640000000002</v>
      </c>
      <c r="G46" s="8"/>
      <c r="H46" s="8">
        <f t="shared" si="5"/>
        <v>0</v>
      </c>
      <c r="I46" s="13"/>
      <c r="J46" s="8">
        <f t="shared" si="6"/>
        <v>0</v>
      </c>
      <c r="K46" s="13"/>
      <c r="L46" s="8">
        <f t="shared" si="7"/>
        <v>0</v>
      </c>
      <c r="M46" s="8">
        <f t="shared" si="8"/>
        <v>0</v>
      </c>
    </row>
    <row r="47" spans="1:13" s="30" customFormat="1" ht="45">
      <c r="A47" s="78">
        <v>2</v>
      </c>
      <c r="B47" s="81" t="s">
        <v>56</v>
      </c>
      <c r="C47" s="1" t="s">
        <v>57</v>
      </c>
      <c r="D47" s="5" t="s">
        <v>44</v>
      </c>
      <c r="E47" s="11"/>
      <c r="F47" s="12">
        <v>504</v>
      </c>
      <c r="G47" s="13"/>
      <c r="H47" s="8">
        <f t="shared" si="5"/>
        <v>0</v>
      </c>
      <c r="I47" s="8"/>
      <c r="J47" s="8">
        <f t="shared" si="6"/>
        <v>0</v>
      </c>
      <c r="K47" s="13"/>
      <c r="L47" s="8">
        <f t="shared" si="7"/>
        <v>0</v>
      </c>
      <c r="M47" s="8">
        <f t="shared" si="8"/>
        <v>0</v>
      </c>
    </row>
    <row r="48" spans="1:13" s="30" customFormat="1" outlineLevel="1">
      <c r="A48" s="79"/>
      <c r="B48" s="79"/>
      <c r="C48" s="23" t="s">
        <v>22</v>
      </c>
      <c r="D48" s="5" t="s">
        <v>17</v>
      </c>
      <c r="E48" s="6">
        <v>3.3000000000000002E-2</v>
      </c>
      <c r="F48" s="7">
        <f>F47*E48</f>
        <v>16.632000000000001</v>
      </c>
      <c r="G48" s="8"/>
      <c r="H48" s="8">
        <f t="shared" si="5"/>
        <v>0</v>
      </c>
      <c r="I48" s="13"/>
      <c r="J48" s="8">
        <f t="shared" ref="J48:J91" si="9">F48*I48</f>
        <v>0</v>
      </c>
      <c r="K48" s="13"/>
      <c r="L48" s="8">
        <f t="shared" si="7"/>
        <v>0</v>
      </c>
      <c r="M48" s="8">
        <f t="shared" si="8"/>
        <v>0</v>
      </c>
    </row>
    <row r="49" spans="1:13" s="30" customFormat="1" outlineLevel="1">
      <c r="A49" s="79"/>
      <c r="B49" s="79"/>
      <c r="C49" s="23" t="s">
        <v>58</v>
      </c>
      <c r="D49" s="5" t="s">
        <v>18</v>
      </c>
      <c r="E49" s="6">
        <v>4.1999999999999996E-4</v>
      </c>
      <c r="F49" s="7">
        <f>E49*F47</f>
        <v>0.21167999999999998</v>
      </c>
      <c r="G49" s="8"/>
      <c r="H49" s="8">
        <f t="shared" si="5"/>
        <v>0</v>
      </c>
      <c r="I49" s="13"/>
      <c r="J49" s="8">
        <f t="shared" si="9"/>
        <v>0</v>
      </c>
      <c r="K49" s="13"/>
      <c r="L49" s="8">
        <f t="shared" si="7"/>
        <v>0</v>
      </c>
      <c r="M49" s="8">
        <f t="shared" si="8"/>
        <v>0</v>
      </c>
    </row>
    <row r="50" spans="1:13" s="30" customFormat="1" outlineLevel="1">
      <c r="A50" s="79"/>
      <c r="B50" s="79"/>
      <c r="C50" s="23" t="s">
        <v>59</v>
      </c>
      <c r="D50" s="5" t="s">
        <v>18</v>
      </c>
      <c r="E50" s="6">
        <v>1.12E-2</v>
      </c>
      <c r="F50" s="7">
        <f>F47*E50</f>
        <v>5.6448</v>
      </c>
      <c r="G50" s="8"/>
      <c r="H50" s="8">
        <f t="shared" si="5"/>
        <v>0</v>
      </c>
      <c r="I50" s="13"/>
      <c r="J50" s="8">
        <f t="shared" si="9"/>
        <v>0</v>
      </c>
      <c r="K50" s="13"/>
      <c r="L50" s="8">
        <f t="shared" si="7"/>
        <v>0</v>
      </c>
      <c r="M50" s="8">
        <f t="shared" si="8"/>
        <v>0</v>
      </c>
    </row>
    <row r="51" spans="1:13" s="30" customFormat="1" outlineLevel="1">
      <c r="A51" s="79"/>
      <c r="B51" s="79"/>
      <c r="C51" s="23" t="s">
        <v>60</v>
      </c>
      <c r="D51" s="5" t="s">
        <v>18</v>
      </c>
      <c r="E51" s="6">
        <v>2.4799999999999999E-2</v>
      </c>
      <c r="F51" s="7">
        <f>E51*F47</f>
        <v>12.4992</v>
      </c>
      <c r="G51" s="8"/>
      <c r="H51" s="8">
        <f t="shared" si="5"/>
        <v>0</v>
      </c>
      <c r="I51" s="13"/>
      <c r="J51" s="8">
        <f t="shared" si="9"/>
        <v>0</v>
      </c>
      <c r="K51" s="13"/>
      <c r="L51" s="8">
        <f t="shared" si="7"/>
        <v>0</v>
      </c>
      <c r="M51" s="8">
        <f t="shared" si="8"/>
        <v>0</v>
      </c>
    </row>
    <row r="52" spans="1:13" s="30" customFormat="1" outlineLevel="1">
      <c r="A52" s="79"/>
      <c r="B52" s="79"/>
      <c r="C52" s="23" t="s">
        <v>61</v>
      </c>
      <c r="D52" s="5" t="s">
        <v>18</v>
      </c>
      <c r="E52" s="6">
        <v>2.5800000000000003E-3</v>
      </c>
      <c r="F52" s="7">
        <f>E52*F47</f>
        <v>1.3003200000000001</v>
      </c>
      <c r="G52" s="8"/>
      <c r="H52" s="8">
        <f t="shared" si="5"/>
        <v>0</v>
      </c>
      <c r="I52" s="13"/>
      <c r="J52" s="8">
        <f t="shared" si="9"/>
        <v>0</v>
      </c>
      <c r="K52" s="13"/>
      <c r="L52" s="8">
        <f t="shared" si="7"/>
        <v>0</v>
      </c>
      <c r="M52" s="8">
        <f t="shared" si="8"/>
        <v>0</v>
      </c>
    </row>
    <row r="53" spans="1:13" s="30" customFormat="1" outlineLevel="1">
      <c r="A53" s="79"/>
      <c r="B53" s="79"/>
      <c r="C53" s="23" t="s">
        <v>62</v>
      </c>
      <c r="D53" s="5" t="s">
        <v>18</v>
      </c>
      <c r="E53" s="6">
        <v>4.1399999999999996E-3</v>
      </c>
      <c r="F53" s="7">
        <f>E53*F47</f>
        <v>2.08656</v>
      </c>
      <c r="G53" s="8"/>
      <c r="H53" s="8">
        <f t="shared" si="5"/>
        <v>0</v>
      </c>
      <c r="I53" s="13"/>
      <c r="J53" s="8">
        <f t="shared" si="9"/>
        <v>0</v>
      </c>
      <c r="K53" s="13"/>
      <c r="L53" s="8">
        <f t="shared" si="7"/>
        <v>0</v>
      </c>
      <c r="M53" s="8">
        <f t="shared" si="8"/>
        <v>0</v>
      </c>
    </row>
    <row r="54" spans="1:13" s="30" customFormat="1" outlineLevel="1">
      <c r="A54" s="79"/>
      <c r="B54" s="79"/>
      <c r="C54" s="23" t="s">
        <v>63</v>
      </c>
      <c r="D54" s="5" t="s">
        <v>18</v>
      </c>
      <c r="E54" s="6">
        <v>5.2999999999999998E-4</v>
      </c>
      <c r="F54" s="7">
        <f>F47*E54</f>
        <v>0.26711999999999997</v>
      </c>
      <c r="G54" s="8"/>
      <c r="H54" s="8">
        <f t="shared" si="5"/>
        <v>0</v>
      </c>
      <c r="I54" s="13"/>
      <c r="J54" s="8">
        <f t="shared" si="9"/>
        <v>0</v>
      </c>
      <c r="K54" s="13"/>
      <c r="L54" s="8">
        <f t="shared" si="7"/>
        <v>0</v>
      </c>
      <c r="M54" s="8">
        <f t="shared" si="8"/>
        <v>0</v>
      </c>
    </row>
    <row r="55" spans="1:13" s="30" customFormat="1" outlineLevel="1">
      <c r="A55" s="79"/>
      <c r="B55" s="79"/>
      <c r="C55" s="23" t="s">
        <v>64</v>
      </c>
      <c r="D55" s="5" t="s">
        <v>23</v>
      </c>
      <c r="E55" s="6">
        <f>1.26*0.12</f>
        <v>0.1512</v>
      </c>
      <c r="F55" s="7">
        <f>E55*F47</f>
        <v>76.204800000000006</v>
      </c>
      <c r="G55" s="8"/>
      <c r="H55" s="8">
        <f t="shared" si="5"/>
        <v>0</v>
      </c>
      <c r="I55" s="13"/>
      <c r="J55" s="8">
        <f t="shared" si="9"/>
        <v>0</v>
      </c>
      <c r="K55" s="13"/>
      <c r="L55" s="8">
        <f t="shared" si="7"/>
        <v>0</v>
      </c>
      <c r="M55" s="8">
        <f t="shared" si="8"/>
        <v>0</v>
      </c>
    </row>
    <row r="56" spans="1:13" s="30" customFormat="1" outlineLevel="1">
      <c r="A56" s="79"/>
      <c r="B56" s="79"/>
      <c r="C56" s="23" t="s">
        <v>55</v>
      </c>
      <c r="D56" s="5" t="s">
        <v>23</v>
      </c>
      <c r="E56" s="6">
        <v>0.03</v>
      </c>
      <c r="F56" s="7">
        <f>F47*E56</f>
        <v>15.12</v>
      </c>
      <c r="G56" s="8"/>
      <c r="H56" s="8">
        <f t="shared" si="5"/>
        <v>0</v>
      </c>
      <c r="I56" s="13"/>
      <c r="J56" s="8">
        <f t="shared" si="9"/>
        <v>0</v>
      </c>
      <c r="K56" s="13"/>
      <c r="L56" s="8">
        <f t="shared" si="7"/>
        <v>0</v>
      </c>
      <c r="M56" s="8">
        <f t="shared" si="8"/>
        <v>0</v>
      </c>
    </row>
    <row r="57" spans="1:13" s="30" customFormat="1" ht="28.5" outlineLevel="1">
      <c r="A57" s="80"/>
      <c r="B57" s="80"/>
      <c r="C57" s="23" t="s">
        <v>104</v>
      </c>
      <c r="D57" s="5" t="s">
        <v>35</v>
      </c>
      <c r="E57" s="6">
        <v>1.6</v>
      </c>
      <c r="F57" s="7">
        <f>F55*1.6</f>
        <v>121.92768000000001</v>
      </c>
      <c r="G57" s="8"/>
      <c r="H57" s="8">
        <f t="shared" si="5"/>
        <v>0</v>
      </c>
      <c r="I57" s="13"/>
      <c r="J57" s="8">
        <f t="shared" si="9"/>
        <v>0</v>
      </c>
      <c r="K57" s="13"/>
      <c r="L57" s="8">
        <f t="shared" si="7"/>
        <v>0</v>
      </c>
      <c r="M57" s="8">
        <f t="shared" si="8"/>
        <v>0</v>
      </c>
    </row>
    <row r="58" spans="1:13" s="66" customFormat="1" ht="30">
      <c r="A58" s="93">
        <v>3</v>
      </c>
      <c r="B58" s="94" t="s">
        <v>86</v>
      </c>
      <c r="C58" s="60" t="s">
        <v>87</v>
      </c>
      <c r="D58" s="61" t="s">
        <v>35</v>
      </c>
      <c r="E58" s="62"/>
      <c r="F58" s="63">
        <v>0.3024</v>
      </c>
      <c r="G58" s="64"/>
      <c r="H58" s="31">
        <f t="shared" si="5"/>
        <v>0</v>
      </c>
      <c r="I58" s="65"/>
      <c r="J58" s="31">
        <f t="shared" si="9"/>
        <v>0</v>
      </c>
      <c r="K58" s="64"/>
      <c r="L58" s="31">
        <f t="shared" si="7"/>
        <v>0</v>
      </c>
      <c r="M58" s="31">
        <f t="shared" si="8"/>
        <v>0</v>
      </c>
    </row>
    <row r="59" spans="1:13" s="66" customFormat="1" ht="18" outlineLevel="1">
      <c r="A59" s="93"/>
      <c r="B59" s="94"/>
      <c r="C59" s="67" t="s">
        <v>88</v>
      </c>
      <c r="D59" s="61" t="s">
        <v>18</v>
      </c>
      <c r="E59" s="68">
        <v>0.3</v>
      </c>
      <c r="F59" s="69">
        <f>F58*E59</f>
        <v>9.0719999999999995E-2</v>
      </c>
      <c r="G59" s="65"/>
      <c r="H59" s="31">
        <f t="shared" si="5"/>
        <v>0</v>
      </c>
      <c r="I59" s="64"/>
      <c r="J59" s="31">
        <f t="shared" si="9"/>
        <v>0</v>
      </c>
      <c r="K59" s="64"/>
      <c r="L59" s="31">
        <f t="shared" si="7"/>
        <v>0</v>
      </c>
      <c r="M59" s="31">
        <f t="shared" si="8"/>
        <v>0</v>
      </c>
    </row>
    <row r="60" spans="1:13" s="66" customFormat="1" ht="18" outlineLevel="1">
      <c r="A60" s="93"/>
      <c r="B60" s="94"/>
      <c r="C60" s="67" t="s">
        <v>89</v>
      </c>
      <c r="D60" s="61" t="s">
        <v>35</v>
      </c>
      <c r="E60" s="68">
        <v>1.03</v>
      </c>
      <c r="F60" s="69">
        <f>F58*E60</f>
        <v>0.31147200000000003</v>
      </c>
      <c r="G60" s="65"/>
      <c r="H60" s="31">
        <f t="shared" si="5"/>
        <v>0</v>
      </c>
      <c r="I60" s="64"/>
      <c r="J60" s="31">
        <f t="shared" si="9"/>
        <v>0</v>
      </c>
      <c r="K60" s="64"/>
      <c r="L60" s="31">
        <f t="shared" si="7"/>
        <v>0</v>
      </c>
      <c r="M60" s="31">
        <f t="shared" si="8"/>
        <v>0</v>
      </c>
    </row>
    <row r="61" spans="1:13" s="66" customFormat="1" ht="60">
      <c r="A61" s="93">
        <v>4</v>
      </c>
      <c r="B61" s="94" t="s">
        <v>90</v>
      </c>
      <c r="C61" s="60" t="s">
        <v>91</v>
      </c>
      <c r="D61" s="61" t="s">
        <v>44</v>
      </c>
      <c r="E61" s="68"/>
      <c r="F61" s="70">
        <v>460</v>
      </c>
      <c r="G61" s="65"/>
      <c r="H61" s="31">
        <f t="shared" si="5"/>
        <v>0</v>
      </c>
      <c r="I61" s="64"/>
      <c r="J61" s="31">
        <f t="shared" si="9"/>
        <v>0</v>
      </c>
      <c r="K61" s="64"/>
      <c r="L61" s="31">
        <f t="shared" si="7"/>
        <v>0</v>
      </c>
      <c r="M61" s="31">
        <f t="shared" si="8"/>
        <v>0</v>
      </c>
    </row>
    <row r="62" spans="1:13" s="66" customFormat="1" ht="18" outlineLevel="1">
      <c r="A62" s="93"/>
      <c r="B62" s="94"/>
      <c r="C62" s="67" t="s">
        <v>92</v>
      </c>
      <c r="D62" s="61" t="s">
        <v>17</v>
      </c>
      <c r="E62" s="68">
        <v>3.7780000000000001E-2</v>
      </c>
      <c r="F62" s="69">
        <f>F61*E62</f>
        <v>17.378800000000002</v>
      </c>
      <c r="G62" s="65"/>
      <c r="H62" s="31">
        <f t="shared" si="5"/>
        <v>0</v>
      </c>
      <c r="I62" s="64"/>
      <c r="J62" s="31">
        <f t="shared" si="9"/>
        <v>0</v>
      </c>
      <c r="K62" s="64"/>
      <c r="L62" s="31">
        <f t="shared" si="7"/>
        <v>0</v>
      </c>
      <c r="M62" s="31">
        <f t="shared" si="8"/>
        <v>0</v>
      </c>
    </row>
    <row r="63" spans="1:13" s="66" customFormat="1" ht="18" outlineLevel="1">
      <c r="A63" s="93"/>
      <c r="B63" s="94"/>
      <c r="C63" s="67" t="s">
        <v>93</v>
      </c>
      <c r="D63" s="61" t="s">
        <v>18</v>
      </c>
      <c r="E63" s="68">
        <v>3.0200000000000001E-3</v>
      </c>
      <c r="F63" s="69">
        <f>E63*F61</f>
        <v>1.3892</v>
      </c>
      <c r="G63" s="65"/>
      <c r="H63" s="31">
        <f t="shared" si="5"/>
        <v>0</v>
      </c>
      <c r="I63" s="64"/>
      <c r="J63" s="31">
        <f t="shared" si="9"/>
        <v>0</v>
      </c>
      <c r="K63" s="64"/>
      <c r="L63" s="31">
        <f t="shared" si="7"/>
        <v>0</v>
      </c>
      <c r="M63" s="31">
        <f t="shared" si="8"/>
        <v>0</v>
      </c>
    </row>
    <row r="64" spans="1:13" s="66" customFormat="1" ht="18" outlineLevel="1">
      <c r="A64" s="93"/>
      <c r="B64" s="94"/>
      <c r="C64" s="67" t="s">
        <v>94</v>
      </c>
      <c r="D64" s="61" t="s">
        <v>18</v>
      </c>
      <c r="E64" s="68">
        <v>3.7000000000000002E-3</v>
      </c>
      <c r="F64" s="69">
        <f>F61*E64</f>
        <v>1.7020000000000002</v>
      </c>
      <c r="G64" s="65"/>
      <c r="H64" s="31">
        <f t="shared" si="5"/>
        <v>0</v>
      </c>
      <c r="I64" s="64"/>
      <c r="J64" s="31">
        <f t="shared" si="9"/>
        <v>0</v>
      </c>
      <c r="K64" s="64"/>
      <c r="L64" s="31">
        <f t="shared" si="7"/>
        <v>0</v>
      </c>
      <c r="M64" s="31">
        <f t="shared" si="8"/>
        <v>0</v>
      </c>
    </row>
    <row r="65" spans="1:13" s="66" customFormat="1" ht="18" outlineLevel="1">
      <c r="A65" s="93"/>
      <c r="B65" s="94"/>
      <c r="C65" s="67" t="s">
        <v>95</v>
      </c>
      <c r="D65" s="61" t="s">
        <v>18</v>
      </c>
      <c r="E65" s="68">
        <v>1.11E-2</v>
      </c>
      <c r="F65" s="69">
        <f>F61*E65</f>
        <v>5.1059999999999999</v>
      </c>
      <c r="G65" s="65"/>
      <c r="H65" s="31">
        <f t="shared" si="5"/>
        <v>0</v>
      </c>
      <c r="I65" s="64"/>
      <c r="J65" s="31">
        <f t="shared" si="9"/>
        <v>0</v>
      </c>
      <c r="K65" s="64"/>
      <c r="L65" s="31">
        <f t="shared" si="7"/>
        <v>0</v>
      </c>
      <c r="M65" s="31">
        <f t="shared" si="8"/>
        <v>0</v>
      </c>
    </row>
    <row r="66" spans="1:13" s="66" customFormat="1" ht="18" outlineLevel="1">
      <c r="A66" s="93"/>
      <c r="B66" s="94"/>
      <c r="C66" s="67" t="s">
        <v>19</v>
      </c>
      <c r="D66" s="61" t="s">
        <v>20</v>
      </c>
      <c r="E66" s="68">
        <v>2.3E-3</v>
      </c>
      <c r="F66" s="69">
        <f>E66*F61</f>
        <v>1.0580000000000001</v>
      </c>
      <c r="G66" s="65"/>
      <c r="H66" s="31">
        <f t="shared" si="5"/>
        <v>0</v>
      </c>
      <c r="I66" s="64"/>
      <c r="J66" s="31">
        <f t="shared" si="9"/>
        <v>0</v>
      </c>
      <c r="K66" s="64"/>
      <c r="L66" s="31">
        <f t="shared" si="7"/>
        <v>0</v>
      </c>
      <c r="M66" s="31">
        <f t="shared" si="8"/>
        <v>0</v>
      </c>
    </row>
    <row r="67" spans="1:13" s="66" customFormat="1" ht="18" outlineLevel="1">
      <c r="A67" s="93"/>
      <c r="B67" s="94"/>
      <c r="C67" s="67" t="s">
        <v>21</v>
      </c>
      <c r="D67" s="61" t="s">
        <v>20</v>
      </c>
      <c r="E67" s="68">
        <v>1.5300000000000001E-2</v>
      </c>
      <c r="F67" s="69">
        <f>F61*E67</f>
        <v>7.0380000000000003</v>
      </c>
      <c r="G67" s="65"/>
      <c r="H67" s="31">
        <f t="shared" si="5"/>
        <v>0</v>
      </c>
      <c r="I67" s="64"/>
      <c r="J67" s="31">
        <f t="shared" si="9"/>
        <v>0</v>
      </c>
      <c r="K67" s="64"/>
      <c r="L67" s="31">
        <f t="shared" si="7"/>
        <v>0</v>
      </c>
      <c r="M67" s="31">
        <f t="shared" si="8"/>
        <v>0</v>
      </c>
    </row>
    <row r="68" spans="1:13" s="66" customFormat="1" ht="18" outlineLevel="1">
      <c r="A68" s="93"/>
      <c r="B68" s="94"/>
      <c r="C68" s="67" t="s">
        <v>96</v>
      </c>
      <c r="D68" s="61" t="s">
        <v>35</v>
      </c>
      <c r="E68" s="68">
        <v>0.13950000000000001</v>
      </c>
      <c r="F68" s="69">
        <f>E68*F61</f>
        <v>64.17</v>
      </c>
      <c r="G68" s="65"/>
      <c r="H68" s="31">
        <f t="shared" si="5"/>
        <v>0</v>
      </c>
      <c r="I68" s="64"/>
      <c r="J68" s="31">
        <f t="shared" si="9"/>
        <v>0</v>
      </c>
      <c r="K68" s="64"/>
      <c r="L68" s="31">
        <f t="shared" si="7"/>
        <v>0</v>
      </c>
      <c r="M68" s="31">
        <f t="shared" si="8"/>
        <v>0</v>
      </c>
    </row>
    <row r="69" spans="1:13" s="66" customFormat="1" ht="30" outlineLevel="1">
      <c r="A69" s="93"/>
      <c r="B69" s="94"/>
      <c r="C69" s="67" t="s">
        <v>97</v>
      </c>
      <c r="D69" s="61" t="s">
        <v>35</v>
      </c>
      <c r="E69" s="62"/>
      <c r="F69" s="65">
        <f>F68</f>
        <v>64.17</v>
      </c>
      <c r="G69" s="64"/>
      <c r="H69" s="31">
        <f t="shared" si="5"/>
        <v>0</v>
      </c>
      <c r="I69" s="65"/>
      <c r="J69" s="31">
        <f t="shared" si="9"/>
        <v>0</v>
      </c>
      <c r="K69" s="64"/>
      <c r="L69" s="31">
        <f t="shared" si="7"/>
        <v>0</v>
      </c>
      <c r="M69" s="31">
        <f t="shared" si="8"/>
        <v>0</v>
      </c>
    </row>
    <row r="70" spans="1:13" s="66" customFormat="1" ht="30">
      <c r="A70" s="93">
        <v>5</v>
      </c>
      <c r="B70" s="94" t="s">
        <v>86</v>
      </c>
      <c r="C70" s="60" t="s">
        <v>98</v>
      </c>
      <c r="D70" s="61" t="s">
        <v>35</v>
      </c>
      <c r="E70" s="68"/>
      <c r="F70" s="70">
        <v>0.13800000000000001</v>
      </c>
      <c r="G70" s="65"/>
      <c r="H70" s="31">
        <f t="shared" si="5"/>
        <v>0</v>
      </c>
      <c r="I70" s="64"/>
      <c r="J70" s="31">
        <f t="shared" si="9"/>
        <v>0</v>
      </c>
      <c r="K70" s="64"/>
      <c r="L70" s="31">
        <f t="shared" si="7"/>
        <v>0</v>
      </c>
      <c r="M70" s="31">
        <f t="shared" si="8"/>
        <v>0</v>
      </c>
    </row>
    <row r="71" spans="1:13" s="66" customFormat="1" ht="18" outlineLevel="1">
      <c r="A71" s="93"/>
      <c r="B71" s="94"/>
      <c r="C71" s="67" t="s">
        <v>88</v>
      </c>
      <c r="D71" s="61" t="s">
        <v>18</v>
      </c>
      <c r="E71" s="68">
        <v>0.3</v>
      </c>
      <c r="F71" s="69">
        <f>F70*E71</f>
        <v>4.1399999999999999E-2</v>
      </c>
      <c r="G71" s="65"/>
      <c r="H71" s="31">
        <f t="shared" si="5"/>
        <v>0</v>
      </c>
      <c r="I71" s="64"/>
      <c r="J71" s="31">
        <f t="shared" si="9"/>
        <v>0</v>
      </c>
      <c r="K71" s="64"/>
      <c r="L71" s="31">
        <f t="shared" si="7"/>
        <v>0</v>
      </c>
      <c r="M71" s="31">
        <f t="shared" si="8"/>
        <v>0</v>
      </c>
    </row>
    <row r="72" spans="1:13" s="66" customFormat="1" ht="18" outlineLevel="1">
      <c r="A72" s="93"/>
      <c r="B72" s="94"/>
      <c r="C72" s="67" t="s">
        <v>89</v>
      </c>
      <c r="D72" s="61" t="s">
        <v>35</v>
      </c>
      <c r="E72" s="68">
        <v>1.03</v>
      </c>
      <c r="F72" s="69">
        <f>F70*E72</f>
        <v>0.14214000000000002</v>
      </c>
      <c r="G72" s="65"/>
      <c r="H72" s="31">
        <f t="shared" si="5"/>
        <v>0</v>
      </c>
      <c r="I72" s="64"/>
      <c r="J72" s="31">
        <f t="shared" si="9"/>
        <v>0</v>
      </c>
      <c r="K72" s="64"/>
      <c r="L72" s="31">
        <f t="shared" si="7"/>
        <v>0</v>
      </c>
      <c r="M72" s="31">
        <f t="shared" si="8"/>
        <v>0</v>
      </c>
    </row>
    <row r="73" spans="1:13" s="66" customFormat="1" ht="75">
      <c r="A73" s="93">
        <v>6</v>
      </c>
      <c r="B73" s="94" t="s">
        <v>99</v>
      </c>
      <c r="C73" s="60" t="s">
        <v>102</v>
      </c>
      <c r="D73" s="61" t="s">
        <v>44</v>
      </c>
      <c r="E73" s="68"/>
      <c r="F73" s="70">
        <v>460</v>
      </c>
      <c r="G73" s="65"/>
      <c r="H73" s="31">
        <f t="shared" si="5"/>
        <v>0</v>
      </c>
      <c r="I73" s="64"/>
      <c r="J73" s="31">
        <f t="shared" si="9"/>
        <v>0</v>
      </c>
      <c r="K73" s="64"/>
      <c r="L73" s="31">
        <f t="shared" si="7"/>
        <v>0</v>
      </c>
      <c r="M73" s="31">
        <f t="shared" si="8"/>
        <v>0</v>
      </c>
    </row>
    <row r="74" spans="1:13" s="66" customFormat="1" ht="18" outlineLevel="1">
      <c r="A74" s="93"/>
      <c r="B74" s="94"/>
      <c r="C74" s="67" t="s">
        <v>92</v>
      </c>
      <c r="D74" s="61" t="s">
        <v>17</v>
      </c>
      <c r="E74" s="68">
        <v>3.7499999999999999E-2</v>
      </c>
      <c r="F74" s="69">
        <f>F73*E74</f>
        <v>17.25</v>
      </c>
      <c r="G74" s="65"/>
      <c r="H74" s="31">
        <f t="shared" si="5"/>
        <v>0</v>
      </c>
      <c r="I74" s="64"/>
      <c r="J74" s="31">
        <f t="shared" si="9"/>
        <v>0</v>
      </c>
      <c r="K74" s="64"/>
      <c r="L74" s="31">
        <f t="shared" si="7"/>
        <v>0</v>
      </c>
      <c r="M74" s="31">
        <f t="shared" si="8"/>
        <v>0</v>
      </c>
    </row>
    <row r="75" spans="1:13" s="66" customFormat="1" ht="18" outlineLevel="1">
      <c r="A75" s="93"/>
      <c r="B75" s="94"/>
      <c r="C75" s="67" t="s">
        <v>93</v>
      </c>
      <c r="D75" s="61" t="s">
        <v>18</v>
      </c>
      <c r="E75" s="68">
        <v>3.0200000000000001E-3</v>
      </c>
      <c r="F75" s="69">
        <f>E75*F73</f>
        <v>1.3892</v>
      </c>
      <c r="G75" s="65"/>
      <c r="H75" s="31">
        <f t="shared" si="5"/>
        <v>0</v>
      </c>
      <c r="I75" s="64"/>
      <c r="J75" s="31">
        <f t="shared" si="9"/>
        <v>0</v>
      </c>
      <c r="K75" s="64"/>
      <c r="L75" s="31">
        <f t="shared" si="7"/>
        <v>0</v>
      </c>
      <c r="M75" s="31">
        <f t="shared" si="8"/>
        <v>0</v>
      </c>
    </row>
    <row r="76" spans="1:13" s="66" customFormat="1" ht="18" outlineLevel="1">
      <c r="A76" s="93"/>
      <c r="B76" s="94"/>
      <c r="C76" s="67" t="s">
        <v>94</v>
      </c>
      <c r="D76" s="61" t="s">
        <v>18</v>
      </c>
      <c r="E76" s="68">
        <v>3.7000000000000002E-3</v>
      </c>
      <c r="F76" s="69">
        <f>F73*E76</f>
        <v>1.7020000000000002</v>
      </c>
      <c r="G76" s="65"/>
      <c r="H76" s="31">
        <f t="shared" si="5"/>
        <v>0</v>
      </c>
      <c r="I76" s="64"/>
      <c r="J76" s="31">
        <f t="shared" si="9"/>
        <v>0</v>
      </c>
      <c r="K76" s="64"/>
      <c r="L76" s="31">
        <f t="shared" si="7"/>
        <v>0</v>
      </c>
      <c r="M76" s="31">
        <f t="shared" si="8"/>
        <v>0</v>
      </c>
    </row>
    <row r="77" spans="1:13" s="66" customFormat="1" ht="18" outlineLevel="1">
      <c r="A77" s="93"/>
      <c r="B77" s="94"/>
      <c r="C77" s="67" t="s">
        <v>95</v>
      </c>
      <c r="D77" s="61" t="s">
        <v>18</v>
      </c>
      <c r="E77" s="68">
        <v>1.11E-2</v>
      </c>
      <c r="F77" s="69">
        <f>F73*E77</f>
        <v>5.1059999999999999</v>
      </c>
      <c r="G77" s="65"/>
      <c r="H77" s="31">
        <f t="shared" ref="H77:H81" si="10">F77*G77</f>
        <v>0</v>
      </c>
      <c r="I77" s="64"/>
      <c r="J77" s="31">
        <f t="shared" si="9"/>
        <v>0</v>
      </c>
      <c r="K77" s="64"/>
      <c r="L77" s="31">
        <f t="shared" ref="L77:L81" si="11">F77*K77</f>
        <v>0</v>
      </c>
      <c r="M77" s="31">
        <f t="shared" si="8"/>
        <v>0</v>
      </c>
    </row>
    <row r="78" spans="1:13" s="66" customFormat="1" ht="18" outlineLevel="1">
      <c r="A78" s="93"/>
      <c r="B78" s="94"/>
      <c r="C78" s="67" t="s">
        <v>19</v>
      </c>
      <c r="D78" s="61" t="s">
        <v>20</v>
      </c>
      <c r="E78" s="68">
        <v>2.3E-3</v>
      </c>
      <c r="F78" s="69">
        <f>E78*F73</f>
        <v>1.0580000000000001</v>
      </c>
      <c r="G78" s="65"/>
      <c r="H78" s="31">
        <f t="shared" si="10"/>
        <v>0</v>
      </c>
      <c r="I78" s="64"/>
      <c r="J78" s="31">
        <f t="shared" si="9"/>
        <v>0</v>
      </c>
      <c r="K78" s="64"/>
      <c r="L78" s="31">
        <f t="shared" si="11"/>
        <v>0</v>
      </c>
      <c r="M78" s="31">
        <f t="shared" si="8"/>
        <v>0</v>
      </c>
    </row>
    <row r="79" spans="1:13" s="66" customFormat="1" ht="18" outlineLevel="1">
      <c r="A79" s="93"/>
      <c r="B79" s="94"/>
      <c r="C79" s="67" t="s">
        <v>21</v>
      </c>
      <c r="D79" s="61" t="s">
        <v>20</v>
      </c>
      <c r="E79" s="68">
        <v>1.4500000000000001E-2</v>
      </c>
      <c r="F79" s="69">
        <f>F73*E79</f>
        <v>6.67</v>
      </c>
      <c r="G79" s="65"/>
      <c r="H79" s="31">
        <f t="shared" si="10"/>
        <v>0</v>
      </c>
      <c r="I79" s="64"/>
      <c r="J79" s="31">
        <f t="shared" si="9"/>
        <v>0</v>
      </c>
      <c r="K79" s="64"/>
      <c r="L79" s="31">
        <f t="shared" si="11"/>
        <v>0</v>
      </c>
      <c r="M79" s="31">
        <f t="shared" ref="M79:M81" si="12">J79+L79+H79</f>
        <v>0</v>
      </c>
    </row>
    <row r="80" spans="1:13" s="66" customFormat="1" ht="18" outlineLevel="1">
      <c r="A80" s="93"/>
      <c r="B80" s="94"/>
      <c r="C80" s="67" t="s">
        <v>100</v>
      </c>
      <c r="D80" s="61" t="s">
        <v>35</v>
      </c>
      <c r="E80" s="71">
        <v>9.7699999999999995E-2</v>
      </c>
      <c r="F80" s="65">
        <f>E80*F73</f>
        <v>44.942</v>
      </c>
      <c r="G80" s="64"/>
      <c r="H80" s="31">
        <f t="shared" si="10"/>
        <v>0</v>
      </c>
      <c r="I80" s="65"/>
      <c r="J80" s="31">
        <f t="shared" si="9"/>
        <v>0</v>
      </c>
      <c r="K80" s="64"/>
      <c r="L80" s="31">
        <f t="shared" si="11"/>
        <v>0</v>
      </c>
      <c r="M80" s="31">
        <f t="shared" si="12"/>
        <v>0</v>
      </c>
    </row>
    <row r="81" spans="1:13" s="66" customFormat="1" ht="30" outlineLevel="1">
      <c r="A81" s="93"/>
      <c r="B81" s="94"/>
      <c r="C81" s="67" t="s">
        <v>97</v>
      </c>
      <c r="D81" s="61" t="s">
        <v>35</v>
      </c>
      <c r="E81" s="68"/>
      <c r="F81" s="69">
        <f>F80</f>
        <v>44.942</v>
      </c>
      <c r="G81" s="65"/>
      <c r="H81" s="31">
        <f t="shared" si="10"/>
        <v>0</v>
      </c>
      <c r="I81" s="64"/>
      <c r="J81" s="31">
        <f t="shared" si="9"/>
        <v>0</v>
      </c>
      <c r="K81" s="64"/>
      <c r="L81" s="31">
        <f t="shared" si="11"/>
        <v>0</v>
      </c>
      <c r="M81" s="31">
        <f t="shared" si="12"/>
        <v>0</v>
      </c>
    </row>
    <row r="82" spans="1:13" s="30" customFormat="1" ht="60">
      <c r="A82" s="78">
        <v>7</v>
      </c>
      <c r="B82" s="81" t="s">
        <v>65</v>
      </c>
      <c r="C82" s="1" t="s">
        <v>106</v>
      </c>
      <c r="D82" s="5" t="s">
        <v>23</v>
      </c>
      <c r="E82" s="6"/>
      <c r="F82" s="10">
        <v>17.16</v>
      </c>
      <c r="G82" s="8"/>
      <c r="H82" s="8">
        <f t="shared" ref="H82:H89" si="13">F82*G82</f>
        <v>0</v>
      </c>
      <c r="I82" s="13"/>
      <c r="J82" s="8">
        <f t="shared" ref="J82:J89" si="14">F82*I82</f>
        <v>0</v>
      </c>
      <c r="K82" s="13"/>
      <c r="L82" s="8">
        <f t="shared" ref="L82:L89" si="15">F82*K82</f>
        <v>0</v>
      </c>
      <c r="M82" s="8">
        <f t="shared" ref="M82:M89" si="16">J82+L82+H82</f>
        <v>0</v>
      </c>
    </row>
    <row r="83" spans="1:13" s="30" customFormat="1" outlineLevel="1">
      <c r="A83" s="79"/>
      <c r="B83" s="79"/>
      <c r="C83" s="23" t="s">
        <v>22</v>
      </c>
      <c r="D83" s="5" t="s">
        <v>17</v>
      </c>
      <c r="E83" s="6">
        <v>0.15</v>
      </c>
      <c r="F83" s="7">
        <f>E83*F82</f>
        <v>2.5739999999999998</v>
      </c>
      <c r="G83" s="8"/>
      <c r="H83" s="8">
        <f t="shared" si="13"/>
        <v>0</v>
      </c>
      <c r="I83" s="13"/>
      <c r="J83" s="8">
        <f t="shared" si="14"/>
        <v>0</v>
      </c>
      <c r="K83" s="13"/>
      <c r="L83" s="8">
        <f t="shared" si="15"/>
        <v>0</v>
      </c>
      <c r="M83" s="8">
        <f t="shared" si="16"/>
        <v>0</v>
      </c>
    </row>
    <row r="84" spans="1:13" s="30" customFormat="1" outlineLevel="1">
      <c r="A84" s="79"/>
      <c r="B84" s="79"/>
      <c r="C84" s="23" t="s">
        <v>66</v>
      </c>
      <c r="D84" s="5" t="s">
        <v>67</v>
      </c>
      <c r="E84" s="6">
        <v>2.1600000000000001E-2</v>
      </c>
      <c r="F84" s="7">
        <f>E84*F82</f>
        <v>0.37065600000000004</v>
      </c>
      <c r="G84" s="8"/>
      <c r="H84" s="8">
        <f t="shared" si="13"/>
        <v>0</v>
      </c>
      <c r="I84" s="13"/>
      <c r="J84" s="8">
        <f t="shared" si="14"/>
        <v>0</v>
      </c>
      <c r="K84" s="13"/>
      <c r="L84" s="8">
        <f t="shared" si="15"/>
        <v>0</v>
      </c>
      <c r="M84" s="8">
        <f t="shared" si="16"/>
        <v>0</v>
      </c>
    </row>
    <row r="85" spans="1:13" s="30" customFormat="1" outlineLevel="1">
      <c r="A85" s="79"/>
      <c r="B85" s="79"/>
      <c r="C85" s="23" t="s">
        <v>68</v>
      </c>
      <c r="D85" s="5" t="s">
        <v>67</v>
      </c>
      <c r="E85" s="6">
        <v>2.7300000000000001E-2</v>
      </c>
      <c r="F85" s="7">
        <f>E85*F82</f>
        <v>0.46846800000000005</v>
      </c>
      <c r="G85" s="8"/>
      <c r="H85" s="8">
        <f t="shared" si="13"/>
        <v>0</v>
      </c>
      <c r="I85" s="13"/>
      <c r="J85" s="8">
        <f t="shared" si="14"/>
        <v>0</v>
      </c>
      <c r="K85" s="13"/>
      <c r="L85" s="8">
        <f t="shared" si="15"/>
        <v>0</v>
      </c>
      <c r="M85" s="8">
        <f t="shared" si="16"/>
        <v>0</v>
      </c>
    </row>
    <row r="86" spans="1:13" s="30" customFormat="1" outlineLevel="1">
      <c r="A86" s="79"/>
      <c r="B86" s="79"/>
      <c r="C86" s="23" t="s">
        <v>69</v>
      </c>
      <c r="D86" s="5" t="s">
        <v>67</v>
      </c>
      <c r="E86" s="6">
        <v>9.7000000000000003E-3</v>
      </c>
      <c r="F86" s="7">
        <f>E86*F82</f>
        <v>0.16645200000000002</v>
      </c>
      <c r="G86" s="8"/>
      <c r="H86" s="8">
        <f t="shared" si="13"/>
        <v>0</v>
      </c>
      <c r="I86" s="13"/>
      <c r="J86" s="8">
        <f t="shared" si="14"/>
        <v>0</v>
      </c>
      <c r="K86" s="13"/>
      <c r="L86" s="8">
        <f t="shared" si="15"/>
        <v>0</v>
      </c>
      <c r="M86" s="8">
        <f t="shared" si="16"/>
        <v>0</v>
      </c>
    </row>
    <row r="87" spans="1:13" s="30" customFormat="1" outlineLevel="1">
      <c r="A87" s="79"/>
      <c r="B87" s="79"/>
      <c r="C87" s="23" t="s">
        <v>70</v>
      </c>
      <c r="D87" s="5" t="s">
        <v>23</v>
      </c>
      <c r="E87" s="6">
        <v>1.22</v>
      </c>
      <c r="F87" s="7">
        <f>E87*F82</f>
        <v>20.935199999999998</v>
      </c>
      <c r="G87" s="8"/>
      <c r="H87" s="8">
        <f t="shared" si="13"/>
        <v>0</v>
      </c>
      <c r="I87" s="13"/>
      <c r="J87" s="8">
        <f t="shared" si="14"/>
        <v>0</v>
      </c>
      <c r="K87" s="13"/>
      <c r="L87" s="8">
        <f t="shared" si="15"/>
        <v>0</v>
      </c>
      <c r="M87" s="8">
        <f t="shared" si="16"/>
        <v>0</v>
      </c>
    </row>
    <row r="88" spans="1:13" s="30" customFormat="1" outlineLevel="1">
      <c r="A88" s="79"/>
      <c r="B88" s="79"/>
      <c r="C88" s="23" t="s">
        <v>55</v>
      </c>
      <c r="D88" s="5" t="s">
        <v>23</v>
      </c>
      <c r="E88" s="6">
        <v>7.0000000000000007E-2</v>
      </c>
      <c r="F88" s="7">
        <f>E88*F82</f>
        <v>1.2012</v>
      </c>
      <c r="G88" s="8"/>
      <c r="H88" s="8">
        <f t="shared" si="13"/>
        <v>0</v>
      </c>
      <c r="I88" s="13"/>
      <c r="J88" s="8">
        <f t="shared" si="14"/>
        <v>0</v>
      </c>
      <c r="K88" s="13"/>
      <c r="L88" s="8">
        <f t="shared" si="15"/>
        <v>0</v>
      </c>
      <c r="M88" s="8">
        <f t="shared" si="16"/>
        <v>0</v>
      </c>
    </row>
    <row r="89" spans="1:13" s="30" customFormat="1" ht="28.5" outlineLevel="1">
      <c r="A89" s="80"/>
      <c r="B89" s="80"/>
      <c r="C89" s="23" t="s">
        <v>105</v>
      </c>
      <c r="D89" s="5" t="s">
        <v>35</v>
      </c>
      <c r="E89" s="6">
        <v>1.6</v>
      </c>
      <c r="F89" s="7">
        <f>E89*F87</f>
        <v>33.496319999999997</v>
      </c>
      <c r="G89" s="8"/>
      <c r="H89" s="8">
        <f t="shared" si="13"/>
        <v>0</v>
      </c>
      <c r="I89" s="13"/>
      <c r="J89" s="8">
        <f t="shared" si="14"/>
        <v>0</v>
      </c>
      <c r="K89" s="13"/>
      <c r="L89" s="8">
        <f t="shared" si="15"/>
        <v>0</v>
      </c>
      <c r="M89" s="8">
        <f t="shared" si="16"/>
        <v>0</v>
      </c>
    </row>
    <row r="90" spans="1:13" s="30" customFormat="1">
      <c r="A90" s="2"/>
      <c r="B90" s="3"/>
      <c r="C90" s="4" t="s">
        <v>49</v>
      </c>
      <c r="D90" s="5"/>
      <c r="E90" s="6"/>
      <c r="F90" s="7"/>
      <c r="G90" s="8"/>
      <c r="H90" s="8">
        <f t="shared" ref="H90:H91" si="17">F90*G90</f>
        <v>0</v>
      </c>
      <c r="I90" s="13"/>
      <c r="J90" s="8">
        <f t="shared" si="9"/>
        <v>0</v>
      </c>
      <c r="K90" s="13"/>
      <c r="L90" s="8">
        <f t="shared" ref="L90:L91" si="18">F90*K90</f>
        <v>0</v>
      </c>
      <c r="M90" s="12">
        <f>SUM(M39:M89)</f>
        <v>0</v>
      </c>
    </row>
    <row r="91" spans="1:13" s="30" customFormat="1" ht="30">
      <c r="A91" s="2"/>
      <c r="B91" s="3"/>
      <c r="C91" s="4" t="s">
        <v>114</v>
      </c>
      <c r="D91" s="5"/>
      <c r="E91" s="6"/>
      <c r="F91" s="7"/>
      <c r="G91" s="8"/>
      <c r="H91" s="8">
        <f t="shared" si="17"/>
        <v>0</v>
      </c>
      <c r="I91" s="13"/>
      <c r="J91" s="8">
        <f t="shared" si="9"/>
        <v>0</v>
      </c>
      <c r="K91" s="13"/>
      <c r="L91" s="8">
        <f t="shared" si="18"/>
        <v>0</v>
      </c>
      <c r="M91" s="8"/>
    </row>
    <row r="92" spans="1:13" s="40" customFormat="1" ht="18">
      <c r="A92" s="32"/>
      <c r="B92" s="32"/>
      <c r="C92" s="33" t="s">
        <v>83</v>
      </c>
      <c r="D92" s="34"/>
      <c r="E92" s="35"/>
      <c r="F92" s="36"/>
      <c r="G92" s="37"/>
      <c r="H92" s="38">
        <f t="shared" ref="H92:H136" si="19">F92*G92</f>
        <v>0</v>
      </c>
      <c r="I92" s="39"/>
      <c r="J92" s="38">
        <f t="shared" ref="J92:J104" si="20">F92*I92</f>
        <v>0</v>
      </c>
      <c r="K92" s="39"/>
      <c r="L92" s="38">
        <f t="shared" ref="L92:L104" si="21">F92*K92</f>
        <v>0</v>
      </c>
      <c r="M92" s="38">
        <f t="shared" ref="M92:M104" si="22">J92+L92+H92</f>
        <v>0</v>
      </c>
    </row>
    <row r="93" spans="1:13" s="40" customFormat="1" ht="45">
      <c r="A93" s="91">
        <v>1</v>
      </c>
      <c r="B93" s="95" t="s">
        <v>72</v>
      </c>
      <c r="C93" s="41" t="s">
        <v>73</v>
      </c>
      <c r="D93" s="42" t="s">
        <v>23</v>
      </c>
      <c r="E93" s="43"/>
      <c r="F93" s="44">
        <v>4.32</v>
      </c>
      <c r="G93" s="39"/>
      <c r="H93" s="38">
        <f t="shared" si="19"/>
        <v>0</v>
      </c>
      <c r="I93" s="39"/>
      <c r="J93" s="38">
        <f t="shared" si="20"/>
        <v>0</v>
      </c>
      <c r="K93" s="39"/>
      <c r="L93" s="38">
        <f t="shared" si="21"/>
        <v>0</v>
      </c>
      <c r="M93" s="38">
        <f t="shared" si="22"/>
        <v>0</v>
      </c>
    </row>
    <row r="94" spans="1:13" s="40" customFormat="1" ht="18" outlineLevel="1">
      <c r="A94" s="92"/>
      <c r="B94" s="96"/>
      <c r="C94" s="45" t="s">
        <v>84</v>
      </c>
      <c r="D94" s="42" t="s">
        <v>18</v>
      </c>
      <c r="E94" s="35">
        <v>1.9099999999999999E-2</v>
      </c>
      <c r="F94" s="46">
        <f>F93*E94</f>
        <v>8.2512000000000002E-2</v>
      </c>
      <c r="G94" s="39"/>
      <c r="H94" s="38">
        <f t="shared" si="19"/>
        <v>0</v>
      </c>
      <c r="I94" s="39"/>
      <c r="J94" s="38">
        <f t="shared" si="20"/>
        <v>0</v>
      </c>
      <c r="K94" s="39"/>
      <c r="L94" s="38">
        <f t="shared" si="21"/>
        <v>0</v>
      </c>
      <c r="M94" s="38">
        <f t="shared" si="22"/>
        <v>0</v>
      </c>
    </row>
    <row r="95" spans="1:13" s="40" customFormat="1" ht="30">
      <c r="A95" s="91">
        <v>2</v>
      </c>
      <c r="B95" s="95" t="s">
        <v>74</v>
      </c>
      <c r="C95" s="41" t="s">
        <v>75</v>
      </c>
      <c r="D95" s="42" t="s">
        <v>23</v>
      </c>
      <c r="E95" s="35"/>
      <c r="F95" s="36">
        <f>F93</f>
        <v>4.32</v>
      </c>
      <c r="G95" s="39"/>
      <c r="H95" s="38">
        <f t="shared" si="19"/>
        <v>0</v>
      </c>
      <c r="I95" s="39"/>
      <c r="J95" s="38">
        <f t="shared" si="20"/>
        <v>0</v>
      </c>
      <c r="K95" s="39"/>
      <c r="L95" s="38">
        <f t="shared" si="21"/>
        <v>0</v>
      </c>
      <c r="M95" s="38">
        <f t="shared" si="22"/>
        <v>0</v>
      </c>
    </row>
    <row r="96" spans="1:13" s="40" customFormat="1" ht="18" outlineLevel="1">
      <c r="A96" s="97"/>
      <c r="B96" s="98"/>
      <c r="C96" s="45" t="s">
        <v>16</v>
      </c>
      <c r="D96" s="42" t="s">
        <v>17</v>
      </c>
      <c r="E96" s="35">
        <v>0.02</v>
      </c>
      <c r="F96" s="46">
        <f>E96*F95</f>
        <v>8.6400000000000005E-2</v>
      </c>
      <c r="G96" s="39"/>
      <c r="H96" s="38">
        <f t="shared" si="19"/>
        <v>0</v>
      </c>
      <c r="I96" s="39"/>
      <c r="J96" s="38">
        <f t="shared" si="20"/>
        <v>0</v>
      </c>
      <c r="K96" s="39"/>
      <c r="L96" s="38">
        <f t="shared" si="21"/>
        <v>0</v>
      </c>
      <c r="M96" s="38">
        <f t="shared" si="22"/>
        <v>0</v>
      </c>
    </row>
    <row r="97" spans="1:13" s="40" customFormat="1" ht="18" outlineLevel="1">
      <c r="A97" s="97"/>
      <c r="B97" s="98"/>
      <c r="C97" s="45" t="s">
        <v>76</v>
      </c>
      <c r="D97" s="42" t="s">
        <v>18</v>
      </c>
      <c r="E97" s="35">
        <v>4.48E-2</v>
      </c>
      <c r="F97" s="46">
        <f>E97*F95</f>
        <v>0.19353600000000001</v>
      </c>
      <c r="G97" s="39"/>
      <c r="H97" s="38">
        <f t="shared" si="19"/>
        <v>0</v>
      </c>
      <c r="I97" s="39"/>
      <c r="J97" s="38">
        <f t="shared" si="20"/>
        <v>0</v>
      </c>
      <c r="K97" s="39"/>
      <c r="L97" s="38">
        <f t="shared" si="21"/>
        <v>0</v>
      </c>
      <c r="M97" s="38">
        <f t="shared" si="22"/>
        <v>0</v>
      </c>
    </row>
    <row r="98" spans="1:13" s="40" customFormat="1" ht="18" outlineLevel="1">
      <c r="A98" s="97"/>
      <c r="B98" s="98"/>
      <c r="C98" s="47" t="s">
        <v>19</v>
      </c>
      <c r="D98" s="42" t="s">
        <v>20</v>
      </c>
      <c r="E98" s="48">
        <v>2.0999999999999999E-3</v>
      </c>
      <c r="F98" s="37">
        <f>F95*E98</f>
        <v>9.0720000000000002E-3</v>
      </c>
      <c r="G98" s="39"/>
      <c r="H98" s="38">
        <f t="shared" si="19"/>
        <v>0</v>
      </c>
      <c r="I98" s="37"/>
      <c r="J98" s="38">
        <f t="shared" si="20"/>
        <v>0</v>
      </c>
      <c r="K98" s="37"/>
      <c r="L98" s="38">
        <f t="shared" si="21"/>
        <v>0</v>
      </c>
      <c r="M98" s="38">
        <f t="shared" si="22"/>
        <v>0</v>
      </c>
    </row>
    <row r="99" spans="1:13" s="40" customFormat="1" ht="18" outlineLevel="1">
      <c r="A99" s="92"/>
      <c r="B99" s="96"/>
      <c r="C99" s="47" t="s">
        <v>28</v>
      </c>
      <c r="D99" s="42" t="s">
        <v>23</v>
      </c>
      <c r="E99" s="35">
        <v>5.0000000000000002E-5</v>
      </c>
      <c r="F99" s="46">
        <f>F95*E99</f>
        <v>2.1600000000000002E-4</v>
      </c>
      <c r="G99" s="37"/>
      <c r="H99" s="38">
        <f t="shared" si="19"/>
        <v>0</v>
      </c>
      <c r="I99" s="39"/>
      <c r="J99" s="38">
        <f t="shared" si="20"/>
        <v>0</v>
      </c>
      <c r="K99" s="39"/>
      <c r="L99" s="38">
        <f t="shared" si="21"/>
        <v>0</v>
      </c>
      <c r="M99" s="38">
        <f t="shared" si="22"/>
        <v>0</v>
      </c>
    </row>
    <row r="100" spans="1:13" s="40" customFormat="1" ht="18">
      <c r="A100" s="49">
        <v>3</v>
      </c>
      <c r="B100" s="50" t="s">
        <v>33</v>
      </c>
      <c r="C100" s="51" t="s">
        <v>48</v>
      </c>
      <c r="D100" s="42" t="s">
        <v>35</v>
      </c>
      <c r="E100" s="52"/>
      <c r="F100" s="53">
        <f>F93*1.8</f>
        <v>7.7760000000000007</v>
      </c>
      <c r="G100" s="54"/>
      <c r="H100" s="38">
        <f t="shared" si="19"/>
        <v>0</v>
      </c>
      <c r="I100" s="55"/>
      <c r="J100" s="38">
        <f t="shared" si="20"/>
        <v>0</v>
      </c>
      <c r="K100" s="55"/>
      <c r="L100" s="38">
        <f t="shared" si="21"/>
        <v>0</v>
      </c>
      <c r="M100" s="38">
        <f t="shared" si="22"/>
        <v>0</v>
      </c>
    </row>
    <row r="101" spans="1:13" s="40" customFormat="1" ht="18">
      <c r="A101" s="91">
        <v>4</v>
      </c>
      <c r="B101" s="56" t="s">
        <v>36</v>
      </c>
      <c r="C101" s="51" t="s">
        <v>37</v>
      </c>
      <c r="D101" s="42" t="s">
        <v>23</v>
      </c>
      <c r="E101" s="57"/>
      <c r="F101" s="58">
        <f>F95</f>
        <v>4.32</v>
      </c>
      <c r="G101" s="39"/>
      <c r="H101" s="38">
        <f t="shared" si="19"/>
        <v>0</v>
      </c>
      <c r="I101" s="37"/>
      <c r="J101" s="38">
        <f t="shared" si="20"/>
        <v>0</v>
      </c>
      <c r="K101" s="37"/>
      <c r="L101" s="38">
        <f t="shared" si="21"/>
        <v>0</v>
      </c>
      <c r="M101" s="38">
        <f t="shared" si="22"/>
        <v>0</v>
      </c>
    </row>
    <row r="102" spans="1:13" s="40" customFormat="1" ht="18" outlineLevel="1">
      <c r="A102" s="97"/>
      <c r="B102" s="56"/>
      <c r="C102" s="47" t="s">
        <v>22</v>
      </c>
      <c r="D102" s="42" t="s">
        <v>17</v>
      </c>
      <c r="E102" s="35">
        <v>3.2299999999999998E-3</v>
      </c>
      <c r="F102" s="46">
        <f>F101*E102</f>
        <v>1.39536E-2</v>
      </c>
      <c r="G102" s="37"/>
      <c r="H102" s="38">
        <f t="shared" si="19"/>
        <v>0</v>
      </c>
      <c r="I102" s="39"/>
      <c r="J102" s="38">
        <f t="shared" si="20"/>
        <v>0</v>
      </c>
      <c r="K102" s="39"/>
      <c r="L102" s="38">
        <f t="shared" si="21"/>
        <v>0</v>
      </c>
      <c r="M102" s="38">
        <f t="shared" si="22"/>
        <v>0</v>
      </c>
    </row>
    <row r="103" spans="1:13" s="40" customFormat="1" ht="18" outlineLevel="1">
      <c r="A103" s="97"/>
      <c r="B103" s="56" t="s">
        <v>38</v>
      </c>
      <c r="C103" s="47" t="s">
        <v>39</v>
      </c>
      <c r="D103" s="42" t="s">
        <v>18</v>
      </c>
      <c r="E103" s="35">
        <v>3.62E-3</v>
      </c>
      <c r="F103" s="46">
        <f>F101*E103</f>
        <v>1.56384E-2</v>
      </c>
      <c r="G103" s="37"/>
      <c r="H103" s="38">
        <f t="shared" si="19"/>
        <v>0</v>
      </c>
      <c r="I103" s="39"/>
      <c r="J103" s="38">
        <f t="shared" si="20"/>
        <v>0</v>
      </c>
      <c r="K103" s="39"/>
      <c r="L103" s="38">
        <f t="shared" si="21"/>
        <v>0</v>
      </c>
      <c r="M103" s="38">
        <f t="shared" si="22"/>
        <v>0</v>
      </c>
    </row>
    <row r="104" spans="1:13" s="40" customFormat="1" ht="18" outlineLevel="1">
      <c r="A104" s="97"/>
      <c r="B104" s="56"/>
      <c r="C104" s="47" t="s">
        <v>19</v>
      </c>
      <c r="D104" s="42" t="s">
        <v>20</v>
      </c>
      <c r="E104" s="35">
        <v>1.7999999999999998E-4</v>
      </c>
      <c r="F104" s="46">
        <f>F101*E104</f>
        <v>7.7760000000000004E-4</v>
      </c>
      <c r="G104" s="37"/>
      <c r="H104" s="38">
        <f t="shared" si="19"/>
        <v>0</v>
      </c>
      <c r="I104" s="39"/>
      <c r="J104" s="38">
        <f t="shared" si="20"/>
        <v>0</v>
      </c>
      <c r="K104" s="39"/>
      <c r="L104" s="38">
        <f t="shared" si="21"/>
        <v>0</v>
      </c>
      <c r="M104" s="38">
        <f t="shared" si="22"/>
        <v>0</v>
      </c>
    </row>
    <row r="105" spans="1:13" s="40" customFormat="1" ht="18" outlineLevel="1">
      <c r="A105" s="92"/>
      <c r="B105" s="56" t="s">
        <v>40</v>
      </c>
      <c r="C105" s="47" t="s">
        <v>28</v>
      </c>
      <c r="D105" s="42" t="s">
        <v>23</v>
      </c>
      <c r="E105" s="35">
        <v>4.0000000000000003E-5</v>
      </c>
      <c r="F105" s="46">
        <f>F101*E105</f>
        <v>1.7280000000000003E-4</v>
      </c>
      <c r="G105" s="37"/>
      <c r="H105" s="38">
        <f t="shared" si="19"/>
        <v>0</v>
      </c>
      <c r="I105" s="39"/>
      <c r="J105" s="38">
        <f t="shared" ref="J105:J136" si="23">F105*I105</f>
        <v>0</v>
      </c>
      <c r="K105" s="39"/>
      <c r="L105" s="38">
        <f t="shared" ref="L105:L136" si="24">F105*K105</f>
        <v>0</v>
      </c>
      <c r="M105" s="38">
        <f t="shared" ref="M105:M136" si="25">J105+L105+H105</f>
        <v>0</v>
      </c>
    </row>
    <row r="106" spans="1:13" s="40" customFormat="1" ht="30">
      <c r="A106" s="91">
        <v>5</v>
      </c>
      <c r="B106" s="95" t="s">
        <v>51</v>
      </c>
      <c r="C106" s="51" t="s">
        <v>52</v>
      </c>
      <c r="D106" s="42" t="s">
        <v>23</v>
      </c>
      <c r="E106" s="48"/>
      <c r="F106" s="58">
        <v>1.6</v>
      </c>
      <c r="G106" s="39"/>
      <c r="H106" s="38">
        <f t="shared" si="19"/>
        <v>0</v>
      </c>
      <c r="I106" s="37"/>
      <c r="J106" s="38">
        <f t="shared" si="23"/>
        <v>0</v>
      </c>
      <c r="K106" s="37"/>
      <c r="L106" s="38">
        <f t="shared" si="24"/>
        <v>0</v>
      </c>
      <c r="M106" s="38">
        <f t="shared" si="25"/>
        <v>0</v>
      </c>
    </row>
    <row r="107" spans="1:13" s="40" customFormat="1" ht="18" outlineLevel="1">
      <c r="A107" s="97"/>
      <c r="B107" s="98"/>
      <c r="C107" s="47" t="s">
        <v>22</v>
      </c>
      <c r="D107" s="42" t="s">
        <v>17</v>
      </c>
      <c r="E107" s="35">
        <v>0.15</v>
      </c>
      <c r="F107" s="46">
        <f>F106*E107</f>
        <v>0.24</v>
      </c>
      <c r="G107" s="37"/>
      <c r="H107" s="38">
        <f t="shared" si="19"/>
        <v>0</v>
      </c>
      <c r="I107" s="39"/>
      <c r="J107" s="38">
        <f t="shared" si="23"/>
        <v>0</v>
      </c>
      <c r="K107" s="39"/>
      <c r="L107" s="38">
        <f t="shared" si="24"/>
        <v>0</v>
      </c>
      <c r="M107" s="38">
        <f t="shared" si="25"/>
        <v>0</v>
      </c>
    </row>
    <row r="108" spans="1:13" s="40" customFormat="1" ht="18" outlineLevel="1">
      <c r="A108" s="97"/>
      <c r="B108" s="98"/>
      <c r="C108" s="47" t="s">
        <v>45</v>
      </c>
      <c r="D108" s="42" t="s">
        <v>18</v>
      </c>
      <c r="E108" s="35">
        <v>2.1600000000000001E-2</v>
      </c>
      <c r="F108" s="46">
        <f>F106*E108</f>
        <v>3.456E-2</v>
      </c>
      <c r="G108" s="37"/>
      <c r="H108" s="38">
        <f t="shared" si="19"/>
        <v>0</v>
      </c>
      <c r="I108" s="39"/>
      <c r="J108" s="38">
        <f t="shared" si="23"/>
        <v>0</v>
      </c>
      <c r="K108" s="59"/>
      <c r="L108" s="38">
        <f t="shared" si="24"/>
        <v>0</v>
      </c>
      <c r="M108" s="38">
        <f t="shared" si="25"/>
        <v>0</v>
      </c>
    </row>
    <row r="109" spans="1:13" s="40" customFormat="1" ht="18" outlineLevel="1">
      <c r="A109" s="97"/>
      <c r="B109" s="98"/>
      <c r="C109" s="47" t="s">
        <v>53</v>
      </c>
      <c r="D109" s="42" t="s">
        <v>18</v>
      </c>
      <c r="E109" s="35">
        <v>2.7300000000000001E-2</v>
      </c>
      <c r="F109" s="46">
        <f>F106*E109</f>
        <v>4.3680000000000004E-2</v>
      </c>
      <c r="G109" s="37"/>
      <c r="H109" s="38">
        <f t="shared" si="19"/>
        <v>0</v>
      </c>
      <c r="I109" s="39"/>
      <c r="J109" s="38">
        <f t="shared" si="23"/>
        <v>0</v>
      </c>
      <c r="K109" s="59"/>
      <c r="L109" s="38">
        <f t="shared" si="24"/>
        <v>0</v>
      </c>
      <c r="M109" s="38">
        <f t="shared" si="25"/>
        <v>0</v>
      </c>
    </row>
    <row r="110" spans="1:13" s="40" customFormat="1" ht="18" outlineLevel="1">
      <c r="A110" s="97"/>
      <c r="B110" s="98"/>
      <c r="C110" s="47" t="s">
        <v>54</v>
      </c>
      <c r="D110" s="42" t="s">
        <v>18</v>
      </c>
      <c r="E110" s="35">
        <v>9.7000000000000003E-3</v>
      </c>
      <c r="F110" s="46">
        <f>F106*E110</f>
        <v>1.5520000000000001E-2</v>
      </c>
      <c r="G110" s="37"/>
      <c r="H110" s="38">
        <f t="shared" si="19"/>
        <v>0</v>
      </c>
      <c r="I110" s="39"/>
      <c r="J110" s="38">
        <f t="shared" si="23"/>
        <v>0</v>
      </c>
      <c r="K110" s="59"/>
      <c r="L110" s="38">
        <f t="shared" si="24"/>
        <v>0</v>
      </c>
      <c r="M110" s="38">
        <f t="shared" si="25"/>
        <v>0</v>
      </c>
    </row>
    <row r="111" spans="1:13" s="40" customFormat="1" ht="18" outlineLevel="1">
      <c r="A111" s="97"/>
      <c r="B111" s="98"/>
      <c r="C111" s="47" t="s">
        <v>41</v>
      </c>
      <c r="D111" s="42" t="s">
        <v>23</v>
      </c>
      <c r="E111" s="35">
        <v>1.22</v>
      </c>
      <c r="F111" s="46">
        <f>F106*E111</f>
        <v>1.952</v>
      </c>
      <c r="G111" s="38"/>
      <c r="H111" s="38">
        <f t="shared" si="19"/>
        <v>0</v>
      </c>
      <c r="I111" s="39"/>
      <c r="J111" s="38">
        <f t="shared" si="23"/>
        <v>0</v>
      </c>
      <c r="K111" s="59"/>
      <c r="L111" s="38">
        <f t="shared" si="24"/>
        <v>0</v>
      </c>
      <c r="M111" s="38">
        <f t="shared" si="25"/>
        <v>0</v>
      </c>
    </row>
    <row r="112" spans="1:13" s="40" customFormat="1" ht="18" outlineLevel="1">
      <c r="A112" s="97"/>
      <c r="B112" s="98"/>
      <c r="C112" s="47" t="s">
        <v>55</v>
      </c>
      <c r="D112" s="42" t="s">
        <v>23</v>
      </c>
      <c r="E112" s="35">
        <v>7.0000000000000007E-2</v>
      </c>
      <c r="F112" s="46">
        <f>F106*E112</f>
        <v>0.11200000000000002</v>
      </c>
      <c r="G112" s="38"/>
      <c r="H112" s="38">
        <f t="shared" si="19"/>
        <v>0</v>
      </c>
      <c r="I112" s="39"/>
      <c r="J112" s="38">
        <f t="shared" si="23"/>
        <v>0</v>
      </c>
      <c r="K112" s="59"/>
      <c r="L112" s="38">
        <f t="shared" si="24"/>
        <v>0</v>
      </c>
      <c r="M112" s="38">
        <f t="shared" si="25"/>
        <v>0</v>
      </c>
    </row>
    <row r="113" spans="1:13" s="40" customFormat="1" ht="30" outlineLevel="1">
      <c r="A113" s="92"/>
      <c r="B113" s="96"/>
      <c r="C113" s="47" t="s">
        <v>103</v>
      </c>
      <c r="D113" s="42" t="s">
        <v>35</v>
      </c>
      <c r="E113" s="35">
        <v>1.6</v>
      </c>
      <c r="F113" s="46">
        <f>F111*1.6</f>
        <v>3.1232000000000002</v>
      </c>
      <c r="G113" s="37"/>
      <c r="H113" s="38">
        <f t="shared" si="19"/>
        <v>0</v>
      </c>
      <c r="I113" s="39"/>
      <c r="J113" s="38">
        <f t="shared" si="23"/>
        <v>0</v>
      </c>
      <c r="K113" s="59"/>
      <c r="L113" s="38">
        <f t="shared" si="24"/>
        <v>0</v>
      </c>
      <c r="M113" s="38">
        <f t="shared" si="25"/>
        <v>0</v>
      </c>
    </row>
    <row r="114" spans="1:13" s="40" customFormat="1" ht="45">
      <c r="A114" s="91">
        <v>6</v>
      </c>
      <c r="B114" s="100" t="s">
        <v>56</v>
      </c>
      <c r="C114" s="51" t="s">
        <v>85</v>
      </c>
      <c r="D114" s="42" t="s">
        <v>44</v>
      </c>
      <c r="E114" s="57"/>
      <c r="F114" s="58">
        <v>16</v>
      </c>
      <c r="G114" s="39"/>
      <c r="H114" s="38">
        <f t="shared" si="19"/>
        <v>0</v>
      </c>
      <c r="I114" s="37"/>
      <c r="J114" s="38">
        <f t="shared" si="23"/>
        <v>0</v>
      </c>
      <c r="K114" s="39"/>
      <c r="L114" s="38">
        <f t="shared" si="24"/>
        <v>0</v>
      </c>
      <c r="M114" s="38">
        <f t="shared" si="25"/>
        <v>0</v>
      </c>
    </row>
    <row r="115" spans="1:13" s="40" customFormat="1" ht="18" outlineLevel="1">
      <c r="A115" s="97"/>
      <c r="B115" s="101"/>
      <c r="C115" s="47" t="s">
        <v>22</v>
      </c>
      <c r="D115" s="42" t="s">
        <v>17</v>
      </c>
      <c r="E115" s="35">
        <v>3.3000000000000002E-2</v>
      </c>
      <c r="F115" s="46">
        <f>F114*E115</f>
        <v>0.52800000000000002</v>
      </c>
      <c r="G115" s="37"/>
      <c r="H115" s="38">
        <f t="shared" si="19"/>
        <v>0</v>
      </c>
      <c r="I115" s="39"/>
      <c r="J115" s="38">
        <f t="shared" si="23"/>
        <v>0</v>
      </c>
      <c r="K115" s="39"/>
      <c r="L115" s="38">
        <f t="shared" si="24"/>
        <v>0</v>
      </c>
      <c r="M115" s="38">
        <f t="shared" si="25"/>
        <v>0</v>
      </c>
    </row>
    <row r="116" spans="1:13" s="40" customFormat="1" ht="18" outlineLevel="1">
      <c r="A116" s="97"/>
      <c r="B116" s="101"/>
      <c r="C116" s="47" t="s">
        <v>58</v>
      </c>
      <c r="D116" s="42" t="s">
        <v>18</v>
      </c>
      <c r="E116" s="35">
        <v>4.1999999999999996E-4</v>
      </c>
      <c r="F116" s="46">
        <f>E116*F114</f>
        <v>6.7199999999999994E-3</v>
      </c>
      <c r="G116" s="37"/>
      <c r="H116" s="38">
        <f t="shared" si="19"/>
        <v>0</v>
      </c>
      <c r="I116" s="39"/>
      <c r="J116" s="38">
        <f t="shared" si="23"/>
        <v>0</v>
      </c>
      <c r="K116" s="59"/>
      <c r="L116" s="38">
        <f t="shared" si="24"/>
        <v>0</v>
      </c>
      <c r="M116" s="38">
        <f t="shared" si="25"/>
        <v>0</v>
      </c>
    </row>
    <row r="117" spans="1:13" s="40" customFormat="1" ht="18" outlineLevel="1">
      <c r="A117" s="97"/>
      <c r="B117" s="101"/>
      <c r="C117" s="47" t="s">
        <v>59</v>
      </c>
      <c r="D117" s="42" t="s">
        <v>18</v>
      </c>
      <c r="E117" s="35">
        <v>1.12E-2</v>
      </c>
      <c r="F117" s="46">
        <f>F114*E117</f>
        <v>0.1792</v>
      </c>
      <c r="G117" s="37"/>
      <c r="H117" s="38">
        <f t="shared" si="19"/>
        <v>0</v>
      </c>
      <c r="I117" s="39"/>
      <c r="J117" s="38">
        <f t="shared" si="23"/>
        <v>0</v>
      </c>
      <c r="K117" s="59"/>
      <c r="L117" s="38">
        <f t="shared" si="24"/>
        <v>0</v>
      </c>
      <c r="M117" s="38">
        <f t="shared" si="25"/>
        <v>0</v>
      </c>
    </row>
    <row r="118" spans="1:13" s="40" customFormat="1" ht="18" outlineLevel="1">
      <c r="A118" s="97"/>
      <c r="B118" s="101"/>
      <c r="C118" s="47" t="s">
        <v>60</v>
      </c>
      <c r="D118" s="42" t="s">
        <v>18</v>
      </c>
      <c r="E118" s="35">
        <v>2.4799999999999999E-2</v>
      </c>
      <c r="F118" s="46">
        <f>E118*F114</f>
        <v>0.39679999999999999</v>
      </c>
      <c r="G118" s="37"/>
      <c r="H118" s="38">
        <f t="shared" si="19"/>
        <v>0</v>
      </c>
      <c r="I118" s="39"/>
      <c r="J118" s="38">
        <f t="shared" si="23"/>
        <v>0</v>
      </c>
      <c r="K118" s="59"/>
      <c r="L118" s="38">
        <f t="shared" si="24"/>
        <v>0</v>
      </c>
      <c r="M118" s="38">
        <f t="shared" si="25"/>
        <v>0</v>
      </c>
    </row>
    <row r="119" spans="1:13" s="40" customFormat="1" ht="18" outlineLevel="1">
      <c r="A119" s="97"/>
      <c r="B119" s="101"/>
      <c r="C119" s="47" t="s">
        <v>61</v>
      </c>
      <c r="D119" s="42" t="s">
        <v>18</v>
      </c>
      <c r="E119" s="35">
        <v>2.5800000000000003E-3</v>
      </c>
      <c r="F119" s="46">
        <f>E119*F114</f>
        <v>4.1280000000000004E-2</v>
      </c>
      <c r="G119" s="37"/>
      <c r="H119" s="38">
        <f t="shared" si="19"/>
        <v>0</v>
      </c>
      <c r="I119" s="39"/>
      <c r="J119" s="38">
        <f t="shared" si="23"/>
        <v>0</v>
      </c>
      <c r="K119" s="59"/>
      <c r="L119" s="38">
        <f t="shared" si="24"/>
        <v>0</v>
      </c>
      <c r="M119" s="38">
        <f t="shared" si="25"/>
        <v>0</v>
      </c>
    </row>
    <row r="120" spans="1:13" s="40" customFormat="1" ht="18" outlineLevel="1">
      <c r="A120" s="97"/>
      <c r="B120" s="101"/>
      <c r="C120" s="47" t="s">
        <v>62</v>
      </c>
      <c r="D120" s="42" t="s">
        <v>18</v>
      </c>
      <c r="E120" s="35">
        <v>4.1399999999999996E-3</v>
      </c>
      <c r="F120" s="46">
        <f>E120*F114</f>
        <v>6.6239999999999993E-2</v>
      </c>
      <c r="G120" s="37"/>
      <c r="H120" s="38">
        <f t="shared" si="19"/>
        <v>0</v>
      </c>
      <c r="I120" s="39"/>
      <c r="J120" s="38">
        <f t="shared" si="23"/>
        <v>0</v>
      </c>
      <c r="K120" s="59"/>
      <c r="L120" s="38">
        <f t="shared" si="24"/>
        <v>0</v>
      </c>
      <c r="M120" s="38">
        <f t="shared" si="25"/>
        <v>0</v>
      </c>
    </row>
    <row r="121" spans="1:13" s="40" customFormat="1" ht="18" outlineLevel="1">
      <c r="A121" s="97"/>
      <c r="B121" s="101"/>
      <c r="C121" s="47" t="s">
        <v>63</v>
      </c>
      <c r="D121" s="42" t="s">
        <v>18</v>
      </c>
      <c r="E121" s="35">
        <v>5.2999999999999998E-4</v>
      </c>
      <c r="F121" s="46">
        <f>F114*E121</f>
        <v>8.4799999999999997E-3</v>
      </c>
      <c r="G121" s="37"/>
      <c r="H121" s="38">
        <f t="shared" si="19"/>
        <v>0</v>
      </c>
      <c r="I121" s="39"/>
      <c r="J121" s="38">
        <f t="shared" si="23"/>
        <v>0</v>
      </c>
      <c r="K121" s="59"/>
      <c r="L121" s="38">
        <f t="shared" si="24"/>
        <v>0</v>
      </c>
      <c r="M121" s="38">
        <f t="shared" si="25"/>
        <v>0</v>
      </c>
    </row>
    <row r="122" spans="1:13" s="40" customFormat="1" ht="18" outlineLevel="1">
      <c r="A122" s="97"/>
      <c r="B122" s="101"/>
      <c r="C122" s="47" t="s">
        <v>64</v>
      </c>
      <c r="D122" s="42" t="s">
        <v>23</v>
      </c>
      <c r="E122" s="35">
        <v>0.126</v>
      </c>
      <c r="F122" s="46">
        <f>E122*F114</f>
        <v>2.016</v>
      </c>
      <c r="G122" s="38"/>
      <c r="H122" s="38">
        <f t="shared" si="19"/>
        <v>0</v>
      </c>
      <c r="I122" s="39"/>
      <c r="J122" s="38">
        <f t="shared" si="23"/>
        <v>0</v>
      </c>
      <c r="K122" s="59"/>
      <c r="L122" s="38">
        <f t="shared" si="24"/>
        <v>0</v>
      </c>
      <c r="M122" s="38">
        <f t="shared" si="25"/>
        <v>0</v>
      </c>
    </row>
    <row r="123" spans="1:13" s="40" customFormat="1" ht="18" outlineLevel="1">
      <c r="A123" s="97"/>
      <c r="B123" s="101"/>
      <c r="C123" s="47" t="s">
        <v>55</v>
      </c>
      <c r="D123" s="42" t="s">
        <v>23</v>
      </c>
      <c r="E123" s="35">
        <v>0.03</v>
      </c>
      <c r="F123" s="46">
        <f>F114*E123</f>
        <v>0.48</v>
      </c>
      <c r="G123" s="38"/>
      <c r="H123" s="38">
        <f t="shared" si="19"/>
        <v>0</v>
      </c>
      <c r="I123" s="39"/>
      <c r="J123" s="38">
        <f t="shared" si="23"/>
        <v>0</v>
      </c>
      <c r="K123" s="59"/>
      <c r="L123" s="38">
        <f t="shared" si="24"/>
        <v>0</v>
      </c>
      <c r="M123" s="38">
        <f t="shared" si="25"/>
        <v>0</v>
      </c>
    </row>
    <row r="124" spans="1:13" s="40" customFormat="1" ht="30" outlineLevel="1">
      <c r="A124" s="92"/>
      <c r="B124" s="102"/>
      <c r="C124" s="47" t="s">
        <v>104</v>
      </c>
      <c r="D124" s="42" t="s">
        <v>35</v>
      </c>
      <c r="E124" s="35">
        <v>1.6</v>
      </c>
      <c r="F124" s="46">
        <f>F122*1.6</f>
        <v>3.2256</v>
      </c>
      <c r="G124" s="37"/>
      <c r="H124" s="38">
        <f t="shared" si="19"/>
        <v>0</v>
      </c>
      <c r="I124" s="39"/>
      <c r="J124" s="38">
        <f t="shared" si="23"/>
        <v>0</v>
      </c>
      <c r="K124" s="59"/>
      <c r="L124" s="38">
        <f t="shared" si="24"/>
        <v>0</v>
      </c>
      <c r="M124" s="38">
        <f t="shared" si="25"/>
        <v>0</v>
      </c>
    </row>
    <row r="125" spans="1:13" s="66" customFormat="1" ht="30">
      <c r="A125" s="93">
        <v>7</v>
      </c>
      <c r="B125" s="94" t="s">
        <v>86</v>
      </c>
      <c r="C125" s="60" t="s">
        <v>87</v>
      </c>
      <c r="D125" s="61" t="s">
        <v>35</v>
      </c>
      <c r="E125" s="62"/>
      <c r="F125" s="63">
        <v>9.5999999999999992E-3</v>
      </c>
      <c r="G125" s="64"/>
      <c r="H125" s="31">
        <f t="shared" si="19"/>
        <v>0</v>
      </c>
      <c r="I125" s="65"/>
      <c r="J125" s="31">
        <f t="shared" si="23"/>
        <v>0</v>
      </c>
      <c r="K125" s="64"/>
      <c r="L125" s="31">
        <f t="shared" si="24"/>
        <v>0</v>
      </c>
      <c r="M125" s="31">
        <f t="shared" si="25"/>
        <v>0</v>
      </c>
    </row>
    <row r="126" spans="1:13" s="66" customFormat="1" ht="18" outlineLevel="1">
      <c r="A126" s="93"/>
      <c r="B126" s="94"/>
      <c r="C126" s="67" t="s">
        <v>88</v>
      </c>
      <c r="D126" s="61" t="s">
        <v>18</v>
      </c>
      <c r="E126" s="68">
        <v>0.3</v>
      </c>
      <c r="F126" s="69">
        <f>F125*E126</f>
        <v>2.8799999999999997E-3</v>
      </c>
      <c r="G126" s="65"/>
      <c r="H126" s="31">
        <f t="shared" si="19"/>
        <v>0</v>
      </c>
      <c r="I126" s="64"/>
      <c r="J126" s="31">
        <f t="shared" si="23"/>
        <v>0</v>
      </c>
      <c r="K126" s="64"/>
      <c r="L126" s="31">
        <f t="shared" si="24"/>
        <v>0</v>
      </c>
      <c r="M126" s="31">
        <f t="shared" si="25"/>
        <v>0</v>
      </c>
    </row>
    <row r="127" spans="1:13" s="66" customFormat="1" ht="18" outlineLevel="1">
      <c r="A127" s="93"/>
      <c r="B127" s="94"/>
      <c r="C127" s="67" t="s">
        <v>89</v>
      </c>
      <c r="D127" s="61" t="s">
        <v>35</v>
      </c>
      <c r="E127" s="68">
        <v>1.03</v>
      </c>
      <c r="F127" s="69">
        <f>F125*E127</f>
        <v>9.8879999999999992E-3</v>
      </c>
      <c r="G127" s="65"/>
      <c r="H127" s="31">
        <f t="shared" si="19"/>
        <v>0</v>
      </c>
      <c r="I127" s="64"/>
      <c r="J127" s="31">
        <f t="shared" si="23"/>
        <v>0</v>
      </c>
      <c r="K127" s="64"/>
      <c r="L127" s="31">
        <f t="shared" si="24"/>
        <v>0</v>
      </c>
      <c r="M127" s="31">
        <f t="shared" si="25"/>
        <v>0</v>
      </c>
    </row>
    <row r="128" spans="1:13" s="66" customFormat="1" ht="60">
      <c r="A128" s="93">
        <v>8</v>
      </c>
      <c r="B128" s="94" t="s">
        <v>99</v>
      </c>
      <c r="C128" s="60" t="s">
        <v>101</v>
      </c>
      <c r="D128" s="61" t="s">
        <v>44</v>
      </c>
      <c r="E128" s="68"/>
      <c r="F128" s="70">
        <v>16</v>
      </c>
      <c r="G128" s="65"/>
      <c r="H128" s="31">
        <f t="shared" si="19"/>
        <v>0</v>
      </c>
      <c r="I128" s="64"/>
      <c r="J128" s="31">
        <f t="shared" si="23"/>
        <v>0</v>
      </c>
      <c r="K128" s="64"/>
      <c r="L128" s="31">
        <f t="shared" si="24"/>
        <v>0</v>
      </c>
      <c r="M128" s="31">
        <f t="shared" si="25"/>
        <v>0</v>
      </c>
    </row>
    <row r="129" spans="1:13" s="66" customFormat="1" ht="18" outlineLevel="1">
      <c r="A129" s="93"/>
      <c r="B129" s="94"/>
      <c r="C129" s="67" t="s">
        <v>92</v>
      </c>
      <c r="D129" s="61" t="s">
        <v>17</v>
      </c>
      <c r="E129" s="68">
        <v>3.7499999999999999E-2</v>
      </c>
      <c r="F129" s="69">
        <f>F128*E129</f>
        <v>0.6</v>
      </c>
      <c r="G129" s="65"/>
      <c r="H129" s="31">
        <f t="shared" si="19"/>
        <v>0</v>
      </c>
      <c r="I129" s="64"/>
      <c r="J129" s="31">
        <f t="shared" si="23"/>
        <v>0</v>
      </c>
      <c r="K129" s="64"/>
      <c r="L129" s="31">
        <f t="shared" si="24"/>
        <v>0</v>
      </c>
      <c r="M129" s="31">
        <f t="shared" si="25"/>
        <v>0</v>
      </c>
    </row>
    <row r="130" spans="1:13" s="66" customFormat="1" ht="18" outlineLevel="1">
      <c r="A130" s="93"/>
      <c r="B130" s="94"/>
      <c r="C130" s="67" t="s">
        <v>93</v>
      </c>
      <c r="D130" s="61" t="s">
        <v>18</v>
      </c>
      <c r="E130" s="68">
        <v>3.0200000000000001E-3</v>
      </c>
      <c r="F130" s="69">
        <f>E130*F128</f>
        <v>4.8320000000000002E-2</v>
      </c>
      <c r="G130" s="65"/>
      <c r="H130" s="31">
        <f t="shared" si="19"/>
        <v>0</v>
      </c>
      <c r="I130" s="64"/>
      <c r="J130" s="31">
        <f t="shared" si="23"/>
        <v>0</v>
      </c>
      <c r="K130" s="64"/>
      <c r="L130" s="31">
        <f t="shared" si="24"/>
        <v>0</v>
      </c>
      <c r="M130" s="31">
        <f t="shared" si="25"/>
        <v>0</v>
      </c>
    </row>
    <row r="131" spans="1:13" s="66" customFormat="1" ht="18" outlineLevel="1">
      <c r="A131" s="93"/>
      <c r="B131" s="94"/>
      <c r="C131" s="67" t="s">
        <v>94</v>
      </c>
      <c r="D131" s="61" t="s">
        <v>18</v>
      </c>
      <c r="E131" s="68">
        <v>3.7000000000000002E-3</v>
      </c>
      <c r="F131" s="69">
        <f>F128*E131</f>
        <v>5.9200000000000003E-2</v>
      </c>
      <c r="G131" s="65"/>
      <c r="H131" s="31">
        <f t="shared" si="19"/>
        <v>0</v>
      </c>
      <c r="I131" s="64"/>
      <c r="J131" s="31">
        <f t="shared" si="23"/>
        <v>0</v>
      </c>
      <c r="K131" s="64"/>
      <c r="L131" s="31">
        <f t="shared" si="24"/>
        <v>0</v>
      </c>
      <c r="M131" s="31">
        <f t="shared" si="25"/>
        <v>0</v>
      </c>
    </row>
    <row r="132" spans="1:13" s="66" customFormat="1" ht="18" outlineLevel="1">
      <c r="A132" s="93"/>
      <c r="B132" s="94"/>
      <c r="C132" s="67" t="s">
        <v>95</v>
      </c>
      <c r="D132" s="61" t="s">
        <v>18</v>
      </c>
      <c r="E132" s="68">
        <v>1.11E-2</v>
      </c>
      <c r="F132" s="69">
        <f>F128*E132</f>
        <v>0.17760000000000001</v>
      </c>
      <c r="G132" s="65"/>
      <c r="H132" s="31">
        <f t="shared" si="19"/>
        <v>0</v>
      </c>
      <c r="I132" s="64"/>
      <c r="J132" s="31">
        <f t="shared" si="23"/>
        <v>0</v>
      </c>
      <c r="K132" s="64"/>
      <c r="L132" s="31">
        <f t="shared" si="24"/>
        <v>0</v>
      </c>
      <c r="M132" s="31">
        <f t="shared" si="25"/>
        <v>0</v>
      </c>
    </row>
    <row r="133" spans="1:13" s="66" customFormat="1" ht="18" outlineLevel="1">
      <c r="A133" s="93"/>
      <c r="B133" s="94"/>
      <c r="C133" s="67" t="s">
        <v>19</v>
      </c>
      <c r="D133" s="61" t="s">
        <v>20</v>
      </c>
      <c r="E133" s="68">
        <v>2.3E-3</v>
      </c>
      <c r="F133" s="69">
        <f>E133*F128</f>
        <v>3.6799999999999999E-2</v>
      </c>
      <c r="G133" s="65"/>
      <c r="H133" s="31">
        <f t="shared" si="19"/>
        <v>0</v>
      </c>
      <c r="I133" s="64"/>
      <c r="J133" s="31">
        <f t="shared" si="23"/>
        <v>0</v>
      </c>
      <c r="K133" s="64"/>
      <c r="L133" s="31">
        <f t="shared" si="24"/>
        <v>0</v>
      </c>
      <c r="M133" s="31">
        <f t="shared" si="25"/>
        <v>0</v>
      </c>
    </row>
    <row r="134" spans="1:13" s="66" customFormat="1" ht="18" outlineLevel="1">
      <c r="A134" s="93"/>
      <c r="B134" s="94"/>
      <c r="C134" s="67" t="s">
        <v>21</v>
      </c>
      <c r="D134" s="61" t="s">
        <v>20</v>
      </c>
      <c r="E134" s="68">
        <v>1.4500000000000001E-2</v>
      </c>
      <c r="F134" s="69">
        <f>F128*E134</f>
        <v>0.23200000000000001</v>
      </c>
      <c r="G134" s="65"/>
      <c r="H134" s="31">
        <f t="shared" si="19"/>
        <v>0</v>
      </c>
      <c r="I134" s="64"/>
      <c r="J134" s="31">
        <f t="shared" si="23"/>
        <v>0</v>
      </c>
      <c r="K134" s="64"/>
      <c r="L134" s="31">
        <f t="shared" si="24"/>
        <v>0</v>
      </c>
      <c r="M134" s="31">
        <f t="shared" si="25"/>
        <v>0</v>
      </c>
    </row>
    <row r="135" spans="1:13" s="66" customFormat="1" ht="18" outlineLevel="1">
      <c r="A135" s="93"/>
      <c r="B135" s="94"/>
      <c r="C135" s="67" t="s">
        <v>100</v>
      </c>
      <c r="D135" s="61" t="s">
        <v>35</v>
      </c>
      <c r="E135" s="71">
        <v>0.122125</v>
      </c>
      <c r="F135" s="65">
        <f>E135*F128</f>
        <v>1.954</v>
      </c>
      <c r="G135" s="64"/>
      <c r="H135" s="31">
        <f t="shared" si="19"/>
        <v>0</v>
      </c>
      <c r="I135" s="65"/>
      <c r="J135" s="31">
        <f t="shared" si="23"/>
        <v>0</v>
      </c>
      <c r="K135" s="64"/>
      <c r="L135" s="31">
        <f t="shared" si="24"/>
        <v>0</v>
      </c>
      <c r="M135" s="31">
        <f t="shared" si="25"/>
        <v>0</v>
      </c>
    </row>
    <row r="136" spans="1:13" s="66" customFormat="1" ht="30" outlineLevel="1">
      <c r="A136" s="93"/>
      <c r="B136" s="94"/>
      <c r="C136" s="67" t="s">
        <v>97</v>
      </c>
      <c r="D136" s="61" t="s">
        <v>35</v>
      </c>
      <c r="E136" s="68"/>
      <c r="F136" s="69">
        <f>F135</f>
        <v>1.954</v>
      </c>
      <c r="G136" s="65"/>
      <c r="H136" s="31">
        <f t="shared" si="19"/>
        <v>0</v>
      </c>
      <c r="I136" s="64"/>
      <c r="J136" s="31">
        <f t="shared" si="23"/>
        <v>0</v>
      </c>
      <c r="K136" s="64"/>
      <c r="L136" s="31">
        <f t="shared" si="24"/>
        <v>0</v>
      </c>
      <c r="M136" s="31">
        <f t="shared" si="25"/>
        <v>0</v>
      </c>
    </row>
    <row r="137" spans="1:13">
      <c r="A137" s="2"/>
      <c r="B137" s="3"/>
      <c r="C137" s="4" t="s">
        <v>71</v>
      </c>
      <c r="D137" s="5"/>
      <c r="E137" s="7"/>
      <c r="F137" s="7"/>
      <c r="G137" s="8"/>
      <c r="H137" s="8"/>
      <c r="I137" s="13"/>
      <c r="J137" s="8"/>
      <c r="K137" s="13"/>
      <c r="L137" s="8"/>
      <c r="M137" s="12">
        <f>SUM(M92:M136)</f>
        <v>0</v>
      </c>
    </row>
    <row r="138" spans="1:13">
      <c r="A138" s="2"/>
      <c r="B138" s="3"/>
      <c r="C138" s="9" t="s">
        <v>115</v>
      </c>
      <c r="D138" s="5"/>
      <c r="E138" s="7"/>
      <c r="F138" s="7"/>
      <c r="G138" s="8"/>
      <c r="H138" s="8"/>
      <c r="I138" s="13"/>
      <c r="J138" s="8"/>
      <c r="K138" s="13"/>
      <c r="L138" s="8"/>
      <c r="M138" s="12">
        <f>M16+M36+M90+M137</f>
        <v>0</v>
      </c>
    </row>
    <row r="139" spans="1:13">
      <c r="A139" s="2"/>
      <c r="B139" s="25"/>
      <c r="C139" s="27" t="s">
        <v>77</v>
      </c>
      <c r="D139" s="28">
        <v>0</v>
      </c>
      <c r="E139" s="12"/>
      <c r="F139" s="12"/>
      <c r="G139" s="12"/>
      <c r="H139" s="12"/>
      <c r="I139" s="12"/>
      <c r="J139" s="12"/>
      <c r="K139" s="12"/>
      <c r="L139" s="8"/>
      <c r="M139" s="12">
        <f>M138*D139</f>
        <v>0</v>
      </c>
    </row>
    <row r="140" spans="1:13">
      <c r="A140" s="2"/>
      <c r="B140" s="25"/>
      <c r="C140" s="27" t="s">
        <v>8</v>
      </c>
      <c r="D140" s="19" t="s">
        <v>20</v>
      </c>
      <c r="E140" s="12"/>
      <c r="F140" s="12"/>
      <c r="G140" s="12"/>
      <c r="H140" s="12"/>
      <c r="I140" s="12"/>
      <c r="J140" s="12"/>
      <c r="K140" s="12"/>
      <c r="L140" s="12"/>
      <c r="M140" s="12">
        <f>M138+M139</f>
        <v>0</v>
      </c>
    </row>
    <row r="141" spans="1:13">
      <c r="A141" s="2"/>
      <c r="B141" s="25"/>
      <c r="C141" s="27" t="s">
        <v>78</v>
      </c>
      <c r="D141" s="28">
        <v>0</v>
      </c>
      <c r="E141" s="12"/>
      <c r="F141" s="12"/>
      <c r="G141" s="12"/>
      <c r="H141" s="12"/>
      <c r="I141" s="12"/>
      <c r="J141" s="12"/>
      <c r="K141" s="12"/>
      <c r="L141" s="12"/>
      <c r="M141" s="12">
        <f>M140*D141</f>
        <v>0</v>
      </c>
    </row>
    <row r="142" spans="1:13">
      <c r="A142" s="2"/>
      <c r="B142" s="25"/>
      <c r="C142" s="27" t="s">
        <v>8</v>
      </c>
      <c r="D142" s="19" t="s">
        <v>20</v>
      </c>
      <c r="E142" s="12"/>
      <c r="F142" s="12"/>
      <c r="G142" s="12"/>
      <c r="H142" s="12"/>
      <c r="I142" s="12"/>
      <c r="J142" s="12"/>
      <c r="K142" s="12"/>
      <c r="L142" s="12"/>
      <c r="M142" s="12">
        <f>M141+M140</f>
        <v>0</v>
      </c>
    </row>
    <row r="143" spans="1:13">
      <c r="A143" s="2"/>
      <c r="B143" s="25"/>
      <c r="C143" s="27" t="s">
        <v>79</v>
      </c>
      <c r="D143" s="28">
        <v>0.03</v>
      </c>
      <c r="E143" s="12"/>
      <c r="F143" s="12"/>
      <c r="G143" s="12"/>
      <c r="H143" s="12"/>
      <c r="I143" s="12"/>
      <c r="J143" s="12"/>
      <c r="K143" s="12"/>
      <c r="L143" s="12"/>
      <c r="M143" s="12">
        <f>M142*D143</f>
        <v>0</v>
      </c>
    </row>
    <row r="144" spans="1:13">
      <c r="A144" s="2"/>
      <c r="B144" s="25"/>
      <c r="C144" s="27" t="s">
        <v>8</v>
      </c>
      <c r="D144" s="19" t="s">
        <v>20</v>
      </c>
      <c r="E144" s="12"/>
      <c r="F144" s="12"/>
      <c r="G144" s="12"/>
      <c r="H144" s="12"/>
      <c r="I144" s="12"/>
      <c r="J144" s="12"/>
      <c r="K144" s="12"/>
      <c r="L144" s="12"/>
      <c r="M144" s="12">
        <f>M143+M142</f>
        <v>0</v>
      </c>
    </row>
    <row r="145" spans="1:13">
      <c r="A145" s="2"/>
      <c r="B145" s="25"/>
      <c r="C145" s="27" t="s">
        <v>80</v>
      </c>
      <c r="D145" s="28">
        <v>0.18</v>
      </c>
      <c r="E145" s="12"/>
      <c r="F145" s="12"/>
      <c r="G145" s="12"/>
      <c r="H145" s="12"/>
      <c r="I145" s="12"/>
      <c r="J145" s="12"/>
      <c r="K145" s="12"/>
      <c r="L145" s="12"/>
      <c r="M145" s="12">
        <f>M144*D145</f>
        <v>0</v>
      </c>
    </row>
    <row r="146" spans="1:13">
      <c r="A146" s="2"/>
      <c r="B146" s="25"/>
      <c r="C146" s="27" t="s">
        <v>8</v>
      </c>
      <c r="D146" s="19" t="s">
        <v>20</v>
      </c>
      <c r="E146" s="12"/>
      <c r="F146" s="12"/>
      <c r="G146" s="12"/>
      <c r="H146" s="12"/>
      <c r="I146" s="12"/>
      <c r="J146" s="12"/>
      <c r="K146" s="12"/>
      <c r="L146" s="12"/>
      <c r="M146" s="12">
        <f>M144+M145</f>
        <v>0</v>
      </c>
    </row>
    <row r="149" spans="1:13" ht="18" customHeight="1">
      <c r="A149" s="90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</sheetData>
  <mergeCells count="52">
    <mergeCell ref="A82:A89"/>
    <mergeCell ref="B82:B89"/>
    <mergeCell ref="A101:A105"/>
    <mergeCell ref="A106:A113"/>
    <mergeCell ref="B106:B113"/>
    <mergeCell ref="A114:A124"/>
    <mergeCell ref="B114:B124"/>
    <mergeCell ref="B61:B69"/>
    <mergeCell ref="A70:A72"/>
    <mergeCell ref="B70:B72"/>
    <mergeCell ref="A73:A81"/>
    <mergeCell ref="B73:B81"/>
    <mergeCell ref="A7:A8"/>
    <mergeCell ref="B7:B8"/>
    <mergeCell ref="A18:A22"/>
    <mergeCell ref="B18:B22"/>
    <mergeCell ref="A23:A24"/>
    <mergeCell ref="A9:A14"/>
    <mergeCell ref="B9:B12"/>
    <mergeCell ref="A149:M149"/>
    <mergeCell ref="A39:A46"/>
    <mergeCell ref="B39:B46"/>
    <mergeCell ref="A47:A57"/>
    <mergeCell ref="B47:B57"/>
    <mergeCell ref="A93:A94"/>
    <mergeCell ref="A58:A60"/>
    <mergeCell ref="A125:A127"/>
    <mergeCell ref="B125:B127"/>
    <mergeCell ref="B93:B94"/>
    <mergeCell ref="A95:A99"/>
    <mergeCell ref="B95:B99"/>
    <mergeCell ref="B58:B60"/>
    <mergeCell ref="A61:A69"/>
    <mergeCell ref="A128:A136"/>
    <mergeCell ref="B128:B136"/>
    <mergeCell ref="A1:M1"/>
    <mergeCell ref="B2:D2"/>
    <mergeCell ref="J2:M2"/>
    <mergeCell ref="A3:A4"/>
    <mergeCell ref="B3:B4"/>
    <mergeCell ref="C3:C4"/>
    <mergeCell ref="D3:D4"/>
    <mergeCell ref="E3:F3"/>
    <mergeCell ref="G3:H3"/>
    <mergeCell ref="I3:J3"/>
    <mergeCell ref="M3:M4"/>
    <mergeCell ref="A33:A35"/>
    <mergeCell ref="B33:B35"/>
    <mergeCell ref="A28:A32"/>
    <mergeCell ref="B23:B24"/>
    <mergeCell ref="A25:A26"/>
    <mergeCell ref="B25:B26"/>
  </mergeCells>
  <conditionalFormatting sqref="A1:A2 A138:M146 A27 C27:G27 I27 K27 K18:K24 F2:J2 A39:G47 I39:I47 K39:K40 A3:M5 I18:I24 A18:G24 A6:B6 D6:M6 A33:G35 I33:I35 K33:K35 K44:K47 M39:M57 A37:G37 I37 K37 A7:M8 M16 L90:L91 J90:J91 H90:H91 M90 M18:M36 L16:L57 J16:J57 H16:H57">
    <cfRule type="cellIs" dxfId="102" priority="1137" operator="equal">
      <formula>0</formula>
    </cfRule>
  </conditionalFormatting>
  <conditionalFormatting sqref="A28:C28 B29:G30 E28:G28 I28:I30 K28:K30">
    <cfRule type="cellIs" dxfId="101" priority="1138" operator="equal">
      <formula>0</formula>
    </cfRule>
  </conditionalFormatting>
  <conditionalFormatting sqref="B31:G31 B32:C32 E32:G32 I31:I32 K31:K32">
    <cfRule type="cellIs" dxfId="100" priority="1139" operator="equal">
      <formula>0</formula>
    </cfRule>
  </conditionalFormatting>
  <conditionalFormatting sqref="D32">
    <cfRule type="cellIs" dxfId="99" priority="1140" operator="equal">
      <formula>0</formula>
    </cfRule>
  </conditionalFormatting>
  <conditionalFormatting sqref="B27">
    <cfRule type="cellIs" dxfId="98" priority="1141" operator="equal">
      <formula>0</formula>
    </cfRule>
  </conditionalFormatting>
  <conditionalFormatting sqref="A25:G26 I25:I26 K25:K26">
    <cfRule type="cellIs" dxfId="97" priority="1142" operator="equal">
      <formula>0</formula>
    </cfRule>
  </conditionalFormatting>
  <conditionalFormatting sqref="D28">
    <cfRule type="cellIs" dxfId="96" priority="1143" operator="equal">
      <formula>0</formula>
    </cfRule>
  </conditionalFormatting>
  <conditionalFormatting sqref="C48">
    <cfRule type="cellIs" dxfId="95" priority="1155" operator="equal">
      <formula>0</formula>
    </cfRule>
  </conditionalFormatting>
  <conditionalFormatting sqref="E55:G55 D48:G48 C55 C49:G54 I48:I55 K48 K55">
    <cfRule type="cellIs" dxfId="94" priority="1156" operator="equal">
      <formula>0</formula>
    </cfRule>
  </conditionalFormatting>
  <conditionalFormatting sqref="E56:G56 C56 C57:G57 I56:I57 K56">
    <cfRule type="cellIs" dxfId="93" priority="1157" operator="equal">
      <formula>0</formula>
    </cfRule>
  </conditionalFormatting>
  <conditionalFormatting sqref="D55">
    <cfRule type="cellIs" dxfId="92" priority="1159" operator="equal">
      <formula>0</formula>
    </cfRule>
  </conditionalFormatting>
  <conditionalFormatting sqref="D56">
    <cfRule type="cellIs" dxfId="91" priority="1164" operator="equal">
      <formula>0</formula>
    </cfRule>
  </conditionalFormatting>
  <conditionalFormatting sqref="B2">
    <cfRule type="cellIs" dxfId="90" priority="1169" operator="equal">
      <formula>0</formula>
    </cfRule>
  </conditionalFormatting>
  <conditionalFormatting sqref="M37:M38">
    <cfRule type="cellIs" dxfId="89" priority="1189" operator="equal">
      <formula>0</formula>
    </cfRule>
  </conditionalFormatting>
  <conditionalFormatting sqref="C6">
    <cfRule type="cellIs" dxfId="88" priority="1190" operator="equal">
      <formula>0</formula>
    </cfRule>
  </conditionalFormatting>
  <conditionalFormatting sqref="A16:G16 I16 K16">
    <cfRule type="cellIs" dxfId="87" priority="1191" operator="equal">
      <formula>0</formula>
    </cfRule>
  </conditionalFormatting>
  <conditionalFormatting sqref="A17:G17 I17 K17 M17">
    <cfRule type="cellIs" dxfId="86" priority="1192" operator="equal">
      <formula>0</formula>
    </cfRule>
  </conditionalFormatting>
  <conditionalFormatting sqref="A38:G38 I38 K38">
    <cfRule type="cellIs" dxfId="85" priority="1193" operator="equal">
      <formula>0</formula>
    </cfRule>
  </conditionalFormatting>
  <conditionalFormatting sqref="K90 A90:G90 I90">
    <cfRule type="cellIs" dxfId="84" priority="1195" operator="equal">
      <formula>0</formula>
    </cfRule>
  </conditionalFormatting>
  <conditionalFormatting sqref="A91:G91 I91 K91 M91">
    <cfRule type="cellIs" dxfId="83" priority="1196" operator="equal">
      <formula>0</formula>
    </cfRule>
  </conditionalFormatting>
  <conditionalFormatting sqref="A36:G36 I36 K36">
    <cfRule type="cellIs" dxfId="82" priority="1197" operator="equal">
      <formula>0</formula>
    </cfRule>
  </conditionalFormatting>
  <conditionalFormatting sqref="A137:M137">
    <cfRule type="cellIs" dxfId="81" priority="1200" operator="equal">
      <formula>0</formula>
    </cfRule>
  </conditionalFormatting>
  <conditionalFormatting sqref="K57">
    <cfRule type="cellIs" dxfId="80" priority="795" operator="equal">
      <formula>0</formula>
    </cfRule>
  </conditionalFormatting>
  <conditionalFormatting sqref="K41">
    <cfRule type="cellIs" dxfId="79" priority="824" operator="equal">
      <formula>0</formula>
    </cfRule>
  </conditionalFormatting>
  <conditionalFormatting sqref="K42:K43">
    <cfRule type="cellIs" dxfId="78" priority="823" operator="equal">
      <formula>0</formula>
    </cfRule>
  </conditionalFormatting>
  <conditionalFormatting sqref="K49:K54">
    <cfRule type="cellIs" dxfId="77" priority="822" operator="equal">
      <formula>0</formula>
    </cfRule>
  </conditionalFormatting>
  <conditionalFormatting sqref="J82:J89 H82:H89 L82:M89">
    <cfRule type="cellIs" dxfId="76" priority="596" operator="equal">
      <formula>0</formula>
    </cfRule>
  </conditionalFormatting>
  <conditionalFormatting sqref="K84:K86">
    <cfRule type="cellIs" dxfId="75" priority="595" operator="equal">
      <formula>0</formula>
    </cfRule>
  </conditionalFormatting>
  <conditionalFormatting sqref="A82:G82 C83:G87 I82:I87 K82:K83 K87">
    <cfRule type="cellIs" dxfId="74" priority="598" operator="equal">
      <formula>0</formula>
    </cfRule>
  </conditionalFormatting>
  <conditionalFormatting sqref="C88:G89 I88:I89 K88:K89">
    <cfRule type="cellIs" dxfId="73" priority="597" operator="equal">
      <formula>0</formula>
    </cfRule>
  </conditionalFormatting>
  <conditionalFormatting sqref="H92:H124 J92:J124 L92:M124">
    <cfRule type="cellIs" dxfId="72" priority="106" operator="equal">
      <formula>0</formula>
    </cfRule>
  </conditionalFormatting>
  <conditionalFormatting sqref="C93:G100 I93:I100 K93:K100">
    <cfRule type="cellIs" dxfId="71" priority="103" operator="equal">
      <formula>0</formula>
    </cfRule>
  </conditionalFormatting>
  <conditionalFormatting sqref="D101">
    <cfRule type="cellIs" dxfId="70" priority="99" operator="equal">
      <formula>0</formula>
    </cfRule>
  </conditionalFormatting>
  <conditionalFormatting sqref="C104:G104 C105 E105:G105 I104:I105 K104:K105">
    <cfRule type="cellIs" dxfId="69" priority="101" operator="equal">
      <formula>0</formula>
    </cfRule>
  </conditionalFormatting>
  <conditionalFormatting sqref="C106:G110 I106:I114 K106:K107 C113:G114 C111:F112 K114">
    <cfRule type="cellIs" dxfId="68" priority="98" operator="equal">
      <formula>0</formula>
    </cfRule>
  </conditionalFormatting>
  <conditionalFormatting sqref="C101 C102:G103 E101:G101 I101:I103 K101:K103">
    <cfRule type="cellIs" dxfId="67" priority="102" operator="equal">
      <formula>0</formula>
    </cfRule>
  </conditionalFormatting>
  <conditionalFormatting sqref="D105">
    <cfRule type="cellIs" dxfId="66" priority="100" operator="equal">
      <formula>0</formula>
    </cfRule>
  </conditionalFormatting>
  <conditionalFormatting sqref="E122:F122 D115:G115 C122 C116:G121 I115:I122 K115">
    <cfRule type="cellIs" dxfId="65" priority="94" operator="equal">
      <formula>0</formula>
    </cfRule>
  </conditionalFormatting>
  <conditionalFormatting sqref="E123:F123 C123 C124:G124 I123:I124">
    <cfRule type="cellIs" dxfId="64" priority="93" operator="equal">
      <formula>0</formula>
    </cfRule>
  </conditionalFormatting>
  <conditionalFormatting sqref="D122">
    <cfRule type="cellIs" dxfId="63" priority="92" operator="equal">
      <formula>0</formula>
    </cfRule>
  </conditionalFormatting>
  <conditionalFormatting sqref="D123">
    <cfRule type="cellIs" dxfId="62" priority="91" operator="equal">
      <formula>0</formula>
    </cfRule>
  </conditionalFormatting>
  <conditionalFormatting sqref="C115">
    <cfRule type="cellIs" dxfId="61" priority="90" operator="equal">
      <formula>0</formula>
    </cfRule>
  </conditionalFormatting>
  <conditionalFormatting sqref="A92:G92">
    <cfRule type="cellIs" dxfId="60" priority="81" operator="equal">
      <formula>0</formula>
    </cfRule>
  </conditionalFormatting>
  <conditionalFormatting sqref="I92 K92">
    <cfRule type="cellIs" dxfId="59" priority="82" operator="equal">
      <formula>0</formula>
    </cfRule>
  </conditionalFormatting>
  <conditionalFormatting sqref="G111:G112">
    <cfRule type="cellIs" dxfId="58" priority="80" operator="equal">
      <formula>0</formula>
    </cfRule>
  </conditionalFormatting>
  <conditionalFormatting sqref="K111:K113">
    <cfRule type="cellIs" dxfId="57" priority="79" operator="equal">
      <formula>0</formula>
    </cfRule>
  </conditionalFormatting>
  <conditionalFormatting sqref="K108">
    <cfRule type="cellIs" dxfId="56" priority="78" operator="equal">
      <formula>0</formula>
    </cfRule>
  </conditionalFormatting>
  <conditionalFormatting sqref="K109:K110">
    <cfRule type="cellIs" dxfId="55" priority="77" operator="equal">
      <formula>0</formula>
    </cfRule>
  </conditionalFormatting>
  <conditionalFormatting sqref="G122">
    <cfRule type="cellIs" dxfId="54" priority="75" operator="equal">
      <formula>0</formula>
    </cfRule>
  </conditionalFormatting>
  <conditionalFormatting sqref="G123">
    <cfRule type="cellIs" dxfId="53" priority="76" operator="equal">
      <formula>0</formula>
    </cfRule>
  </conditionalFormatting>
  <conditionalFormatting sqref="K122">
    <cfRule type="cellIs" dxfId="52" priority="73" operator="equal">
      <formula>0</formula>
    </cfRule>
  </conditionalFormatting>
  <conditionalFormatting sqref="K123">
    <cfRule type="cellIs" dxfId="51" priority="74" operator="equal">
      <formula>0</formula>
    </cfRule>
  </conditionalFormatting>
  <conditionalFormatting sqref="K124">
    <cfRule type="cellIs" dxfId="50" priority="71" operator="equal">
      <formula>0</formula>
    </cfRule>
  </conditionalFormatting>
  <conditionalFormatting sqref="K116:K121">
    <cfRule type="cellIs" dxfId="49" priority="72" operator="equal">
      <formula>0</formula>
    </cfRule>
  </conditionalFormatting>
  <conditionalFormatting sqref="A93:B93 A100 A95:B95">
    <cfRule type="cellIs" dxfId="48" priority="69" operator="equal">
      <formula>0</formula>
    </cfRule>
  </conditionalFormatting>
  <conditionalFormatting sqref="B104:B105">
    <cfRule type="cellIs" dxfId="47" priority="66" operator="equal">
      <formula>0</formula>
    </cfRule>
  </conditionalFormatting>
  <conditionalFormatting sqref="A106:B114">
    <cfRule type="cellIs" dxfId="46" priority="65" operator="equal">
      <formula>0</formula>
    </cfRule>
  </conditionalFormatting>
  <conditionalFormatting sqref="B100">
    <cfRule type="cellIs" dxfId="45" priority="68" operator="equal">
      <formula>0</formula>
    </cfRule>
  </conditionalFormatting>
  <conditionalFormatting sqref="A101:B101 B102:B103">
    <cfRule type="cellIs" dxfId="44" priority="67" operator="equal">
      <formula>0</formula>
    </cfRule>
  </conditionalFormatting>
  <conditionalFormatting sqref="H58:H81 J58:J81 L58:M81">
    <cfRule type="cellIs" dxfId="43" priority="61" operator="equal">
      <formula>0</formula>
    </cfRule>
  </conditionalFormatting>
  <conditionalFormatting sqref="E77:G77 D70:G70 C77 C71:G76 I70:I77 K70:K77">
    <cfRule type="cellIs" dxfId="42" priority="57" operator="equal">
      <formula>0</formula>
    </cfRule>
  </conditionalFormatting>
  <conditionalFormatting sqref="D77">
    <cfRule type="cellIs" dxfId="41" priority="55" operator="equal">
      <formula>0</formula>
    </cfRule>
  </conditionalFormatting>
  <conditionalFormatting sqref="I69 K69 C69:G69">
    <cfRule type="cellIs" dxfId="40" priority="58" operator="equal">
      <formula>0</formula>
    </cfRule>
  </conditionalFormatting>
  <conditionalFormatting sqref="E78:G78 C78 C79:G79 I78:I79 K78:K79">
    <cfRule type="cellIs" dxfId="39" priority="56" operator="equal">
      <formula>0</formula>
    </cfRule>
  </conditionalFormatting>
  <conditionalFormatting sqref="C80:G80 I80 K80">
    <cfRule type="cellIs" dxfId="38" priority="60" operator="equal">
      <formula>0</formula>
    </cfRule>
  </conditionalFormatting>
  <conditionalFormatting sqref="D81:G81 I81">
    <cfRule type="cellIs" dxfId="37" priority="59" operator="equal">
      <formula>0</formula>
    </cfRule>
  </conditionalFormatting>
  <conditionalFormatting sqref="C70">
    <cfRule type="cellIs" dxfId="36" priority="53" operator="equal">
      <formula>0</formula>
    </cfRule>
  </conditionalFormatting>
  <conditionalFormatting sqref="D78">
    <cfRule type="cellIs" dxfId="35" priority="54" operator="equal">
      <formula>0</formula>
    </cfRule>
  </conditionalFormatting>
  <conditionalFormatting sqref="A58:G58 I58 K58">
    <cfRule type="cellIs" dxfId="34" priority="52" operator="equal">
      <formula>0</formula>
    </cfRule>
  </conditionalFormatting>
  <conditionalFormatting sqref="E66:G66 D59:G59 C66 C60:G65 I59:I66 K59:K66">
    <cfRule type="cellIs" dxfId="33" priority="51" operator="equal">
      <formula>0</formula>
    </cfRule>
  </conditionalFormatting>
  <conditionalFormatting sqref="E67:G67 C67 C68:G68 I67:I68 K67:K68">
    <cfRule type="cellIs" dxfId="32" priority="50" operator="equal">
      <formula>0</formula>
    </cfRule>
  </conditionalFormatting>
  <conditionalFormatting sqref="D66">
    <cfRule type="cellIs" dxfId="31" priority="49" operator="equal">
      <formula>0</formula>
    </cfRule>
  </conditionalFormatting>
  <conditionalFormatting sqref="D67">
    <cfRule type="cellIs" dxfId="30" priority="48" operator="equal">
      <formula>0</formula>
    </cfRule>
  </conditionalFormatting>
  <conditionalFormatting sqref="C59">
    <cfRule type="cellIs" dxfId="29" priority="47" operator="equal">
      <formula>0</formula>
    </cfRule>
  </conditionalFormatting>
  <conditionalFormatting sqref="K81">
    <cfRule type="cellIs" dxfId="28" priority="46" operator="equal">
      <formula>0</formula>
    </cfRule>
  </conditionalFormatting>
  <conditionalFormatting sqref="C81">
    <cfRule type="cellIs" dxfId="27" priority="45" operator="equal">
      <formula>0</formula>
    </cfRule>
  </conditionalFormatting>
  <conditionalFormatting sqref="H125:H127 J125:J127 L125:M127">
    <cfRule type="cellIs" dxfId="26" priority="27" operator="equal">
      <formula>0</formula>
    </cfRule>
  </conditionalFormatting>
  <conditionalFormatting sqref="A125:G125 I125 K125">
    <cfRule type="cellIs" dxfId="25" priority="26" operator="equal">
      <formula>0</formula>
    </cfRule>
  </conditionalFormatting>
  <conditionalFormatting sqref="D126:G126 C127:G127 I126:I127 K126:K127">
    <cfRule type="cellIs" dxfId="24" priority="25" operator="equal">
      <formula>0</formula>
    </cfRule>
  </conditionalFormatting>
  <conditionalFormatting sqref="C126">
    <cfRule type="cellIs" dxfId="23" priority="24" operator="equal">
      <formula>0</formula>
    </cfRule>
  </conditionalFormatting>
  <conditionalFormatting sqref="H128:H136 J128:J136 L128:M136">
    <cfRule type="cellIs" dxfId="22" priority="23" operator="equal">
      <formula>0</formula>
    </cfRule>
  </conditionalFormatting>
  <conditionalFormatting sqref="E132:G132 C132 C128:G131 I128:I132 K128:K132">
    <cfRule type="cellIs" dxfId="21" priority="20" operator="equal">
      <formula>0</formula>
    </cfRule>
  </conditionalFormatting>
  <conditionalFormatting sqref="D132">
    <cfRule type="cellIs" dxfId="20" priority="18" operator="equal">
      <formula>0</formula>
    </cfRule>
  </conditionalFormatting>
  <conditionalFormatting sqref="E133:G133 C133 C134:G134 I133:I134 K133:K134">
    <cfRule type="cellIs" dxfId="19" priority="19" operator="equal">
      <formula>0</formula>
    </cfRule>
  </conditionalFormatting>
  <conditionalFormatting sqref="C135:G135 I135 K135">
    <cfRule type="cellIs" dxfId="18" priority="22" operator="equal">
      <formula>0</formula>
    </cfRule>
  </conditionalFormatting>
  <conditionalFormatting sqref="D136:G136 I136">
    <cfRule type="cellIs" dxfId="17" priority="21" operator="equal">
      <formula>0</formula>
    </cfRule>
  </conditionalFormatting>
  <conditionalFormatting sqref="D133">
    <cfRule type="cellIs" dxfId="16" priority="17" operator="equal">
      <formula>0</formula>
    </cfRule>
  </conditionalFormatting>
  <conditionalFormatting sqref="K136">
    <cfRule type="cellIs" dxfId="15" priority="16" operator="equal">
      <formula>0</formula>
    </cfRule>
  </conditionalFormatting>
  <conditionalFormatting sqref="C136">
    <cfRule type="cellIs" dxfId="14" priority="15" operator="equal">
      <formula>0</formula>
    </cfRule>
  </conditionalFormatting>
  <conditionalFormatting sqref="D15:G15">
    <cfRule type="cellIs" dxfId="13" priority="12" operator="equal">
      <formula>0</formula>
    </cfRule>
  </conditionalFormatting>
  <conditionalFormatting sqref="C10:D12 C9 I9 E9:G9 K9">
    <cfRule type="cellIs" dxfId="12" priority="13" operator="equal">
      <formula>0</formula>
    </cfRule>
  </conditionalFormatting>
  <conditionalFormatting sqref="I15 K15">
    <cfRule type="cellIs" dxfId="11" priority="11" operator="equal">
      <formula>0</formula>
    </cfRule>
  </conditionalFormatting>
  <conditionalFormatting sqref="H9:H15 J9:J15 L12:M15 M9:M11">
    <cfRule type="cellIs" dxfId="10" priority="14" operator="equal">
      <formula>0</formula>
    </cfRule>
  </conditionalFormatting>
  <conditionalFormatting sqref="D9">
    <cfRule type="cellIs" dxfId="9" priority="9" operator="equal">
      <formula>0</formula>
    </cfRule>
  </conditionalFormatting>
  <conditionalFormatting sqref="A9:B9">
    <cfRule type="cellIs" dxfId="8" priority="8" operator="equal">
      <formula>0</formula>
    </cfRule>
  </conditionalFormatting>
  <conditionalFormatting sqref="A15:C15">
    <cfRule type="cellIs" dxfId="7" priority="10" operator="equal">
      <formula>0</formula>
    </cfRule>
  </conditionalFormatting>
  <conditionalFormatting sqref="E10:G14 I10:I14 K10:K14">
    <cfRule type="cellIs" dxfId="6" priority="6" operator="equal">
      <formula>0</formula>
    </cfRule>
  </conditionalFormatting>
  <conditionalFormatting sqref="D14">
    <cfRule type="cellIs" dxfId="5" priority="5" operator="equal">
      <formula>0</formula>
    </cfRule>
  </conditionalFormatting>
  <conditionalFormatting sqref="D13">
    <cfRule type="cellIs" dxfId="4" priority="4" operator="equal">
      <formula>0</formula>
    </cfRule>
  </conditionalFormatting>
  <conditionalFormatting sqref="C13:C14">
    <cfRule type="cellIs" dxfId="3" priority="2" operator="equal">
      <formula>0</formula>
    </cfRule>
  </conditionalFormatting>
  <conditionalFormatting sqref="B13">
    <cfRule type="cellIs" dxfId="2" priority="3" operator="equal">
      <formula>0</formula>
    </cfRule>
  </conditionalFormatting>
  <conditionalFormatting sqref="B14">
    <cfRule type="cellIs" dxfId="1" priority="7" stopIfTrue="1" operator="equal">
      <formula>8223.307275</formula>
    </cfRule>
  </conditionalFormatting>
  <conditionalFormatting sqref="L9:L11">
    <cfRule type="cellIs" dxfId="0" priority="1" operator="equal">
      <formula>0</formula>
    </cfRule>
  </conditionalFormatting>
  <pageMargins left="0.2" right="0.2" top="0.5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Aleksandre Gogsadze</cp:lastModifiedBy>
  <cp:lastPrinted>2021-04-19T12:47:07Z</cp:lastPrinted>
  <dcterms:created xsi:type="dcterms:W3CDTF">2018-11-17T00:32:38Z</dcterms:created>
  <dcterms:modified xsi:type="dcterms:W3CDTF">2021-09-10T05:39:11Z</dcterms:modified>
</cp:coreProperties>
</file>