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680" yWindow="-120" windowWidth="20730" windowHeight="11760"/>
  </bookViews>
  <sheets>
    <sheet name="EXP" sheetId="8" r:id="rId1"/>
  </sheets>
  <externalReferences>
    <externalReference r:id="rId2"/>
  </externalReferences>
  <definedNames>
    <definedName name="_xlnm.Print_Area" localSheetId="0">EXP!$A$1:$H$190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60" i="8"/>
  <c r="F159"/>
  <c r="E157"/>
  <c r="F157" s="1"/>
  <c r="E156"/>
  <c r="F156" s="1"/>
  <c r="F154"/>
  <c r="F153"/>
  <c r="F152"/>
  <c r="F151"/>
  <c r="F150"/>
  <c r="F149"/>
  <c r="F147"/>
  <c r="F146"/>
  <c r="F145"/>
  <c r="F143"/>
  <c r="F140"/>
  <c r="F139"/>
  <c r="F138"/>
  <c r="F137"/>
  <c r="F136"/>
  <c r="F134"/>
  <c r="F133"/>
  <c r="F132"/>
  <c r="F131"/>
  <c r="F130"/>
  <c r="F129"/>
  <c r="F127"/>
  <c r="F126"/>
  <c r="F124"/>
  <c r="F123"/>
  <c r="F122"/>
  <c r="F121"/>
  <c r="F119"/>
  <c r="F117"/>
  <c r="F116"/>
  <c r="F115"/>
  <c r="F114"/>
  <c r="F113"/>
  <c r="E112"/>
  <c r="F112" s="1"/>
  <c r="F111"/>
  <c r="F110"/>
  <c r="F108"/>
  <c r="F107"/>
  <c r="F106"/>
  <c r="F105"/>
  <c r="F104"/>
  <c r="F103"/>
  <c r="E102"/>
  <c r="F102" s="1"/>
  <c r="F101"/>
  <c r="F100"/>
  <c r="F98"/>
  <c r="F97"/>
  <c r="F95"/>
  <c r="F94"/>
  <c r="F86"/>
  <c r="F85"/>
  <c r="F84"/>
  <c r="F83"/>
  <c r="F82"/>
  <c r="E80"/>
  <c r="F80" s="1"/>
  <c r="E79"/>
  <c r="F79" s="1"/>
  <c r="F76"/>
  <c r="F74"/>
  <c r="E73"/>
  <c r="F73" s="1"/>
  <c r="E72"/>
  <c r="F72" s="1"/>
  <c r="F71"/>
  <c r="F70"/>
  <c r="E69"/>
  <c r="F69" s="1"/>
  <c r="F67"/>
  <c r="F66"/>
  <c r="F65"/>
  <c r="F64"/>
  <c r="F63"/>
  <c r="F62"/>
  <c r="F61"/>
  <c r="F60"/>
  <c r="F59"/>
  <c r="F49"/>
  <c r="F48"/>
  <c r="F47"/>
  <c r="F46"/>
  <c r="F45"/>
  <c r="F44"/>
  <c r="F39"/>
  <c r="F38"/>
  <c r="F37"/>
  <c r="F36"/>
  <c r="F35"/>
  <c r="F34"/>
  <c r="F33"/>
  <c r="F32"/>
  <c r="F31"/>
  <c r="F29"/>
  <c r="F28"/>
  <c r="D28"/>
  <c r="F27"/>
  <c r="F26"/>
  <c r="E23"/>
  <c r="F22"/>
  <c r="F21"/>
  <c r="F19"/>
  <c r="F18"/>
  <c r="F17"/>
  <c r="E14"/>
  <c r="F14" s="1"/>
  <c r="E13"/>
  <c r="F13" s="1"/>
  <c r="F11"/>
  <c r="F10"/>
  <c r="F23" l="1"/>
  <c r="F24"/>
  <c r="F40"/>
  <c r="F41" l="1"/>
  <c r="F51"/>
  <c r="F42"/>
  <c r="F52"/>
  <c r="F50"/>
  <c r="F53" l="1"/>
  <c r="F54"/>
  <c r="F57"/>
  <c r="F55"/>
  <c r="F56"/>
</calcChain>
</file>

<file path=xl/sharedStrings.xml><?xml version="1.0" encoding="utf-8"?>
<sst xmlns="http://schemas.openxmlformats.org/spreadsheetml/2006/main" count="394" uniqueCount="197">
  <si>
    <t>#rigze</t>
  </si>
  <si>
    <t>normativis nomeri da Sifri</t>
  </si>
  <si>
    <t>samuSaoebis da danaxarjebis dasaxeleba,  mowyobilobis daxasiaTeba</t>
  </si>
  <si>
    <t>raodenoba</t>
  </si>
  <si>
    <t>jami</t>
  </si>
  <si>
    <t>sul</t>
  </si>
  <si>
    <t>ღირებულება (ლარი)</t>
  </si>
  <si>
    <t>ganz.   ერთ</t>
  </si>
  <si>
    <t>norm. erT-ზe</t>
  </si>
  <si>
    <t>erT.   fasi</t>
  </si>
  <si>
    <t xml:space="preserve">დანართი N2 </t>
  </si>
  <si>
    <t>ხარჯთაღრიცხვა</t>
  </si>
  <si>
    <t>___%</t>
  </si>
  <si>
    <t xml:space="preserve">gegmiuri dagroveba </t>
  </si>
  <si>
    <r>
      <t xml:space="preserve">gauTvaliswinebeli samuSaoebi </t>
    </r>
    <r>
      <rPr>
        <b/>
        <sz val="11"/>
        <color indexed="10"/>
        <rFont val="AcadNusx"/>
      </rPr>
      <t>(*)</t>
    </r>
  </si>
  <si>
    <t>პრეტენდენტი ორგანიზაცია</t>
  </si>
  <si>
    <t>ხელმოწერა</t>
  </si>
  <si>
    <t>შენიშვნა:</t>
  </si>
  <si>
    <t>პრეტენდენტის მიერ ივსება დანართი N2-ის მე-7 და შესაბამისად მე-8 სვეტები (ღირებულების გრაფები)</t>
  </si>
  <si>
    <t>ხარჯთაღრიცხვაში ცდომილებად არ ჩაითვლება შემთხვევა,  თუ PDF ფორმატში წარმოდგენილ ხარჯთაღრიცხვაში რაოდენობისა და ერთეულის ფასის ნამრავლი იქნება არასწორი და ცდომილება გამოწვეული იქნება რიცხვ(ებ)ის  ფორმატში დამრგვალების გამო. (აღნიშნული გადამოწმდება პრეტენდენტის მიერ Excel-ის ფორმატში წარმოდგენილ ხარჯთაღრიცხვაში)</t>
  </si>
  <si>
    <r>
      <t xml:space="preserve">დანართი #2-ის ფორმაში </t>
    </r>
    <r>
      <rPr>
        <b/>
        <sz val="11"/>
        <rFont val="AcadNusx"/>
      </rPr>
      <t>განსაფასებელი პოზიციები</t>
    </r>
    <r>
      <rPr>
        <sz val="11"/>
        <rFont val="AcadNusx"/>
      </rPr>
      <t xml:space="preserve"> გამოყოფილია მუქი, შენიშვნის მე-4 მუხლის იდენტური მონიშვნის ფონით/ფერით.</t>
    </r>
  </si>
  <si>
    <t>იმის მიუხედავად არის თუ არა პრეტენდენტი დღგ-ს გადამხდელად რეგისტრირებული ხარჯთაღრიცხვა შედგენილი და წარმოდგენილი უნდა იყოს დღგ-ს გარეშე. 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 დ.ღ.გ-ს გადამხდელად რეგისტრაციის შესახებ, ხელშეკრულების საერთო ღირებულებაში განისაზღვრება ხარჯთაღრიცხვით/დაზუსტებული ხარჯთაღრიცხვით დაფიქსირებული საბოლოო ჯამური ფასის შესაბამისი დ.ღ.გ. -ს ოდენობა.</t>
  </si>
  <si>
    <t xml:space="preserve">sul jami </t>
  </si>
  <si>
    <t xml:space="preserve">zednadebi xarjebi </t>
  </si>
  <si>
    <t xml:space="preserve">ჯამი </t>
  </si>
  <si>
    <t>m2</t>
  </si>
  <si>
    <t xml:space="preserve">Sromis danaxarjebi  </t>
  </si>
  <si>
    <t>kac/sT</t>
  </si>
  <si>
    <t>sxva manqana</t>
  </si>
  <si>
    <t>lari</t>
  </si>
  <si>
    <t>10-11</t>
  </si>
  <si>
    <t>m3</t>
  </si>
  <si>
    <t xml:space="preserve">Sromis danaxarjebi </t>
  </si>
  <si>
    <t xml:space="preserve">xis ficari </t>
  </si>
  <si>
    <t>samSeneblo lursmani</t>
  </si>
  <si>
    <t>kg</t>
  </si>
  <si>
    <t>mavTuli glinula</t>
  </si>
  <si>
    <t>sxva masala</t>
  </si>
  <si>
    <t>მ2</t>
  </si>
  <si>
    <t xml:space="preserve">arsebuli xis aivnis konstruqciebis sruli demontaJi </t>
  </si>
  <si>
    <t>aivnis saxuravis gamagreba xis droebiTi dgarebiT</t>
  </si>
  <si>
    <t>Sromis danaxarjebi</t>
  </si>
  <si>
    <t xml:space="preserve">sxva manqana </t>
  </si>
  <si>
    <t xml:space="preserve">პროექტით </t>
  </si>
  <si>
    <t>xis dgarebi 100X100mm</t>
  </si>
  <si>
    <t>xis ficari 30X150mm</t>
  </si>
  <si>
    <t>1-80-3</t>
  </si>
  <si>
    <t>gruntis amoReba saZirkvlis mosawyobad</t>
  </si>
  <si>
    <t>miwis datvirTva a/m</t>
  </si>
  <si>
    <t>t</t>
  </si>
  <si>
    <t xml:space="preserve">miwis gatana 20 km-mde </t>
  </si>
  <si>
    <t>8-3-2</t>
  </si>
  <si>
    <t>RorRis safuZvelis mowyoba saZirkvlis qveS</t>
  </si>
  <si>
    <t>RorRi</t>
  </si>
  <si>
    <t>6-1-5</t>
  </si>
  <si>
    <t>yalibis fari</t>
  </si>
  <si>
    <t xml:space="preserve">xis ficari 3x.40mm </t>
  </si>
  <si>
    <t xml:space="preserve">armatura a-1 </t>
  </si>
  <si>
    <t>armatura a-3</t>
  </si>
  <si>
    <t>liTonis furceli 120mm</t>
  </si>
  <si>
    <t>9-32-12</t>
  </si>
  <si>
    <t xml:space="preserve">liTonis karkasis montaJi </t>
  </si>
  <si>
    <t>liTonis dgarebi d=140-6</t>
  </si>
  <si>
    <t>ortesebti profili N#20</t>
  </si>
  <si>
    <t>Sveleris profili N#20</t>
  </si>
  <si>
    <t>kvadratuli milebi 40X40X3</t>
  </si>
  <si>
    <t>liTonis furceli 8mm</t>
  </si>
  <si>
    <t>liTonis furceli 10mm</t>
  </si>
  <si>
    <t>kuTxovana 75X75X5</t>
  </si>
  <si>
    <t>eleqtrodi</t>
  </si>
  <si>
    <t>liTonis konstruqciebis SeRebva orjer antikoroziuli saRebaviT 2-jer</t>
  </si>
  <si>
    <t xml:space="preserve">olifa </t>
  </si>
  <si>
    <t>antikoroziuli saRebavi</t>
  </si>
  <si>
    <t>6-16-1</t>
  </si>
  <si>
    <t>xis ficari 2x.25-32mm</t>
  </si>
  <si>
    <t>xis ficari 2x.40mm da meti</t>
  </si>
  <si>
    <t>xis ficari 3x.40mm da meti</t>
  </si>
  <si>
    <t>6-1-20</t>
  </si>
  <si>
    <t>10-20-1</t>
  </si>
  <si>
    <t>ლითონის კარის მოწყობა</t>
  </si>
  <si>
    <t>საბაზრო</t>
  </si>
  <si>
    <t>ლითონის კარი აქსესუარებით შეღებილი</t>
  </si>
  <si>
    <t>15-165-5</t>
  </si>
  <si>
    <t>droebiTi xis dgarebis demontaJi</t>
  </si>
  <si>
    <t>kibis safexurebis mopirkeTeba xaoiani zedapiris mqone xelovnuri granitis filebiT</t>
  </si>
  <si>
    <t>webocementi</t>
  </si>
  <si>
    <t>keramogranitis  filebi</t>
  </si>
  <si>
    <t>11-20-3</t>
  </si>
  <si>
    <r>
      <t>r</t>
    </r>
    <r>
      <rPr>
        <sz val="11"/>
        <rFont val="Arial Cyr"/>
      </rPr>
      <t xml:space="preserve">  </t>
    </r>
    <r>
      <rPr>
        <sz val="11"/>
        <rFont val="Times New Roman"/>
        <family val="1"/>
      </rPr>
      <t>25-8-15</t>
    </r>
  </si>
  <si>
    <r>
      <t>monoliTuri rk/betonis wertilovani saZirkvlis mowyoba B</t>
    </r>
    <r>
      <rPr>
        <b/>
        <sz val="11"/>
        <rFont val="Arial"/>
        <family val="2"/>
        <charset val="204"/>
      </rPr>
      <t>B-25</t>
    </r>
    <r>
      <rPr>
        <b/>
        <sz val="11"/>
        <rFont val="AcadNusx"/>
      </rPr>
      <t xml:space="preserve"> betonisagan </t>
    </r>
  </si>
  <si>
    <r>
      <t xml:space="preserve"> B</t>
    </r>
    <r>
      <rPr>
        <sz val="11"/>
        <rFont val="Arial"/>
        <family val="2"/>
        <charset val="204"/>
      </rPr>
      <t>B-25</t>
    </r>
    <r>
      <rPr>
        <sz val="11"/>
        <rFont val="AcadNusx"/>
      </rPr>
      <t xml:space="preserve"> betoni</t>
    </r>
  </si>
  <si>
    <r>
      <t>34-33-6</t>
    </r>
    <r>
      <rPr>
        <sz val="11"/>
        <rFont val="AcadNusx"/>
      </rPr>
      <t>miyenebiT</t>
    </r>
  </si>
  <si>
    <r>
      <t xml:space="preserve">monoliTuri rk/betonis fila </t>
    </r>
    <r>
      <rPr>
        <b/>
        <sz val="11"/>
        <rFont val="Arial"/>
        <family val="2"/>
      </rPr>
      <t>B25</t>
    </r>
    <r>
      <rPr>
        <b/>
        <sz val="11"/>
        <rFont val="AcadNusx"/>
      </rPr>
      <t xml:space="preserve"> betonisagan </t>
    </r>
  </si>
  <si>
    <r>
      <t xml:space="preserve">betoni </t>
    </r>
    <r>
      <rPr>
        <sz val="11"/>
        <rFont val="Arial"/>
        <family val="2"/>
      </rPr>
      <t>B25</t>
    </r>
  </si>
  <si>
    <r>
      <t xml:space="preserve">monoliTuri betonis kibis  mowyoba </t>
    </r>
    <r>
      <rPr>
        <b/>
        <sz val="11"/>
        <rFont val="Arial"/>
        <family val="2"/>
      </rPr>
      <t>B15</t>
    </r>
    <r>
      <rPr>
        <b/>
        <sz val="11"/>
        <rFont val="AcadNusx"/>
      </rPr>
      <t xml:space="preserve"> betonisagan </t>
    </r>
  </si>
  <si>
    <r>
      <t xml:space="preserve">betoni </t>
    </r>
    <r>
      <rPr>
        <sz val="11"/>
        <rFont val="Arial"/>
        <family val="2"/>
      </rPr>
      <t>B15</t>
    </r>
  </si>
  <si>
    <r>
      <t xml:space="preserve">ВЗЕР     </t>
    </r>
    <r>
      <rPr>
        <b/>
        <sz val="11"/>
        <rFont val="Arial Cyr"/>
      </rPr>
      <t xml:space="preserve"> </t>
    </r>
    <r>
      <rPr>
        <b/>
        <sz val="11"/>
        <rFont val="Times New Roman"/>
        <family val="1"/>
      </rPr>
      <t>25-8-15</t>
    </r>
  </si>
  <si>
    <r>
      <rPr>
        <b/>
        <sz val="11"/>
        <color indexed="10"/>
        <rFont val="AcadMtavr"/>
      </rPr>
      <t>(*)</t>
    </r>
    <r>
      <rPr>
        <sz val="11"/>
        <rFont val="AcadMtavr"/>
      </rPr>
      <t xml:space="preserve"> დაუშვებელია პრეტენდენტის  მიერ ხარჯთაღრიცხვაში გაუთვალისწინებელი ხარჯების პროცენტული მაჩვენებლის შეცვლა </t>
    </r>
    <r>
      <rPr>
        <b/>
        <sz val="11"/>
        <color indexed="10"/>
        <rFont val="AcadMtavr"/>
      </rPr>
      <t>(3%)</t>
    </r>
  </si>
  <si>
    <t>თავი #1 -- ქალაქ ბოლნისში სულხან-საბა ორბელიანის  ქ.N93-ში მცხოვრები ელიზავეტა ბადალიანის საცხოვრებელი სახლის აივნის და კიბის სარეაბილიტაციო  სამუშაოები</t>
  </si>
  <si>
    <t>სნდაწ
IV-2-82
46-28-3</t>
  </si>
  <si>
    <t xml:space="preserve">არსებული ასბესტის სახურავის დემონტაჟი
  </t>
  </si>
  <si>
    <t>100მ²</t>
  </si>
  <si>
    <t>შრომითი რესურსები</t>
  </si>
  <si>
    <t>კაც/სთ</t>
  </si>
  <si>
    <t>მანქანები</t>
  </si>
  <si>
    <t>ლარი</t>
  </si>
  <si>
    <t>სნდაწ
IV-2-82
46-27-4</t>
  </si>
  <si>
    <t xml:space="preserve">არსებული შელარტყვის დემონტაჟი
  </t>
  </si>
  <si>
    <t>სნდაწ
IV-2-82
10-11
მისად.</t>
  </si>
  <si>
    <t xml:space="preserve">სახურავის დეფექტური ხის კონსტრუქციების შეცვლა      </t>
  </si>
  <si>
    <t>კუბ.მ</t>
  </si>
  <si>
    <t>სრფ.5.27</t>
  </si>
  <si>
    <t>ხის ძელები</t>
  </si>
  <si>
    <t>სრფ.5.1</t>
  </si>
  <si>
    <t>ხე მასალა დახერხილი ნედლი წიწვოვანი</t>
  </si>
  <si>
    <t>სფ</t>
  </si>
  <si>
    <t xml:space="preserve">პასა ანტისეპტიკური </t>
  </si>
  <si>
    <t>კგ</t>
  </si>
  <si>
    <t>სრფ.4.1.381</t>
  </si>
  <si>
    <t>ტოლი</t>
  </si>
  <si>
    <r>
      <t>მ</t>
    </r>
    <r>
      <rPr>
        <vertAlign val="superscript"/>
        <sz val="11"/>
        <rFont val="Sylfaen"/>
        <family val="1"/>
        <charset val="204"/>
      </rPr>
      <t>2</t>
    </r>
  </si>
  <si>
    <t>სრფ.1.10.1</t>
  </si>
  <si>
    <t>ლურსმანი ღარიანი</t>
  </si>
  <si>
    <t>სრფ.1.46</t>
  </si>
  <si>
    <t>გლინულა f-6,5მმ</t>
  </si>
  <si>
    <t>სხვა ხარჯები</t>
  </si>
  <si>
    <t>სახურავის ახალი შეფიცვრის მოწყობა</t>
  </si>
  <si>
    <t>სრფ.5.37</t>
  </si>
  <si>
    <t>სრფ.5.9</t>
  </si>
  <si>
    <t>ხე მასალა დახერხილი ნედლი წიწვოვანი(ლარტყა  4X10სმ)</t>
  </si>
  <si>
    <t xml:space="preserve">პასტა ანტისეპტიკური </t>
  </si>
  <si>
    <t>სრფ.4.1.390</t>
  </si>
  <si>
    <t>სრფ.1.10.23</t>
  </si>
  <si>
    <t>სამაგრი</t>
  </si>
  <si>
    <t>ტნ</t>
  </si>
  <si>
    <t>პროექტით</t>
  </si>
  <si>
    <t>სნდაწ
9-4-1
მისად.</t>
  </si>
  <si>
    <t>შენობის ბურულის მოწყობა მოთუთიებული პროფნასტილით</t>
  </si>
  <si>
    <t>100   კვ.მ</t>
  </si>
  <si>
    <t>სრფ.1.5.13</t>
  </si>
  <si>
    <t xml:space="preserve"> მოთუთიებული პროფნასტილი    სისქით 0,5მმ</t>
  </si>
  <si>
    <t>კვ.მ</t>
  </si>
  <si>
    <t>სრფ.1.10.24</t>
  </si>
  <si>
    <t>სჭვალი მეტალოკრამიტის</t>
  </si>
  <si>
    <t>ცალი</t>
  </si>
  <si>
    <t>სრფ.1.5.17</t>
  </si>
  <si>
    <t>მოთუთიებული თუნუქის ფურცელი კეხისათვის,სისქ.0,5მმ</t>
  </si>
  <si>
    <t>ნაჭედი სახურავისთვის(კავი,სამაგრი)</t>
  </si>
  <si>
    <t>სნდაწ
IV-2-82
12-8-4
მისად</t>
  </si>
  <si>
    <t>წყალსადინარი ღარის მოწყობა</t>
  </si>
  <si>
    <t>100       გ.მ</t>
  </si>
  <si>
    <t>სრფ.1..10.26</t>
  </si>
  <si>
    <t xml:space="preserve">სჭვალი </t>
  </si>
  <si>
    <t>სრფ.1..9.71</t>
  </si>
  <si>
    <t>წყალსადინარი ღარი მეტალოკრამიტის</t>
  </si>
  <si>
    <t>გ.მ</t>
  </si>
  <si>
    <t>სრფ.1..5.18</t>
  </si>
  <si>
    <t>ღარის  სამაგრი</t>
  </si>
  <si>
    <t>ც</t>
  </si>
  <si>
    <t>სნდაწ
IV-2-82
12-8-3
მისად.</t>
  </si>
  <si>
    <t>წყალჩამომშვები მილების მოწყობა d-100მმ</t>
  </si>
  <si>
    <t>100გ.მ</t>
  </si>
  <si>
    <t>მილების სამგრი</t>
  </si>
  <si>
    <t>წყალჩამომშვები მილები d-100მმ, სისქ,0,5მმ</t>
  </si>
  <si>
    <t xml:space="preserve"> d-100მმ  წყალჩამომშვები ძაბრი სისქ.0,5მმ</t>
  </si>
  <si>
    <t>სრფ.4.3.23</t>
  </si>
  <si>
    <t>წყალჩამომშვები მილების მუხლი, d-100მმ, სისქ,0,5მმ</t>
  </si>
  <si>
    <t>სნდაწ
IV-2-82
10-38-3</t>
  </si>
  <si>
    <t>100     კვ.მ</t>
  </si>
  <si>
    <t>შრომითი რესურსი</t>
  </si>
  <si>
    <t>ანტისეპტიკური საღებავი</t>
  </si>
  <si>
    <t>10-37-1.</t>
  </si>
  <si>
    <t>ამონიუმფოსფსტი 0,42X3,2=</t>
  </si>
  <si>
    <t>ამონიუმსულფატი0,127X3,2=</t>
  </si>
  <si>
    <t>ნავთის კონტაქტი 0,42X3,2=</t>
  </si>
  <si>
    <t>E-1-16 
ცხ-2
პ.4</t>
  </si>
  <si>
    <t xml:space="preserve">სამშენებლო მასალებისა და სამშენებლო ნაგავის დატვირთვა,ატანა და ჩამოტანა 1ტ-ნიანი ტვითამწეობის ელჯალამბარით </t>
  </si>
  <si>
    <t>100მ3</t>
  </si>
  <si>
    <t>შრომითი რესურსი( მტვირთავის)</t>
  </si>
  <si>
    <t>სრფ.13..87 კოდი 0620</t>
  </si>
  <si>
    <t>ჯალამბარი ელექტრინული 1ტნ-იანი</t>
  </si>
  <si>
    <t>მ.სთ</t>
  </si>
  <si>
    <t>ВЗЕР 1-3</t>
  </si>
  <si>
    <t>სამშენებლო ნაგავის დატვირთვა ხელით ა/თვითმცლელზე</t>
  </si>
  <si>
    <t>სრფ.14.10</t>
  </si>
  <si>
    <t>სამშენებლო ნაგავის ტრანსპორტირება 10 კმ-მდე</t>
  </si>
  <si>
    <t>ძველი და ახალი სანივნივე სისტემისა და მოლარტყვის ანტისეპტირება</t>
  </si>
  <si>
    <t>ძველი და ახალი სანივნივე კონსტრუქციების ცეცხლდაცვა</t>
  </si>
  <si>
    <t xml:space="preserve">jami -- თავი  #1 </t>
  </si>
  <si>
    <t>თავი #2 -- სოფელ ნახიდურში მცხოვრები ჯამილა გარაევას საცხოვრებელი სახლის სახურავის
სარეაბილიტაციო სამუშაოები</t>
  </si>
  <si>
    <t>ქალაქ ბოლნისში სულხან-საბა ორბელიანის  ქ.N93-ში მცხოვრები ელიზავეტა ბადალიანის საცხოვრებელი სახლის აივნის და კიბის სარეაბილიტაციო  სამუშაოების, ასევე  სოფელ ნახიდურში მცხოვრები ჯამილა გარაევას საცხოვრებელი სახლის სახურავის სარეაბილიტაციო სამუშაოების</t>
  </si>
  <si>
    <t>zednadebi xarjebi saamSeneblo samuSaoebze</t>
  </si>
  <si>
    <t xml:space="preserve">jami -- თავი  #2 </t>
  </si>
  <si>
    <t>sul jami (Tavi #1 + Tavi #2)</t>
  </si>
  <si>
    <r>
      <t xml:space="preserve">ხარჯთაღრიცხვის თავი N1-ის ჯამური ღირებულება არ უნდა აღემატებოდეს  </t>
    </r>
    <r>
      <rPr>
        <b/>
        <sz val="11"/>
        <color indexed="10"/>
        <rFont val="Calibri"/>
        <family val="2"/>
      </rPr>
      <t>16900  ლარს (დღგ-ს გარეშე)</t>
    </r>
  </si>
  <si>
    <r>
      <t xml:space="preserve">ხარჯთაღრიცხვის თავი N2-ის ჯამური ღირებულება არ უნდა აღემატებოდეს  </t>
    </r>
    <r>
      <rPr>
        <b/>
        <sz val="11"/>
        <color rgb="FFFF0000"/>
        <rFont val="Calibri"/>
        <family val="2"/>
        <scheme val="minor"/>
      </rPr>
      <t>15250</t>
    </r>
    <r>
      <rPr>
        <b/>
        <sz val="11"/>
        <color indexed="10"/>
        <rFont val="Calibri"/>
        <family val="2"/>
      </rPr>
      <t xml:space="preserve">  ლარს (დღგ-ს გარეშე)</t>
    </r>
  </si>
  <si>
    <t>ხარჯთაღრიცხვის თავი N2-ში  მე-3 და მე-4  მუხლებში ასახული  ნებისმიერი ხის მასალის ფასი უნდა იყოს იდენტური (ერთიდაიგივე ღირებულების)</t>
  </si>
</sst>
</file>

<file path=xl/styles.xml><?xml version="1.0" encoding="utf-8"?>
<styleSheet xmlns="http://schemas.openxmlformats.org/spreadsheetml/2006/main">
  <numFmts count="11">
    <numFmt numFmtId="43" formatCode="_-* #,##0.00\ _₾_-;\-* #,##0.00\ _₾_-;_-* &quot;-&quot;??\ _₾_-;_-@_-"/>
    <numFmt numFmtId="164" formatCode="[$-437]yyyy\ &quot;წლის&quot;\ dd\ mm\,\ dddd"/>
    <numFmt numFmtId="165" formatCode="_-* #,##0.00_-;\-* #,##0.00_-;_-* &quot;-&quot;??_-;_-@_-"/>
    <numFmt numFmtId="166" formatCode="_-* #,##0.00_р_._-;\-* #,##0.00_р_._-;_-* &quot;-&quot;??_р_._-;_-@_-"/>
    <numFmt numFmtId="167" formatCode="0.000"/>
    <numFmt numFmtId="168" formatCode="0.0000"/>
    <numFmt numFmtId="169" formatCode="_(* #,##0.00_);_(* \(#,##0.00\);_(* &quot;-&quot;??_);_(@_)"/>
    <numFmt numFmtId="170" formatCode="_(* #,##0.000_);_(* \(#,##0.000\);_(* &quot;-&quot;??_);_(@_)"/>
    <numFmt numFmtId="171" formatCode="_-* #,##0.00\ _₽_-;\-* #,##0.00\ _₽_-;_-* &quot;-&quot;??\ _₽_-;_-@_-"/>
    <numFmt numFmtId="172" formatCode="_-* #,##0\ _₽_-;\-* #,##0\ _₽_-;_-* &quot;-&quot;??\ _₽_-;_-@_-"/>
    <numFmt numFmtId="173" formatCode="0.0"/>
  </numFmts>
  <fonts count="6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AcadNusx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name val="AcadNusx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b/>
      <sz val="11"/>
      <name val="AcadNusx"/>
    </font>
    <font>
      <sz val="11"/>
      <name val="AcadNusx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cadNusx"/>
    </font>
    <font>
      <b/>
      <sz val="10"/>
      <name val="AcadNusx"/>
    </font>
    <font>
      <sz val="10"/>
      <name val="Arial"/>
      <family val="2"/>
    </font>
    <font>
      <b/>
      <sz val="11"/>
      <color indexed="10"/>
      <name val="AcadNusx"/>
    </font>
    <font>
      <b/>
      <sz val="11"/>
      <color rgb="FFFF0000"/>
      <name val="AcadNusx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AcadNusx"/>
    </font>
    <font>
      <sz val="11"/>
      <name val="Arial Cyr"/>
    </font>
    <font>
      <sz val="14"/>
      <name val="AcadMtavr"/>
    </font>
    <font>
      <sz val="11"/>
      <name val="AcadMtavr"/>
    </font>
    <font>
      <b/>
      <sz val="11"/>
      <color indexed="10"/>
      <name val="AcadMtavr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Sylfae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AcadNusx"/>
    </font>
    <font>
      <b/>
      <sz val="11"/>
      <color theme="1"/>
      <name val="AcadNusx"/>
    </font>
    <font>
      <sz val="11"/>
      <color rgb="FFFF0000"/>
      <name val="AcadNusx"/>
    </font>
    <font>
      <sz val="11"/>
      <color theme="1"/>
      <name val="AcadNusx"/>
    </font>
    <font>
      <i/>
      <sz val="11"/>
      <name val="AcadNusx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sz val="11"/>
      <name val="Arial"/>
      <family val="2"/>
    </font>
    <font>
      <b/>
      <sz val="11"/>
      <name val="Arial Cyr"/>
    </font>
    <font>
      <b/>
      <sz val="10"/>
      <name val="Sylfaen"/>
      <family val="1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b/>
      <sz val="11"/>
      <color rgb="FFFF0000"/>
      <name val="Sylfaen"/>
      <family val="1"/>
      <charset val="204"/>
    </font>
    <font>
      <sz val="11"/>
      <name val="Sylfaen"/>
      <family val="1"/>
      <charset val="204"/>
    </font>
    <font>
      <sz val="11"/>
      <color rgb="FFFF0000"/>
      <name val="Sylfaen"/>
      <family val="1"/>
      <charset val="204"/>
    </font>
    <font>
      <b/>
      <sz val="11"/>
      <name val="Sylfaen"/>
      <family val="1"/>
      <charset val="204"/>
    </font>
    <font>
      <vertAlign val="superscript"/>
      <sz val="11"/>
      <name val="Sylfaen"/>
      <family val="1"/>
      <charset val="204"/>
    </font>
    <font>
      <b/>
      <sz val="10"/>
      <color theme="1" tint="0.1499984740745262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 tint="0.1499984740745262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rgb="FF000000"/>
      <name val="Sylfaen"/>
      <family val="1"/>
      <charset val="204"/>
    </font>
    <font>
      <b/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" fillId="0" borderId="0"/>
    <xf numFmtId="166" fontId="28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0" fontId="8" fillId="0" borderId="0"/>
    <xf numFmtId="0" fontId="16" fillId="0" borderId="0"/>
  </cellStyleXfs>
  <cellXfs count="243">
    <xf numFmtId="0" fontId="0" fillId="0" borderId="0" xfId="0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8" xfId="2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right" vertical="center" wrapText="1"/>
    </xf>
    <xf numFmtId="9" fontId="18" fillId="4" borderId="1" xfId="0" applyNumberFormat="1" applyFont="1" applyFill="1" applyBorder="1" applyAlignment="1">
      <alignment horizontal="right" vertical="center" wrapText="1"/>
    </xf>
    <xf numFmtId="0" fontId="14" fillId="4" borderId="0" xfId="10" applyFont="1" applyFill="1" applyBorder="1" applyAlignment="1" applyProtection="1">
      <alignment horizontal="center"/>
    </xf>
    <xf numFmtId="0" fontId="15" fillId="0" borderId="0" xfId="10" applyFont="1" applyFill="1" applyBorder="1" applyAlignment="1" applyProtection="1">
      <alignment horizontal="right"/>
    </xf>
    <xf numFmtId="9" fontId="14" fillId="0" borderId="0" xfId="11" applyFont="1" applyFill="1" applyBorder="1" applyAlignment="1" applyProtection="1">
      <alignment horizontal="center"/>
    </xf>
    <xf numFmtId="165" fontId="14" fillId="0" borderId="0" xfId="12" applyNumberFormat="1" applyFont="1" applyFill="1" applyBorder="1" applyAlignment="1" applyProtection="1">
      <alignment horizontal="center"/>
    </xf>
    <xf numFmtId="166" fontId="14" fillId="0" borderId="0" xfId="7" applyNumberFormat="1" applyFont="1" applyFill="1" applyBorder="1" applyAlignment="1" applyProtection="1">
      <alignment vertical="center"/>
    </xf>
    <xf numFmtId="166" fontId="14" fillId="0" borderId="0" xfId="7" applyNumberFormat="1" applyFont="1" applyFill="1" applyBorder="1" applyAlignment="1" applyProtection="1"/>
    <xf numFmtId="0" fontId="20" fillId="0" borderId="0" xfId="0" applyFont="1"/>
    <xf numFmtId="0" fontId="21" fillId="0" borderId="0" xfId="13" applyFont="1" applyBorder="1" applyAlignment="1">
      <alignment horizontal="center" vertical="center"/>
    </xf>
    <xf numFmtId="0" fontId="21" fillId="4" borderId="0" xfId="13" applyFont="1" applyFill="1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23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/>
    </xf>
    <xf numFmtId="0" fontId="14" fillId="3" borderId="5" xfId="10" applyFont="1" applyFill="1" applyBorder="1" applyAlignment="1" applyProtection="1">
      <alignment horizontal="center" vertical="center"/>
    </xf>
    <xf numFmtId="0" fontId="6" fillId="4" borderId="0" xfId="0" applyFont="1" applyFill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0" fontId="15" fillId="0" borderId="7" xfId="2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14" fillId="0" borderId="0" xfId="13" applyFont="1" applyBorder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1" fillId="0" borderId="0" xfId="10" applyFont="1" applyFill="1" applyBorder="1" applyAlignment="1" applyProtection="1">
      <alignment horizontal="center"/>
    </xf>
    <xf numFmtId="0" fontId="0" fillId="0" borderId="0" xfId="0" applyFont="1" applyFill="1" applyAlignment="1">
      <alignment vertical="center"/>
    </xf>
    <xf numFmtId="2" fontId="10" fillId="4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1" fillId="4" borderId="1" xfId="0" applyFont="1" applyFill="1" applyBorder="1" applyAlignment="1" applyProtection="1">
      <alignment horizontal="center" vertical="top" wrapText="1"/>
    </xf>
    <xf numFmtId="169" fontId="10" fillId="4" borderId="1" xfId="7" applyNumberFormat="1" applyFont="1" applyFill="1" applyBorder="1" applyAlignment="1" applyProtection="1">
      <alignment vertical="center" wrapText="1"/>
    </xf>
    <xf numFmtId="169" fontId="11" fillId="4" borderId="1" xfId="7" applyNumberFormat="1" applyFont="1" applyFill="1" applyBorder="1" applyAlignment="1" applyProtection="1">
      <alignment vertical="center" wrapText="1"/>
    </xf>
    <xf numFmtId="169" fontId="11" fillId="3" borderId="1" xfId="7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vertical="top" wrapText="1"/>
    </xf>
    <xf numFmtId="0" fontId="33" fillId="4" borderId="1" xfId="0" quotePrefix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169" fontId="35" fillId="4" borderId="1" xfId="7" applyNumberFormat="1" applyFont="1" applyFill="1" applyBorder="1" applyAlignment="1" applyProtection="1">
      <alignment vertical="center" wrapText="1"/>
    </xf>
    <xf numFmtId="2" fontId="11" fillId="4" borderId="1" xfId="0" applyNumberFormat="1" applyFont="1" applyFill="1" applyBorder="1" applyAlignment="1">
      <alignment horizontal="center" vertical="top" wrapText="1"/>
    </xf>
    <xf numFmtId="0" fontId="32" fillId="4" borderId="1" xfId="0" quotePrefix="1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36" fillId="4" borderId="1" xfId="0" applyFont="1" applyFill="1" applyBorder="1" applyAlignment="1">
      <alignment horizontal="center" vertical="top" wrapText="1"/>
    </xf>
    <xf numFmtId="2" fontId="37" fillId="4" borderId="1" xfId="0" applyNumberFormat="1" applyFont="1" applyFill="1" applyBorder="1" applyAlignment="1">
      <alignment horizontal="center" vertical="top" wrapText="1"/>
    </xf>
    <xf numFmtId="0" fontId="11" fillId="3" borderId="1" xfId="0" applyNumberFormat="1" applyFont="1" applyFill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horizontal="center" vertical="center" wrapText="1"/>
    </xf>
    <xf numFmtId="166" fontId="10" fillId="4" borderId="1" xfId="14" applyFont="1" applyFill="1" applyBorder="1" applyAlignment="1" applyProtection="1">
      <alignment horizontal="center" vertical="center" wrapText="1"/>
    </xf>
    <xf numFmtId="166" fontId="11" fillId="4" borderId="1" xfId="14" applyFont="1" applyFill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vertical="top" wrapText="1"/>
    </xf>
    <xf numFmtId="166" fontId="11" fillId="4" borderId="1" xfId="14" applyFont="1" applyFill="1" applyBorder="1" applyAlignment="1" applyProtection="1">
      <alignment horizontal="center" vertical="center" wrapText="1"/>
    </xf>
    <xf numFmtId="166" fontId="11" fillId="3" borderId="1" xfId="14" applyFont="1" applyFill="1" applyBorder="1" applyAlignment="1" applyProtection="1">
      <alignment vertical="top" wrapText="1"/>
    </xf>
    <xf numFmtId="166" fontId="38" fillId="4" borderId="1" xfId="14" applyFont="1" applyFill="1" applyBorder="1" applyAlignment="1" applyProtection="1">
      <alignment vertical="top" wrapText="1"/>
    </xf>
    <xf numFmtId="0" fontId="39" fillId="4" borderId="1" xfId="0" quotePrefix="1" applyFont="1" applyFill="1" applyBorder="1" applyAlignment="1">
      <alignment horizontal="center" vertical="top" wrapText="1"/>
    </xf>
    <xf numFmtId="0" fontId="11" fillId="4" borderId="1" xfId="9" applyFont="1" applyFill="1" applyBorder="1" applyAlignment="1" applyProtection="1">
      <alignment horizontal="center" vertical="top" wrapText="1"/>
    </xf>
    <xf numFmtId="0" fontId="10" fillId="4" borderId="1" xfId="0" applyFont="1" applyFill="1" applyBorder="1" applyAlignment="1" applyProtection="1">
      <alignment horizontal="center" vertical="top" wrapText="1"/>
    </xf>
    <xf numFmtId="166" fontId="11" fillId="4" borderId="1" xfId="14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vertical="top" wrapText="1"/>
    </xf>
    <xf numFmtId="168" fontId="11" fillId="4" borderId="1" xfId="0" applyNumberFormat="1" applyFont="1" applyFill="1" applyBorder="1" applyAlignment="1">
      <alignment horizontal="center" vertical="top" wrapText="1"/>
    </xf>
    <xf numFmtId="170" fontId="10" fillId="4" borderId="1" xfId="7" applyNumberFormat="1" applyFont="1" applyFill="1" applyBorder="1" applyAlignment="1" applyProtection="1">
      <alignment vertical="center" wrapText="1"/>
    </xf>
    <xf numFmtId="167" fontId="11" fillId="4" borderId="1" xfId="0" applyNumberFormat="1" applyFont="1" applyFill="1" applyBorder="1" applyAlignment="1">
      <alignment horizontal="center" vertical="top" wrapText="1"/>
    </xf>
    <xf numFmtId="0" fontId="11" fillId="4" borderId="1" xfId="0" applyNumberFormat="1" applyFont="1" applyFill="1" applyBorder="1" applyAlignment="1">
      <alignment horizontal="center" vertical="top" wrapText="1"/>
    </xf>
    <xf numFmtId="166" fontId="10" fillId="4" borderId="1" xfId="14" applyFont="1" applyFill="1" applyBorder="1" applyAlignment="1" applyProtection="1">
      <alignment vertical="center" wrapText="1"/>
    </xf>
    <xf numFmtId="166" fontId="11" fillId="3" borderId="1" xfId="14" applyFont="1" applyFill="1" applyBorder="1" applyAlignment="1" applyProtection="1">
      <alignment vertical="center" wrapText="1"/>
    </xf>
    <xf numFmtId="0" fontId="10" fillId="4" borderId="1" xfId="0" quotePrefix="1" applyFont="1" applyFill="1" applyBorder="1" applyAlignment="1" applyProtection="1">
      <alignment horizontal="center" vertical="top" wrapText="1"/>
    </xf>
    <xf numFmtId="0" fontId="11" fillId="4" borderId="1" xfId="0" quotePrefix="1" applyFont="1" applyFill="1" applyBorder="1" applyAlignment="1" applyProtection="1">
      <alignment horizontal="center" vertical="top" wrapText="1"/>
    </xf>
    <xf numFmtId="0" fontId="32" fillId="4" borderId="7" xfId="9" quotePrefix="1" applyFont="1" applyFill="1" applyBorder="1" applyAlignment="1" applyProtection="1">
      <alignment horizontal="center" vertical="top" wrapText="1"/>
    </xf>
    <xf numFmtId="0" fontId="32" fillId="4" borderId="15" xfId="9" quotePrefix="1" applyFont="1" applyFill="1" applyBorder="1" applyAlignment="1" applyProtection="1">
      <alignment horizontal="center" vertical="top" wrapText="1"/>
    </xf>
    <xf numFmtId="0" fontId="32" fillId="4" borderId="13" xfId="9" applyFont="1" applyFill="1" applyBorder="1" applyAlignment="1" applyProtection="1">
      <alignment horizontal="center" vertical="top" wrapText="1"/>
    </xf>
    <xf numFmtId="0" fontId="7" fillId="0" borderId="18" xfId="2" applyFont="1" applyFill="1" applyBorder="1" applyAlignment="1">
      <alignment horizontal="center" vertical="center" wrapText="1"/>
    </xf>
    <xf numFmtId="0" fontId="10" fillId="0" borderId="19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 wrapText="1"/>
    </xf>
    <xf numFmtId="0" fontId="7" fillId="0" borderId="20" xfId="2" applyFont="1" applyFill="1" applyBorder="1" applyAlignment="1">
      <alignment horizontal="center" vertical="center" wrapText="1"/>
    </xf>
    <xf numFmtId="0" fontId="7" fillId="2" borderId="15" xfId="2" applyFont="1" applyFill="1" applyBorder="1" applyAlignment="1">
      <alignment horizontal="center" vertical="center" wrapText="1"/>
    </xf>
    <xf numFmtId="0" fontId="7" fillId="2" borderId="17" xfId="2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1" fillId="4" borderId="1" xfId="0" quotePrefix="1" applyFont="1" applyFill="1" applyBorder="1" applyAlignment="1" applyProtection="1">
      <alignment horizontal="center" vertical="top" wrapText="1"/>
    </xf>
    <xf numFmtId="49" fontId="11" fillId="4" borderId="1" xfId="0" applyNumberFormat="1" applyFont="1" applyFill="1" applyBorder="1" applyAlignment="1" applyProtection="1">
      <alignment horizontal="center" vertical="top" wrapText="1"/>
    </xf>
    <xf numFmtId="0" fontId="32" fillId="4" borderId="1" xfId="0" quotePrefix="1" applyFont="1" applyFill="1" applyBorder="1" applyAlignment="1" applyProtection="1">
      <alignment horizontal="center" vertical="top" wrapText="1"/>
    </xf>
    <xf numFmtId="0" fontId="10" fillId="5" borderId="14" xfId="2" applyFont="1" applyFill="1" applyBorder="1" applyAlignment="1">
      <alignment horizontal="center" vertical="center" wrapText="1"/>
    </xf>
    <xf numFmtId="0" fontId="10" fillId="5" borderId="16" xfId="2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right" vertical="center" wrapText="1"/>
    </xf>
    <xf numFmtId="0" fontId="10" fillId="4" borderId="10" xfId="0" applyFont="1" applyFill="1" applyBorder="1" applyAlignment="1">
      <alignment horizontal="right" vertical="center" wrapText="1"/>
    </xf>
    <xf numFmtId="0" fontId="10" fillId="4" borderId="1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textRotation="90" wrapText="1"/>
    </xf>
    <xf numFmtId="0" fontId="10" fillId="0" borderId="6" xfId="2" applyFont="1" applyFill="1" applyBorder="1" applyAlignment="1">
      <alignment horizontal="left" vertical="center" textRotation="90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7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31" fillId="0" borderId="11" xfId="15" applyFont="1" applyFill="1" applyBorder="1" applyAlignment="1">
      <alignment horizontal="right" vertical="center"/>
    </xf>
    <xf numFmtId="0" fontId="31" fillId="0" borderId="10" xfId="15" applyFont="1" applyFill="1" applyBorder="1" applyAlignment="1">
      <alignment horizontal="right" vertical="center"/>
    </xf>
    <xf numFmtId="0" fontId="31" fillId="0" borderId="12" xfId="15" applyFont="1" applyFill="1" applyBorder="1" applyAlignment="1">
      <alignment horizontal="right" vertical="center"/>
    </xf>
    <xf numFmtId="0" fontId="15" fillId="4" borderId="9" xfId="10" applyFont="1" applyFill="1" applyBorder="1" applyAlignment="1" applyProtection="1">
      <alignment horizontal="center"/>
    </xf>
    <xf numFmtId="166" fontId="15" fillId="0" borderId="9" xfId="7" applyNumberFormat="1" applyFont="1" applyFill="1" applyBorder="1" applyAlignment="1" applyProtection="1">
      <alignment horizontal="center" vertical="center"/>
    </xf>
    <xf numFmtId="0" fontId="43" fillId="0" borderId="1" xfId="15" applyFont="1" applyFill="1" applyBorder="1" applyAlignment="1">
      <alignment horizontal="center" vertical="center"/>
    </xf>
    <xf numFmtId="0" fontId="43" fillId="0" borderId="1" xfId="15" applyFont="1" applyFill="1" applyBorder="1" applyAlignment="1">
      <alignment horizontal="center" vertical="center" wrapText="1"/>
    </xf>
    <xf numFmtId="0" fontId="46" fillId="0" borderId="1" xfId="15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left" vertical="center"/>
    </xf>
    <xf numFmtId="2" fontId="48" fillId="0" borderId="1" xfId="0" applyNumberFormat="1" applyFont="1" applyFill="1" applyBorder="1" applyAlignment="1">
      <alignment horizontal="left" vertical="center"/>
    </xf>
    <xf numFmtId="171" fontId="49" fillId="3" borderId="1" xfId="7" applyNumberFormat="1" applyFont="1" applyFill="1" applyBorder="1" applyAlignment="1">
      <alignment horizontal="left" vertical="center"/>
    </xf>
    <xf numFmtId="172" fontId="49" fillId="0" borderId="1" xfId="7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171" fontId="48" fillId="3" borderId="1" xfId="7" applyNumberFormat="1" applyFont="1" applyFill="1" applyBorder="1" applyAlignment="1">
      <alignment horizontal="left" vertical="center"/>
    </xf>
    <xf numFmtId="172" fontId="48" fillId="0" borderId="1" xfId="7" applyNumberFormat="1" applyFont="1" applyFill="1" applyBorder="1" applyAlignment="1">
      <alignment horizontal="left" vertical="center"/>
    </xf>
    <xf numFmtId="167" fontId="48" fillId="0" borderId="1" xfId="0" applyNumberFormat="1" applyFont="1" applyFill="1" applyBorder="1" applyAlignment="1">
      <alignment horizontal="left" vertical="center"/>
    </xf>
    <xf numFmtId="0" fontId="52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top"/>
    </xf>
    <xf numFmtId="0" fontId="53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49" fontId="46" fillId="0" borderId="1" xfId="0" applyNumberFormat="1" applyFont="1" applyFill="1" applyBorder="1" applyAlignment="1">
      <alignment horizontal="center" vertical="center"/>
    </xf>
    <xf numFmtId="49" fontId="46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7" xfId="0" applyFont="1" applyFill="1" applyBorder="1" applyAlignment="1">
      <alignment vertical="center"/>
    </xf>
    <xf numFmtId="0" fontId="43" fillId="0" borderId="1" xfId="0" applyFont="1" applyFill="1" applyBorder="1" applyAlignment="1"/>
    <xf numFmtId="0" fontId="43" fillId="0" borderId="13" xfId="0" applyFont="1" applyFill="1" applyBorder="1" applyAlignment="1"/>
    <xf numFmtId="0" fontId="45" fillId="0" borderId="1" xfId="0" applyFont="1" applyFill="1" applyBorder="1" applyAlignment="1">
      <alignment horizontal="center" wrapText="1"/>
    </xf>
    <xf numFmtId="0" fontId="43" fillId="0" borderId="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3" xfId="2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/>
    </xf>
    <xf numFmtId="0" fontId="7" fillId="0" borderId="19" xfId="2" applyFont="1" applyFill="1" applyBorder="1" applyAlignment="1">
      <alignment vertical="center" wrapText="1"/>
    </xf>
    <xf numFmtId="0" fontId="10" fillId="4" borderId="1" xfId="0" applyFont="1" applyFill="1" applyBorder="1" applyAlignment="1" applyProtection="1">
      <alignment vertical="top" wrapText="1"/>
    </xf>
    <xf numFmtId="0" fontId="34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 wrapText="1"/>
    </xf>
    <xf numFmtId="0" fontId="10" fillId="4" borderId="1" xfId="9" applyFont="1" applyFill="1" applyBorder="1" applyAlignment="1" applyProtection="1">
      <alignment vertical="top" wrapText="1"/>
    </xf>
    <xf numFmtId="0" fontId="11" fillId="4" borderId="1" xfId="9" applyFont="1" applyFill="1" applyBorder="1" applyAlignment="1" applyProtection="1">
      <alignment vertical="top" wrapText="1"/>
    </xf>
    <xf numFmtId="0" fontId="10" fillId="4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/>
    </xf>
    <xf numFmtId="0" fontId="50" fillId="0" borderId="1" xfId="15" applyFont="1" applyFill="1" applyBorder="1" applyAlignment="1">
      <alignment vertical="center" wrapText="1"/>
    </xf>
    <xf numFmtId="0" fontId="50" fillId="0" borderId="1" xfId="15" applyFont="1" applyFill="1" applyBorder="1" applyAlignment="1">
      <alignment horizontal="left" vertical="center"/>
    </xf>
    <xf numFmtId="167" fontId="50" fillId="0" borderId="1" xfId="15" applyNumberFormat="1" applyFont="1" applyFill="1" applyBorder="1" applyAlignment="1">
      <alignment horizontal="left" vertical="center"/>
    </xf>
    <xf numFmtId="171" fontId="48" fillId="0" borderId="1" xfId="7" applyNumberFormat="1" applyFont="1" applyFill="1" applyBorder="1" applyAlignment="1">
      <alignment horizontal="left" vertical="center"/>
    </xf>
    <xf numFmtId="0" fontId="48" fillId="0" borderId="1" xfId="15" applyFont="1" applyFill="1" applyBorder="1" applyAlignment="1">
      <alignment vertical="center"/>
    </xf>
    <xf numFmtId="0" fontId="48" fillId="0" borderId="1" xfId="15" applyFont="1" applyFill="1" applyBorder="1" applyAlignment="1">
      <alignment horizontal="left" vertical="center"/>
    </xf>
    <xf numFmtId="167" fontId="48" fillId="0" borderId="1" xfId="15" applyNumberFormat="1" applyFont="1" applyFill="1" applyBorder="1" applyAlignment="1">
      <alignment horizontal="left" vertical="center"/>
    </xf>
    <xf numFmtId="2" fontId="48" fillId="0" borderId="1" xfId="15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vertical="center" wrapText="1"/>
    </xf>
    <xf numFmtId="0" fontId="50" fillId="0" borderId="1" xfId="0" applyFont="1" applyFill="1" applyBorder="1" applyAlignment="1">
      <alignment horizontal="left" vertical="center" wrapText="1"/>
    </xf>
    <xf numFmtId="167" fontId="54" fillId="0" borderId="1" xfId="0" applyNumberFormat="1" applyFont="1" applyFill="1" applyBorder="1" applyAlignment="1">
      <alignment horizontal="left" vertical="center" wrapText="1"/>
    </xf>
    <xf numFmtId="171" fontId="48" fillId="0" borderId="1" xfId="7" applyNumberFormat="1" applyFont="1" applyFill="1" applyBorder="1" applyAlignment="1">
      <alignment horizontal="left" vertical="center" wrapText="1"/>
    </xf>
    <xf numFmtId="172" fontId="48" fillId="0" borderId="1" xfId="7" applyNumberFormat="1" applyFont="1" applyFill="1" applyBorder="1" applyAlignment="1">
      <alignment horizontal="left" vertical="center" wrapText="1"/>
    </xf>
    <xf numFmtId="2" fontId="54" fillId="0" borderId="1" xfId="0" applyNumberFormat="1" applyFont="1" applyFill="1" applyBorder="1" applyAlignment="1">
      <alignment horizontal="left" vertical="center" wrapText="1"/>
    </xf>
    <xf numFmtId="0" fontId="56" fillId="0" borderId="1" xfId="0" applyFont="1" applyFill="1" applyBorder="1" applyAlignment="1">
      <alignment vertical="center"/>
    </xf>
    <xf numFmtId="0" fontId="56" fillId="0" borderId="1" xfId="0" applyFont="1" applyFill="1" applyBorder="1" applyAlignment="1">
      <alignment horizontal="left" vertical="center"/>
    </xf>
    <xf numFmtId="167" fontId="56" fillId="4" borderId="1" xfId="0" applyNumberFormat="1" applyFont="1" applyFill="1" applyBorder="1" applyAlignment="1">
      <alignment horizontal="left" vertical="center"/>
    </xf>
    <xf numFmtId="171" fontId="56" fillId="3" borderId="1" xfId="7" applyNumberFormat="1" applyFont="1" applyFill="1" applyBorder="1" applyAlignment="1">
      <alignment horizontal="left" vertical="center"/>
    </xf>
    <xf numFmtId="167" fontId="56" fillId="0" borderId="1" xfId="0" applyNumberFormat="1" applyFont="1" applyFill="1" applyBorder="1" applyAlignment="1">
      <alignment horizontal="left" vertical="center"/>
    </xf>
    <xf numFmtId="2" fontId="56" fillId="0" borderId="1" xfId="0" applyNumberFormat="1" applyFont="1" applyFill="1" applyBorder="1" applyAlignment="1">
      <alignment horizontal="left" vertical="center"/>
    </xf>
    <xf numFmtId="167" fontId="50" fillId="0" borderId="1" xfId="0" applyNumberFormat="1" applyFont="1" applyFill="1" applyBorder="1" applyAlignment="1">
      <alignment horizontal="left" vertical="center"/>
    </xf>
    <xf numFmtId="0" fontId="48" fillId="0" borderId="1" xfId="19" applyFont="1" applyFill="1" applyBorder="1" applyAlignment="1">
      <alignment vertical="center" wrapText="1"/>
    </xf>
    <xf numFmtId="2" fontId="48" fillId="4" borderId="1" xfId="0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/>
    </xf>
    <xf numFmtId="0" fontId="48" fillId="4" borderId="1" xfId="0" applyFont="1" applyFill="1" applyBorder="1" applyAlignment="1">
      <alignment vertical="center" wrapText="1"/>
    </xf>
    <xf numFmtId="0" fontId="48" fillId="4" borderId="1" xfId="0" applyFont="1" applyFill="1" applyBorder="1" applyAlignment="1">
      <alignment horizontal="left" vertical="center"/>
    </xf>
    <xf numFmtId="0" fontId="56" fillId="4" borderId="1" xfId="0" applyFont="1" applyFill="1" applyBorder="1" applyAlignment="1">
      <alignment horizontal="left" vertical="center"/>
    </xf>
    <xf numFmtId="172" fontId="48" fillId="4" borderId="1" xfId="7" applyNumberFormat="1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left" vertical="center"/>
    </xf>
    <xf numFmtId="173" fontId="48" fillId="0" borderId="1" xfId="0" applyNumberFormat="1" applyFont="1" applyFill="1" applyBorder="1" applyAlignment="1">
      <alignment horizontal="left" vertical="center"/>
    </xf>
    <xf numFmtId="173" fontId="57" fillId="0" borderId="1" xfId="0" applyNumberFormat="1" applyFont="1" applyFill="1" applyBorder="1" applyAlignment="1">
      <alignment horizontal="left" vertical="center"/>
    </xf>
    <xf numFmtId="2" fontId="50" fillId="0" borderId="1" xfId="0" applyNumberFormat="1" applyFont="1" applyFill="1" applyBorder="1" applyAlignment="1">
      <alignment horizontal="left" vertical="center"/>
    </xf>
    <xf numFmtId="168" fontId="48" fillId="0" borderId="1" xfId="0" applyNumberFormat="1" applyFont="1" applyFill="1" applyBorder="1" applyAlignment="1">
      <alignment horizontal="left" vertical="center"/>
    </xf>
    <xf numFmtId="0" fontId="50" fillId="0" borderId="13" xfId="0" applyFont="1" applyFill="1" applyBorder="1" applyAlignment="1">
      <alignment vertical="center" wrapText="1"/>
    </xf>
    <xf numFmtId="0" fontId="50" fillId="0" borderId="13" xfId="0" applyFont="1" applyFill="1" applyBorder="1" applyAlignment="1">
      <alignment horizontal="left" vertical="center"/>
    </xf>
    <xf numFmtId="167" fontId="50" fillId="0" borderId="13" xfId="0" applyNumberFormat="1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 wrapText="1"/>
    </xf>
    <xf numFmtId="171" fontId="48" fillId="0" borderId="13" xfId="7" applyNumberFormat="1" applyFont="1" applyFill="1" applyBorder="1" applyAlignment="1">
      <alignment horizontal="left" vertical="center"/>
    </xf>
    <xf numFmtId="172" fontId="48" fillId="0" borderId="13" xfId="7" applyNumberFormat="1" applyFont="1" applyFill="1" applyBorder="1" applyAlignment="1">
      <alignment horizontal="left" vertical="center"/>
    </xf>
    <xf numFmtId="0" fontId="50" fillId="0" borderId="1" xfId="0" applyFont="1" applyFill="1" applyBorder="1" applyAlignment="1">
      <alignment vertical="top" wrapText="1"/>
    </xf>
    <xf numFmtId="0" fontId="50" fillId="0" borderId="1" xfId="0" applyFont="1" applyFill="1" applyBorder="1" applyAlignment="1">
      <alignment horizontal="left"/>
    </xf>
    <xf numFmtId="167" fontId="54" fillId="0" borderId="1" xfId="0" applyNumberFormat="1" applyFont="1" applyFill="1" applyBorder="1" applyAlignment="1">
      <alignment horizontal="left" vertical="center"/>
    </xf>
    <xf numFmtId="171" fontId="48" fillId="0" borderId="1" xfId="7" applyNumberFormat="1" applyFont="1" applyFill="1" applyBorder="1" applyAlignment="1">
      <alignment horizontal="left"/>
    </xf>
    <xf numFmtId="172" fontId="48" fillId="0" borderId="1" xfId="7" applyNumberFormat="1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171" fontId="48" fillId="3" borderId="1" xfId="7" applyNumberFormat="1" applyFont="1" applyFill="1" applyBorder="1" applyAlignment="1">
      <alignment horizontal="left"/>
    </xf>
    <xf numFmtId="0" fontId="48" fillId="0" borderId="10" xfId="0" applyFont="1" applyFill="1" applyBorder="1" applyAlignment="1">
      <alignment horizontal="left" vertical="center" wrapText="1"/>
    </xf>
    <xf numFmtId="167" fontId="48" fillId="0" borderId="1" xfId="0" applyNumberFormat="1" applyFont="1" applyFill="1" applyBorder="1" applyAlignment="1">
      <alignment horizontal="left" vertical="center" wrapText="1"/>
    </xf>
    <xf numFmtId="2" fontId="56" fillId="0" borderId="10" xfId="0" applyNumberFormat="1" applyFont="1" applyFill="1" applyBorder="1" applyAlignment="1">
      <alignment horizontal="left" vertical="center" wrapText="1"/>
    </xf>
    <xf numFmtId="2" fontId="48" fillId="0" borderId="1" xfId="0" applyNumberFormat="1" applyFont="1" applyFill="1" applyBorder="1" applyAlignment="1">
      <alignment horizontal="left" vertical="center" wrapText="1"/>
    </xf>
    <xf numFmtId="172" fontId="48" fillId="0" borderId="1" xfId="0" applyNumberFormat="1" applyFont="1" applyFill="1" applyBorder="1" applyAlignment="1">
      <alignment horizontal="left" vertical="center" wrapText="1"/>
    </xf>
    <xf numFmtId="0" fontId="48" fillId="0" borderId="13" xfId="0" applyFont="1" applyFill="1" applyBorder="1" applyAlignment="1"/>
    <xf numFmtId="0" fontId="48" fillId="0" borderId="13" xfId="0" applyFont="1" applyFill="1" applyBorder="1" applyAlignment="1">
      <alignment horizontal="left"/>
    </xf>
    <xf numFmtId="167" fontId="48" fillId="0" borderId="13" xfId="0" applyNumberFormat="1" applyFont="1" applyFill="1" applyBorder="1" applyAlignment="1">
      <alignment horizontal="left"/>
    </xf>
    <xf numFmtId="167" fontId="56" fillId="0" borderId="14" xfId="0" applyNumberFormat="1" applyFont="1" applyFill="1" applyBorder="1" applyAlignment="1">
      <alignment horizontal="left"/>
    </xf>
    <xf numFmtId="2" fontId="48" fillId="3" borderId="13" xfId="0" applyNumberFormat="1" applyFont="1" applyFill="1" applyBorder="1" applyAlignment="1">
      <alignment horizontal="left"/>
    </xf>
    <xf numFmtId="172" fontId="48" fillId="0" borderId="14" xfId="0" applyNumberFormat="1" applyFont="1" applyFill="1" applyBorder="1" applyAlignment="1">
      <alignment horizontal="left"/>
    </xf>
    <xf numFmtId="171" fontId="50" fillId="3" borderId="1" xfId="7" applyNumberFormat="1" applyFont="1" applyFill="1" applyBorder="1" applyAlignment="1">
      <alignment horizontal="left" vertical="center"/>
    </xf>
    <xf numFmtId="172" fontId="50" fillId="0" borderId="1" xfId="7" applyNumberFormat="1" applyFont="1" applyFill="1" applyBorder="1" applyAlignment="1">
      <alignment horizontal="left" vertical="center"/>
    </xf>
    <xf numFmtId="166" fontId="11" fillId="2" borderId="1" xfId="14" applyFont="1" applyFill="1" applyBorder="1" applyAlignment="1" applyProtection="1">
      <alignment vertical="center" wrapText="1"/>
    </xf>
    <xf numFmtId="0" fontId="48" fillId="6" borderId="1" xfId="0" applyFont="1" applyFill="1" applyBorder="1" applyAlignment="1">
      <alignment vertical="center" wrapText="1"/>
    </xf>
    <xf numFmtId="0" fontId="55" fillId="6" borderId="1" xfId="0" applyFont="1" applyFill="1" applyBorder="1" applyAlignment="1">
      <alignment horizontal="left" vertical="center"/>
    </xf>
    <xf numFmtId="2" fontId="48" fillId="6" borderId="1" xfId="0" applyNumberFormat="1" applyFont="1" applyFill="1" applyBorder="1" applyAlignment="1">
      <alignment horizontal="left" vertical="center"/>
    </xf>
    <xf numFmtId="0" fontId="48" fillId="6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right" vertical="center" wrapText="1"/>
    </xf>
    <xf numFmtId="0" fontId="10" fillId="5" borderId="11" xfId="0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top" wrapText="1"/>
    </xf>
    <xf numFmtId="0" fontId="10" fillId="5" borderId="12" xfId="0" applyFont="1" applyFill="1" applyBorder="1" applyAlignment="1">
      <alignment horizontal="center" vertical="top" wrapText="1"/>
    </xf>
    <xf numFmtId="2" fontId="11" fillId="4" borderId="1" xfId="7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24" xfId="0" applyFont="1" applyBorder="1" applyAlignment="1">
      <alignment horizontal="left" vertical="center" wrapText="1"/>
    </xf>
    <xf numFmtId="0" fontId="11" fillId="3" borderId="1" xfId="10" applyFont="1" applyFill="1" applyBorder="1" applyAlignment="1" applyProtection="1">
      <alignment horizontal="left" vertical="center" wrapText="1"/>
    </xf>
    <xf numFmtId="0" fontId="11" fillId="3" borderId="24" xfId="10" applyFont="1" applyFill="1" applyBorder="1" applyAlignment="1" applyProtection="1">
      <alignment horizontal="left" vertical="center" wrapText="1"/>
    </xf>
    <xf numFmtId="0" fontId="27" fillId="0" borderId="1" xfId="0" applyNumberFormat="1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</cellXfs>
  <cellStyles count="20">
    <cellStyle name="Comma" xfId="7" builtinId="3"/>
    <cellStyle name="Comma 3" xfId="8"/>
    <cellStyle name="Comma 3 3" xfId="12"/>
    <cellStyle name="Comma 6" xfId="14"/>
    <cellStyle name="Normal" xfId="0" builtinId="0"/>
    <cellStyle name="Normal 10" xfId="10"/>
    <cellStyle name="Normal 13 5 3" xfId="18"/>
    <cellStyle name="Normal 14" xfId="16"/>
    <cellStyle name="Normal 2" xfId="3"/>
    <cellStyle name="Normal 2 11" xfId="13"/>
    <cellStyle name="Normal 3" xfId="5"/>
    <cellStyle name="Normal 3 2" xfId="9"/>
    <cellStyle name="Normal 37 2" xfId="17"/>
    <cellStyle name="Normal 5" xfId="6"/>
    <cellStyle name="Percent 3 2" xfId="11"/>
    <cellStyle name="Обычный 3" xfId="4"/>
    <cellStyle name="Обычный 4" xfId="1"/>
    <cellStyle name="Обычный 6" xfId="2"/>
    <cellStyle name="Обычный_lokN1" xfId="15"/>
    <cellStyle name="Обычный_Лист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160</xdr:row>
      <xdr:rowOff>0</xdr:rowOff>
    </xdr:from>
    <xdr:to>
      <xdr:col>10</xdr:col>
      <xdr:colOff>546690</xdr:colOff>
      <xdr:row>160</xdr:row>
      <xdr:rowOff>3048</xdr:rowOff>
    </xdr:to>
    <xdr:pic>
      <xdr:nvPicPr>
        <xdr:cNvPr id="2" name="Рисунок 1" descr="vitali nazarovi xelmocera.jpg">
          <a:extLst>
            <a:ext uri="{FF2B5EF4-FFF2-40B4-BE49-F238E27FC236}">
              <a16:creationId xmlns="" xmlns:a16="http://schemas.microsoft.com/office/drawing/2014/main" id="{B9940C41-E2FF-46A5-AE51-8A5F88FC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9576" y="18040349"/>
          <a:ext cx="1766697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409576</xdr:colOff>
      <xdr:row>160</xdr:row>
      <xdr:rowOff>0</xdr:rowOff>
    </xdr:from>
    <xdr:to>
      <xdr:col>6</xdr:col>
      <xdr:colOff>84486</xdr:colOff>
      <xdr:row>160</xdr:row>
      <xdr:rowOff>3048</xdr:rowOff>
    </xdr:to>
    <xdr:pic>
      <xdr:nvPicPr>
        <xdr:cNvPr id="4" name="Рисунок 1" descr="vitali nazarovi xelmocera.jpg">
          <a:extLst>
            <a:ext uri="{FF2B5EF4-FFF2-40B4-BE49-F238E27FC236}">
              <a16:creationId xmlns="" xmlns:a16="http://schemas.microsoft.com/office/drawing/2014/main" id="{B9940C41-E2FF-46A5-AE51-8A5F88FC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8919" y="18670614"/>
          <a:ext cx="177363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3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4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9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26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28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29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1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3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4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5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7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8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39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5" name="Text Box 3"/>
        <xdr:cNvSpPr txBox="1">
          <a:spLocks noChangeArrowheads="1"/>
        </xdr:cNvSpPr>
      </xdr:nvSpPr>
      <xdr:spPr bwMode="auto">
        <a:xfrm>
          <a:off x="30099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6" name="Text Box 4"/>
        <xdr:cNvSpPr txBox="1">
          <a:spLocks noChangeArrowheads="1"/>
        </xdr:cNvSpPr>
      </xdr:nvSpPr>
      <xdr:spPr bwMode="auto">
        <a:xfrm>
          <a:off x="30099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30099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8" name="Text Box 6"/>
        <xdr:cNvSpPr txBox="1">
          <a:spLocks noChangeArrowheads="1"/>
        </xdr:cNvSpPr>
      </xdr:nvSpPr>
      <xdr:spPr bwMode="auto">
        <a:xfrm>
          <a:off x="30099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49" name="Text Box 7"/>
        <xdr:cNvSpPr txBox="1">
          <a:spLocks noChangeArrowheads="1"/>
        </xdr:cNvSpPr>
      </xdr:nvSpPr>
      <xdr:spPr bwMode="auto">
        <a:xfrm>
          <a:off x="30099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0099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30099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2" name="Text Box 5"/>
        <xdr:cNvSpPr txBox="1">
          <a:spLocks noChangeArrowheads="1"/>
        </xdr:cNvSpPr>
      </xdr:nvSpPr>
      <xdr:spPr bwMode="auto">
        <a:xfrm>
          <a:off x="30099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30099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4" name="Text Box 7"/>
        <xdr:cNvSpPr txBox="1">
          <a:spLocks noChangeArrowheads="1"/>
        </xdr:cNvSpPr>
      </xdr:nvSpPr>
      <xdr:spPr bwMode="auto">
        <a:xfrm>
          <a:off x="30099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5" name="Text Box 3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6" name="Text Box 4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59" name="Text Box 7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76200</xdr:colOff>
      <xdr:row>160</xdr:row>
      <xdr:rowOff>190500</xdr:rowOff>
    </xdr:to>
    <xdr:sp macro="" textlink="">
      <xdr:nvSpPr>
        <xdr:cNvPr id="64" name="Text Box 7"/>
        <xdr:cNvSpPr txBox="1">
          <a:spLocks noChangeArrowheads="1"/>
        </xdr:cNvSpPr>
      </xdr:nvSpPr>
      <xdr:spPr bwMode="auto">
        <a:xfrm>
          <a:off x="30099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5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6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7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8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1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2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4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7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8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9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5" name="Text Box 3"/>
        <xdr:cNvSpPr txBox="1">
          <a:spLocks noChangeArrowheads="1"/>
        </xdr:cNvSpPr>
      </xdr:nvSpPr>
      <xdr:spPr bwMode="auto">
        <a:xfrm>
          <a:off x="29813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6" name="Text Box 4"/>
        <xdr:cNvSpPr txBox="1">
          <a:spLocks noChangeArrowheads="1"/>
        </xdr:cNvSpPr>
      </xdr:nvSpPr>
      <xdr:spPr bwMode="auto">
        <a:xfrm>
          <a:off x="29813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29813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29813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89" name="Text Box 7"/>
        <xdr:cNvSpPr txBox="1">
          <a:spLocks noChangeArrowheads="1"/>
        </xdr:cNvSpPr>
      </xdr:nvSpPr>
      <xdr:spPr bwMode="auto">
        <a:xfrm>
          <a:off x="29813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29813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1" name="Text Box 4"/>
        <xdr:cNvSpPr txBox="1">
          <a:spLocks noChangeArrowheads="1"/>
        </xdr:cNvSpPr>
      </xdr:nvSpPr>
      <xdr:spPr bwMode="auto">
        <a:xfrm>
          <a:off x="29813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2" name="Text Box 5"/>
        <xdr:cNvSpPr txBox="1">
          <a:spLocks noChangeArrowheads="1"/>
        </xdr:cNvSpPr>
      </xdr:nvSpPr>
      <xdr:spPr bwMode="auto">
        <a:xfrm>
          <a:off x="29813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29813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4" name="Text Box 7"/>
        <xdr:cNvSpPr txBox="1">
          <a:spLocks noChangeArrowheads="1"/>
        </xdr:cNvSpPr>
      </xdr:nvSpPr>
      <xdr:spPr bwMode="auto">
        <a:xfrm>
          <a:off x="29813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5" name="Text Box 3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6" name="Text Box 4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8" name="Text Box 6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99" name="Text Box 7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04" name="Text Box 7"/>
        <xdr:cNvSpPr txBox="1">
          <a:spLocks noChangeArrowheads="1"/>
        </xdr:cNvSpPr>
      </xdr:nvSpPr>
      <xdr:spPr bwMode="auto">
        <a:xfrm>
          <a:off x="29813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05" name="Text Box 3"/>
        <xdr:cNvSpPr txBox="1">
          <a:spLocks noChangeArrowheads="1"/>
        </xdr:cNvSpPr>
      </xdr:nvSpPr>
      <xdr:spPr bwMode="auto">
        <a:xfrm>
          <a:off x="306705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06" name="Text Box 4"/>
        <xdr:cNvSpPr txBox="1">
          <a:spLocks noChangeArrowheads="1"/>
        </xdr:cNvSpPr>
      </xdr:nvSpPr>
      <xdr:spPr bwMode="auto">
        <a:xfrm>
          <a:off x="306705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306705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08" name="Text Box 6"/>
        <xdr:cNvSpPr txBox="1">
          <a:spLocks noChangeArrowheads="1"/>
        </xdr:cNvSpPr>
      </xdr:nvSpPr>
      <xdr:spPr bwMode="auto">
        <a:xfrm>
          <a:off x="306705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09" name="Text Box 7"/>
        <xdr:cNvSpPr txBox="1">
          <a:spLocks noChangeArrowheads="1"/>
        </xdr:cNvSpPr>
      </xdr:nvSpPr>
      <xdr:spPr bwMode="auto">
        <a:xfrm>
          <a:off x="306705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06705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11" name="Text Box 4"/>
        <xdr:cNvSpPr txBox="1">
          <a:spLocks noChangeArrowheads="1"/>
        </xdr:cNvSpPr>
      </xdr:nvSpPr>
      <xdr:spPr bwMode="auto">
        <a:xfrm>
          <a:off x="306705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12" name="Text Box 5"/>
        <xdr:cNvSpPr txBox="1">
          <a:spLocks noChangeArrowheads="1"/>
        </xdr:cNvSpPr>
      </xdr:nvSpPr>
      <xdr:spPr bwMode="auto">
        <a:xfrm>
          <a:off x="306705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13" name="Text Box 6"/>
        <xdr:cNvSpPr txBox="1">
          <a:spLocks noChangeArrowheads="1"/>
        </xdr:cNvSpPr>
      </xdr:nvSpPr>
      <xdr:spPr bwMode="auto">
        <a:xfrm>
          <a:off x="306705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14" name="Text Box 7"/>
        <xdr:cNvSpPr txBox="1">
          <a:spLocks noChangeArrowheads="1"/>
        </xdr:cNvSpPr>
      </xdr:nvSpPr>
      <xdr:spPr bwMode="auto">
        <a:xfrm>
          <a:off x="306705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6" name="Text Box 4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7" name="Text Box 5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8" name="Text Box 6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19" name="Text Box 7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24" name="Text Box 7"/>
        <xdr:cNvSpPr txBox="1">
          <a:spLocks noChangeArrowheads="1"/>
        </xdr:cNvSpPr>
      </xdr:nvSpPr>
      <xdr:spPr bwMode="auto">
        <a:xfrm>
          <a:off x="306705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25" name="Text Box 3"/>
        <xdr:cNvSpPr txBox="1">
          <a:spLocks noChangeArrowheads="1"/>
        </xdr:cNvSpPr>
      </xdr:nvSpPr>
      <xdr:spPr bwMode="auto">
        <a:xfrm>
          <a:off x="3143250" y="137350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26" name="Text Box 4"/>
        <xdr:cNvSpPr txBox="1">
          <a:spLocks noChangeArrowheads="1"/>
        </xdr:cNvSpPr>
      </xdr:nvSpPr>
      <xdr:spPr bwMode="auto">
        <a:xfrm>
          <a:off x="3143250" y="137350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27" name="Text Box 5"/>
        <xdr:cNvSpPr txBox="1">
          <a:spLocks noChangeArrowheads="1"/>
        </xdr:cNvSpPr>
      </xdr:nvSpPr>
      <xdr:spPr bwMode="auto">
        <a:xfrm>
          <a:off x="3143250" y="137350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28" name="Text Box 6"/>
        <xdr:cNvSpPr txBox="1">
          <a:spLocks noChangeArrowheads="1"/>
        </xdr:cNvSpPr>
      </xdr:nvSpPr>
      <xdr:spPr bwMode="auto">
        <a:xfrm>
          <a:off x="3143250" y="137350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29" name="Text Box 7"/>
        <xdr:cNvSpPr txBox="1">
          <a:spLocks noChangeArrowheads="1"/>
        </xdr:cNvSpPr>
      </xdr:nvSpPr>
      <xdr:spPr bwMode="auto">
        <a:xfrm>
          <a:off x="3143250" y="137350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3143250" y="1373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1" name="Text Box 4"/>
        <xdr:cNvSpPr txBox="1">
          <a:spLocks noChangeArrowheads="1"/>
        </xdr:cNvSpPr>
      </xdr:nvSpPr>
      <xdr:spPr bwMode="auto">
        <a:xfrm>
          <a:off x="3143250" y="1373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2" name="Text Box 5"/>
        <xdr:cNvSpPr txBox="1">
          <a:spLocks noChangeArrowheads="1"/>
        </xdr:cNvSpPr>
      </xdr:nvSpPr>
      <xdr:spPr bwMode="auto">
        <a:xfrm>
          <a:off x="3143250" y="1373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3" name="Text Box 6"/>
        <xdr:cNvSpPr txBox="1">
          <a:spLocks noChangeArrowheads="1"/>
        </xdr:cNvSpPr>
      </xdr:nvSpPr>
      <xdr:spPr bwMode="auto">
        <a:xfrm>
          <a:off x="3143250" y="1373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4" name="Text Box 7"/>
        <xdr:cNvSpPr txBox="1">
          <a:spLocks noChangeArrowheads="1"/>
        </xdr:cNvSpPr>
      </xdr:nvSpPr>
      <xdr:spPr bwMode="auto">
        <a:xfrm>
          <a:off x="3143250" y="137350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8" name="Text Box 6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39" name="Text Box 7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44" name="Text Box 7"/>
        <xdr:cNvSpPr txBox="1">
          <a:spLocks noChangeArrowheads="1"/>
        </xdr:cNvSpPr>
      </xdr:nvSpPr>
      <xdr:spPr bwMode="auto">
        <a:xfrm>
          <a:off x="3143250" y="1373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46" name="Text Box 4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169675</xdr:rowOff>
    </xdr:to>
    <xdr:sp macro="" textlink="">
      <xdr:nvSpPr>
        <xdr:cNvPr id="149" name="Text Box 7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50" name="Text Box 3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51" name="Text Box 4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52" name="Text Box 5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53" name="Text Box 6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200025</xdr:rowOff>
    </xdr:to>
    <xdr:sp macro="" textlink="">
      <xdr:nvSpPr>
        <xdr:cNvPr id="154" name="Text Box 7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7" name="Text Box 5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8" name="Text Box 6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59" name="Text Box 7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4" name="Text Box 7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000375" y="7791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6" name="Text Box 4"/>
        <xdr:cNvSpPr txBox="1">
          <a:spLocks noChangeArrowheads="1"/>
        </xdr:cNvSpPr>
      </xdr:nvSpPr>
      <xdr:spPr bwMode="auto">
        <a:xfrm>
          <a:off x="3000375" y="7791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3000375" y="7791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8" name="Text Box 6"/>
        <xdr:cNvSpPr txBox="1">
          <a:spLocks noChangeArrowheads="1"/>
        </xdr:cNvSpPr>
      </xdr:nvSpPr>
      <xdr:spPr bwMode="auto">
        <a:xfrm>
          <a:off x="3000375" y="7791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3000375" y="7791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3000375" y="779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3000375" y="779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3000375" y="779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3000375" y="779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4" name="Text Box 7"/>
        <xdr:cNvSpPr txBox="1">
          <a:spLocks noChangeArrowheads="1"/>
        </xdr:cNvSpPr>
      </xdr:nvSpPr>
      <xdr:spPr bwMode="auto">
        <a:xfrm>
          <a:off x="3000375" y="7791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6" name="Text Box 4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7" name="Text Box 5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8" name="Text Box 6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184" name="Text Box 7"/>
        <xdr:cNvSpPr txBox="1">
          <a:spLocks noChangeArrowheads="1"/>
        </xdr:cNvSpPr>
      </xdr:nvSpPr>
      <xdr:spPr bwMode="auto">
        <a:xfrm>
          <a:off x="3000375" y="7791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86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87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88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89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4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8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199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200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202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203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180975</xdr:rowOff>
    </xdr:to>
    <xdr:sp macro="" textlink="">
      <xdr:nvSpPr>
        <xdr:cNvPr id="204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409576</xdr:colOff>
      <xdr:row>160</xdr:row>
      <xdr:rowOff>0</xdr:rowOff>
    </xdr:from>
    <xdr:to>
      <xdr:col>6</xdr:col>
      <xdr:colOff>84486</xdr:colOff>
      <xdr:row>160</xdr:row>
      <xdr:rowOff>3048</xdr:rowOff>
    </xdr:to>
    <xdr:pic>
      <xdr:nvPicPr>
        <xdr:cNvPr id="205" name="Рисунок 1" descr="vitali nazarovi xelmocera.jpg">
          <a:extLst>
            <a:ext uri="{FF2B5EF4-FFF2-40B4-BE49-F238E27FC236}">
              <a16:creationId xmlns="" xmlns:a16="http://schemas.microsoft.com/office/drawing/2014/main" id="{B9940C41-E2FF-46A5-AE51-8A5F88FC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55" y="38568178"/>
          <a:ext cx="1773639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0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2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4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5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7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8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19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0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2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3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4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5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0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2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5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6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39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0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2" name="Text Box 4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4" name="Text Box 6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45" name="Text Box 7"/>
        <xdr:cNvSpPr txBox="1">
          <a:spLocks noChangeArrowheads="1"/>
        </xdr:cNvSpPr>
      </xdr:nvSpPr>
      <xdr:spPr bwMode="auto">
        <a:xfrm>
          <a:off x="5432479" y="38568178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0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2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5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6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7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59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0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2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3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4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180975</xdr:rowOff>
    </xdr:to>
    <xdr:sp macro="" textlink="">
      <xdr:nvSpPr>
        <xdr:cNvPr id="265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0" name="Text Box 7"/>
        <xdr:cNvSpPr txBox="1">
          <a:spLocks noChangeArrowheads="1"/>
        </xdr:cNvSpPr>
      </xdr:nvSpPr>
      <xdr:spPr bwMode="auto">
        <a:xfrm>
          <a:off x="29051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2" name="Text Box 4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3" name="Text Box 5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5" name="Text Box 7"/>
        <xdr:cNvSpPr txBox="1">
          <a:spLocks noChangeArrowheads="1"/>
        </xdr:cNvSpPr>
      </xdr:nvSpPr>
      <xdr:spPr bwMode="auto">
        <a:xfrm>
          <a:off x="29051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6" name="Text Box 3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8" name="Text Box 5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79" name="Text Box 6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0" name="Text Box 7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2" name="Text Box 4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3" name="Text Box 5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4" name="Text Box 6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76200</xdr:colOff>
      <xdr:row>57</xdr:row>
      <xdr:rowOff>190500</xdr:rowOff>
    </xdr:to>
    <xdr:sp macro="" textlink="">
      <xdr:nvSpPr>
        <xdr:cNvPr id="285" name="Text Box 7"/>
        <xdr:cNvSpPr txBox="1">
          <a:spLocks noChangeArrowheads="1"/>
        </xdr:cNvSpPr>
      </xdr:nvSpPr>
      <xdr:spPr bwMode="auto">
        <a:xfrm>
          <a:off x="29051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3343275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3343275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3343275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3343275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0" name="Text Box 7"/>
        <xdr:cNvSpPr txBox="1">
          <a:spLocks noChangeArrowheads="1"/>
        </xdr:cNvSpPr>
      </xdr:nvSpPr>
      <xdr:spPr bwMode="auto">
        <a:xfrm>
          <a:off x="3343275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343275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3343275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3" name="Text Box 5"/>
        <xdr:cNvSpPr txBox="1">
          <a:spLocks noChangeArrowheads="1"/>
        </xdr:cNvSpPr>
      </xdr:nvSpPr>
      <xdr:spPr bwMode="auto">
        <a:xfrm>
          <a:off x="3343275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4" name="Text Box 6"/>
        <xdr:cNvSpPr txBox="1">
          <a:spLocks noChangeArrowheads="1"/>
        </xdr:cNvSpPr>
      </xdr:nvSpPr>
      <xdr:spPr bwMode="auto">
        <a:xfrm>
          <a:off x="3343275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5" name="Text Box 7"/>
        <xdr:cNvSpPr txBox="1">
          <a:spLocks noChangeArrowheads="1"/>
        </xdr:cNvSpPr>
      </xdr:nvSpPr>
      <xdr:spPr bwMode="auto">
        <a:xfrm>
          <a:off x="3343275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6" name="Text Box 3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7" name="Text Box 4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8" name="Text Box 5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299" name="Text Box 6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2" name="Text Box 4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3" name="Text Box 5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4" name="Text Box 6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05" name="Text Box 7"/>
        <xdr:cNvSpPr txBox="1">
          <a:spLocks noChangeArrowheads="1"/>
        </xdr:cNvSpPr>
      </xdr:nvSpPr>
      <xdr:spPr bwMode="auto">
        <a:xfrm>
          <a:off x="3343275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3086100" y="71056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2" name="Text Box 4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3" name="Text Box 5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4" name="Text Box 6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5" name="Text Box 7"/>
        <xdr:cNvSpPr txBox="1">
          <a:spLocks noChangeArrowheads="1"/>
        </xdr:cNvSpPr>
      </xdr:nvSpPr>
      <xdr:spPr bwMode="auto">
        <a:xfrm>
          <a:off x="3086100" y="71056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6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7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8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0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2" name="Text Box 4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3" name="Text Box 5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4" name="Text Box 6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76200</xdr:colOff>
      <xdr:row>46</xdr:row>
      <xdr:rowOff>12916</xdr:rowOff>
    </xdr:to>
    <xdr:sp macro="" textlink="">
      <xdr:nvSpPr>
        <xdr:cNvPr id="325" name="Text Box 7"/>
        <xdr:cNvSpPr txBox="1">
          <a:spLocks noChangeArrowheads="1"/>
        </xdr:cNvSpPr>
      </xdr:nvSpPr>
      <xdr:spPr bwMode="auto">
        <a:xfrm>
          <a:off x="3086100" y="71056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26" name="Text Box 3"/>
        <xdr:cNvSpPr txBox="1">
          <a:spLocks noChangeArrowheads="1"/>
        </xdr:cNvSpPr>
      </xdr:nvSpPr>
      <xdr:spPr bwMode="auto">
        <a:xfrm>
          <a:off x="3086100" y="126682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27" name="Text Box 4"/>
        <xdr:cNvSpPr txBox="1">
          <a:spLocks noChangeArrowheads="1"/>
        </xdr:cNvSpPr>
      </xdr:nvSpPr>
      <xdr:spPr bwMode="auto">
        <a:xfrm>
          <a:off x="3086100" y="126682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28" name="Text Box 5"/>
        <xdr:cNvSpPr txBox="1">
          <a:spLocks noChangeArrowheads="1"/>
        </xdr:cNvSpPr>
      </xdr:nvSpPr>
      <xdr:spPr bwMode="auto">
        <a:xfrm>
          <a:off x="3086100" y="126682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29" name="Text Box 6"/>
        <xdr:cNvSpPr txBox="1">
          <a:spLocks noChangeArrowheads="1"/>
        </xdr:cNvSpPr>
      </xdr:nvSpPr>
      <xdr:spPr bwMode="auto">
        <a:xfrm>
          <a:off x="3086100" y="126682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0" name="Text Box 7"/>
        <xdr:cNvSpPr txBox="1">
          <a:spLocks noChangeArrowheads="1"/>
        </xdr:cNvSpPr>
      </xdr:nvSpPr>
      <xdr:spPr bwMode="auto">
        <a:xfrm>
          <a:off x="3086100" y="126682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086100" y="1266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2" name="Text Box 4"/>
        <xdr:cNvSpPr txBox="1">
          <a:spLocks noChangeArrowheads="1"/>
        </xdr:cNvSpPr>
      </xdr:nvSpPr>
      <xdr:spPr bwMode="auto">
        <a:xfrm>
          <a:off x="3086100" y="1266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3" name="Text Box 5"/>
        <xdr:cNvSpPr txBox="1">
          <a:spLocks noChangeArrowheads="1"/>
        </xdr:cNvSpPr>
      </xdr:nvSpPr>
      <xdr:spPr bwMode="auto">
        <a:xfrm>
          <a:off x="3086100" y="1266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4" name="Text Box 6"/>
        <xdr:cNvSpPr txBox="1">
          <a:spLocks noChangeArrowheads="1"/>
        </xdr:cNvSpPr>
      </xdr:nvSpPr>
      <xdr:spPr bwMode="auto">
        <a:xfrm>
          <a:off x="3086100" y="1266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5" name="Text Box 7"/>
        <xdr:cNvSpPr txBox="1">
          <a:spLocks noChangeArrowheads="1"/>
        </xdr:cNvSpPr>
      </xdr:nvSpPr>
      <xdr:spPr bwMode="auto">
        <a:xfrm>
          <a:off x="3086100" y="12668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6" name="Text Box 3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7" name="Text Box 4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8" name="Text Box 5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0" name="Text Box 7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2" name="Text Box 4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3" name="Text Box 5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4" name="Text Box 6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45" name="Text Box 7"/>
        <xdr:cNvSpPr txBox="1">
          <a:spLocks noChangeArrowheads="1"/>
        </xdr:cNvSpPr>
      </xdr:nvSpPr>
      <xdr:spPr bwMode="auto">
        <a:xfrm>
          <a:off x="3086100" y="126682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46" name="Text Box 3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47" name="Text Box 4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48" name="Text Box 5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0" name="Text Box 7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3" name="Text Box 5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4" name="Text Box 6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20504</xdr:rowOff>
    </xdr:to>
    <xdr:sp macro="" textlink="">
      <xdr:nvSpPr>
        <xdr:cNvPr id="355" name="Text Box 7"/>
        <xdr:cNvSpPr txBox="1">
          <a:spLocks noChangeArrowheads="1"/>
        </xdr:cNvSpPr>
      </xdr:nvSpPr>
      <xdr:spPr bwMode="auto">
        <a:xfrm>
          <a:off x="3086100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56" name="Text Box 3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57" name="Text Box 4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58" name="Text Box 5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59" name="Text Box 6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62" name="Text Box 4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63" name="Text Box 5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193729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086100" y="506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193729</xdr:rowOff>
    </xdr:to>
    <xdr:sp macro="" textlink="">
      <xdr:nvSpPr>
        <xdr:cNvPr id="366" name="Text Box 4"/>
        <xdr:cNvSpPr txBox="1">
          <a:spLocks noChangeArrowheads="1"/>
        </xdr:cNvSpPr>
      </xdr:nvSpPr>
      <xdr:spPr bwMode="auto">
        <a:xfrm>
          <a:off x="3086100" y="506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193729</xdr:rowOff>
    </xdr:to>
    <xdr:sp macro="" textlink="">
      <xdr:nvSpPr>
        <xdr:cNvPr id="367" name="Text Box 5"/>
        <xdr:cNvSpPr txBox="1">
          <a:spLocks noChangeArrowheads="1"/>
        </xdr:cNvSpPr>
      </xdr:nvSpPr>
      <xdr:spPr bwMode="auto">
        <a:xfrm>
          <a:off x="3086100" y="506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193729</xdr:rowOff>
    </xdr:to>
    <xdr:sp macro="" textlink="">
      <xdr:nvSpPr>
        <xdr:cNvPr id="368" name="Text Box 6"/>
        <xdr:cNvSpPr txBox="1">
          <a:spLocks noChangeArrowheads="1"/>
        </xdr:cNvSpPr>
      </xdr:nvSpPr>
      <xdr:spPr bwMode="auto">
        <a:xfrm>
          <a:off x="3086100" y="506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193729</xdr:rowOff>
    </xdr:to>
    <xdr:sp macro="" textlink="">
      <xdr:nvSpPr>
        <xdr:cNvPr id="369" name="Text Box 7"/>
        <xdr:cNvSpPr txBox="1">
          <a:spLocks noChangeArrowheads="1"/>
        </xdr:cNvSpPr>
      </xdr:nvSpPr>
      <xdr:spPr bwMode="auto">
        <a:xfrm>
          <a:off x="3086100" y="5067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1454</xdr:rowOff>
    </xdr:to>
    <xdr:sp macro="" textlink="">
      <xdr:nvSpPr>
        <xdr:cNvPr id="370" name="Text Box 3"/>
        <xdr:cNvSpPr txBox="1">
          <a:spLocks noChangeArrowheads="1"/>
        </xdr:cNvSpPr>
      </xdr:nvSpPr>
      <xdr:spPr bwMode="auto">
        <a:xfrm>
          <a:off x="3086100" y="526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1454</xdr:rowOff>
    </xdr:to>
    <xdr:sp macro="" textlink="">
      <xdr:nvSpPr>
        <xdr:cNvPr id="371" name="Text Box 4"/>
        <xdr:cNvSpPr txBox="1">
          <a:spLocks noChangeArrowheads="1"/>
        </xdr:cNvSpPr>
      </xdr:nvSpPr>
      <xdr:spPr bwMode="auto">
        <a:xfrm>
          <a:off x="3086100" y="526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1454</xdr:rowOff>
    </xdr:to>
    <xdr:sp macro="" textlink="">
      <xdr:nvSpPr>
        <xdr:cNvPr id="372" name="Text Box 5"/>
        <xdr:cNvSpPr txBox="1">
          <a:spLocks noChangeArrowheads="1"/>
        </xdr:cNvSpPr>
      </xdr:nvSpPr>
      <xdr:spPr bwMode="auto">
        <a:xfrm>
          <a:off x="3086100" y="526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1454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3086100" y="526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1454</xdr:rowOff>
    </xdr:to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3086100" y="5267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76" name="Text Box 4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77" name="Text Box 5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78" name="Text Box 6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79" name="Text Box 7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80" name="Text Box 3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81" name="Text Box 4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82" name="Text Box 5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83" name="Text Box 6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3086100" y="6429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85" name="Text Box 3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86" name="Text Box 4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87" name="Text Box 5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88" name="Text Box 6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89" name="Text Box 7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1" name="Text Box 4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2" name="Text Box 5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3" name="Text Box 6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5" name="Text Box 4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7" name="Text Box 6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8" name="Text Box 7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399" name="Text Box 3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401" name="Text Box 5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402" name="Text Box 6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1453</xdr:rowOff>
    </xdr:to>
    <xdr:sp macro="" textlink="">
      <xdr:nvSpPr>
        <xdr:cNvPr id="403" name="Text Box 7"/>
        <xdr:cNvSpPr txBox="1">
          <a:spLocks noChangeArrowheads="1"/>
        </xdr:cNvSpPr>
      </xdr:nvSpPr>
      <xdr:spPr bwMode="auto">
        <a:xfrm>
          <a:off x="3086100" y="58388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29432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5" name="Text Box 4"/>
        <xdr:cNvSpPr txBox="1">
          <a:spLocks noChangeArrowheads="1"/>
        </xdr:cNvSpPr>
      </xdr:nvSpPr>
      <xdr:spPr bwMode="auto">
        <a:xfrm>
          <a:off x="29432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6" name="Text Box 5"/>
        <xdr:cNvSpPr txBox="1">
          <a:spLocks noChangeArrowheads="1"/>
        </xdr:cNvSpPr>
      </xdr:nvSpPr>
      <xdr:spPr bwMode="auto">
        <a:xfrm>
          <a:off x="29432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7" name="Text Box 6"/>
        <xdr:cNvSpPr txBox="1">
          <a:spLocks noChangeArrowheads="1"/>
        </xdr:cNvSpPr>
      </xdr:nvSpPr>
      <xdr:spPr bwMode="auto">
        <a:xfrm>
          <a:off x="29432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2943225" y="7410450"/>
          <a:ext cx="762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09" name="Text Box 3"/>
        <xdr:cNvSpPr txBox="1">
          <a:spLocks noChangeArrowheads="1"/>
        </xdr:cNvSpPr>
      </xdr:nvSpPr>
      <xdr:spPr bwMode="auto">
        <a:xfrm>
          <a:off x="29432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0" name="Text Box 4"/>
        <xdr:cNvSpPr txBox="1">
          <a:spLocks noChangeArrowheads="1"/>
        </xdr:cNvSpPr>
      </xdr:nvSpPr>
      <xdr:spPr bwMode="auto">
        <a:xfrm>
          <a:off x="29432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1" name="Text Box 5"/>
        <xdr:cNvSpPr txBox="1">
          <a:spLocks noChangeArrowheads="1"/>
        </xdr:cNvSpPr>
      </xdr:nvSpPr>
      <xdr:spPr bwMode="auto">
        <a:xfrm>
          <a:off x="29432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2" name="Text Box 6"/>
        <xdr:cNvSpPr txBox="1">
          <a:spLocks noChangeArrowheads="1"/>
        </xdr:cNvSpPr>
      </xdr:nvSpPr>
      <xdr:spPr bwMode="auto">
        <a:xfrm>
          <a:off x="29432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3" name="Text Box 7"/>
        <xdr:cNvSpPr txBox="1">
          <a:spLocks noChangeArrowheads="1"/>
        </xdr:cNvSpPr>
      </xdr:nvSpPr>
      <xdr:spPr bwMode="auto">
        <a:xfrm>
          <a:off x="2943225" y="74104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5" name="Text Box 4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6" name="Text Box 5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7" name="Text Box 6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19" name="Text Box 3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20" name="Text Box 4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21" name="Text Box 5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22" name="Text Box 6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76200</xdr:colOff>
      <xdr:row>108</xdr:row>
      <xdr:rowOff>180975</xdr:rowOff>
    </xdr:to>
    <xdr:sp macro="" textlink="">
      <xdr:nvSpPr>
        <xdr:cNvPr id="423" name="Text Box 7"/>
        <xdr:cNvSpPr txBox="1">
          <a:spLocks noChangeArrowheads="1"/>
        </xdr:cNvSpPr>
      </xdr:nvSpPr>
      <xdr:spPr bwMode="auto">
        <a:xfrm>
          <a:off x="2943225" y="74104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5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6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7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8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0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1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2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3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6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7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8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39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0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1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2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3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5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6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8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49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0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1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2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3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5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6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7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8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61" name="Text Box 5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62" name="Text Box 6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3390</xdr:rowOff>
    </xdr:to>
    <xdr:sp macro="" textlink="">
      <xdr:nvSpPr>
        <xdr:cNvPr id="463" name="Text Box 7"/>
        <xdr:cNvSpPr txBox="1">
          <a:spLocks noChangeArrowheads="1"/>
        </xdr:cNvSpPr>
      </xdr:nvSpPr>
      <xdr:spPr bwMode="auto">
        <a:xfrm>
          <a:off x="5438775" y="36785550"/>
          <a:ext cx="762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5" name="Text Box 4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6" name="Text Box 5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7" name="Text Box 6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69" name="Text Box 3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0" name="Text Box 4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1" name="Text Box 5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3" name="Text Box 7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5" name="Text Box 4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6" name="Text Box 5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7" name="Text Box 6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8" name="Text Box 7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79" name="Text Box 3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1" name="Text Box 5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2" name="Text Box 6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3" name="Text Box 7"/>
        <xdr:cNvSpPr txBox="1">
          <a:spLocks noChangeArrowheads="1"/>
        </xdr:cNvSpPr>
      </xdr:nvSpPr>
      <xdr:spPr bwMode="auto">
        <a:xfrm>
          <a:off x="5438775" y="36785550"/>
          <a:ext cx="76200" cy="187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5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6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7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8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89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1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2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3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5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6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7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8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499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0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2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3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6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7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8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09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0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1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2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3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5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6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7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8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21" name="Text Box 5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22" name="Text Box 6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76200</xdr:colOff>
      <xdr:row>87</xdr:row>
      <xdr:rowOff>430</xdr:rowOff>
    </xdr:to>
    <xdr:sp macro="" textlink="">
      <xdr:nvSpPr>
        <xdr:cNvPr id="523" name="Text Box 7"/>
        <xdr:cNvSpPr txBox="1">
          <a:spLocks noChangeArrowheads="1"/>
        </xdr:cNvSpPr>
      </xdr:nvSpPr>
      <xdr:spPr bwMode="auto">
        <a:xfrm>
          <a:off x="5438775" y="36785550"/>
          <a:ext cx="76200" cy="1970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409576</xdr:colOff>
      <xdr:row>161</xdr:row>
      <xdr:rowOff>0</xdr:rowOff>
    </xdr:from>
    <xdr:to>
      <xdr:col>6</xdr:col>
      <xdr:colOff>84486</xdr:colOff>
      <xdr:row>161</xdr:row>
      <xdr:rowOff>3048</xdr:rowOff>
    </xdr:to>
    <xdr:pic>
      <xdr:nvPicPr>
        <xdr:cNvPr id="524" name="Рисунок 1" descr="vitali nazarovi xelmocera.jpg">
          <a:extLst>
            <a:ext uri="{FF2B5EF4-FFF2-40B4-BE49-F238E27FC236}">
              <a16:creationId xmlns="" xmlns:a16="http://schemas.microsoft.com/office/drawing/2014/main" id="{B9940C41-E2FF-46A5-AE51-8A5F88FC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1" y="63265050"/>
          <a:ext cx="177041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25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26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27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29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2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3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4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5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6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7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8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1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2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4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6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7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8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49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1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2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4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5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6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7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8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59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62" name="Text Box 5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63" name="Text Box 6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76200</xdr:colOff>
      <xdr:row>161</xdr:row>
      <xdr:rowOff>190500</xdr:rowOff>
    </xdr:to>
    <xdr:sp macro="" textlink="">
      <xdr:nvSpPr>
        <xdr:cNvPr id="564" name="Text Box 7"/>
        <xdr:cNvSpPr txBox="1">
          <a:spLocks noChangeArrowheads="1"/>
        </xdr:cNvSpPr>
      </xdr:nvSpPr>
      <xdr:spPr bwMode="auto">
        <a:xfrm>
          <a:off x="5438775" y="632650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6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6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6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6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7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8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8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8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585" name="Text Box 3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586" name="Text Box 4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587" name="Text Box 5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588" name="Text Box 6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589" name="Text Box 7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2" name="Text Box 5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3" name="Text Box 6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4" name="Text Box 7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59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0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0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0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605" name="Text Box 3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607" name="Text Box 5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608" name="Text Box 6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161</xdr:row>
      <xdr:rowOff>161602</xdr:rowOff>
    </xdr:to>
    <xdr:sp macro="" textlink="">
      <xdr:nvSpPr>
        <xdr:cNvPr id="609" name="Text Box 7"/>
        <xdr:cNvSpPr txBox="1">
          <a:spLocks noChangeArrowheads="1"/>
        </xdr:cNvSpPr>
      </xdr:nvSpPr>
      <xdr:spPr bwMode="auto">
        <a:xfrm>
          <a:off x="5438775" y="63065025"/>
          <a:ext cx="76200" cy="369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1" name="Text Box 4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2" name="Text Box 5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3" name="Text Box 6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4" name="Text Box 7"/>
        <xdr:cNvSpPr txBox="1">
          <a:spLocks noChangeArrowheads="1"/>
        </xdr:cNvSpPr>
      </xdr:nvSpPr>
      <xdr:spPr bwMode="auto">
        <a:xfrm>
          <a:off x="5438775" y="630650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1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2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5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6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7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8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39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40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42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43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44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409576</xdr:colOff>
      <xdr:row>165</xdr:row>
      <xdr:rowOff>0</xdr:rowOff>
    </xdr:from>
    <xdr:to>
      <xdr:col>6</xdr:col>
      <xdr:colOff>84486</xdr:colOff>
      <xdr:row>165</xdr:row>
      <xdr:rowOff>3048</xdr:rowOff>
    </xdr:to>
    <xdr:pic>
      <xdr:nvPicPr>
        <xdr:cNvPr id="645" name="Рисунок 1" descr="vitali nazarovi xelmocera.jpg">
          <a:extLst>
            <a:ext uri="{FF2B5EF4-FFF2-40B4-BE49-F238E27FC236}">
              <a16:creationId xmlns="" xmlns:a16="http://schemas.microsoft.com/office/drawing/2014/main" id="{B9940C41-E2FF-46A5-AE51-8A5F88FC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8351" y="64065150"/>
          <a:ext cx="1770410" cy="30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47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48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49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0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3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4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5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6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7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8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59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0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3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4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5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6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7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8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69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0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2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4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5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6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8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0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2" name="Text Box 4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3" name="Text Box 5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4" name="Text Box 6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165</xdr:row>
      <xdr:rowOff>0</xdr:rowOff>
    </xdr:from>
    <xdr:to>
      <xdr:col>3</xdr:col>
      <xdr:colOff>76200</xdr:colOff>
      <xdr:row>165</xdr:row>
      <xdr:rowOff>190500</xdr:rowOff>
    </xdr:to>
    <xdr:sp macro="" textlink="">
      <xdr:nvSpPr>
        <xdr:cNvPr id="685" name="Text Box 7"/>
        <xdr:cNvSpPr txBox="1">
          <a:spLocks noChangeArrowheads="1"/>
        </xdr:cNvSpPr>
      </xdr:nvSpPr>
      <xdr:spPr bwMode="auto">
        <a:xfrm>
          <a:off x="5438775" y="64065150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87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88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89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0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3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4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5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7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8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699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0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2" name="Text Box 4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3" name="Text Box 5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76200</xdr:colOff>
      <xdr:row>160</xdr:row>
      <xdr:rowOff>190500</xdr:rowOff>
    </xdr:to>
    <xdr:sp macro="" textlink="">
      <xdr:nvSpPr>
        <xdr:cNvPr id="705" name="Text Box 7"/>
        <xdr:cNvSpPr txBox="1">
          <a:spLocks noChangeArrowheads="1"/>
        </xdr:cNvSpPr>
      </xdr:nvSpPr>
      <xdr:spPr bwMode="auto">
        <a:xfrm>
          <a:off x="5438775" y="630650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QRIZOLITI%20+%20+/PROEQTEBI%20A-4/2020%20&#4332;&#4308;&#4314;&#4312;/394%20&#4321;&#4308;&#4316;&#4304;&#4313;&#4312;&#4321;%20&#4336;&#4304;&#4305;&#4312;-----------------/&#4321;&#4308;&#4316;&#4304;&#4313;&#4312;%20-%20&#4307;&#4312;&#4315;&#4304;%20&#4324;&#4323;&#4320;&#4330;&#4308;&#4314;&#4304;&#4331;&#4308;-----------------/&#4321;&#4308;&#4316;&#4304;&#4313;&#431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v"/>
      <sheetName val="0b1"/>
      <sheetName val="sam"/>
      <sheetName val="vod"/>
      <sheetName val="kan"/>
      <sheetName val="vent."/>
      <sheetName val="gagrileba"/>
      <sheetName val="gatboba"/>
      <sheetName val="el"/>
      <sheetName val="sust"/>
      <sheetName val="lifti"/>
      <sheetName val="gare elqseli"/>
      <sheetName val="ob3"/>
      <sheetName val="sam. saqvabe"/>
      <sheetName val="obor saq"/>
      <sheetName val="gar vod"/>
      <sheetName val="gar kan"/>
      <sheetName val="vert."/>
      <sheetName val="ketilm."/>
      <sheetName val="დენდროლ"/>
      <sheetName val="gobe"/>
      <sheetName val="gare ganate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view="pageBreakPreview" topLeftCell="A175" zoomScale="118" zoomScaleSheetLayoutView="118" workbookViewId="0">
      <selection activeCell="G184" sqref="G184"/>
    </sheetView>
  </sheetViews>
  <sheetFormatPr defaultColWidth="9.140625" defaultRowHeight="15"/>
  <cols>
    <col min="1" max="1" width="3.85546875" style="2" customWidth="1"/>
    <col min="2" max="2" width="12.28515625" style="32" customWidth="1"/>
    <col min="3" max="3" width="65.42578125" style="2" customWidth="1"/>
    <col min="4" max="4" width="9.5703125" style="2" customWidth="1"/>
    <col min="5" max="5" width="10.85546875" style="27" customWidth="1"/>
    <col min="6" max="6" width="11" style="2" customWidth="1"/>
    <col min="7" max="7" width="11.7109375" style="2" customWidth="1"/>
    <col min="8" max="8" width="12" style="2" customWidth="1"/>
    <col min="9" max="16384" width="9.140625" style="2"/>
  </cols>
  <sheetData>
    <row r="1" spans="1:8" s="1" customFormat="1" ht="12.75">
      <c r="A1" s="89"/>
      <c r="B1" s="90"/>
      <c r="C1" s="90"/>
      <c r="D1" s="90"/>
      <c r="E1" s="90"/>
      <c r="F1" s="90"/>
      <c r="G1" s="90"/>
      <c r="H1" s="90"/>
    </row>
    <row r="2" spans="1:8" ht="15.75">
      <c r="A2" s="4"/>
      <c r="B2" s="29"/>
      <c r="C2" s="143"/>
      <c r="D2" s="97" t="s">
        <v>10</v>
      </c>
      <c r="E2" s="97"/>
      <c r="F2" s="97"/>
      <c r="G2" s="97"/>
      <c r="H2" s="97"/>
    </row>
    <row r="3" spans="1:8" ht="57" customHeight="1">
      <c r="A3" s="91" t="s">
        <v>190</v>
      </c>
      <c r="B3" s="91"/>
      <c r="C3" s="91"/>
      <c r="D3" s="91"/>
      <c r="E3" s="91"/>
      <c r="F3" s="91"/>
      <c r="G3" s="91"/>
      <c r="H3" s="91"/>
    </row>
    <row r="4" spans="1:8" ht="21" customHeight="1" thickBot="1">
      <c r="A4" s="91" t="s">
        <v>11</v>
      </c>
      <c r="B4" s="91"/>
      <c r="C4" s="91"/>
      <c r="D4" s="91"/>
      <c r="E4" s="91"/>
      <c r="F4" s="91"/>
      <c r="G4" s="91"/>
      <c r="H4" s="91"/>
    </row>
    <row r="5" spans="1:8" ht="29.25" customHeight="1">
      <c r="A5" s="92" t="s">
        <v>0</v>
      </c>
      <c r="B5" s="94" t="s">
        <v>1</v>
      </c>
      <c r="C5" s="144" t="s">
        <v>2</v>
      </c>
      <c r="D5" s="94" t="s">
        <v>7</v>
      </c>
      <c r="E5" s="94" t="s">
        <v>3</v>
      </c>
      <c r="F5" s="94"/>
      <c r="G5" s="94" t="s">
        <v>6</v>
      </c>
      <c r="H5" s="96"/>
    </row>
    <row r="6" spans="1:8" ht="32.25" thickBot="1">
      <c r="A6" s="93"/>
      <c r="B6" s="95"/>
      <c r="C6" s="145"/>
      <c r="D6" s="95"/>
      <c r="E6" s="26" t="s">
        <v>8</v>
      </c>
      <c r="F6" s="5" t="s">
        <v>5</v>
      </c>
      <c r="G6" s="5" t="s">
        <v>9</v>
      </c>
      <c r="H6" s="6" t="s">
        <v>5</v>
      </c>
    </row>
    <row r="7" spans="1:8" ht="16.5" thickBot="1">
      <c r="A7" s="73">
        <v>1</v>
      </c>
      <c r="B7" s="74">
        <v>2</v>
      </c>
      <c r="C7" s="146">
        <v>3</v>
      </c>
      <c r="D7" s="75">
        <v>4</v>
      </c>
      <c r="E7" s="76">
        <v>5</v>
      </c>
      <c r="F7" s="75">
        <v>6</v>
      </c>
      <c r="G7" s="75">
        <v>7</v>
      </c>
      <c r="H7" s="77">
        <v>8</v>
      </c>
    </row>
    <row r="8" spans="1:8" ht="36" customHeight="1">
      <c r="A8" s="84" t="s">
        <v>98</v>
      </c>
      <c r="B8" s="84"/>
      <c r="C8" s="84"/>
      <c r="D8" s="84"/>
      <c r="E8" s="84"/>
      <c r="F8" s="85"/>
      <c r="G8" s="78"/>
      <c r="H8" s="79"/>
    </row>
    <row r="9" spans="1:8" s="22" customFormat="1" ht="32.25" customHeight="1">
      <c r="A9" s="36">
        <v>1</v>
      </c>
      <c r="B9" s="81" t="s">
        <v>88</v>
      </c>
      <c r="C9" s="147" t="s">
        <v>39</v>
      </c>
      <c r="D9" s="36" t="s">
        <v>31</v>
      </c>
      <c r="E9" s="36"/>
      <c r="F9" s="37">
        <v>6</v>
      </c>
      <c r="G9" s="38"/>
      <c r="H9" s="38"/>
    </row>
    <row r="10" spans="1:8" s="22" customFormat="1" ht="14.25" customHeight="1">
      <c r="A10" s="36"/>
      <c r="B10" s="81"/>
      <c r="C10" s="53" t="s">
        <v>26</v>
      </c>
      <c r="D10" s="36" t="s">
        <v>27</v>
      </c>
      <c r="E10" s="36">
        <v>10.199999999999999</v>
      </c>
      <c r="F10" s="38">
        <f>F9*E10</f>
        <v>61.199999999999996</v>
      </c>
      <c r="G10" s="39"/>
      <c r="H10" s="38"/>
    </row>
    <row r="11" spans="1:8" s="22" customFormat="1" ht="14.25" customHeight="1">
      <c r="A11" s="36"/>
      <c r="B11" s="81"/>
      <c r="C11" s="53" t="s">
        <v>28</v>
      </c>
      <c r="D11" s="36" t="s">
        <v>29</v>
      </c>
      <c r="E11" s="36">
        <v>0.23</v>
      </c>
      <c r="F11" s="38">
        <f>F9*E11</f>
        <v>1.3800000000000001</v>
      </c>
      <c r="G11" s="39"/>
      <c r="H11" s="38"/>
    </row>
    <row r="12" spans="1:8" s="22" customFormat="1" ht="21.75" customHeight="1">
      <c r="A12" s="40">
        <v>2</v>
      </c>
      <c r="B12" s="41" t="s">
        <v>30</v>
      </c>
      <c r="C12" s="148" t="s">
        <v>40</v>
      </c>
      <c r="D12" s="40" t="s">
        <v>31</v>
      </c>
      <c r="E12" s="42"/>
      <c r="F12" s="43">
        <v>1.5</v>
      </c>
      <c r="G12" s="40"/>
      <c r="H12" s="44"/>
    </row>
    <row r="13" spans="1:8" s="22" customFormat="1" ht="14.25" customHeight="1">
      <c r="A13" s="40"/>
      <c r="B13" s="45"/>
      <c r="C13" s="61" t="s">
        <v>41</v>
      </c>
      <c r="D13" s="40" t="s">
        <v>27</v>
      </c>
      <c r="E13" s="40">
        <f>23.8*1.15</f>
        <v>27.369999999999997</v>
      </c>
      <c r="F13" s="44">
        <f>F12*E13</f>
        <v>41.054999999999993</v>
      </c>
      <c r="G13" s="46"/>
      <c r="H13" s="44"/>
    </row>
    <row r="14" spans="1:8" s="22" customFormat="1" ht="14.25" customHeight="1">
      <c r="A14" s="40"/>
      <c r="B14" s="45"/>
      <c r="C14" s="61" t="s">
        <v>42</v>
      </c>
      <c r="D14" s="40" t="s">
        <v>29</v>
      </c>
      <c r="E14" s="40">
        <f>2.1*1.15</f>
        <v>2.415</v>
      </c>
      <c r="F14" s="44">
        <f>F12*E14</f>
        <v>3.6225000000000001</v>
      </c>
      <c r="G14" s="46"/>
      <c r="H14" s="44"/>
    </row>
    <row r="15" spans="1:8" s="22" customFormat="1" ht="14.25" customHeight="1">
      <c r="A15" s="40"/>
      <c r="B15" s="45" t="s">
        <v>43</v>
      </c>
      <c r="C15" s="61" t="s">
        <v>44</v>
      </c>
      <c r="D15" s="40" t="s">
        <v>31</v>
      </c>
      <c r="E15" s="47"/>
      <c r="F15" s="48">
        <v>1</v>
      </c>
      <c r="G15" s="46"/>
      <c r="H15" s="44"/>
    </row>
    <row r="16" spans="1:8" s="22" customFormat="1" ht="14.25" customHeight="1">
      <c r="A16" s="40"/>
      <c r="B16" s="45" t="s">
        <v>43</v>
      </c>
      <c r="C16" s="61" t="s">
        <v>45</v>
      </c>
      <c r="D16" s="40" t="s">
        <v>31</v>
      </c>
      <c r="E16" s="47"/>
      <c r="F16" s="48">
        <v>0.5</v>
      </c>
      <c r="G16" s="46"/>
      <c r="H16" s="44"/>
    </row>
    <row r="17" spans="1:8" s="22" customFormat="1" ht="14.25" customHeight="1">
      <c r="A17" s="40"/>
      <c r="B17" s="45"/>
      <c r="C17" s="61" t="s">
        <v>34</v>
      </c>
      <c r="D17" s="40" t="s">
        <v>35</v>
      </c>
      <c r="E17" s="40">
        <v>7.2</v>
      </c>
      <c r="F17" s="44">
        <f>F12*E17</f>
        <v>10.8</v>
      </c>
      <c r="G17" s="46"/>
      <c r="H17" s="44"/>
    </row>
    <row r="18" spans="1:8" s="22" customFormat="1" ht="14.25" customHeight="1">
      <c r="A18" s="40"/>
      <c r="B18" s="45"/>
      <c r="C18" s="61" t="s">
        <v>36</v>
      </c>
      <c r="D18" s="40" t="s">
        <v>35</v>
      </c>
      <c r="E18" s="40">
        <v>4.38</v>
      </c>
      <c r="F18" s="44">
        <f>F12*E18</f>
        <v>6.57</v>
      </c>
      <c r="G18" s="46"/>
      <c r="H18" s="44"/>
    </row>
    <row r="19" spans="1:8" s="22" customFormat="1" ht="14.25" customHeight="1">
      <c r="A19" s="40"/>
      <c r="B19" s="45"/>
      <c r="C19" s="61" t="s">
        <v>37</v>
      </c>
      <c r="D19" s="40" t="s">
        <v>29</v>
      </c>
      <c r="E19" s="40">
        <v>3.44</v>
      </c>
      <c r="F19" s="44">
        <f>F12*E19</f>
        <v>5.16</v>
      </c>
      <c r="G19" s="49"/>
      <c r="H19" s="44"/>
    </row>
    <row r="20" spans="1:8" s="22" customFormat="1" ht="18.75" customHeight="1">
      <c r="A20" s="36">
        <v>3</v>
      </c>
      <c r="B20" s="82" t="s">
        <v>46</v>
      </c>
      <c r="C20" s="148" t="s">
        <v>47</v>
      </c>
      <c r="D20" s="36" t="s">
        <v>31</v>
      </c>
      <c r="E20" s="50"/>
      <c r="F20" s="51">
        <v>12</v>
      </c>
      <c r="G20" s="52"/>
      <c r="H20" s="52"/>
    </row>
    <row r="21" spans="1:8" s="22" customFormat="1" ht="18" customHeight="1">
      <c r="A21" s="36"/>
      <c r="B21" s="82"/>
      <c r="C21" s="53" t="s">
        <v>26</v>
      </c>
      <c r="D21" s="36" t="s">
        <v>27</v>
      </c>
      <c r="E21" s="50">
        <v>2.06</v>
      </c>
      <c r="F21" s="54">
        <f>F20*E21</f>
        <v>24.72</v>
      </c>
      <c r="G21" s="55"/>
      <c r="H21" s="56"/>
    </row>
    <row r="22" spans="1:8" s="22" customFormat="1" ht="18" customHeight="1">
      <c r="A22" s="40">
        <v>4</v>
      </c>
      <c r="B22" s="57"/>
      <c r="C22" s="149" t="s">
        <v>48</v>
      </c>
      <c r="D22" s="40" t="s">
        <v>49</v>
      </c>
      <c r="E22" s="42"/>
      <c r="F22" s="37">
        <f>F20*1.65</f>
        <v>19.799999999999997</v>
      </c>
      <c r="G22" s="40"/>
      <c r="H22" s="44"/>
    </row>
    <row r="23" spans="1:8" s="22" customFormat="1" ht="14.25" customHeight="1">
      <c r="A23" s="40"/>
      <c r="B23" s="45"/>
      <c r="C23" s="61" t="s">
        <v>32</v>
      </c>
      <c r="D23" s="40" t="s">
        <v>27</v>
      </c>
      <c r="E23" s="58">
        <f>0.6*1.15</f>
        <v>0.69</v>
      </c>
      <c r="F23" s="44">
        <f>F22*E23</f>
        <v>13.661999999999997</v>
      </c>
      <c r="G23" s="46"/>
      <c r="H23" s="44"/>
    </row>
    <row r="24" spans="1:8" s="22" customFormat="1" ht="18.75" customHeight="1">
      <c r="A24" s="40">
        <v>5</v>
      </c>
      <c r="B24" s="42"/>
      <c r="C24" s="149" t="s">
        <v>50</v>
      </c>
      <c r="D24" s="40" t="s">
        <v>49</v>
      </c>
      <c r="E24" s="42"/>
      <c r="F24" s="37">
        <f>F22</f>
        <v>19.799999999999997</v>
      </c>
      <c r="G24" s="46"/>
      <c r="H24" s="44"/>
    </row>
    <row r="25" spans="1:8" s="22" customFormat="1" ht="18" customHeight="1">
      <c r="A25" s="36">
        <v>6</v>
      </c>
      <c r="B25" s="83" t="s">
        <v>51</v>
      </c>
      <c r="C25" s="147" t="s">
        <v>52</v>
      </c>
      <c r="D25" s="36" t="s">
        <v>31</v>
      </c>
      <c r="E25" s="59"/>
      <c r="F25" s="37">
        <v>1</v>
      </c>
      <c r="G25" s="52"/>
      <c r="H25" s="52"/>
    </row>
    <row r="26" spans="1:8" s="22" customFormat="1" ht="14.25" customHeight="1">
      <c r="A26" s="36"/>
      <c r="B26" s="83"/>
      <c r="C26" s="53" t="s">
        <v>32</v>
      </c>
      <c r="D26" s="36" t="s">
        <v>27</v>
      </c>
      <c r="E26" s="36">
        <v>0.89</v>
      </c>
      <c r="F26" s="60">
        <f>F25*E26</f>
        <v>0.89</v>
      </c>
      <c r="G26" s="55"/>
      <c r="H26" s="52"/>
    </row>
    <row r="27" spans="1:8" s="22" customFormat="1" ht="14.25" customHeight="1">
      <c r="A27" s="36"/>
      <c r="B27" s="83"/>
      <c r="C27" s="53" t="s">
        <v>28</v>
      </c>
      <c r="D27" s="36" t="s">
        <v>29</v>
      </c>
      <c r="E27" s="36">
        <v>0.37</v>
      </c>
      <c r="F27" s="60">
        <f>F25*E27</f>
        <v>0.37</v>
      </c>
      <c r="G27" s="55"/>
      <c r="H27" s="52"/>
    </row>
    <row r="28" spans="1:8" s="22" customFormat="1" ht="14.25" customHeight="1">
      <c r="A28" s="36"/>
      <c r="B28" s="83"/>
      <c r="C28" s="53" t="s">
        <v>53</v>
      </c>
      <c r="D28" s="36" t="e">
        <f>'[1]sam. saqvabe'!F356</f>
        <v>#REF!</v>
      </c>
      <c r="E28" s="36">
        <v>1.1499999999999999</v>
      </c>
      <c r="F28" s="60">
        <f>F25*E28</f>
        <v>1.1499999999999999</v>
      </c>
      <c r="G28" s="55"/>
      <c r="H28" s="52"/>
    </row>
    <row r="29" spans="1:8" s="22" customFormat="1" ht="14.25" customHeight="1">
      <c r="A29" s="36"/>
      <c r="B29" s="83"/>
      <c r="C29" s="53" t="s">
        <v>37</v>
      </c>
      <c r="D29" s="36" t="s">
        <v>29</v>
      </c>
      <c r="E29" s="36">
        <v>0.02</v>
      </c>
      <c r="F29" s="60">
        <f>F25*E29</f>
        <v>0.02</v>
      </c>
      <c r="G29" s="55"/>
      <c r="H29" s="52"/>
    </row>
    <row r="30" spans="1:8" s="22" customFormat="1" ht="20.25" customHeight="1">
      <c r="A30" s="40">
        <v>7</v>
      </c>
      <c r="B30" s="45" t="s">
        <v>54</v>
      </c>
      <c r="C30" s="149" t="s">
        <v>89</v>
      </c>
      <c r="D30" s="34" t="s">
        <v>31</v>
      </c>
      <c r="E30" s="42"/>
      <c r="F30" s="37">
        <v>9</v>
      </c>
      <c r="G30" s="40"/>
      <c r="H30" s="44"/>
    </row>
    <row r="31" spans="1:8" s="22" customFormat="1" ht="14.25" customHeight="1">
      <c r="A31" s="40"/>
      <c r="B31" s="45"/>
      <c r="C31" s="61" t="s">
        <v>32</v>
      </c>
      <c r="D31" s="40" t="s">
        <v>27</v>
      </c>
      <c r="E31" s="40">
        <v>6.66</v>
      </c>
      <c r="F31" s="44">
        <f>F30*E31</f>
        <v>59.94</v>
      </c>
      <c r="G31" s="46"/>
      <c r="H31" s="44"/>
    </row>
    <row r="32" spans="1:8" s="22" customFormat="1" ht="14.25" customHeight="1">
      <c r="A32" s="40"/>
      <c r="B32" s="45"/>
      <c r="C32" s="61" t="s">
        <v>28</v>
      </c>
      <c r="D32" s="40" t="s">
        <v>29</v>
      </c>
      <c r="E32" s="40">
        <v>0.59</v>
      </c>
      <c r="F32" s="44">
        <f>F30*E32</f>
        <v>5.31</v>
      </c>
      <c r="G32" s="46"/>
      <c r="H32" s="44"/>
    </row>
    <row r="33" spans="1:8" s="22" customFormat="1" ht="14.25" customHeight="1">
      <c r="A33" s="40"/>
      <c r="B33" s="45"/>
      <c r="C33" s="61" t="s">
        <v>90</v>
      </c>
      <c r="D33" s="40" t="s">
        <v>31</v>
      </c>
      <c r="E33" s="40">
        <v>1.0149999999999999</v>
      </c>
      <c r="F33" s="44">
        <f>F30*E33</f>
        <v>9.1349999999999998</v>
      </c>
      <c r="G33" s="46"/>
      <c r="H33" s="44"/>
    </row>
    <row r="34" spans="1:8" s="22" customFormat="1" ht="14.25" customHeight="1">
      <c r="A34" s="40"/>
      <c r="B34" s="45"/>
      <c r="C34" s="61" t="s">
        <v>55</v>
      </c>
      <c r="D34" s="40" t="s">
        <v>25</v>
      </c>
      <c r="E34" s="40">
        <v>1.6</v>
      </c>
      <c r="F34" s="44">
        <f>F30*E34</f>
        <v>14.4</v>
      </c>
      <c r="G34" s="46"/>
      <c r="H34" s="44"/>
    </row>
    <row r="35" spans="1:8" s="22" customFormat="1" ht="14.25" customHeight="1">
      <c r="A35" s="40"/>
      <c r="B35" s="45"/>
      <c r="C35" s="61" t="s">
        <v>56</v>
      </c>
      <c r="D35" s="40" t="s">
        <v>31</v>
      </c>
      <c r="E35" s="40">
        <v>1.83E-2</v>
      </c>
      <c r="F35" s="44">
        <f>F30*E35</f>
        <v>0.16470000000000001</v>
      </c>
      <c r="G35" s="46"/>
      <c r="H35" s="44"/>
    </row>
    <row r="36" spans="1:8" s="22" customFormat="1" ht="14.25" customHeight="1">
      <c r="A36" s="40"/>
      <c r="B36" s="45"/>
      <c r="C36" s="61" t="s">
        <v>37</v>
      </c>
      <c r="D36" s="40" t="s">
        <v>29</v>
      </c>
      <c r="E36" s="40">
        <v>0.4</v>
      </c>
      <c r="F36" s="44">
        <f>F30*E36</f>
        <v>3.6</v>
      </c>
      <c r="G36" s="49"/>
      <c r="H36" s="44"/>
    </row>
    <row r="37" spans="1:8" s="22" customFormat="1" ht="14.25" customHeight="1">
      <c r="A37" s="40"/>
      <c r="B37" s="45"/>
      <c r="C37" s="61" t="s">
        <v>57</v>
      </c>
      <c r="D37" s="40" t="s">
        <v>49</v>
      </c>
      <c r="E37" s="40"/>
      <c r="F37" s="62">
        <f>62/1000</f>
        <v>6.2E-2</v>
      </c>
      <c r="G37" s="46"/>
      <c r="H37" s="44"/>
    </row>
    <row r="38" spans="1:8" s="22" customFormat="1" ht="14.25" customHeight="1">
      <c r="A38" s="40"/>
      <c r="B38" s="45"/>
      <c r="C38" s="61" t="s">
        <v>58</v>
      </c>
      <c r="D38" s="40" t="s">
        <v>49</v>
      </c>
      <c r="E38" s="40"/>
      <c r="F38" s="62">
        <f>294/1000</f>
        <v>0.29399999999999998</v>
      </c>
      <c r="G38" s="46"/>
      <c r="H38" s="44"/>
    </row>
    <row r="39" spans="1:8" s="22" customFormat="1" ht="14.25" customHeight="1">
      <c r="A39" s="35"/>
      <c r="B39" s="35"/>
      <c r="C39" s="61" t="s">
        <v>59</v>
      </c>
      <c r="D39" s="40" t="s">
        <v>49</v>
      </c>
      <c r="E39" s="35"/>
      <c r="F39" s="62">
        <f>130/1000</f>
        <v>0.13</v>
      </c>
      <c r="G39" s="46"/>
      <c r="H39" s="44"/>
    </row>
    <row r="40" spans="1:8" s="22" customFormat="1" ht="18.75" customHeight="1">
      <c r="A40" s="40">
        <v>8</v>
      </c>
      <c r="B40" s="45" t="s">
        <v>60</v>
      </c>
      <c r="C40" s="149" t="s">
        <v>61</v>
      </c>
      <c r="D40" s="40" t="s">
        <v>49</v>
      </c>
      <c r="E40" s="42"/>
      <c r="F40" s="63">
        <f>SUM(F43:F49)</f>
        <v>2.9629999999999996</v>
      </c>
      <c r="G40" s="40"/>
      <c r="H40" s="44"/>
    </row>
    <row r="41" spans="1:8" s="22" customFormat="1" ht="14.25" customHeight="1">
      <c r="A41" s="40"/>
      <c r="B41" s="45"/>
      <c r="C41" s="61" t="s">
        <v>32</v>
      </c>
      <c r="D41" s="40" t="s">
        <v>27</v>
      </c>
      <c r="E41" s="40">
        <v>53.8</v>
      </c>
      <c r="F41" s="44">
        <f>F40*E41</f>
        <v>159.40939999999998</v>
      </c>
      <c r="G41" s="46"/>
      <c r="H41" s="44"/>
    </row>
    <row r="42" spans="1:8" s="22" customFormat="1" ht="14.25" customHeight="1">
      <c r="A42" s="40"/>
      <c r="B42" s="45"/>
      <c r="C42" s="61" t="s">
        <v>42</v>
      </c>
      <c r="D42" s="40" t="s">
        <v>29</v>
      </c>
      <c r="E42" s="40">
        <v>20</v>
      </c>
      <c r="F42" s="44">
        <f>F40*E42</f>
        <v>59.259999999999991</v>
      </c>
      <c r="G42" s="46"/>
      <c r="H42" s="44"/>
    </row>
    <row r="43" spans="1:8" s="22" customFormat="1" ht="14.25" customHeight="1">
      <c r="A43" s="40"/>
      <c r="B43" s="45"/>
      <c r="C43" s="61" t="s">
        <v>62</v>
      </c>
      <c r="D43" s="40" t="s">
        <v>49</v>
      </c>
      <c r="E43" s="40"/>
      <c r="F43" s="64">
        <v>1.1319999999999999</v>
      </c>
      <c r="G43" s="46"/>
      <c r="H43" s="44"/>
    </row>
    <row r="44" spans="1:8" s="22" customFormat="1" ht="14.25" customHeight="1">
      <c r="A44" s="40"/>
      <c r="B44" s="45"/>
      <c r="C44" s="61" t="s">
        <v>63</v>
      </c>
      <c r="D44" s="40" t="s">
        <v>49</v>
      </c>
      <c r="E44" s="40"/>
      <c r="F44" s="64">
        <f>630/1000</f>
        <v>0.63</v>
      </c>
      <c r="G44" s="46"/>
      <c r="H44" s="44"/>
    </row>
    <row r="45" spans="1:8" s="22" customFormat="1" ht="14.25" customHeight="1">
      <c r="A45" s="40"/>
      <c r="B45" s="45"/>
      <c r="C45" s="61" t="s">
        <v>64</v>
      </c>
      <c r="D45" s="40" t="s">
        <v>49</v>
      </c>
      <c r="E45" s="40"/>
      <c r="F45" s="64">
        <f>957/1000</f>
        <v>0.95699999999999996</v>
      </c>
      <c r="G45" s="46"/>
      <c r="H45" s="44"/>
    </row>
    <row r="46" spans="1:8" s="22" customFormat="1" ht="14.25" customHeight="1">
      <c r="A46" s="40"/>
      <c r="B46" s="45"/>
      <c r="C46" s="61" t="s">
        <v>65</v>
      </c>
      <c r="D46" s="40" t="s">
        <v>49</v>
      </c>
      <c r="E46" s="40"/>
      <c r="F46" s="64">
        <f>82/1000</f>
        <v>8.2000000000000003E-2</v>
      </c>
      <c r="G46" s="46"/>
      <c r="H46" s="44"/>
    </row>
    <row r="47" spans="1:8" s="22" customFormat="1" ht="14.25" customHeight="1">
      <c r="A47" s="35"/>
      <c r="B47" s="35"/>
      <c r="C47" s="61" t="s">
        <v>66</v>
      </c>
      <c r="D47" s="40" t="s">
        <v>49</v>
      </c>
      <c r="E47" s="35"/>
      <c r="F47" s="62">
        <f>44/1000</f>
        <v>4.3999999999999997E-2</v>
      </c>
      <c r="G47" s="46"/>
      <c r="H47" s="44"/>
    </row>
    <row r="48" spans="1:8" s="22" customFormat="1" ht="14.25" customHeight="1">
      <c r="A48" s="35"/>
      <c r="B48" s="35"/>
      <c r="C48" s="61" t="s">
        <v>67</v>
      </c>
      <c r="D48" s="40" t="s">
        <v>49</v>
      </c>
      <c r="E48" s="35"/>
      <c r="F48" s="62">
        <f>108/1000</f>
        <v>0.108</v>
      </c>
      <c r="G48" s="46"/>
      <c r="H48" s="44"/>
    </row>
    <row r="49" spans="1:8" s="22" customFormat="1" ht="14.25" customHeight="1">
      <c r="A49" s="40"/>
      <c r="B49" s="45"/>
      <c r="C49" s="61" t="s">
        <v>68</v>
      </c>
      <c r="D49" s="40" t="s">
        <v>49</v>
      </c>
      <c r="E49" s="40"/>
      <c r="F49" s="62">
        <f>10/1000</f>
        <v>0.01</v>
      </c>
      <c r="G49" s="46"/>
      <c r="H49" s="44"/>
    </row>
    <row r="50" spans="1:8" s="22" customFormat="1" ht="14.25" customHeight="1">
      <c r="A50" s="40"/>
      <c r="B50" s="45"/>
      <c r="C50" s="61" t="s">
        <v>69</v>
      </c>
      <c r="D50" s="40" t="s">
        <v>35</v>
      </c>
      <c r="E50" s="40">
        <v>24.4</v>
      </c>
      <c r="F50" s="44">
        <f>F40*E50</f>
        <v>72.297199999999989</v>
      </c>
      <c r="G50" s="46"/>
      <c r="H50" s="44"/>
    </row>
    <row r="51" spans="1:8" s="22" customFormat="1" ht="14.25" customHeight="1">
      <c r="A51" s="40"/>
      <c r="B51" s="45"/>
      <c r="C51" s="61" t="s">
        <v>37</v>
      </c>
      <c r="D51" s="40" t="s">
        <v>29</v>
      </c>
      <c r="E51" s="40">
        <v>2.78</v>
      </c>
      <c r="F51" s="65">
        <f>F40*E51</f>
        <v>8.2371399999999984</v>
      </c>
      <c r="G51" s="49"/>
      <c r="H51" s="44"/>
    </row>
    <row r="52" spans="1:8" s="22" customFormat="1" ht="35.25" customHeight="1">
      <c r="A52" s="40">
        <v>9</v>
      </c>
      <c r="B52" s="45" t="s">
        <v>91</v>
      </c>
      <c r="C52" s="149" t="s">
        <v>70</v>
      </c>
      <c r="D52" s="34" t="s">
        <v>49</v>
      </c>
      <c r="E52" s="42"/>
      <c r="F52" s="63">
        <f>F40</f>
        <v>2.9629999999999996</v>
      </c>
      <c r="G52" s="40"/>
      <c r="H52" s="44"/>
    </row>
    <row r="53" spans="1:8" s="22" customFormat="1" ht="14.25" customHeight="1">
      <c r="A53" s="40"/>
      <c r="B53" s="45"/>
      <c r="C53" s="61" t="s">
        <v>32</v>
      </c>
      <c r="D53" s="40" t="s">
        <v>27</v>
      </c>
      <c r="E53" s="40">
        <v>25.3</v>
      </c>
      <c r="F53" s="44">
        <f>F52*E53</f>
        <v>74.963899999999995</v>
      </c>
      <c r="G53" s="46"/>
      <c r="H53" s="44"/>
    </row>
    <row r="54" spans="1:8" s="22" customFormat="1" ht="14.25" customHeight="1">
      <c r="A54" s="40"/>
      <c r="B54" s="45"/>
      <c r="C54" s="61" t="s">
        <v>28</v>
      </c>
      <c r="D54" s="40" t="s">
        <v>29</v>
      </c>
      <c r="E54" s="40">
        <v>6.92</v>
      </c>
      <c r="F54" s="44">
        <f>F52*E54</f>
        <v>20.503959999999996</v>
      </c>
      <c r="G54" s="46"/>
      <c r="H54" s="44"/>
    </row>
    <row r="55" spans="1:8" s="22" customFormat="1" ht="14.25" customHeight="1">
      <c r="A55" s="40"/>
      <c r="B55" s="45"/>
      <c r="C55" s="61" t="s">
        <v>71</v>
      </c>
      <c r="D55" s="40" t="s">
        <v>35</v>
      </c>
      <c r="E55" s="40">
        <v>2</v>
      </c>
      <c r="F55" s="44">
        <f>E55*F52</f>
        <v>5.9259999999999993</v>
      </c>
      <c r="G55" s="46"/>
      <c r="H55" s="44"/>
    </row>
    <row r="56" spans="1:8" s="22" customFormat="1" ht="14.25" customHeight="1">
      <c r="A56" s="40"/>
      <c r="B56" s="45"/>
      <c r="C56" s="61" t="s">
        <v>72</v>
      </c>
      <c r="D56" s="40" t="s">
        <v>35</v>
      </c>
      <c r="E56" s="40">
        <v>5.7</v>
      </c>
      <c r="F56" s="44">
        <f>F52*E56</f>
        <v>16.889099999999999</v>
      </c>
      <c r="G56" s="46"/>
      <c r="H56" s="44"/>
    </row>
    <row r="57" spans="1:8" s="22" customFormat="1" ht="14.25" customHeight="1">
      <c r="A57" s="40"/>
      <c r="B57" s="45"/>
      <c r="C57" s="61" t="s">
        <v>37</v>
      </c>
      <c r="D57" s="40" t="s">
        <v>29</v>
      </c>
      <c r="E57" s="40">
        <v>0.05</v>
      </c>
      <c r="F57" s="65">
        <f>F52*E57</f>
        <v>0.14814999999999998</v>
      </c>
      <c r="G57" s="49"/>
      <c r="H57" s="44"/>
    </row>
    <row r="58" spans="1:8" s="22" customFormat="1" ht="20.25" customHeight="1">
      <c r="A58" s="40">
        <v>10</v>
      </c>
      <c r="B58" s="45" t="s">
        <v>73</v>
      </c>
      <c r="C58" s="149" t="s">
        <v>92</v>
      </c>
      <c r="D58" s="34" t="s">
        <v>31</v>
      </c>
      <c r="E58" s="42"/>
      <c r="F58" s="63">
        <v>5.7</v>
      </c>
      <c r="G58" s="40"/>
      <c r="H58" s="44"/>
    </row>
    <row r="59" spans="1:8" s="22" customFormat="1" ht="14.25" customHeight="1">
      <c r="A59" s="40"/>
      <c r="B59" s="45"/>
      <c r="C59" s="61" t="s">
        <v>32</v>
      </c>
      <c r="D59" s="40" t="s">
        <v>27</v>
      </c>
      <c r="E59" s="40">
        <v>8.4</v>
      </c>
      <c r="F59" s="44">
        <f>F58*E59</f>
        <v>47.88</v>
      </c>
      <c r="G59" s="46"/>
      <c r="H59" s="44"/>
    </row>
    <row r="60" spans="1:8" s="22" customFormat="1" ht="14.25" customHeight="1">
      <c r="A60" s="40"/>
      <c r="B60" s="45"/>
      <c r="C60" s="61" t="s">
        <v>28</v>
      </c>
      <c r="D60" s="40" t="s">
        <v>29</v>
      </c>
      <c r="E60" s="40">
        <v>0.81</v>
      </c>
      <c r="F60" s="44">
        <f>F58*E60</f>
        <v>4.6170000000000009</v>
      </c>
      <c r="G60" s="46"/>
      <c r="H60" s="44"/>
    </row>
    <row r="61" spans="1:8" s="22" customFormat="1" ht="14.25" customHeight="1">
      <c r="A61" s="40"/>
      <c r="B61" s="45"/>
      <c r="C61" s="61" t="s">
        <v>93</v>
      </c>
      <c r="D61" s="40" t="s">
        <v>31</v>
      </c>
      <c r="E61" s="40">
        <v>1.0149999999999999</v>
      </c>
      <c r="F61" s="44">
        <f>F58*E61</f>
        <v>5.7854999999999999</v>
      </c>
      <c r="G61" s="46"/>
      <c r="H61" s="44"/>
    </row>
    <row r="62" spans="1:8" s="22" customFormat="1" ht="14.25" customHeight="1">
      <c r="A62" s="40"/>
      <c r="B62" s="45"/>
      <c r="C62" s="61" t="s">
        <v>55</v>
      </c>
      <c r="D62" s="40" t="s">
        <v>25</v>
      </c>
      <c r="E62" s="40">
        <v>1.37</v>
      </c>
      <c r="F62" s="44">
        <f>F58*E62</f>
        <v>7.8090000000000011</v>
      </c>
      <c r="G62" s="46"/>
      <c r="H62" s="44"/>
    </row>
    <row r="63" spans="1:8" s="22" customFormat="1" ht="14.25" customHeight="1">
      <c r="A63" s="40"/>
      <c r="B63" s="45"/>
      <c r="C63" s="61" t="s">
        <v>74</v>
      </c>
      <c r="D63" s="40" t="s">
        <v>31</v>
      </c>
      <c r="E63" s="40">
        <v>8.3999999999999995E-3</v>
      </c>
      <c r="F63" s="44">
        <f>F58*E63</f>
        <v>4.7879999999999999E-2</v>
      </c>
      <c r="G63" s="46"/>
      <c r="H63" s="44"/>
    </row>
    <row r="64" spans="1:8" s="22" customFormat="1" ht="14.25" customHeight="1">
      <c r="A64" s="40"/>
      <c r="B64" s="45"/>
      <c r="C64" s="61" t="s">
        <v>75</v>
      </c>
      <c r="D64" s="40" t="s">
        <v>31</v>
      </c>
      <c r="E64" s="40">
        <v>2.5600000000000001E-2</v>
      </c>
      <c r="F64" s="44">
        <f>F58*E64</f>
        <v>0.14592000000000002</v>
      </c>
      <c r="G64" s="46"/>
      <c r="H64" s="44"/>
    </row>
    <row r="65" spans="1:8" s="22" customFormat="1" ht="14.25" customHeight="1">
      <c r="A65" s="40"/>
      <c r="B65" s="45"/>
      <c r="C65" s="61" t="s">
        <v>76</v>
      </c>
      <c r="D65" s="40" t="s">
        <v>31</v>
      </c>
      <c r="E65" s="40">
        <v>2.5999999999999999E-3</v>
      </c>
      <c r="F65" s="44">
        <f>F58*E65</f>
        <v>1.482E-2</v>
      </c>
      <c r="G65" s="46"/>
      <c r="H65" s="44"/>
    </row>
    <row r="66" spans="1:8" s="22" customFormat="1" ht="14.25" customHeight="1">
      <c r="A66" s="40"/>
      <c r="B66" s="45"/>
      <c r="C66" s="61" t="s">
        <v>37</v>
      </c>
      <c r="D66" s="40" t="s">
        <v>29</v>
      </c>
      <c r="E66" s="40">
        <v>0.39</v>
      </c>
      <c r="F66" s="44">
        <f>F58*E66</f>
        <v>2.2230000000000003</v>
      </c>
      <c r="G66" s="49"/>
      <c r="H66" s="44"/>
    </row>
    <row r="67" spans="1:8" s="22" customFormat="1" ht="14.25" customHeight="1">
      <c r="A67" s="40"/>
      <c r="B67" s="45"/>
      <c r="C67" s="61" t="s">
        <v>58</v>
      </c>
      <c r="D67" s="40" t="s">
        <v>49</v>
      </c>
      <c r="E67" s="40"/>
      <c r="F67" s="64">
        <f>367/1000</f>
        <v>0.36699999999999999</v>
      </c>
      <c r="G67" s="46"/>
      <c r="H67" s="44"/>
    </row>
    <row r="68" spans="1:8" s="22" customFormat="1" ht="22.5" customHeight="1">
      <c r="A68" s="40">
        <v>11</v>
      </c>
      <c r="B68" s="45" t="s">
        <v>77</v>
      </c>
      <c r="C68" s="149" t="s">
        <v>94</v>
      </c>
      <c r="D68" s="34" t="s">
        <v>31</v>
      </c>
      <c r="E68" s="42"/>
      <c r="F68" s="63">
        <v>0.5</v>
      </c>
      <c r="G68" s="40"/>
      <c r="H68" s="44"/>
    </row>
    <row r="69" spans="1:8" s="22" customFormat="1" ht="14.25" customHeight="1">
      <c r="A69" s="40"/>
      <c r="B69" s="45"/>
      <c r="C69" s="61" t="s">
        <v>32</v>
      </c>
      <c r="D69" s="40" t="s">
        <v>27</v>
      </c>
      <c r="E69" s="44">
        <f>286/100</f>
        <v>2.86</v>
      </c>
      <c r="F69" s="44">
        <f>F68*E69</f>
        <v>1.43</v>
      </c>
      <c r="G69" s="46"/>
      <c r="H69" s="44"/>
    </row>
    <row r="70" spans="1:8" s="22" customFormat="1" ht="14.25" customHeight="1">
      <c r="A70" s="40"/>
      <c r="B70" s="45"/>
      <c r="C70" s="61" t="s">
        <v>28</v>
      </c>
      <c r="D70" s="40" t="s">
        <v>29</v>
      </c>
      <c r="E70" s="40">
        <v>0.76</v>
      </c>
      <c r="F70" s="44">
        <f>F68*E70</f>
        <v>0.38</v>
      </c>
      <c r="G70" s="46"/>
      <c r="H70" s="44"/>
    </row>
    <row r="71" spans="1:8" s="22" customFormat="1" ht="14.25" customHeight="1">
      <c r="A71" s="40"/>
      <c r="B71" s="45"/>
      <c r="C71" s="61" t="s">
        <v>95</v>
      </c>
      <c r="D71" s="40" t="s">
        <v>31</v>
      </c>
      <c r="E71" s="40">
        <v>1.02</v>
      </c>
      <c r="F71" s="44">
        <f>F68*E71</f>
        <v>0.51</v>
      </c>
      <c r="G71" s="46"/>
      <c r="H71" s="44"/>
    </row>
    <row r="72" spans="1:8" s="22" customFormat="1" ht="14.25" customHeight="1">
      <c r="A72" s="40"/>
      <c r="B72" s="45"/>
      <c r="C72" s="61" t="s">
        <v>55</v>
      </c>
      <c r="D72" s="40" t="s">
        <v>25</v>
      </c>
      <c r="E72" s="40">
        <f>80.3/100</f>
        <v>0.80299999999999994</v>
      </c>
      <c r="F72" s="44">
        <f>F68*E72</f>
        <v>0.40149999999999997</v>
      </c>
      <c r="G72" s="46"/>
      <c r="H72" s="44"/>
    </row>
    <row r="73" spans="1:8" s="22" customFormat="1" ht="14.25" customHeight="1">
      <c r="A73" s="40"/>
      <c r="B73" s="45"/>
      <c r="C73" s="61" t="s">
        <v>33</v>
      </c>
      <c r="D73" s="40" t="s">
        <v>31</v>
      </c>
      <c r="E73" s="40">
        <f>0.39/100</f>
        <v>3.9000000000000003E-3</v>
      </c>
      <c r="F73" s="44">
        <f>F68*E73</f>
        <v>1.9500000000000001E-3</v>
      </c>
      <c r="G73" s="46"/>
      <c r="H73" s="44"/>
    </row>
    <row r="74" spans="1:8" s="22" customFormat="1" ht="14.25" customHeight="1">
      <c r="A74" s="40"/>
      <c r="B74" s="45"/>
      <c r="C74" s="61" t="s">
        <v>37</v>
      </c>
      <c r="D74" s="40" t="s">
        <v>29</v>
      </c>
      <c r="E74" s="40">
        <v>0.63</v>
      </c>
      <c r="F74" s="44">
        <f>F68*E74</f>
        <v>0.315</v>
      </c>
      <c r="G74" s="49"/>
      <c r="H74" s="44"/>
    </row>
    <row r="75" spans="1:8" s="22" customFormat="1" ht="21.75" customHeight="1">
      <c r="A75" s="58">
        <v>12</v>
      </c>
      <c r="B75" s="70" t="s">
        <v>78</v>
      </c>
      <c r="C75" s="150" t="s">
        <v>79</v>
      </c>
      <c r="D75" s="58" t="s">
        <v>25</v>
      </c>
      <c r="E75" s="58"/>
      <c r="F75" s="66">
        <v>4.5999999999999996</v>
      </c>
      <c r="G75" s="60"/>
      <c r="H75" s="60"/>
    </row>
    <row r="76" spans="1:8" s="22" customFormat="1" ht="14.25" customHeight="1">
      <c r="A76" s="58"/>
      <c r="B76" s="71"/>
      <c r="C76" s="151" t="s">
        <v>32</v>
      </c>
      <c r="D76" s="58" t="s">
        <v>27</v>
      </c>
      <c r="E76" s="58">
        <v>1.0054000000000001</v>
      </c>
      <c r="F76" s="60">
        <f>F75*E76</f>
        <v>4.6248399999999998</v>
      </c>
      <c r="G76" s="67"/>
      <c r="H76" s="60"/>
    </row>
    <row r="77" spans="1:8" s="22" customFormat="1" ht="14.25" customHeight="1">
      <c r="A77" s="58"/>
      <c r="B77" s="72" t="s">
        <v>80</v>
      </c>
      <c r="C77" s="151" t="s">
        <v>81</v>
      </c>
      <c r="D77" s="58" t="s">
        <v>38</v>
      </c>
      <c r="E77" s="58"/>
      <c r="F77" s="60">
        <v>4.5999999999999996</v>
      </c>
      <c r="G77" s="67"/>
      <c r="H77" s="60"/>
    </row>
    <row r="78" spans="1:8" s="22" customFormat="1" ht="20.25" customHeight="1">
      <c r="A78" s="40">
        <v>13</v>
      </c>
      <c r="B78" s="45" t="s">
        <v>82</v>
      </c>
      <c r="C78" s="147" t="s">
        <v>83</v>
      </c>
      <c r="D78" s="36" t="s">
        <v>31</v>
      </c>
      <c r="E78" s="59"/>
      <c r="F78" s="43">
        <v>1.5</v>
      </c>
      <c r="G78" s="38"/>
      <c r="H78" s="38"/>
    </row>
    <row r="79" spans="1:8" s="22" customFormat="1" ht="14.25" customHeight="1">
      <c r="A79" s="40"/>
      <c r="B79" s="45"/>
      <c r="C79" s="53" t="s">
        <v>26</v>
      </c>
      <c r="D79" s="36" t="s">
        <v>27</v>
      </c>
      <c r="E79" s="36">
        <f>10.2*0.6</f>
        <v>6.1199999999999992</v>
      </c>
      <c r="F79" s="38">
        <f>F78*E79</f>
        <v>9.18</v>
      </c>
      <c r="G79" s="39"/>
      <c r="H79" s="38"/>
    </row>
    <row r="80" spans="1:8" s="22" customFormat="1" ht="14.25" customHeight="1">
      <c r="A80" s="40"/>
      <c r="B80" s="45"/>
      <c r="C80" s="53" t="s">
        <v>28</v>
      </c>
      <c r="D80" s="36" t="s">
        <v>29</v>
      </c>
      <c r="E80" s="36">
        <f>0.23*0.7</f>
        <v>0.161</v>
      </c>
      <c r="F80" s="38">
        <f>F78*E80</f>
        <v>0.24149999999999999</v>
      </c>
      <c r="G80" s="39"/>
      <c r="H80" s="38"/>
    </row>
    <row r="81" spans="1:8" s="22" customFormat="1" ht="18.75" customHeight="1">
      <c r="A81" s="36">
        <v>14</v>
      </c>
      <c r="B81" s="68" t="s">
        <v>96</v>
      </c>
      <c r="C81" s="152" t="s">
        <v>84</v>
      </c>
      <c r="D81" s="34" t="s">
        <v>25</v>
      </c>
      <c r="E81" s="42"/>
      <c r="F81" s="43">
        <v>3</v>
      </c>
      <c r="G81" s="40"/>
      <c r="H81" s="44"/>
    </row>
    <row r="82" spans="1:8" s="22" customFormat="1" ht="14.25" customHeight="1">
      <c r="A82" s="40"/>
      <c r="B82" s="45"/>
      <c r="C82" s="61" t="s">
        <v>32</v>
      </c>
      <c r="D82" s="40" t="s">
        <v>27</v>
      </c>
      <c r="E82" s="40">
        <v>1.08</v>
      </c>
      <c r="F82" s="44">
        <f>F81*E82</f>
        <v>3.24</v>
      </c>
      <c r="G82" s="46"/>
      <c r="H82" s="44"/>
    </row>
    <row r="83" spans="1:8" s="22" customFormat="1" ht="14.25" customHeight="1">
      <c r="A83" s="40"/>
      <c r="B83" s="45"/>
      <c r="C83" s="61" t="s">
        <v>28</v>
      </c>
      <c r="D83" s="40" t="s">
        <v>29</v>
      </c>
      <c r="E83" s="40">
        <v>4.5199999999999997E-2</v>
      </c>
      <c r="F83" s="44">
        <f>F81*E83</f>
        <v>0.1356</v>
      </c>
      <c r="G83" s="46"/>
      <c r="H83" s="44"/>
    </row>
    <row r="84" spans="1:8" s="22" customFormat="1" ht="14.25" customHeight="1">
      <c r="A84" s="36"/>
      <c r="B84" s="69"/>
      <c r="C84" s="61" t="s">
        <v>85</v>
      </c>
      <c r="D84" s="40" t="s">
        <v>35</v>
      </c>
      <c r="E84" s="40">
        <v>5</v>
      </c>
      <c r="F84" s="44">
        <f>F81*E84</f>
        <v>15</v>
      </c>
      <c r="G84" s="46"/>
      <c r="H84" s="44"/>
    </row>
    <row r="85" spans="1:8" s="22" customFormat="1" ht="14.25" customHeight="1">
      <c r="A85" s="36"/>
      <c r="B85" s="69"/>
      <c r="C85" s="61" t="s">
        <v>86</v>
      </c>
      <c r="D85" s="40" t="s">
        <v>25</v>
      </c>
      <c r="E85" s="40">
        <v>1.02</v>
      </c>
      <c r="F85" s="44">
        <f>F81*E85</f>
        <v>3.06</v>
      </c>
      <c r="G85" s="46"/>
      <c r="H85" s="60"/>
    </row>
    <row r="86" spans="1:8" s="22" customFormat="1" ht="14.25" customHeight="1">
      <c r="A86" s="40"/>
      <c r="B86" s="45" t="s">
        <v>87</v>
      </c>
      <c r="C86" s="61" t="s">
        <v>37</v>
      </c>
      <c r="D86" s="40" t="s">
        <v>29</v>
      </c>
      <c r="E86" s="40">
        <v>4.6600000000000003E-2</v>
      </c>
      <c r="F86" s="60">
        <f>F81*E86</f>
        <v>0.13980000000000001</v>
      </c>
      <c r="G86" s="46"/>
      <c r="H86" s="60"/>
    </row>
    <row r="87" spans="1:8" s="22" customFormat="1" ht="14.25" customHeight="1">
      <c r="A87" s="98" t="s">
        <v>24</v>
      </c>
      <c r="B87" s="99"/>
      <c r="C87" s="99"/>
      <c r="D87" s="99"/>
      <c r="E87" s="99"/>
      <c r="F87" s="99"/>
      <c r="G87" s="100"/>
      <c r="H87" s="33"/>
    </row>
    <row r="88" spans="1:8" s="22" customFormat="1" ht="14.25" customHeight="1">
      <c r="A88" s="219" t="s">
        <v>23</v>
      </c>
      <c r="B88" s="219"/>
      <c r="C88" s="219"/>
      <c r="D88" s="219"/>
      <c r="E88" s="219"/>
      <c r="F88" s="219"/>
      <c r="G88" s="7" t="s">
        <v>12</v>
      </c>
      <c r="H88" s="23"/>
    </row>
    <row r="89" spans="1:8" s="22" customFormat="1" ht="14.25" customHeight="1">
      <c r="A89" s="219" t="s">
        <v>4</v>
      </c>
      <c r="B89" s="219"/>
      <c r="C89" s="219"/>
      <c r="D89" s="219"/>
      <c r="E89" s="219"/>
      <c r="F89" s="219"/>
      <c r="G89" s="219"/>
      <c r="H89" s="23"/>
    </row>
    <row r="90" spans="1:8" s="22" customFormat="1" ht="14.25" customHeight="1">
      <c r="A90" s="219" t="s">
        <v>13</v>
      </c>
      <c r="B90" s="219"/>
      <c r="C90" s="219"/>
      <c r="D90" s="219"/>
      <c r="E90" s="219"/>
      <c r="F90" s="219"/>
      <c r="G90" s="7" t="s">
        <v>12</v>
      </c>
      <c r="H90" s="23"/>
    </row>
    <row r="91" spans="1:8" s="22" customFormat="1" ht="18" customHeight="1">
      <c r="A91" s="86" t="s">
        <v>188</v>
      </c>
      <c r="B91" s="87"/>
      <c r="C91" s="87"/>
      <c r="D91" s="87"/>
      <c r="E91" s="87"/>
      <c r="F91" s="87"/>
      <c r="G91" s="88"/>
      <c r="H91" s="23"/>
    </row>
    <row r="92" spans="1:8" s="22" customFormat="1" ht="33" customHeight="1">
      <c r="A92" s="220" t="s">
        <v>189</v>
      </c>
      <c r="B92" s="221"/>
      <c r="C92" s="221"/>
      <c r="D92" s="221"/>
      <c r="E92" s="221"/>
      <c r="F92" s="222"/>
      <c r="G92" s="80"/>
      <c r="H92" s="214"/>
    </row>
    <row r="93" spans="1:8" s="22" customFormat="1" ht="32.25" customHeight="1">
      <c r="A93" s="103">
        <v>1</v>
      </c>
      <c r="B93" s="104" t="s">
        <v>99</v>
      </c>
      <c r="C93" s="155" t="s">
        <v>100</v>
      </c>
      <c r="D93" s="156" t="s">
        <v>101</v>
      </c>
      <c r="E93" s="157"/>
      <c r="F93" s="157">
        <v>1.5049999999999999</v>
      </c>
      <c r="G93" s="158"/>
      <c r="H93" s="158"/>
    </row>
    <row r="94" spans="1:8" s="22" customFormat="1" ht="14.25" customHeight="1">
      <c r="A94" s="105"/>
      <c r="B94" s="105"/>
      <c r="C94" s="159" t="s">
        <v>102</v>
      </c>
      <c r="D94" s="160" t="s">
        <v>103</v>
      </c>
      <c r="E94" s="161">
        <v>51.5</v>
      </c>
      <c r="F94" s="162">
        <f>F93*E94</f>
        <v>77.507499999999993</v>
      </c>
      <c r="G94" s="118"/>
      <c r="H94" s="119"/>
    </row>
    <row r="95" spans="1:8" s="22" customFormat="1" ht="14.25" customHeight="1">
      <c r="A95" s="105"/>
      <c r="B95" s="105"/>
      <c r="C95" s="159" t="s">
        <v>104</v>
      </c>
      <c r="D95" s="160" t="s">
        <v>105</v>
      </c>
      <c r="E95" s="120">
        <v>3.8</v>
      </c>
      <c r="F95" s="162">
        <f>E95*F93</f>
        <v>5.7189999999999994</v>
      </c>
      <c r="G95" s="118"/>
      <c r="H95" s="119"/>
    </row>
    <row r="96" spans="1:8" s="22" customFormat="1" ht="45">
      <c r="A96" s="103">
        <v>2</v>
      </c>
      <c r="B96" s="104" t="s">
        <v>106</v>
      </c>
      <c r="C96" s="155" t="s">
        <v>107</v>
      </c>
      <c r="D96" s="156" t="s">
        <v>101</v>
      </c>
      <c r="E96" s="157"/>
      <c r="F96" s="157">
        <v>1.5049999999999999</v>
      </c>
      <c r="G96" s="158"/>
      <c r="H96" s="119"/>
    </row>
    <row r="97" spans="1:8" s="22" customFormat="1" ht="14.25" customHeight="1">
      <c r="A97" s="105"/>
      <c r="B97" s="105"/>
      <c r="C97" s="159" t="s">
        <v>102</v>
      </c>
      <c r="D97" s="160" t="s">
        <v>103</v>
      </c>
      <c r="E97" s="161">
        <v>51.6</v>
      </c>
      <c r="F97" s="162">
        <f>F96*E97</f>
        <v>77.658000000000001</v>
      </c>
      <c r="G97" s="118"/>
      <c r="H97" s="119"/>
    </row>
    <row r="98" spans="1:8" s="22" customFormat="1" ht="14.25" customHeight="1">
      <c r="A98" s="105"/>
      <c r="B98" s="105"/>
      <c r="C98" s="159" t="s">
        <v>104</v>
      </c>
      <c r="D98" s="160" t="s">
        <v>105</v>
      </c>
      <c r="E98" s="161">
        <v>10.4</v>
      </c>
      <c r="F98" s="162">
        <f>E98*F96</f>
        <v>15.651999999999999</v>
      </c>
      <c r="G98" s="118"/>
      <c r="H98" s="119"/>
    </row>
    <row r="99" spans="1:8" s="22" customFormat="1" ht="60">
      <c r="A99" s="106">
        <v>3</v>
      </c>
      <c r="B99" s="104" t="s">
        <v>108</v>
      </c>
      <c r="C99" s="163" t="s">
        <v>109</v>
      </c>
      <c r="D99" s="164" t="s">
        <v>110</v>
      </c>
      <c r="E99" s="164"/>
      <c r="F99" s="165">
        <v>2.5499999999999998</v>
      </c>
      <c r="G99" s="166"/>
      <c r="H99" s="167"/>
    </row>
    <row r="100" spans="1:8" s="22" customFormat="1" ht="14.25" customHeight="1">
      <c r="A100" s="107"/>
      <c r="B100" s="107"/>
      <c r="C100" s="159" t="s">
        <v>102</v>
      </c>
      <c r="D100" s="112" t="s">
        <v>103</v>
      </c>
      <c r="E100" s="120">
        <v>23.8</v>
      </c>
      <c r="F100" s="113">
        <f>E100*F99</f>
        <v>60.69</v>
      </c>
      <c r="G100" s="118"/>
      <c r="H100" s="119"/>
    </row>
    <row r="101" spans="1:8" s="22" customFormat="1" ht="14.25" customHeight="1">
      <c r="A101" s="107"/>
      <c r="B101" s="107"/>
      <c r="C101" s="159" t="s">
        <v>104</v>
      </c>
      <c r="D101" s="112" t="s">
        <v>105</v>
      </c>
      <c r="E101" s="120">
        <v>2.1</v>
      </c>
      <c r="F101" s="113">
        <f>E101*F99</f>
        <v>5.3549999999999995</v>
      </c>
      <c r="G101" s="118"/>
      <c r="H101" s="119"/>
    </row>
    <row r="102" spans="1:8" s="22" customFormat="1" ht="14.25" customHeight="1">
      <c r="A102" s="108"/>
      <c r="B102" s="107" t="s">
        <v>111</v>
      </c>
      <c r="C102" s="215" t="s">
        <v>112</v>
      </c>
      <c r="D102" s="216" t="s">
        <v>110</v>
      </c>
      <c r="E102" s="217">
        <f>0.16+0.06</f>
        <v>0.22</v>
      </c>
      <c r="F102" s="217">
        <f>E102*F99</f>
        <v>0.56099999999999994</v>
      </c>
      <c r="G102" s="118"/>
      <c r="H102" s="119"/>
    </row>
    <row r="103" spans="1:8" s="22" customFormat="1" ht="14.25" customHeight="1">
      <c r="A103" s="108"/>
      <c r="B103" s="107" t="s">
        <v>113</v>
      </c>
      <c r="C103" s="215" t="s">
        <v>114</v>
      </c>
      <c r="D103" s="218" t="s">
        <v>110</v>
      </c>
      <c r="E103" s="217">
        <v>0.83</v>
      </c>
      <c r="F103" s="217">
        <f>E103*F99</f>
        <v>2.1164999999999998</v>
      </c>
      <c r="G103" s="118"/>
      <c r="H103" s="119"/>
    </row>
    <row r="104" spans="1:8" s="22" customFormat="1" ht="14.25" customHeight="1">
      <c r="A104" s="110"/>
      <c r="B104" s="111" t="s">
        <v>115</v>
      </c>
      <c r="C104" s="153" t="s">
        <v>116</v>
      </c>
      <c r="D104" s="112" t="s">
        <v>117</v>
      </c>
      <c r="E104" s="113">
        <v>1.96</v>
      </c>
      <c r="F104" s="113">
        <f>E104*F99</f>
        <v>4.9979999999999993</v>
      </c>
      <c r="G104" s="114"/>
      <c r="H104" s="115"/>
    </row>
    <row r="105" spans="1:8" s="22" customFormat="1" ht="14.25" customHeight="1">
      <c r="A105" s="116"/>
      <c r="B105" s="117" t="s">
        <v>118</v>
      </c>
      <c r="C105" s="153" t="s">
        <v>119</v>
      </c>
      <c r="D105" s="112" t="s">
        <v>120</v>
      </c>
      <c r="E105" s="113">
        <v>3.38</v>
      </c>
      <c r="F105" s="113">
        <f>E105*F99</f>
        <v>8.6189999999999998</v>
      </c>
      <c r="G105" s="118"/>
      <c r="H105" s="119"/>
    </row>
    <row r="106" spans="1:8" s="22" customFormat="1" ht="14.25" customHeight="1">
      <c r="A106" s="117"/>
      <c r="B106" s="117" t="s">
        <v>121</v>
      </c>
      <c r="C106" s="153" t="s">
        <v>122</v>
      </c>
      <c r="D106" s="112" t="s">
        <v>117</v>
      </c>
      <c r="E106" s="112">
        <v>7.2</v>
      </c>
      <c r="F106" s="113">
        <f>E106*F99</f>
        <v>18.36</v>
      </c>
      <c r="G106" s="118"/>
      <c r="H106" s="119"/>
    </row>
    <row r="107" spans="1:8" s="22" customFormat="1" ht="14.25" customHeight="1">
      <c r="A107" s="117"/>
      <c r="B107" s="117" t="s">
        <v>123</v>
      </c>
      <c r="C107" s="154" t="s">
        <v>124</v>
      </c>
      <c r="D107" s="112" t="s">
        <v>117</v>
      </c>
      <c r="E107" s="112">
        <v>4.38</v>
      </c>
      <c r="F107" s="113">
        <f>E107*F99</f>
        <v>11.168999999999999</v>
      </c>
      <c r="G107" s="118"/>
      <c r="H107" s="119"/>
    </row>
    <row r="108" spans="1:8" s="22" customFormat="1" ht="14.25" customHeight="1">
      <c r="A108" s="117"/>
      <c r="B108" s="117"/>
      <c r="C108" s="154" t="s">
        <v>125</v>
      </c>
      <c r="D108" s="112" t="s">
        <v>105</v>
      </c>
      <c r="E108" s="120">
        <v>3.44</v>
      </c>
      <c r="F108" s="113">
        <f>E108*F99</f>
        <v>8.7719999999999985</v>
      </c>
      <c r="G108" s="118"/>
      <c r="H108" s="119"/>
    </row>
    <row r="109" spans="1:8" s="22" customFormat="1" ht="60">
      <c r="A109" s="106">
        <v>4</v>
      </c>
      <c r="B109" s="104" t="s">
        <v>108</v>
      </c>
      <c r="C109" s="163" t="s">
        <v>126</v>
      </c>
      <c r="D109" s="164" t="s">
        <v>110</v>
      </c>
      <c r="E109" s="164"/>
      <c r="F109" s="168">
        <v>1.91</v>
      </c>
      <c r="G109" s="166"/>
      <c r="H109" s="167"/>
    </row>
    <row r="110" spans="1:8" s="22" customFormat="1" ht="14.25" customHeight="1">
      <c r="A110" s="107"/>
      <c r="B110" s="107"/>
      <c r="C110" s="159" t="s">
        <v>102</v>
      </c>
      <c r="D110" s="112" t="s">
        <v>103</v>
      </c>
      <c r="E110" s="120">
        <v>23.8</v>
      </c>
      <c r="F110" s="113">
        <f>E110*F109</f>
        <v>45.457999999999998</v>
      </c>
      <c r="G110" s="118"/>
      <c r="H110" s="119"/>
    </row>
    <row r="111" spans="1:8" s="22" customFormat="1" ht="14.25" customHeight="1">
      <c r="A111" s="107"/>
      <c r="B111" s="107"/>
      <c r="C111" s="159" t="s">
        <v>104</v>
      </c>
      <c r="D111" s="112" t="s">
        <v>105</v>
      </c>
      <c r="E111" s="120">
        <v>2.1</v>
      </c>
      <c r="F111" s="113">
        <f>E111*F109</f>
        <v>4.0110000000000001</v>
      </c>
      <c r="G111" s="118"/>
      <c r="H111" s="119"/>
    </row>
    <row r="112" spans="1:8" s="22" customFormat="1" ht="14.25" customHeight="1">
      <c r="A112" s="121"/>
      <c r="B112" s="107" t="s">
        <v>127</v>
      </c>
      <c r="C112" s="215" t="s">
        <v>112</v>
      </c>
      <c r="D112" s="216" t="s">
        <v>110</v>
      </c>
      <c r="E112" s="217">
        <f>0.16+0.06</f>
        <v>0.22</v>
      </c>
      <c r="F112" s="217">
        <f>E112*F109</f>
        <v>0.42019999999999996</v>
      </c>
      <c r="G112" s="118"/>
      <c r="H112" s="119"/>
    </row>
    <row r="113" spans="1:8" s="22" customFormat="1" ht="14.25" customHeight="1">
      <c r="A113" s="107"/>
      <c r="B113" s="107" t="s">
        <v>128</v>
      </c>
      <c r="C113" s="215" t="s">
        <v>129</v>
      </c>
      <c r="D113" s="218" t="s">
        <v>110</v>
      </c>
      <c r="E113" s="217">
        <v>0.83</v>
      </c>
      <c r="F113" s="217">
        <f>E113*F109</f>
        <v>1.5852999999999999</v>
      </c>
      <c r="G113" s="118"/>
      <c r="H113" s="119"/>
    </row>
    <row r="114" spans="1:8" s="22" customFormat="1" ht="14.25" customHeight="1">
      <c r="A114" s="122"/>
      <c r="B114" s="109" t="s">
        <v>115</v>
      </c>
      <c r="C114" s="153" t="s">
        <v>130</v>
      </c>
      <c r="D114" s="112" t="s">
        <v>117</v>
      </c>
      <c r="E114" s="113">
        <v>1.96</v>
      </c>
      <c r="F114" s="113">
        <f>E114*F109</f>
        <v>3.7435999999999998</v>
      </c>
      <c r="G114" s="118"/>
      <c r="H114" s="119"/>
    </row>
    <row r="115" spans="1:8" s="22" customFormat="1" ht="14.25" customHeight="1">
      <c r="A115" s="122"/>
      <c r="B115" s="107" t="s">
        <v>131</v>
      </c>
      <c r="C115" s="153" t="s">
        <v>119</v>
      </c>
      <c r="D115" s="112" t="s">
        <v>120</v>
      </c>
      <c r="E115" s="113">
        <v>3.38</v>
      </c>
      <c r="F115" s="113">
        <f>E115*F109</f>
        <v>6.4557999999999991</v>
      </c>
      <c r="G115" s="118"/>
      <c r="H115" s="119"/>
    </row>
    <row r="116" spans="1:8" s="22" customFormat="1" ht="14.25" customHeight="1">
      <c r="A116" s="107"/>
      <c r="B116" s="107" t="s">
        <v>121</v>
      </c>
      <c r="C116" s="154" t="s">
        <v>122</v>
      </c>
      <c r="D116" s="112" t="s">
        <v>117</v>
      </c>
      <c r="E116" s="112">
        <v>7.2</v>
      </c>
      <c r="F116" s="113">
        <f>E116*F109</f>
        <v>13.751999999999999</v>
      </c>
      <c r="G116" s="118"/>
      <c r="H116" s="119"/>
    </row>
    <row r="117" spans="1:8" s="22" customFormat="1" ht="14.25" customHeight="1">
      <c r="A117" s="107"/>
      <c r="B117" s="107" t="s">
        <v>123</v>
      </c>
      <c r="C117" s="154" t="s">
        <v>124</v>
      </c>
      <c r="D117" s="112" t="s">
        <v>117</v>
      </c>
      <c r="E117" s="112">
        <v>4.38</v>
      </c>
      <c r="F117" s="113">
        <f>E117*F109</f>
        <v>8.3658000000000001</v>
      </c>
      <c r="G117" s="118"/>
      <c r="H117" s="119"/>
    </row>
    <row r="118" spans="1:8" s="22" customFormat="1" ht="14.25" customHeight="1">
      <c r="A118" s="108"/>
      <c r="B118" s="107" t="s">
        <v>132</v>
      </c>
      <c r="C118" s="169" t="s">
        <v>133</v>
      </c>
      <c r="D118" s="170" t="s">
        <v>134</v>
      </c>
      <c r="E118" s="170" t="s">
        <v>135</v>
      </c>
      <c r="F118" s="171">
        <v>5.0000000000000001E-3</v>
      </c>
      <c r="G118" s="172"/>
      <c r="H118" s="119"/>
    </row>
    <row r="119" spans="1:8" s="22" customFormat="1" ht="14.25" customHeight="1">
      <c r="A119" s="107"/>
      <c r="B119" s="123"/>
      <c r="C119" s="169" t="s">
        <v>125</v>
      </c>
      <c r="D119" s="170" t="s">
        <v>105</v>
      </c>
      <c r="E119" s="173">
        <v>3.44</v>
      </c>
      <c r="F119" s="174">
        <f>E119*F109</f>
        <v>6.5703999999999994</v>
      </c>
      <c r="G119" s="172"/>
      <c r="H119" s="119"/>
    </row>
    <row r="120" spans="1:8" s="22" customFormat="1" ht="45">
      <c r="A120" s="106">
        <v>5</v>
      </c>
      <c r="B120" s="106" t="s">
        <v>136</v>
      </c>
      <c r="C120" s="163" t="s">
        <v>137</v>
      </c>
      <c r="D120" s="164" t="s">
        <v>138</v>
      </c>
      <c r="E120" s="175"/>
      <c r="F120" s="157">
        <v>1.5049999999999999</v>
      </c>
      <c r="G120" s="158"/>
      <c r="H120" s="119"/>
    </row>
    <row r="121" spans="1:8" s="22" customFormat="1" ht="14.25" customHeight="1">
      <c r="A121" s="107"/>
      <c r="B121" s="107"/>
      <c r="C121" s="159" t="s">
        <v>102</v>
      </c>
      <c r="D121" s="112" t="s">
        <v>103</v>
      </c>
      <c r="E121" s="113">
        <v>83</v>
      </c>
      <c r="F121" s="113">
        <f>E121*F120</f>
        <v>124.91499999999999</v>
      </c>
      <c r="G121" s="118"/>
      <c r="H121" s="119"/>
    </row>
    <row r="122" spans="1:8" s="22" customFormat="1" ht="14.25" customHeight="1">
      <c r="A122" s="107"/>
      <c r="B122" s="107"/>
      <c r="C122" s="159" t="s">
        <v>104</v>
      </c>
      <c r="D122" s="112" t="s">
        <v>105</v>
      </c>
      <c r="E122" s="120">
        <v>0.34</v>
      </c>
      <c r="F122" s="120">
        <f>E122*F120</f>
        <v>0.51170000000000004</v>
      </c>
      <c r="G122" s="118"/>
      <c r="H122" s="119"/>
    </row>
    <row r="123" spans="1:8" s="22" customFormat="1" ht="14.25" customHeight="1">
      <c r="A123" s="107"/>
      <c r="B123" s="107" t="s">
        <v>139</v>
      </c>
      <c r="C123" s="176" t="s">
        <v>140</v>
      </c>
      <c r="D123" s="112" t="s">
        <v>141</v>
      </c>
      <c r="E123" s="174">
        <v>128</v>
      </c>
      <c r="F123" s="113">
        <f>E123*F120</f>
        <v>192.64</v>
      </c>
      <c r="G123" s="118"/>
      <c r="H123" s="119"/>
    </row>
    <row r="124" spans="1:8" s="22" customFormat="1" ht="14.25" customHeight="1">
      <c r="A124" s="107"/>
      <c r="B124" s="107" t="s">
        <v>142</v>
      </c>
      <c r="C124" s="154" t="s">
        <v>143</v>
      </c>
      <c r="D124" s="112" t="s">
        <v>144</v>
      </c>
      <c r="E124" s="113">
        <v>600</v>
      </c>
      <c r="F124" s="113">
        <f>E124*F120</f>
        <v>902.99999999999989</v>
      </c>
      <c r="G124" s="118"/>
      <c r="H124" s="119"/>
    </row>
    <row r="125" spans="1:8" s="22" customFormat="1" ht="14.25" customHeight="1">
      <c r="A125" s="107"/>
      <c r="B125" s="107" t="s">
        <v>145</v>
      </c>
      <c r="C125" s="153" t="s">
        <v>146</v>
      </c>
      <c r="D125" s="117" t="s">
        <v>38</v>
      </c>
      <c r="E125" s="117"/>
      <c r="F125" s="117">
        <v>10</v>
      </c>
      <c r="G125" s="118"/>
      <c r="H125" s="119"/>
    </row>
    <row r="126" spans="1:8" s="22" customFormat="1" ht="14.25" customHeight="1">
      <c r="A126" s="107"/>
      <c r="B126" s="107" t="s">
        <v>132</v>
      </c>
      <c r="C126" s="153" t="s">
        <v>147</v>
      </c>
      <c r="D126" s="112" t="s">
        <v>117</v>
      </c>
      <c r="E126" s="113">
        <v>5</v>
      </c>
      <c r="F126" s="177">
        <f>E126*F120</f>
        <v>7.5249999999999995</v>
      </c>
      <c r="G126" s="118"/>
      <c r="H126" s="119"/>
    </row>
    <row r="127" spans="1:8" s="22" customFormat="1" ht="14.25" customHeight="1">
      <c r="A127" s="107"/>
      <c r="B127" s="107"/>
      <c r="C127" s="169" t="s">
        <v>125</v>
      </c>
      <c r="D127" s="112" t="s">
        <v>105</v>
      </c>
      <c r="E127" s="113">
        <v>3.86</v>
      </c>
      <c r="F127" s="113">
        <f>E127*F120</f>
        <v>5.8092999999999995</v>
      </c>
      <c r="G127" s="118"/>
      <c r="H127" s="119"/>
    </row>
    <row r="128" spans="1:8" s="22" customFormat="1" ht="60">
      <c r="A128" s="108">
        <v>6</v>
      </c>
      <c r="B128" s="125" t="s">
        <v>148</v>
      </c>
      <c r="C128" s="163" t="s">
        <v>149</v>
      </c>
      <c r="D128" s="164" t="s">
        <v>150</v>
      </c>
      <c r="E128" s="178"/>
      <c r="F128" s="178">
        <v>0.41799999999999998</v>
      </c>
      <c r="G128" s="158"/>
      <c r="H128" s="119"/>
    </row>
    <row r="129" spans="1:8" s="22" customFormat="1" ht="14.25" customHeight="1">
      <c r="A129" s="107"/>
      <c r="B129" s="107"/>
      <c r="C129" s="159" t="s">
        <v>102</v>
      </c>
      <c r="D129" s="112" t="s">
        <v>103</v>
      </c>
      <c r="E129" s="112">
        <v>28.6</v>
      </c>
      <c r="F129" s="113">
        <f>E129*F128</f>
        <v>11.954800000000001</v>
      </c>
      <c r="G129" s="118"/>
      <c r="H129" s="119"/>
    </row>
    <row r="130" spans="1:8" s="22" customFormat="1" ht="14.25" customHeight="1">
      <c r="A130" s="108"/>
      <c r="B130" s="107"/>
      <c r="C130" s="159" t="s">
        <v>104</v>
      </c>
      <c r="D130" s="112" t="s">
        <v>105</v>
      </c>
      <c r="E130" s="120">
        <v>0.41</v>
      </c>
      <c r="F130" s="113">
        <f>E130*F128</f>
        <v>0.17137999999999998</v>
      </c>
      <c r="G130" s="118"/>
      <c r="H130" s="119"/>
    </row>
    <row r="131" spans="1:8" s="22" customFormat="1" ht="14.25" customHeight="1">
      <c r="A131" s="108"/>
      <c r="B131" s="107" t="s">
        <v>151</v>
      </c>
      <c r="C131" s="154" t="s">
        <v>152</v>
      </c>
      <c r="D131" s="112" t="s">
        <v>117</v>
      </c>
      <c r="E131" s="170">
        <v>3.8</v>
      </c>
      <c r="F131" s="113">
        <f>E131*F128</f>
        <v>1.5883999999999998</v>
      </c>
      <c r="G131" s="118"/>
      <c r="H131" s="119"/>
    </row>
    <row r="132" spans="1:8" s="22" customFormat="1" ht="14.25" customHeight="1">
      <c r="A132" s="126"/>
      <c r="B132" s="127" t="s">
        <v>153</v>
      </c>
      <c r="C132" s="179" t="s">
        <v>147</v>
      </c>
      <c r="D132" s="180" t="s">
        <v>117</v>
      </c>
      <c r="E132" s="181">
        <v>3.8</v>
      </c>
      <c r="F132" s="177">
        <f>E132*F128</f>
        <v>1.5883999999999998</v>
      </c>
      <c r="G132" s="118"/>
      <c r="H132" s="182"/>
    </row>
    <row r="133" spans="1:8" s="22" customFormat="1" ht="14.25" customHeight="1">
      <c r="A133" s="127"/>
      <c r="B133" s="127" t="s">
        <v>115</v>
      </c>
      <c r="C133" s="179" t="s">
        <v>154</v>
      </c>
      <c r="D133" s="180" t="s">
        <v>155</v>
      </c>
      <c r="E133" s="180">
        <v>105</v>
      </c>
      <c r="F133" s="177">
        <f>E133*F128</f>
        <v>43.89</v>
      </c>
      <c r="G133" s="118"/>
      <c r="H133" s="182"/>
    </row>
    <row r="134" spans="1:8" s="22" customFormat="1" ht="14.25" customHeight="1">
      <c r="A134" s="127"/>
      <c r="B134" s="127" t="s">
        <v>156</v>
      </c>
      <c r="C134" s="179" t="s">
        <v>157</v>
      </c>
      <c r="D134" s="180" t="s">
        <v>158</v>
      </c>
      <c r="E134" s="180">
        <v>250</v>
      </c>
      <c r="F134" s="180">
        <f>F128*E134</f>
        <v>104.5</v>
      </c>
      <c r="G134" s="118"/>
      <c r="H134" s="182"/>
    </row>
    <row r="135" spans="1:8" s="22" customFormat="1" ht="60">
      <c r="A135" s="108">
        <v>7</v>
      </c>
      <c r="B135" s="125" t="s">
        <v>159</v>
      </c>
      <c r="C135" s="163" t="s">
        <v>160</v>
      </c>
      <c r="D135" s="178" t="s">
        <v>161</v>
      </c>
      <c r="E135" s="178"/>
      <c r="F135" s="183">
        <v>0.24</v>
      </c>
      <c r="G135" s="158"/>
      <c r="H135" s="119"/>
    </row>
    <row r="136" spans="1:8" s="22" customFormat="1" ht="14.25" customHeight="1">
      <c r="A136" s="128"/>
      <c r="B136" s="129"/>
      <c r="C136" s="159" t="s">
        <v>102</v>
      </c>
      <c r="D136" s="112" t="s">
        <v>103</v>
      </c>
      <c r="E136" s="112">
        <v>74</v>
      </c>
      <c r="F136" s="113">
        <f>E136*F135</f>
        <v>17.759999999999998</v>
      </c>
      <c r="G136" s="118"/>
      <c r="H136" s="119"/>
    </row>
    <row r="137" spans="1:8" s="22" customFormat="1" ht="14.25" customHeight="1">
      <c r="A137" s="128"/>
      <c r="B137" s="107"/>
      <c r="C137" s="159" t="s">
        <v>104</v>
      </c>
      <c r="D137" s="112" t="s">
        <v>105</v>
      </c>
      <c r="E137" s="112">
        <v>6.62</v>
      </c>
      <c r="F137" s="113">
        <f>E137*F135</f>
        <v>1.5888</v>
      </c>
      <c r="G137" s="118"/>
      <c r="H137" s="119"/>
    </row>
    <row r="138" spans="1:8" s="22" customFormat="1" ht="14.25" customHeight="1">
      <c r="A138" s="128"/>
      <c r="B138" s="107" t="s">
        <v>151</v>
      </c>
      <c r="C138" s="154" t="s">
        <v>152</v>
      </c>
      <c r="D138" s="112" t="s">
        <v>117</v>
      </c>
      <c r="E138" s="170">
        <v>12.8</v>
      </c>
      <c r="F138" s="112">
        <f>E138*F135</f>
        <v>3.0720000000000001</v>
      </c>
      <c r="G138" s="118"/>
      <c r="H138" s="119"/>
    </row>
    <row r="139" spans="1:8" s="22" customFormat="1" ht="14.25" customHeight="1">
      <c r="A139" s="128"/>
      <c r="B139" s="107" t="s">
        <v>115</v>
      </c>
      <c r="C139" s="153" t="s">
        <v>162</v>
      </c>
      <c r="D139" s="112" t="s">
        <v>144</v>
      </c>
      <c r="E139" s="112">
        <v>200</v>
      </c>
      <c r="F139" s="184">
        <f>F135*E139</f>
        <v>48</v>
      </c>
      <c r="G139" s="118"/>
      <c r="H139" s="115"/>
    </row>
    <row r="140" spans="1:8" s="22" customFormat="1" ht="14.25" customHeight="1">
      <c r="A140" s="128"/>
      <c r="B140" s="107" t="s">
        <v>115</v>
      </c>
      <c r="C140" s="153" t="s">
        <v>163</v>
      </c>
      <c r="D140" s="112" t="s">
        <v>155</v>
      </c>
      <c r="E140" s="112">
        <v>105</v>
      </c>
      <c r="F140" s="185">
        <f>E140*F135</f>
        <v>25.2</v>
      </c>
      <c r="G140" s="118"/>
      <c r="H140" s="115"/>
    </row>
    <row r="141" spans="1:8" s="22" customFormat="1" ht="14.25" customHeight="1">
      <c r="A141" s="128"/>
      <c r="B141" s="107" t="s">
        <v>115</v>
      </c>
      <c r="C141" s="153" t="s">
        <v>164</v>
      </c>
      <c r="D141" s="112" t="s">
        <v>144</v>
      </c>
      <c r="E141" s="112"/>
      <c r="F141" s="184">
        <v>4</v>
      </c>
      <c r="G141" s="118"/>
      <c r="H141" s="115"/>
    </row>
    <row r="142" spans="1:8" s="22" customFormat="1" ht="14.25" customHeight="1">
      <c r="A142" s="128"/>
      <c r="B142" s="107" t="s">
        <v>165</v>
      </c>
      <c r="C142" s="153" t="s">
        <v>166</v>
      </c>
      <c r="D142" s="112" t="s">
        <v>144</v>
      </c>
      <c r="E142" s="112"/>
      <c r="F142" s="184">
        <v>8</v>
      </c>
      <c r="G142" s="118"/>
      <c r="H142" s="115"/>
    </row>
    <row r="143" spans="1:8" s="22" customFormat="1" ht="14.25" customHeight="1">
      <c r="A143" s="128"/>
      <c r="B143" s="130"/>
      <c r="C143" s="153" t="s">
        <v>125</v>
      </c>
      <c r="D143" s="112" t="s">
        <v>105</v>
      </c>
      <c r="E143" s="112">
        <v>13.3</v>
      </c>
      <c r="F143" s="184">
        <f>E143*F135</f>
        <v>3.1920000000000002</v>
      </c>
      <c r="G143" s="118"/>
      <c r="H143" s="115"/>
    </row>
    <row r="144" spans="1:8" s="22" customFormat="1" ht="45">
      <c r="A144" s="131">
        <v>8</v>
      </c>
      <c r="B144" s="125" t="s">
        <v>167</v>
      </c>
      <c r="C144" s="163" t="s">
        <v>186</v>
      </c>
      <c r="D144" s="164" t="s">
        <v>168</v>
      </c>
      <c r="E144" s="175"/>
      <c r="F144" s="186">
        <v>4</v>
      </c>
      <c r="G144" s="158"/>
      <c r="H144" s="119"/>
    </row>
    <row r="145" spans="1:8" s="22" customFormat="1" ht="14.25" customHeight="1">
      <c r="A145" s="124"/>
      <c r="B145" s="107"/>
      <c r="C145" s="154" t="s">
        <v>169</v>
      </c>
      <c r="D145" s="112" t="s">
        <v>103</v>
      </c>
      <c r="E145" s="187">
        <v>4.24</v>
      </c>
      <c r="F145" s="120">
        <f>F144*E145</f>
        <v>16.96</v>
      </c>
      <c r="G145" s="118"/>
      <c r="H145" s="119"/>
    </row>
    <row r="146" spans="1:8" s="22" customFormat="1" ht="14.25" customHeight="1">
      <c r="A146" s="124"/>
      <c r="B146" s="107"/>
      <c r="C146" s="154" t="s">
        <v>104</v>
      </c>
      <c r="D146" s="112" t="s">
        <v>105</v>
      </c>
      <c r="E146" s="187">
        <v>0.21</v>
      </c>
      <c r="F146" s="120">
        <f>F144*E146</f>
        <v>0.84</v>
      </c>
      <c r="G146" s="118"/>
      <c r="H146" s="119"/>
    </row>
    <row r="147" spans="1:8" s="22" customFormat="1" ht="14.25" customHeight="1">
      <c r="A147" s="124"/>
      <c r="B147" s="109" t="s">
        <v>115</v>
      </c>
      <c r="C147" s="154" t="s">
        <v>170</v>
      </c>
      <c r="D147" s="112" t="s">
        <v>117</v>
      </c>
      <c r="E147" s="120">
        <v>15</v>
      </c>
      <c r="F147" s="120">
        <f>E147*F144</f>
        <v>60</v>
      </c>
      <c r="G147" s="118"/>
      <c r="H147" s="119"/>
    </row>
    <row r="148" spans="1:8" s="22" customFormat="1" ht="30">
      <c r="A148" s="132">
        <v>9</v>
      </c>
      <c r="B148" s="133" t="s">
        <v>171</v>
      </c>
      <c r="C148" s="188" t="s">
        <v>187</v>
      </c>
      <c r="D148" s="189" t="s">
        <v>110</v>
      </c>
      <c r="E148" s="190"/>
      <c r="F148" s="191">
        <v>5</v>
      </c>
      <c r="G148" s="192"/>
      <c r="H148" s="193"/>
    </row>
    <row r="149" spans="1:8" s="22" customFormat="1" ht="14.25" customHeight="1">
      <c r="A149" s="124"/>
      <c r="B149" s="107"/>
      <c r="C149" s="154" t="s">
        <v>169</v>
      </c>
      <c r="D149" s="112" t="s">
        <v>103</v>
      </c>
      <c r="E149" s="120">
        <v>0.87</v>
      </c>
      <c r="F149" s="120">
        <f>E149*F148</f>
        <v>4.3499999999999996</v>
      </c>
      <c r="G149" s="118"/>
      <c r="H149" s="119"/>
    </row>
    <row r="150" spans="1:8" s="22" customFormat="1" ht="14.25" customHeight="1">
      <c r="A150" s="124"/>
      <c r="B150" s="107"/>
      <c r="C150" s="154" t="s">
        <v>104</v>
      </c>
      <c r="D150" s="112" t="s">
        <v>105</v>
      </c>
      <c r="E150" s="120">
        <v>0.13</v>
      </c>
      <c r="F150" s="120">
        <f>E150*F148</f>
        <v>0.65</v>
      </c>
      <c r="G150" s="118"/>
      <c r="H150" s="119"/>
    </row>
    <row r="151" spans="1:8" s="22" customFormat="1" ht="14.25" customHeight="1">
      <c r="A151" s="124"/>
      <c r="B151" s="107" t="s">
        <v>115</v>
      </c>
      <c r="C151" s="154" t="s">
        <v>172</v>
      </c>
      <c r="D151" s="112" t="s">
        <v>117</v>
      </c>
      <c r="E151" s="120">
        <v>7.2</v>
      </c>
      <c r="F151" s="120">
        <f>E151*F148</f>
        <v>36</v>
      </c>
      <c r="G151" s="118"/>
      <c r="H151" s="119"/>
    </row>
    <row r="152" spans="1:8" s="22" customFormat="1" ht="14.25" customHeight="1">
      <c r="A152" s="124"/>
      <c r="B152" s="107" t="s">
        <v>115</v>
      </c>
      <c r="C152" s="154" t="s">
        <v>173</v>
      </c>
      <c r="D152" s="112" t="s">
        <v>117</v>
      </c>
      <c r="E152" s="120">
        <v>1.79</v>
      </c>
      <c r="F152" s="120">
        <f>E152*F148</f>
        <v>8.9499999999999993</v>
      </c>
      <c r="G152" s="118"/>
      <c r="H152" s="119"/>
    </row>
    <row r="153" spans="1:8" s="22" customFormat="1" ht="14.25" customHeight="1">
      <c r="A153" s="124"/>
      <c r="B153" s="107" t="s">
        <v>115</v>
      </c>
      <c r="C153" s="154" t="s">
        <v>174</v>
      </c>
      <c r="D153" s="112" t="s">
        <v>117</v>
      </c>
      <c r="E153" s="120">
        <v>1.07</v>
      </c>
      <c r="F153" s="120">
        <f>E153*F148</f>
        <v>5.3500000000000005</v>
      </c>
      <c r="G153" s="118"/>
      <c r="H153" s="119"/>
    </row>
    <row r="154" spans="1:8" s="22" customFormat="1" ht="14.25" customHeight="1">
      <c r="A154" s="124"/>
      <c r="B154" s="107"/>
      <c r="C154" s="154" t="s">
        <v>125</v>
      </c>
      <c r="D154" s="112" t="s">
        <v>105</v>
      </c>
      <c r="E154" s="120">
        <v>0.1</v>
      </c>
      <c r="F154" s="120">
        <f>E154*F148</f>
        <v>0.5</v>
      </c>
      <c r="G154" s="118"/>
      <c r="H154" s="119"/>
    </row>
    <row r="155" spans="1:8" s="22" customFormat="1" ht="45">
      <c r="A155" s="134">
        <v>10</v>
      </c>
      <c r="B155" s="109" t="s">
        <v>175</v>
      </c>
      <c r="C155" s="194" t="s">
        <v>176</v>
      </c>
      <c r="D155" s="178" t="s">
        <v>177</v>
      </c>
      <c r="E155" s="195"/>
      <c r="F155" s="196">
        <v>0.6</v>
      </c>
      <c r="G155" s="197"/>
      <c r="H155" s="198"/>
    </row>
    <row r="156" spans="1:8" s="22" customFormat="1" ht="14.25" customHeight="1">
      <c r="A156" s="135"/>
      <c r="B156" s="107"/>
      <c r="C156" s="154" t="s">
        <v>178</v>
      </c>
      <c r="D156" s="112" t="s">
        <v>103</v>
      </c>
      <c r="E156" s="199">
        <f>70.8+23.2+(23.2/6)*2.4</f>
        <v>103.28</v>
      </c>
      <c r="F156" s="174">
        <f>E156*F155</f>
        <v>61.967999999999996</v>
      </c>
      <c r="G156" s="200"/>
      <c r="H156" s="198"/>
    </row>
    <row r="157" spans="1:8" s="22" customFormat="1" ht="14.25" customHeight="1">
      <c r="A157" s="136"/>
      <c r="B157" s="137" t="s">
        <v>179</v>
      </c>
      <c r="C157" s="154" t="s">
        <v>180</v>
      </c>
      <c r="D157" s="112" t="s">
        <v>181</v>
      </c>
      <c r="E157" s="199">
        <f>17.7+5.8+(5.8/6)*2.4</f>
        <v>25.82</v>
      </c>
      <c r="F157" s="174">
        <f>E157*F155</f>
        <v>15.491999999999999</v>
      </c>
      <c r="G157" s="200"/>
      <c r="H157" s="198"/>
    </row>
    <row r="158" spans="1:8" s="22" customFormat="1" ht="30">
      <c r="A158" s="138">
        <v>11</v>
      </c>
      <c r="B158" s="139" t="s">
        <v>182</v>
      </c>
      <c r="C158" s="163" t="s">
        <v>183</v>
      </c>
      <c r="D158" s="201" t="s">
        <v>110</v>
      </c>
      <c r="E158" s="202"/>
      <c r="F158" s="203">
        <v>4</v>
      </c>
      <c r="G158" s="204"/>
      <c r="H158" s="205"/>
    </row>
    <row r="159" spans="1:8" s="22" customFormat="1" ht="14.25" customHeight="1">
      <c r="A159" s="140"/>
      <c r="B159" s="141"/>
      <c r="C159" s="206" t="s">
        <v>102</v>
      </c>
      <c r="D159" s="207" t="s">
        <v>103</v>
      </c>
      <c r="E159" s="208">
        <v>0.87</v>
      </c>
      <c r="F159" s="209">
        <f>F158*E159</f>
        <v>3.48</v>
      </c>
      <c r="G159" s="210"/>
      <c r="H159" s="211"/>
    </row>
    <row r="160" spans="1:8" s="22" customFormat="1">
      <c r="A160" s="108">
        <v>12</v>
      </c>
      <c r="B160" s="142" t="s">
        <v>184</v>
      </c>
      <c r="C160" s="163" t="s">
        <v>185</v>
      </c>
      <c r="D160" s="164" t="s">
        <v>134</v>
      </c>
      <c r="E160" s="175"/>
      <c r="F160" s="196">
        <f>F158*1.9</f>
        <v>7.6</v>
      </c>
      <c r="G160" s="212"/>
      <c r="H160" s="213"/>
    </row>
    <row r="161" spans="1:8" ht="15.75">
      <c r="A161" s="98" t="s">
        <v>24</v>
      </c>
      <c r="B161" s="99"/>
      <c r="C161" s="99"/>
      <c r="D161" s="99"/>
      <c r="E161" s="99"/>
      <c r="F161" s="99"/>
      <c r="G161" s="100"/>
      <c r="H161" s="33"/>
    </row>
    <row r="162" spans="1:8" ht="15.75">
      <c r="A162" s="219" t="s">
        <v>191</v>
      </c>
      <c r="B162" s="219"/>
      <c r="C162" s="219"/>
      <c r="D162" s="219"/>
      <c r="E162" s="219"/>
      <c r="F162" s="219"/>
      <c r="G162" s="7" t="s">
        <v>12</v>
      </c>
      <c r="H162" s="23"/>
    </row>
    <row r="163" spans="1:8" ht="15.75">
      <c r="A163" s="219" t="s">
        <v>4</v>
      </c>
      <c r="B163" s="219"/>
      <c r="C163" s="219"/>
      <c r="D163" s="219"/>
      <c r="E163" s="219"/>
      <c r="F163" s="219"/>
      <c r="G163" s="219"/>
      <c r="H163" s="23"/>
    </row>
    <row r="164" spans="1:8" ht="15.75">
      <c r="A164" s="219" t="s">
        <v>13</v>
      </c>
      <c r="B164" s="219"/>
      <c r="C164" s="219"/>
      <c r="D164" s="219"/>
      <c r="E164" s="219"/>
      <c r="F164" s="219"/>
      <c r="G164" s="7" t="s">
        <v>12</v>
      </c>
      <c r="H164" s="23"/>
    </row>
    <row r="165" spans="1:8" ht="15.75">
      <c r="A165" s="219" t="s">
        <v>192</v>
      </c>
      <c r="B165" s="219"/>
      <c r="C165" s="219"/>
      <c r="D165" s="219"/>
      <c r="E165" s="219"/>
      <c r="F165" s="219"/>
      <c r="G165" s="219"/>
      <c r="H165" s="23"/>
    </row>
    <row r="166" spans="1:8" ht="15.75">
      <c r="A166" s="86" t="s">
        <v>193</v>
      </c>
      <c r="B166" s="87"/>
      <c r="C166" s="87"/>
      <c r="D166" s="87"/>
      <c r="E166" s="87"/>
      <c r="F166" s="87"/>
      <c r="G166" s="88"/>
      <c r="H166" s="223"/>
    </row>
    <row r="167" spans="1:8" ht="15.75">
      <c r="A167" s="219" t="s">
        <v>14</v>
      </c>
      <c r="B167" s="219"/>
      <c r="C167" s="219"/>
      <c r="D167" s="219"/>
      <c r="E167" s="219"/>
      <c r="F167" s="219"/>
      <c r="G167" s="8">
        <v>0.03</v>
      </c>
      <c r="H167" s="23"/>
    </row>
    <row r="168" spans="1:8" ht="15.75">
      <c r="A168" s="219" t="s">
        <v>22</v>
      </c>
      <c r="B168" s="219"/>
      <c r="C168" s="219"/>
      <c r="D168" s="219"/>
      <c r="E168" s="219"/>
      <c r="F168" s="219"/>
      <c r="G168" s="219"/>
      <c r="H168" s="24"/>
    </row>
    <row r="169" spans="1:8">
      <c r="A169" s="3"/>
      <c r="B169" s="30"/>
    </row>
    <row r="170" spans="1:8">
      <c r="A170" s="3"/>
      <c r="B170" s="30"/>
    </row>
    <row r="171" spans="1:8" ht="15.75">
      <c r="A171" s="9"/>
      <c r="B171" s="31"/>
      <c r="C171" s="10"/>
      <c r="D171" s="11"/>
      <c r="E171" s="12"/>
      <c r="F171" s="13"/>
      <c r="G171" s="14"/>
      <c r="H171" s="14"/>
    </row>
    <row r="172" spans="1:8" ht="13.5">
      <c r="A172" s="101" t="s">
        <v>15</v>
      </c>
      <c r="B172" s="101"/>
      <c r="C172" s="101"/>
      <c r="D172" s="11"/>
      <c r="E172" s="12"/>
      <c r="F172" s="102" t="s">
        <v>16</v>
      </c>
      <c r="G172" s="102"/>
      <c r="H172" s="14"/>
    </row>
    <row r="173" spans="1:8" ht="16.5" thickBot="1">
      <c r="A173" s="9"/>
      <c r="B173" s="31"/>
      <c r="C173" s="10"/>
      <c r="D173" s="11"/>
      <c r="E173" s="12"/>
      <c r="F173" s="13"/>
      <c r="G173" s="14"/>
      <c r="H173" s="14"/>
    </row>
    <row r="174" spans="1:8" ht="17.25" thickBot="1">
      <c r="A174" s="224" t="s">
        <v>17</v>
      </c>
      <c r="B174" s="225"/>
      <c r="C174" s="226"/>
      <c r="D174" s="15"/>
      <c r="E174" s="28"/>
      <c r="F174" s="16"/>
      <c r="G174" s="17"/>
      <c r="H174" s="14"/>
    </row>
    <row r="175" spans="1:8">
      <c r="A175" s="18">
        <v>1</v>
      </c>
      <c r="B175" s="227" t="s">
        <v>18</v>
      </c>
      <c r="C175" s="227"/>
      <c r="D175" s="227"/>
      <c r="E175" s="227"/>
      <c r="F175" s="227"/>
      <c r="G175" s="227"/>
      <c r="H175" s="228"/>
    </row>
    <row r="176" spans="1:8" ht="19.5">
      <c r="A176" s="19">
        <v>2</v>
      </c>
      <c r="B176" s="229" t="s">
        <v>97</v>
      </c>
      <c r="C176" s="229"/>
      <c r="D176" s="229"/>
      <c r="E176" s="229"/>
      <c r="F176" s="229"/>
      <c r="G176" s="229"/>
      <c r="H176" s="230"/>
    </row>
    <row r="177" spans="1:8" ht="18.75">
      <c r="A177" s="20">
        <v>3</v>
      </c>
      <c r="B177" s="231" t="s">
        <v>19</v>
      </c>
      <c r="C177" s="231"/>
      <c r="D177" s="231"/>
      <c r="E177" s="231"/>
      <c r="F177" s="231"/>
      <c r="G177" s="231"/>
      <c r="H177" s="232"/>
    </row>
    <row r="178" spans="1:8" ht="15.75">
      <c r="A178" s="21">
        <v>4</v>
      </c>
      <c r="B178" s="233" t="s">
        <v>20</v>
      </c>
      <c r="C178" s="233"/>
      <c r="D178" s="233"/>
      <c r="E178" s="233"/>
      <c r="F178" s="233"/>
      <c r="G178" s="233"/>
      <c r="H178" s="234"/>
    </row>
    <row r="179" spans="1:8">
      <c r="A179" s="25">
        <v>5</v>
      </c>
      <c r="B179" s="235" t="s">
        <v>21</v>
      </c>
      <c r="C179" s="235"/>
      <c r="D179" s="235"/>
      <c r="E179" s="235"/>
      <c r="F179" s="235"/>
      <c r="G179" s="235"/>
      <c r="H179" s="235"/>
    </row>
    <row r="180" spans="1:8">
      <c r="A180" s="236">
        <v>6</v>
      </c>
      <c r="B180" s="237" t="s">
        <v>194</v>
      </c>
      <c r="C180" s="238"/>
      <c r="D180" s="238"/>
      <c r="E180" s="238"/>
      <c r="F180" s="238"/>
      <c r="G180" s="238"/>
      <c r="H180" s="238"/>
    </row>
    <row r="181" spans="1:8">
      <c r="A181" s="236">
        <v>7</v>
      </c>
      <c r="B181" s="237" t="s">
        <v>195</v>
      </c>
      <c r="C181" s="238"/>
      <c r="D181" s="238"/>
      <c r="E181" s="238"/>
      <c r="F181" s="238"/>
      <c r="G181" s="238"/>
      <c r="H181" s="238"/>
    </row>
    <row r="182" spans="1:8" ht="31.5" customHeight="1">
      <c r="A182" s="239">
        <v>8</v>
      </c>
      <c r="B182" s="240" t="s">
        <v>196</v>
      </c>
      <c r="C182" s="241"/>
      <c r="D182" s="241"/>
      <c r="E182" s="241"/>
      <c r="F182" s="241"/>
      <c r="G182" s="241"/>
      <c r="H182" s="242"/>
    </row>
  </sheetData>
  <mergeCells count="40">
    <mergeCell ref="B181:H181"/>
    <mergeCell ref="B182:H182"/>
    <mergeCell ref="A172:C172"/>
    <mergeCell ref="F172:G172"/>
    <mergeCell ref="A174:C174"/>
    <mergeCell ref="B179:H179"/>
    <mergeCell ref="B180:H180"/>
    <mergeCell ref="A158:A159"/>
    <mergeCell ref="A162:F162"/>
    <mergeCell ref="A166:G166"/>
    <mergeCell ref="A167:F167"/>
    <mergeCell ref="A168:G168"/>
    <mergeCell ref="B175:H175"/>
    <mergeCell ref="B176:H176"/>
    <mergeCell ref="B177:H177"/>
    <mergeCell ref="B178:H178"/>
    <mergeCell ref="A163:G163"/>
    <mergeCell ref="A164:F164"/>
    <mergeCell ref="A165:G165"/>
    <mergeCell ref="A1:H1"/>
    <mergeCell ref="A3:H3"/>
    <mergeCell ref="A4:H4"/>
    <mergeCell ref="A5:A6"/>
    <mergeCell ref="B5:B6"/>
    <mergeCell ref="C5:C6"/>
    <mergeCell ref="D5:D6"/>
    <mergeCell ref="E5:F5"/>
    <mergeCell ref="G5:H5"/>
    <mergeCell ref="D2:H2"/>
    <mergeCell ref="A8:F8"/>
    <mergeCell ref="A161:G161"/>
    <mergeCell ref="A92:F92"/>
    <mergeCell ref="B9:B11"/>
    <mergeCell ref="B20:B21"/>
    <mergeCell ref="B25:B29"/>
    <mergeCell ref="A87:G87"/>
    <mergeCell ref="A88:F88"/>
    <mergeCell ref="A89:G89"/>
    <mergeCell ref="A90:F90"/>
    <mergeCell ref="A91:G91"/>
  </mergeCells>
  <pageMargins left="0.48" right="0.45" top="0.4" bottom="0.3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</vt:lpstr>
      <vt:lpstr>EXP!Print_Area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mateshvili</cp:lastModifiedBy>
  <cp:lastPrinted>2021-06-22T07:21:31Z</cp:lastPrinted>
  <dcterms:created xsi:type="dcterms:W3CDTF">2019-03-20T12:27:29Z</dcterms:created>
  <dcterms:modified xsi:type="dcterms:W3CDTF">2021-09-08T08:51:29Z</dcterms:modified>
</cp:coreProperties>
</file>