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AAA8950-C138-4326-8019-2A186B5F31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Sheet1!$A$1:$N$383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4" i="1" l="1"/>
  <c r="N372" i="1"/>
  <c r="N371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56" i="1"/>
  <c r="N354" i="1"/>
  <c r="N350" i="1"/>
  <c r="N351" i="1"/>
  <c r="N352" i="1"/>
  <c r="N353" i="1"/>
  <c r="M350" i="1"/>
  <c r="M351" i="1"/>
  <c r="M352" i="1"/>
  <c r="M353" i="1"/>
  <c r="M349" i="1"/>
  <c r="J350" i="1"/>
  <c r="J351" i="1"/>
  <c r="J352" i="1"/>
  <c r="J353" i="1"/>
  <c r="J349" i="1"/>
  <c r="G350" i="1"/>
  <c r="G351" i="1"/>
  <c r="G352" i="1"/>
  <c r="G353" i="1"/>
  <c r="G349" i="1"/>
  <c r="N346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295" i="1"/>
  <c r="N293" i="1"/>
  <c r="N291" i="1"/>
  <c r="N292" i="1"/>
  <c r="M291" i="1"/>
  <c r="M292" i="1"/>
  <c r="M290" i="1"/>
  <c r="J291" i="1"/>
  <c r="J292" i="1"/>
  <c r="J290" i="1"/>
  <c r="G291" i="1"/>
  <c r="G292" i="1"/>
  <c r="G290" i="1"/>
  <c r="G268" i="1"/>
  <c r="G269" i="1"/>
  <c r="G270" i="1"/>
  <c r="G272" i="1"/>
  <c r="G273" i="1"/>
  <c r="G274" i="1"/>
  <c r="G275" i="1"/>
  <c r="G276" i="1"/>
  <c r="G277" i="1"/>
  <c r="G278" i="1"/>
  <c r="G280" i="1"/>
  <c r="G281" i="1"/>
  <c r="G282" i="1"/>
  <c r="G283" i="1"/>
  <c r="G267" i="1"/>
  <c r="G259" i="1"/>
  <c r="G260" i="1"/>
  <c r="G261" i="1"/>
  <c r="G262" i="1"/>
  <c r="G263" i="1"/>
  <c r="G264" i="1"/>
  <c r="G258" i="1"/>
  <c r="G246" i="1"/>
  <c r="G247" i="1"/>
  <c r="G248" i="1"/>
  <c r="G249" i="1"/>
  <c r="G250" i="1"/>
  <c r="G251" i="1"/>
  <c r="G252" i="1"/>
  <c r="G253" i="1"/>
  <c r="G254" i="1"/>
  <c r="G255" i="1"/>
  <c r="G245" i="1"/>
  <c r="G211" i="1"/>
  <c r="G212" i="1"/>
  <c r="G214" i="1"/>
  <c r="G215" i="1"/>
  <c r="G216" i="1"/>
  <c r="G218" i="1"/>
  <c r="G219" i="1"/>
  <c r="G220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10" i="1"/>
  <c r="G202" i="1"/>
  <c r="G203" i="1"/>
  <c r="G204" i="1"/>
  <c r="G205" i="1"/>
  <c r="G206" i="1"/>
  <c r="G201" i="1"/>
  <c r="G140" i="1"/>
  <c r="G141" i="1"/>
  <c r="G142" i="1"/>
  <c r="G143" i="1"/>
  <c r="G144" i="1"/>
  <c r="G145" i="1"/>
  <c r="G146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5" i="1"/>
  <c r="G166" i="1"/>
  <c r="G167" i="1"/>
  <c r="G168" i="1"/>
  <c r="G170" i="1"/>
  <c r="G171" i="1"/>
  <c r="G172" i="1"/>
  <c r="G173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4" i="1"/>
  <c r="G195" i="1"/>
  <c r="G196" i="1"/>
  <c r="G198" i="1"/>
  <c r="G139" i="1"/>
  <c r="G135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0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7" i="1"/>
  <c r="G136" i="1" l="1"/>
  <c r="G199" i="1"/>
  <c r="G102" i="1"/>
  <c r="M346" i="1" l="1"/>
  <c r="N349" i="1"/>
  <c r="M371" i="1"/>
  <c r="N356" i="1"/>
  <c r="J354" i="1"/>
  <c r="J371" i="1"/>
  <c r="J293" i="1"/>
  <c r="J346" i="1"/>
  <c r="M293" i="1"/>
  <c r="M354" i="1"/>
  <c r="G346" i="1"/>
  <c r="G354" i="1"/>
  <c r="G371" i="1"/>
  <c r="N290" i="1"/>
  <c r="N295" i="1"/>
  <c r="G293" i="1"/>
  <c r="M372" i="1" l="1"/>
  <c r="J372" i="1"/>
  <c r="G372" i="1"/>
  <c r="G284" i="1" l="1"/>
  <c r="G265" i="1"/>
  <c r="E135" i="1"/>
  <c r="E134" i="1"/>
  <c r="G243" i="1" l="1"/>
  <c r="G207" i="1"/>
  <c r="G256" i="1"/>
  <c r="N373" i="1" l="1"/>
  <c r="N375" i="1" s="1"/>
  <c r="N376" i="1" s="1"/>
  <c r="N377" i="1" l="1"/>
  <c r="N378" i="1" l="1"/>
  <c r="N379" i="1" s="1"/>
  <c r="N380" i="1" l="1"/>
  <c r="N381" i="1" s="1"/>
</calcChain>
</file>

<file path=xl/sharedStrings.xml><?xml version="1.0" encoding="utf-8"?>
<sst xmlns="http://schemas.openxmlformats.org/spreadsheetml/2006/main" count="752" uniqueCount="415">
  <si>
    <t>ასფალტის საფარის კონტურების ჩახერხვა ფრეზით</t>
  </si>
  <si>
    <t>მ</t>
  </si>
  <si>
    <t>ასფალტის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</si>
  <si>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</t>
  </si>
  <si>
    <t>IV კატ. გრუნტის დამუშავება ხელით, ავტოთვითმცლელზე დატვირთვით</t>
  </si>
  <si>
    <t>V  კატ. გრუნტის დამუშავება კოდალით</t>
  </si>
  <si>
    <t>VII  კატ. გრუნტის დამუშავება კოდალით</t>
  </si>
  <si>
    <t>გრუნტის გატანა  ავტოთვითმცლელებით  24 კმ</t>
  </si>
  <si>
    <t>ტ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</si>
  <si>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</si>
  <si>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ქვიშის საფარის მოწყობა დატკეპნით (ფრაქციით 2-5 მმ)             მილის ქვეშ 15სმ, ზემოდან  30 სმ</t>
  </si>
  <si>
    <t>თხრილის შევსება ღორღით (სისქით 20 სმ) მექანიზმის გამოყენებით, 50მ-ზე გადაადგილებით, დატკეპნა</t>
  </si>
  <si>
    <t>თხრილის შევსება ქვიშა-ხრეშოვანი  (ფრაქცია 0-80 მმ) ნარევით მექანიზმის გამოყენებით, 50 მ-ზე გადაადგილებით, დატკეპნით 30სმ-იან ფენებად (K=0.98-1.25)</t>
  </si>
  <si>
    <t xml:space="preserve">ჭის ქვეშ ქვიშა-ხრეშოვანი  (ფრაქცია 0-56 მმ) ნარევის  ბალიშის მოწყობა 10 სმ, დატკეპნა (კ=0.98-1.25) </t>
  </si>
  <si>
    <t>19</t>
  </si>
  <si>
    <t>თხრილის კედლების გამაგრება ხის ფარებით</t>
  </si>
  <si>
    <t>მ3</t>
  </si>
  <si>
    <t>ჭის გარე ზედაპირის ჰიდროიზოლაცია ბიტუმის მასტიკით 2 ფენად</t>
  </si>
  <si>
    <t>კანალიზაციის პოლიეთილენის მილის შეძენა, მოწყობა PE80 SDR9 PN16 დ=560 მმ</t>
  </si>
  <si>
    <t xml:space="preserve">კანალიზაციის პოლიეთილენის მილის  PE80 SDR9 PN16 დ=560 მმ გამოცდა ჰერმეტულობაზე </t>
  </si>
  <si>
    <t>კანალიზაციის პოლიეთილენის მილის გარეცხვა PE80 SDR9 PN16 დ=560 მმ</t>
  </si>
  <si>
    <t>კანალიზაციის პოლიეთილენის მილის შეძენა, მოწყობა PE80 SDR9 PN16 დ=315 მმ</t>
  </si>
  <si>
    <t xml:space="preserve">კანალიზაციის პოლიეთილენის მილის  PE80 SDR9 PN16 დ=315 მმ გამოცდა ჰერმეტულობაზე </t>
  </si>
  <si>
    <t>კანალიზაციის პოლიეთილენის მილის გარეცხვა PE80 SDR9 PN16 დ=315 მმ</t>
  </si>
  <si>
    <t>კანალიზაციის პოლიეთილენის მილის შეძენა, მოწყობა PE80 SDR9 PN16 დ=280 მმ</t>
  </si>
  <si>
    <t xml:space="preserve">კანალიზაციის პოლიეთილენის მილის  PE80 SDR9 PN16 დ=280 მმ გამოცდა ჰერმეტულობაზე </t>
  </si>
  <si>
    <t>კანალიზაციის პოლიეთილენის მილის გარეცხვა PE80 SDR9 PN16 დ=280 მმ</t>
  </si>
  <si>
    <t>კანალიზაციის პოლიეთილენის მილის შეძენა, მოწყობა PE80 SDR9 PN16 დ=160 მმ</t>
  </si>
  <si>
    <t xml:space="preserve">კანალიზაციის პოლიეთილენის მილის  PE80 SDR9 PN16 დ=160 მმ გამოცდა ჰერმეტულობაზე </t>
  </si>
  <si>
    <t>კანალიზაციის პოლიეთილენის მილის გარეცხვა PE80 SDR9 PN16 დ=160 მმ</t>
  </si>
  <si>
    <t>კანალიზაციის პოლიეთილენის მილის შეძენა, მოწყობა PE80 SDR9 PN16 დ=110 მმ</t>
  </si>
  <si>
    <t xml:space="preserve">კანალიზაციის პოლიეთილენის მილის  PE80 SDR9 PN16 დ=110 მმ გამოცდა ჰერმეტულობაზე </t>
  </si>
  <si>
    <t>კანალიზაციის პოლიეთილენის მილის გარეცხვა PE80 SDR9 PN16 დ=110 მმ</t>
  </si>
  <si>
    <t>კანალიზაციის პოლიეთილენის მილის შეძენა, მოწყობა PE80 SDR9 PN16 დ=63 მმ</t>
  </si>
  <si>
    <t xml:space="preserve">კანალიზაციის პოლიეთილენის მილის  PE80 SDR9 PN16 დ=63 მმ გამოცდა ჰერმეტულობაზე </t>
  </si>
  <si>
    <t>კანალიზაციის პოლიეთილენის მილის გარეცხვა PE80 SDR9 PN16 დ=63 მმ</t>
  </si>
  <si>
    <t>კანალიზაციის პოლიეთილენის მილის შეძენა, მოწყობა PE80 SDR9 PN16 დ=32 მმ</t>
  </si>
  <si>
    <t xml:space="preserve">კანალიზაციის პოლიეთილენის მილის  PE80 SDR9 PN16 დ=32 მმ გამოცდა ჰერმეტულობაზე </t>
  </si>
  <si>
    <t>კანალიზაციის პოლიეთილენის მილის გარეცხვა PE80 SDR9 PN16 დ=32 მმ</t>
  </si>
  <si>
    <t>პოლიეთილენის შემაერთებელი  ელ. ქუროს შეძენა, მოწყობა დ=560 მმ</t>
  </si>
  <si>
    <t>ც</t>
  </si>
  <si>
    <t>პოლიეთილენის შემაერთებელი  ელ. ქუროს შეძენა, მოწყობა დ=315 მმ</t>
  </si>
  <si>
    <t>პოლიეთილენის შემაერთებელი  ელ. ქუროს შეძენა, მოწყობა დ=280 მმ</t>
  </si>
  <si>
    <t>პოლიეთილენის შემაერთებელი  ელ. ქუროს შეძენა, მოწყობა დ=160 მმ</t>
  </si>
  <si>
    <t>პოლიეთილენის შემაერთებელი  ელ. ქუროს შეძენა, მოწყობა დ=110 მმ</t>
  </si>
  <si>
    <t>პოლიეთილენის შემაერთებელი  ელ. ქუროს შეძენა, მოწყობა დ=63 მმ</t>
  </si>
  <si>
    <t>სასიგნალო ლენტის შეძენა, მოწყობა დ=560 მმ მილზე</t>
  </si>
  <si>
    <t>ჩობალის შეძენა და მოწყობა დ=630 მმ (16 ცალი)</t>
  </si>
  <si>
    <t>ჩობალის შეძენა და მოწყობა დ=426 მმ (2 ცალი)</t>
  </si>
  <si>
    <t>ჩობალის შეძენა და მოწყობა დ=325 მმ (11 ცალი)</t>
  </si>
  <si>
    <t>ჩობალის შეძენა და მოწყობა დ=273 მმ (4 ცალი)</t>
  </si>
  <si>
    <t>ჩობალის შეძენა და მოწყობა დ=185 მმ (1 ცალი)</t>
  </si>
  <si>
    <t>ჩობალის შეძენა და მოწყობა დ=114 მმ (1 ცალი)</t>
  </si>
  <si>
    <t>ჩობალის შეძენა და მოწყობა დ=80 მმ (1 ცალი)</t>
  </si>
  <si>
    <t>ჭაში ლითონის ელემენტების შეღებვა ანტიკოროზიული ლაქით</t>
  </si>
  <si>
    <t>მ2</t>
  </si>
  <si>
    <t xml:space="preserve">სახანძრო ურდულის შეძენა და მონტაჟი დ-50 მმ </t>
  </si>
  <si>
    <t>ცალი</t>
  </si>
  <si>
    <t>სახანძრო ურდულის შლანგი 50 მმ L=25 მ  შეძენა და დასაწყობება</t>
  </si>
  <si>
    <t xml:space="preserve">ვენტილის შეძენა და მონტაჟი დ-25 მმ </t>
  </si>
  <si>
    <t>პოლ/ფოლ გადამყვანის შეძენა, მოწყობა დ=32/25 მმ</t>
  </si>
  <si>
    <t>მექანიკური თუჯის დანისებრი ურდულის (შიდა და გარე ეპოქსიდური დაფარვით) შეძენა და მონტაჟი დ-250 მმ</t>
  </si>
  <si>
    <t>ელექტრო მართვადი დანისებრი ურდულის დ 500 მმ შეძენა, მოწყობა</t>
  </si>
  <si>
    <t>ელექტრო მართვადი დანისებრი ურდულის დ 250 მმ შეძენა, მოწყობა</t>
  </si>
  <si>
    <t>თუჯის უკუსარქველის (შიდა და გარე ეპოქსიდური დაფარვით) შეძენა და მონტაჟი დ-250 მმ</t>
  </si>
  <si>
    <t>თუჯის უკუსარქველის (შიდა და გარე ეპოქსიდური დაფარვით) შეძენა და მონტაჟი დ-150 მმ</t>
  </si>
  <si>
    <t>მექანიკური შიბერის დ=500 მმ შეძენა და მონტაჟი</t>
  </si>
  <si>
    <t>მექანიკური შიბერის დ=300 მმ შეძენა და მონტაჟი</t>
  </si>
  <si>
    <t>ადაპტორის მილტუჩით შეძენა და მოწყობა დ-560 მმ</t>
  </si>
  <si>
    <t>ადაპტორის მილტუჩით შეძენა და მოწყობა დ-280 მმ</t>
  </si>
  <si>
    <t>ადაპტორის მილტუჩით შეძენა და მოწყობა დ-63 მმ</t>
  </si>
  <si>
    <t>პოლიეთილენის სამკაპის შეძენა მოწყობა დ=280 მმ</t>
  </si>
  <si>
    <t>პოლიეთილენის სამკაპის შეძენა მოწყობა დ=63 მმ</t>
  </si>
  <si>
    <t>პოლიეთილენის გადამყვანის შეძენა, მოწყობა დ=63X32 მმ</t>
  </si>
  <si>
    <t>პოლიეთილენის დამხშობის შეძენა, მოწყობა დ=63 მმ</t>
  </si>
  <si>
    <t>ბეტონის სადგამის მოწყობა 0.2*0.2*0.3, ბეტონის მარკა B-25 (მ-300) (13 ცალი)</t>
  </si>
  <si>
    <t>ბეტონის სადგამის მოწყობა 0.15*0.15*0.3, ბეტონის მარკა B-25 (მ-300) (1 ცალი)</t>
  </si>
  <si>
    <t>კანალიზაციის მიწისქვეშა სატუმბო სადგურის Q=180 მ3/სთ, H=35 მ (2+1) შეძენა, მოწყობა (სრული კომპლექტი ავტომატური მართვის კარადით)</t>
  </si>
  <si>
    <t>კომპ.</t>
  </si>
  <si>
    <t>ტუმბო-სადგურის პროგრამული გაშვება-გამოცდა</t>
  </si>
  <si>
    <t>კვტ/სთ</t>
  </si>
  <si>
    <t>ტუმბო-სადგურის რევიზია</t>
  </si>
  <si>
    <t>ტუმბოს Q=80 მ3/სთ, H=22 მ, ზეთის ნაკადი 20-30 ლ/წთ შეძენა და დასაწყობება (რეზურვუარიდან ფეკალების ამოსაღებად)</t>
  </si>
  <si>
    <t>ელექტრო ჰიდრავლიკური სადგურის (გენერატორი) N=11 კვტ, ზეთის ნაკადი 20-30 ლ/წთ, შეძენა და დასაწყობება (რეზერვუარიდან ფეკალების ამოსაღები ტუმბოსთვის)</t>
  </si>
  <si>
    <t>სულ პირდაპირი ხარჯები</t>
  </si>
  <si>
    <t>N</t>
  </si>
  <si>
    <t xml:space="preserve">სამუშაოს დასახელება </t>
  </si>
  <si>
    <t>განზ. ერთ.</t>
  </si>
  <si>
    <t>რაოდენობა</t>
  </si>
  <si>
    <t>ერთ.ფასი</t>
  </si>
  <si>
    <t xml:space="preserve">  სულ                                 (ლარი)</t>
  </si>
  <si>
    <t>II კატ. გრუნტის გატანა  ავტოთვითმცლელებით  1.0 კმ. (დასაწყობება)</t>
  </si>
  <si>
    <t>III კატ. გრუნტის დამუშავება ხელით, ავტოთვითმცლელზე დატვირთვით</t>
  </si>
  <si>
    <t>მშენებლობის პროცესში სადრენაჟო ორმოდან წყლის ამოტუმბვა</t>
  </si>
  <si>
    <t>ქვაბულის ძირზე გრუნტის დატკეპნა</t>
  </si>
  <si>
    <t xml:space="preserve">რეზერვუარის საძირკვლის ქვეშ ქვიშა-ხრეშოვანი  (ფრაქცია 0-56 მმ) ნარევის  ბალიშის მოწყობა 10 სმ, დატკეპნა (კ=0.98-1.25) </t>
  </si>
  <si>
    <t>ქვიშა-ხრეშოვან ნარევზე ბეტონის მომზადების მოწყობა, ბეტონის მარკა B-7.5</t>
  </si>
  <si>
    <t>ჰიდროსაიზოლაციო 2 ფენის მოწყობა მჭლე ბეტონის პირველ და მეორე ფენას შორის</t>
  </si>
  <si>
    <t>მეორე ფენა მჭლე ბეტონის მოწყობა, ბეტონის მარკა B-7.5</t>
  </si>
  <si>
    <t>რეზერვუარის რკბ. საძირკვლის ფილის  მოწყობა, ბეტონის მარკა B-35, W8, F-150 სისქით 60 სმ, არმატურა 7.49 ტ</t>
  </si>
  <si>
    <t>წყლის შემაკავებელი ლენის მოწყობა</t>
  </si>
  <si>
    <t>მონოლითური სვეტის ნაშვერების მოწყობა</t>
  </si>
  <si>
    <t>მონოლითური კედლების ნაშვერების მოწყობა</t>
  </si>
  <si>
    <t>რეზერვუარის რკბ. სვეტების მოწყობა, ბეტონის მარკა B-35,  არმატურა 1.93 ტ</t>
  </si>
  <si>
    <t>მონოლითური კედლების მოწყობა, ბეტონის მარკა B-35, W8, F-150, არმატურა 9.87 ტ</t>
  </si>
  <si>
    <t>მონოლითური რკბ. რიგელებისა და გადახურვის ფილის მოწყობა, ბეტონის მარკა B-35, W8, F-150 არმატურა 8.69 ტ</t>
  </si>
  <si>
    <t>რეზერვუარის იატაკის დაბეტონება ქანობების მოწყობით ბეტონის მარკა B-35, W8, F-150</t>
  </si>
  <si>
    <t>რეზერვუარის გარე ზედაპირზე ჰიდროსაიზოლაციო 2 ფენის მოწყობა</t>
  </si>
  <si>
    <t>დამცავი ფენის მოწყობა ჰიდროიზოლაციაზე</t>
  </si>
  <si>
    <t xml:space="preserve">სავენტილაციო მილის მოწყობა სავენტილაციო ქოლგით d=200 მმ, b=5.5 მმ, n=3, L=1.72 მ </t>
  </si>
  <si>
    <t>შახტის გადახურვის ფილისა და სამონტაჟო კაუჭების (3 ცალი) შეძენა, მოწყობა, ბეტონის მარკა B-25, არმატურა 0.16 ტ</t>
  </si>
  <si>
    <t xml:space="preserve">თუჯის ხუფის შეძენა და მონტაჟი გადახურვის ფილაში </t>
  </si>
  <si>
    <t>ჩობალის შეძენა და მოწყობა დ=630 მმ (1 ცალი)</t>
  </si>
  <si>
    <t>ჩობალში მილის გარშემო სიცარიელეების შევსება ბიტუმში გაჟღენთილი თოკით 3 სმ, d=20 სმ და გასაფართოებელი ცემენტით</t>
  </si>
  <si>
    <t>ქვაბულის შევსება ქვიშა-ხრეშოვანი  (ფრაქცია 0-80 მმ) ნარევით მექანიზმის გამოყენებით, 10 მ-ზე გადაადგილებით, დატკეპნით 30სმ-იან ფენებად (K=0.98-1.25)</t>
  </si>
  <si>
    <t>რეზერვუარის მორკინვა</t>
  </si>
  <si>
    <t>რეზერვუარის ჰიდრავლიკური გამოცდა წყალშეუღწევადობაზე</t>
  </si>
  <si>
    <t xml:space="preserve">დონმზომის GPRS გადამცემით                                              </t>
  </si>
  <si>
    <t xml:space="preserve"> GPRS-ს სისტემის  </t>
  </si>
  <si>
    <t>სამშენებლო ნაწილი</t>
  </si>
  <si>
    <t>მონოლითური ლენტური საძირკვლის მოწყობა, ბეტონის მარკა B-25, არმატურა 0.091 ტ</t>
  </si>
  <si>
    <t>რკბ. მონოლითური ფილის მოწყობა, ბეტონის მარკა B-25, არმატურა 0.81 ტ</t>
  </si>
  <si>
    <t>მონოლითური შემკრავი დგარების მოწყობა, ბეტონის მარკა B-25,  არმატურა 0.12 ტ</t>
  </si>
  <si>
    <t>მონოლითური სარტყლის მოწყობა, ბეტონის მარკა B-25,  არმატურა 0.11 ტ</t>
  </si>
  <si>
    <t>ჩასატანებელი დეტალის (ჩდ-1) შეძენა, მოწყობა (4 ცალი)</t>
  </si>
  <si>
    <t>ჩასატანებელი დეტალის (ჩდ-2) შეძენა, მოწყობა (2 ცალი)</t>
  </si>
  <si>
    <t>ლითონის კარკასის შეძენა მონტაჟი სახურავისათვის</t>
  </si>
  <si>
    <t>სახურავის მოწყობა ხის ელემენტებით</t>
  </si>
  <si>
    <t>არქიტექტურული ნაწილი</t>
  </si>
  <si>
    <t>კედლები და ტიხრები</t>
  </si>
  <si>
    <t>11</t>
  </si>
  <si>
    <t>გარე კედლების ლესვა ქვიშა-ცემენტის ხსნარით</t>
  </si>
  <si>
    <t>ფასადის კედლების შეფითხვნა წყალმედეგი ფითხით და შეღებვა სერ ფერში წყალემულსის საღებავით 2-ჯერ</t>
  </si>
  <si>
    <t>13</t>
  </si>
  <si>
    <t>შიდა ტიხრის ლესვა ქვიშა-ცემენტის ხსნარით</t>
  </si>
  <si>
    <t>ბლოკის კედლების შიდა ზედაპირზე ჰიდროსაიზოლაციო ფენის მოწყობა 0.2 მმ სისქის არმირებული პოლიეთილენის საფენით</t>
  </si>
  <si>
    <t>კედლებზე თბოსაიზოლაციო ფენის მოწყობა მინაბამბით, სისქით 50 მმ</t>
  </si>
  <si>
    <t>16</t>
  </si>
  <si>
    <t>კედლებზე ნესტგამძლე თაბაშირმუყაოს ფილების შეძენა, მოწყობა</t>
  </si>
  <si>
    <t>შიდა კედლების შეფითხვნა წყალმედეგი ფითხით და შეღებვა წყალემულსიის საღებავით 2-ჯერ</t>
  </si>
  <si>
    <t>18</t>
  </si>
  <si>
    <t>სველ წერტილებში კედლების მოპირკეთება კერამიკული ფილებით წებოცემენტის ხსნარზე H=2.0 მ</t>
  </si>
  <si>
    <t>ფასადზე ღიობების ლესვა ქვიშა-ცემენტის ხსნარით</t>
  </si>
  <si>
    <t>ფასადის ღიობების შეფითხვნა წყალმედეგი ფითხით და შეღებვა სერ ფერში წყალემულსის საღებავით 2-ჯერ</t>
  </si>
  <si>
    <t>21</t>
  </si>
  <si>
    <t>ტუალეტის გამყოფი ტიხრის მოწყობა მეტალოპლასტმასის                                                      ფილით 18 მმ სისქის 1900X800 მმ</t>
  </si>
  <si>
    <t>იატაკების მოწყობა</t>
  </si>
  <si>
    <t>იატაკზე ქვიშა-ცემენტის ხსნარით მოჭიმვის მოწყობა 4 სმ სისქით</t>
  </si>
  <si>
    <t>23</t>
  </si>
  <si>
    <t>ელექტრო კარადების ოთახში ხელოვნური ბეტონის ფილების 50 მმ დაგება წებო ცემენტის ხსნარზე</t>
  </si>
  <si>
    <t>24</t>
  </si>
  <si>
    <t>გენერატორების განთავსენის ადგილას ხელოვნური ბეტონის ფილების 50 მმ დაგება ყინვაგამძლე წებო ცემენტის ხსნარზე</t>
  </si>
  <si>
    <t>25</t>
  </si>
  <si>
    <t>ხელოვნური გრანიტის იატაკის ფილების დაგება წებო-ცემენტის ხსნარზე</t>
  </si>
  <si>
    <t>26</t>
  </si>
  <si>
    <t>იატაკის ფილებით პლინტუსების მოწყობა წებო ცემენტის ხსნარზე (H=8 სმ)</t>
  </si>
  <si>
    <t>ბეტონის სარინელის მოწყობა 10 სმ სისქის, ბეტონის მარკა B-25                (მ-300)</t>
  </si>
  <si>
    <t>ჭერის მოწყობა</t>
  </si>
  <si>
    <t>თბოსაიზოლაციო ფენის მოწყობა ქაფპლასტის ფილებით, სისქით 50 მმ</t>
  </si>
  <si>
    <t>29</t>
  </si>
  <si>
    <t>პლასტმასის შეკიდული ჭერის მოწყობა (ალუმინის პროფილების გამყენებით)</t>
  </si>
  <si>
    <t>30</t>
  </si>
  <si>
    <t>ნესტგამძლე თაბაშირმუყაოს შეკიდული ჭერის შეძენა, მოწყობა</t>
  </si>
  <si>
    <t>ჭერის დამუშავება ფითხით და შეღებვა წყალემულსიის საღებავით 2-ჯერ</t>
  </si>
  <si>
    <t>სახურავის მოწყობა</t>
  </si>
  <si>
    <t>სახურავის მოწყობა მეტალოკრამიტის ცალმხრივად დაფერილი ფურცლებით, სისქე 0.55 მმ</t>
  </si>
  <si>
    <t>სახურავზე წყალმიმღები ღარის, წყალშემკრები ძაბრისა და წყალგამტარი მილების შეძენა, მოწყობა</t>
  </si>
  <si>
    <t>კარ-ფანჯრების მოწყობა</t>
  </si>
  <si>
    <t>34</t>
  </si>
  <si>
    <t>თეთრი ფერის მეტალოპლასტმასის ფანჯრების შეძენა, მოწყობა 0.7*0.5 (3 ცალი)</t>
  </si>
  <si>
    <t>35</t>
  </si>
  <si>
    <t>მეტალოპლასტმასის ფანჯრებზე  0.7*0.5 მწერებისაგან დამცავი ბადეების შეძენა, მოწყობა</t>
  </si>
  <si>
    <t>36</t>
  </si>
  <si>
    <t>თეთრი ფერის მეტალოპლასტმასის ფანჯრების შეძენა, მოწყობა 1.2*0.5 (1 ცალი)</t>
  </si>
  <si>
    <t>37</t>
  </si>
  <si>
    <t>მეტალოპლასტმასის ფანჯრებზე  1.2*0.5 მწერებისაგან დამცავი ბადეების შეძენა, მოწყობა</t>
  </si>
  <si>
    <t>38</t>
  </si>
  <si>
    <t>თეთრი ფერის მეტალოპლასტმასის კარების შეძენა, მოწყობა 2.4*0.90 (1 ცალი)</t>
  </si>
  <si>
    <t>39</t>
  </si>
  <si>
    <t>თეთრი ფერის მეტალოპლასტმასის კარების შეძენა, მოწყობა 2.20*0.80 (1 ცალი)</t>
  </si>
  <si>
    <t>ლითონის კარის მოწყობა</t>
  </si>
  <si>
    <t>ლითონის კარის შეღებვა თეთრი ფერის საღებავით</t>
  </si>
  <si>
    <t>მწვანე ფერის ნატოს ტიპის პანელებით შენობის ღია პერიმეტრის შემოღობვა</t>
  </si>
  <si>
    <t>ლითონის კარკასის მოწყობა მილკვადრატებით 50X50X5მმ L=42 მ</t>
  </si>
  <si>
    <t>ლითონის კარკასის შეღებვა მწვანე ფერის საღებავით 2-ჯერ</t>
  </si>
  <si>
    <t>მწვანე ფერის ნატოს ტიპის პანელური  მავთულ ბადე ზომებით 2500X1900 მმ (8 ცალი) ჩარჩოში ჩამაგრდეს ელ. შედუღებით</t>
  </si>
  <si>
    <t>მწვანე ფერის ნატოს ტიპის პანელური მავთულ ბადე                                            ზომებით 2500X1300 მმ (4 ცალი) ჩარჩოში ჩამაგრდეს ელ. შედუღებით</t>
  </si>
  <si>
    <t>მწვანე ფერის ნატოს ტიპის პანელური მავთულ ბადის ზომებით 2100X1900 მმ (2 ცალი) ჩარჩოში ჩამაგრდეს ელ. შედუღებით</t>
  </si>
  <si>
    <t>მწვანე ფერის ნატოს ტიპის პანელური ბადე ზომებით 2100X1300 მმ (2 ცალი) ჩარჩოში ჩამაგრდეს ელ. შედუღებით</t>
  </si>
  <si>
    <t>ლითონის ჭიშკარი</t>
  </si>
  <si>
    <t>ლითონის კარკასის მოწყობა მილკვადრატებით 50X50X5მმ                                                  L=17 მ</t>
  </si>
  <si>
    <t>მწვანე ფერის ნატოს ტიპის პანელი ზომებით 2400X1900 მმ (4 ცალი) ჩარჩოში ჩამაგრდეს ელ. შედუღებით</t>
  </si>
  <si>
    <t>ცეცხლმაქრი</t>
  </si>
  <si>
    <t>ხელის ცეცხლმაქრი</t>
  </si>
  <si>
    <t xml:space="preserve"> კანალიზაციის რკ. ბეტონის რეზერვუარი  W=500 მ3  რეზერვუარის სამშენებლო ნაწილი</t>
  </si>
  <si>
    <t xml:space="preserve">სატუმბო სადგურის მართვის შენობა;  საწვავის ავზი; სატუმბო კამერის საძირკვლის მოწყობა სატუმბო სადგურის მართვის შენობა  სამშენებლო სამუშაოები </t>
  </si>
  <si>
    <t>სატუმბო სადგურის მართვის შენობა;  საწვავის ავზი; სატუმბო კამერის საძირკვლის მოწყობა, საწვავის ავზის მოწყობა; სატუმბო კამერის საძირკვლის მოწყობა</t>
  </si>
  <si>
    <t>ლითონის საწვავის ავზის კონსტრუქციისთვის საძირკვლის ფილის მოწყობა, ბეტონის მარკა                                                      B-35, არმატურა 0.024 ტ</t>
  </si>
  <si>
    <t>ჩასატანებელი დეტალის (ჩდ-3) შეძენა, მოწყობა (4 ცალი)</t>
  </si>
  <si>
    <t>ფოლადის საწვავი 1 ტ-იანი ავზის შეღებვა ანტიკოროზიული ლაქით</t>
  </si>
  <si>
    <t>მინაბოჭკოვანი ჭის საძირკვლის ფილის მოწყობა, ბეტონის მარკა B-25, არმატურა 0.079 ტ</t>
  </si>
  <si>
    <t>სატუმბო სადგურის მართვის შენობა;  საწვავის ავზი; სატუმბო კამერის საძირკვლის მოწყობა, საწვავის ავზის მოწყობა; სატუმბო კამერის საძირკვლის მოწყობა,სატუმბო სადგურის მართვის შენობა  წყალსადენის შიდა ქსელის მოწყობა</t>
  </si>
  <si>
    <t>სანტექნიკური დანადგარები</t>
  </si>
  <si>
    <t>ხელსაბანი შემრევით და ქვედა განაწილებით</t>
  </si>
  <si>
    <t>კომპ</t>
  </si>
  <si>
    <t>უნიტაზი გოფრეთი და შლანგით</t>
  </si>
  <si>
    <t>საშხაპე შემრევით და სიფონით</t>
  </si>
  <si>
    <t>პოლიპროპილენის PPR PN16 SDR11 ცივი წყლის მილი</t>
  </si>
  <si>
    <t>პოლიპროპილენის PPR PN16 SDR11 დ=32 მმ</t>
  </si>
  <si>
    <t>პოლიპროპილენის PPR PN16 SDR11 დ=25 მმ</t>
  </si>
  <si>
    <t>პოლიპროპილენის PPR PN16 SDR11 დ=20 მმ</t>
  </si>
  <si>
    <t>პოლიპროპილენის PPR PN16 SDR11 ცხელი წყლის მილი</t>
  </si>
  <si>
    <t>პოლიპროპილენის PPR PN16 SDR11 დ=20 მმ (ცხელი წყლის)</t>
  </si>
  <si>
    <t>ცხელი წყლის მილების  დ=20X8 თბოიზოლაცია (10 მეტრი)</t>
  </si>
  <si>
    <t xml:space="preserve">ვენტილის შეძენა და მონტაჟი დ-15 მმ </t>
  </si>
  <si>
    <t>ვენტილები და უკუსარქველი</t>
  </si>
  <si>
    <t xml:space="preserve">ვენტილის შეძენა და მონტაჟი დ-20 მმ </t>
  </si>
  <si>
    <t>ვენტილი არკოს 1/2" შეძენა და მონტაჟი</t>
  </si>
  <si>
    <t>უკუსარქველის შეძენა და მონტაჟი დ=15 მმ</t>
  </si>
  <si>
    <t>ფასონური ნაწილები</t>
  </si>
  <si>
    <t>მუხლი დ=32 მმ</t>
  </si>
  <si>
    <t>მუხლი დ=20 მმ</t>
  </si>
  <si>
    <t>სამკაპი დ=20 მმ</t>
  </si>
  <si>
    <t>ქურო დ=32 მმ</t>
  </si>
  <si>
    <t>ქურო დ=25 მმ</t>
  </si>
  <si>
    <t>ქურო დ=15 მმ</t>
  </si>
  <si>
    <t>ქურო შ.ხ. დ=20X1/2" მმ</t>
  </si>
  <si>
    <t>მუხლი შ.ხ. დ=20X1/2" მმ</t>
  </si>
  <si>
    <t>წყლის ელ. გამაცხელებელი თერმექსის შეძენა და მონტაჟი V=100 ლ, P=1.8 კვტ.</t>
  </si>
  <si>
    <t xml:space="preserve">სატუმბო სადგურის მართვის შენობა;  საწვავის ავზი; სატუმბო კამერის საძირკვლის მოწყობა, სატუმბო სადგურის მართვის შენობა  კანალიზაციის შიდა ქსელის მოწყობა </t>
  </si>
  <si>
    <t>კანალიზაციის მილის შეძენა, მოწყობა დ=50 მმ</t>
  </si>
  <si>
    <t>კანალიზაციის მილის შეძენა, მოწყობა დ=100 მმ</t>
  </si>
  <si>
    <t>პოლიეთილენის კანალიზაციის სამკაპის შეძენა მოწყობა დ=100 მმ</t>
  </si>
  <si>
    <t>ტრაპის შეძენა, მოწყობა დ=50 მმ</t>
  </si>
  <si>
    <t>ფლუგერის შეძენა, მოწყობა დ=50 მმ</t>
  </si>
  <si>
    <t xml:space="preserve">  სატუმბო სადგურის მართვის შენობის ეზოს  კეთილმოწყობა</t>
  </si>
  <si>
    <t>დასაწყობებული II კატ. გრუნტის უკან შემოტანა  ავტოთვით-მცლელებით  1.0 კმ.</t>
  </si>
  <si>
    <t>შემოტანილი გრუნტის მოსწორება ტერიტორიაზე 80 ცხ.ძ. ბულდოზერით 30 მ-ზე გადაადგილებით და დატკეპნა</t>
  </si>
  <si>
    <t>გამწვანების მოსაწყობად გრუნტის მომზადება ხელით</t>
  </si>
  <si>
    <t>ბალახის მობელტვა</t>
  </si>
  <si>
    <t>გზის მოწყობა ღორღით (ფრაქცია                                                         0-40 მმ), 30 სმ სისქით დატკეპნით (k=0.98-1.25)</t>
  </si>
  <si>
    <t xml:space="preserve"> მ2</t>
  </si>
  <si>
    <t>ახალი ბორდიურების შეძენა, მოწყობა ქვიშა-ცემენტის ხსნარზე, სიმაღლე h=20 სმ, სისქე 8 სმ</t>
  </si>
  <si>
    <t>სატუმბო სადგურის მართვის შენობის ეზოს  კეთილმოწყობა, ნატოს ტიპის პანელებით და ეკალმავთულით  ღობის მოწყობა 124.0 მ.</t>
  </si>
  <si>
    <t>ღობის რკბ. ლენტური საძირკვლის მოწყობა, ბეტონის მარკა B-25, არმატურა 1.92 ტ</t>
  </si>
  <si>
    <t>2</t>
  </si>
  <si>
    <t xml:space="preserve"> მწვანე ფერის ნატოს ტიპის პანელებით (კომპლექტში ბოძები და სამაგრები)  ღობის შეძენა, მოწყობა  (50 კომპ.)</t>
  </si>
  <si>
    <t>3</t>
  </si>
  <si>
    <t>დამატებითი  ბოძები სამაგრებით)   შეძენა, მოწყობა                                                        (6  კომპ.)</t>
  </si>
  <si>
    <t>4</t>
  </si>
  <si>
    <t>ღობის ფოლადის დგარებზე    ზემოდან ეკალმავთულის შეძენა  და მოწყობა</t>
  </si>
  <si>
    <t>ლითონის ჭიშკრის მოწყობა</t>
  </si>
  <si>
    <t>5</t>
  </si>
  <si>
    <t>6</t>
  </si>
  <si>
    <t>7</t>
  </si>
  <si>
    <t xml:space="preserve">ლენტური (ჭიშკართან)  საძირკვლების  მოწყობა, ბეტონის მარკა  B-25  (M-350) </t>
  </si>
  <si>
    <t>8</t>
  </si>
  <si>
    <t xml:space="preserve"> წერტილოვანი  საძირკვლების  მოწყობა, ბეტონის მარკა  B-15  (M-200) </t>
  </si>
  <si>
    <t xml:space="preserve">ლითონის ჩარჩოს მოწყობა მილკვადრატებით 40X4მმ                                                L=(16+5.4)მ </t>
  </si>
  <si>
    <t>10</t>
  </si>
  <si>
    <t xml:space="preserve">ლითონის ორფრთიანი ჭირშკრის შეძენა და  მოწყობა </t>
  </si>
  <si>
    <t>ლითონის კარკასის შეღებვა ზეთოვანი საღებავით 2-ჯერ</t>
  </si>
  <si>
    <t>კუტიკარის მოწყობა</t>
  </si>
  <si>
    <t>12</t>
  </si>
  <si>
    <t>14</t>
  </si>
  <si>
    <t>15</t>
  </si>
  <si>
    <t xml:space="preserve">ლითონის კუტიკარის შეძენა და  მოწყობა </t>
  </si>
  <si>
    <t>პირდაპირი ხარჯების ჯამი</t>
  </si>
  <si>
    <t xml:space="preserve">თავი - სატუმბო სადგურის მართვის შენობა  ელექტროტექნიკური ნაწილი </t>
  </si>
  <si>
    <t>რაოდე-ნობა</t>
  </si>
  <si>
    <t xml:space="preserve">    მასალები</t>
  </si>
  <si>
    <t xml:space="preserve">   ხელფასი </t>
  </si>
  <si>
    <t>მანქ.მექ-ზმები</t>
  </si>
  <si>
    <t>ჯამი</t>
  </si>
  <si>
    <t xml:space="preserve">  ჯამი</t>
  </si>
  <si>
    <t>მიწის სამუშაოები</t>
  </si>
  <si>
    <t>ტრანშეის შევსება  ადგილობრივი გაფხვიერებული გრუნტით, ხელით  დატკეპნა</t>
  </si>
  <si>
    <t xml:space="preserve">სასიგნალო ლენტის შეძენა და მოწყობა ტრანშეაში </t>
  </si>
  <si>
    <t xml:space="preserve"> თავის ჯამი</t>
  </si>
  <si>
    <t xml:space="preserve"> სამონტაჟო სამუშაოები</t>
  </si>
  <si>
    <t>0.4 კვ. გამანაწილებელი ლითონის   კარადის (1000X800X400) მმ  შეძენა და მონტაჟი  32 მოდ. (ავტომატყრი  ამომრთველებისთვის)</t>
  </si>
  <si>
    <t>სამფაზა  ავტომატური ამომრთველების 300 ა, 380 ვ.             (BA-99 800/500 4P 35kA) შეძენა და მონტაჟი</t>
  </si>
  <si>
    <t>სამფაზა  ავტომატური ამომრთველების 160 ა, 380 ვ.              შეძენა და მონტაჟი</t>
  </si>
  <si>
    <t>სამფაზა  ავტომატური ამომრთველების 32 ა, 380 ვ.              შეძენა და მონტაჟი</t>
  </si>
  <si>
    <t>სამფაზა  ავტომატური ამომრთველების 20 ა, 380 ვ.              შეძენა და მონტაჟი</t>
  </si>
  <si>
    <t>ერთფაზა  ავტომატური ამომრთველების 20 ა, 220 ვ.  შეძენა და მონტაჟი</t>
  </si>
  <si>
    <t>ერთფაზა  ავტომატური ამომრთველების 16 ა, 220 ვ.  შეძენა და მონტაჟი</t>
  </si>
  <si>
    <t>სამფაზა მაგნიტური გამშვების  300ა, 380 ვ.  შეძენა და მონტაჟი</t>
  </si>
  <si>
    <t>რეზერვის ავტომატური ჩართვის მართვის ბლოკის 2 შემყვანით,დატვირთვით, 0.4 კვ.   300ა,   შეძენა და მონტაჟი</t>
  </si>
  <si>
    <t>რეზერვის ავტომატური ჩართვის მართვის ბლოკის 2 შემყვანით,და სექციონირებით 1 ტვირთვით, 0.4 კვ.   300ა,   შეძენა და მონტაჟი</t>
  </si>
  <si>
    <t xml:space="preserve">LED სანათი დიოდებით დახურული ტიპის, ჭერზე მისადგმელი სიმძ. 30ვტ. 220 ვ 1P44 დაცვით  </t>
  </si>
  <si>
    <t xml:space="preserve">LED სანათი დიოდებით დახურული ტიპის,  კედელზე მისადგმელი სიმძ. 18ვტ. 220 ვ 1P65 დაცვით  </t>
  </si>
  <si>
    <t xml:space="preserve">LED სანათი დიოდებით დახურული ტიპის,  კედელზე მისადგმელი სიმძ. 18ვტ. 220 ვ 1P44 დაცვით  </t>
  </si>
  <si>
    <t xml:space="preserve">LED სანათი დიოდებით დახურული ტიპის,  კედელზე მისადგმელი სიმძ. 12ვტ. 220 ვ 1P44 დაცვით  </t>
  </si>
  <si>
    <t xml:space="preserve">შტეპსელური როზეტის დამიწების კონტაქტით  შეძენა და მოწყობა    230ვ.  10 ა. </t>
  </si>
  <si>
    <t>შტეპსელური როზეტის დამიწების კონტაქტით  შეძენა და მოწყობა    230ვ.  10 ა. ჰერმეტული შესრულებით   IP65</t>
  </si>
  <si>
    <t>ორკლავიშიანი ამომრთველის შეძენა და მოწყობა 220ვ.  10 ა</t>
  </si>
  <si>
    <t xml:space="preserve">პოლიეთილენის საკაბელო არხის (60x40)მმ შეძენა და მოწყობა   </t>
  </si>
  <si>
    <t xml:space="preserve">პოლიეთილენის საკაბელო არხის (40x25)მმ შეძენა და მოწყობა   </t>
  </si>
  <si>
    <t>პოლიეთილენის ორმაგი გოფრირებული მილის შეძენა და მოწყობა   d=80 მმ</t>
  </si>
  <si>
    <t>პოლიეთილენის ორმაგი გოფრირებული მილის შეძენა და მოწყობა   d=32 მმ</t>
  </si>
  <si>
    <t>პოლიეთილენის ორმაგი გოფრირებული მილის შეძენა და მოწყობა   d=25 მმ</t>
  </si>
  <si>
    <t>მწვანე და წითელი ღილაკის შეძენა და მონტაჟი</t>
  </si>
  <si>
    <t>გამორთვის  ღილაკის შეძენა და მონტაჟი</t>
  </si>
  <si>
    <t>სპილენძის ლარტყა მომჭერების რიგით კარადაში  (6 ცალი, 1.5მ)</t>
  </si>
  <si>
    <t>აქტიური მეხამრიდის შეძენა და მონტაჟი</t>
  </si>
  <si>
    <t>4 ცალი სამეთვალყურეო კამერების შეძენა და მონტაჟი</t>
  </si>
  <si>
    <t>ზოლოვანი ფოლადის შეძენა და მონტაჟი დამიწებისათვის (4X40)მმ</t>
  </si>
  <si>
    <t>ზოლოვანი ფოლადის შეძენა და მონტაჟი დამიწებისათვის (4X25)მმ</t>
  </si>
  <si>
    <t xml:space="preserve">გამწოვი ვენტილატორის შეძენა და მოწყობა კედელში   220ვ. </t>
  </si>
  <si>
    <t>თავის ჯამი</t>
  </si>
  <si>
    <t>VIII თავი - ტერიტორიის გარე განათება</t>
  </si>
  <si>
    <t xml:space="preserve"> მიწის სამუშაოები</t>
  </si>
  <si>
    <t xml:space="preserve">მიწის  მოჭრა ხელით ტრანშეისთვის გარე განათების ქსელისთვის , გვერძე დაყრით  </t>
  </si>
  <si>
    <t>თხრილის შევსება  ადგილობრივი გრუნტით გრუნტით, ხელით  დატკეპნა</t>
  </si>
  <si>
    <t>ზედმეტი გრუნტის მოსწორება ადგილზე  ხელით</t>
  </si>
  <si>
    <t>სამონტაჟო სამუშაოებისამუშაოები</t>
  </si>
  <si>
    <t>ლითონის გარე დაყენების ყუთის მომჭერების რიგით შეძენა და მონტაჟი</t>
  </si>
  <si>
    <t>LED სანათი დიოდებით  სიმძ. 100ვტ. 220 ვ  შეძენა და მოწყობა დაცვის ხარისხი 1P65</t>
  </si>
  <si>
    <t>პოლიეთილენის ორმაგი  გოფრირებული მილის d=32 მმ  მილის შეძენა და   მოწყობა  (ტრანშეიში)</t>
  </si>
  <si>
    <t>პოლიეთილენის ორმაგი  გოფრირებული მილის d=32 მმ  მილის შეძენა და   მოწყობა  (განათების საყრდენებზე)</t>
  </si>
  <si>
    <t>სამფაზა  მაგნიტური გამშვების 50 ა, 0.4 კვ.  შეძენა და მონტაჟი</t>
  </si>
  <si>
    <t>ფოტოელემენტის   შეძენა და მონტაჟი</t>
  </si>
  <si>
    <t xml:space="preserve"> საყრდენების ჩაბეტონება ბეტონით M-200 ბეტონის მარკა                                 B-15</t>
  </si>
  <si>
    <t>განათების საყრდებების                                               დამიწების კონტურის შეძენა და მონტაჟი  (ელექტროდი d=16 მმ)</t>
  </si>
  <si>
    <t>ლითონის ელემენტების შეღებვა ანტიკოროზიული ლაქით</t>
  </si>
  <si>
    <t xml:space="preserve">კაბელის ბოლოების დამუშავება და მიერთება </t>
  </si>
  <si>
    <t>სულ ჯამი</t>
  </si>
  <si>
    <t>ზედნადები ხარჯი</t>
  </si>
  <si>
    <t>სულ</t>
  </si>
  <si>
    <t>გეგმიური მოგება</t>
  </si>
  <si>
    <t xml:space="preserve">სულ </t>
  </si>
  <si>
    <t>გაუთვალისწინებელი ხარჯები</t>
  </si>
  <si>
    <t>დღგ</t>
  </si>
  <si>
    <t xml:space="preserve">ქ. თბილისში, ივერთუბნის დასახლების კანალიზაციის ქსელის
 მიწისქვეშა სატუმბო სადგურის მოწყობის სამუშაოების ხარჯთაღრიცხვა
</t>
  </si>
  <si>
    <r>
      <t xml:space="preserve"> კანალიზაციის სატუმბო კამერის </t>
    </r>
    <r>
      <rPr>
        <b/>
        <sz val="12"/>
        <color theme="1"/>
        <rFont val="# Grigolia"/>
        <family val="2"/>
      </rPr>
      <t>1</t>
    </r>
    <r>
      <rPr>
        <b/>
        <sz val="12"/>
        <color theme="1"/>
        <rFont val="Sylfaen"/>
        <family val="1"/>
        <charset val="204"/>
      </rPr>
      <t xml:space="preserve">1; </t>
    </r>
    <r>
      <rPr>
        <b/>
        <sz val="12"/>
        <color theme="1"/>
        <rFont val="# Grigolia"/>
        <family val="2"/>
      </rPr>
      <t>1</t>
    </r>
    <r>
      <rPr>
        <b/>
        <sz val="12"/>
        <color theme="1"/>
        <rFont val="Sylfaen"/>
        <family val="1"/>
        <charset val="204"/>
      </rPr>
      <t>2 და მის ტერიტორიაზე არსებული კვანძების  მოწყობა</t>
    </r>
  </si>
  <si>
    <r>
      <t>მ</t>
    </r>
    <r>
      <rPr>
        <vertAlign val="superscript"/>
        <sz val="12"/>
        <color theme="1"/>
        <rFont val="Sylfaen"/>
        <family val="1"/>
      </rPr>
      <t>3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</si>
  <si>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  ა/მ დატვირთვით</t>
    </r>
  </si>
  <si>
    <r>
      <t>კოდალით დამუშავებული გრუნტის დატვირთვა ავტოთვითმცლელზე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</si>
  <si>
    <r>
      <t>მ</t>
    </r>
    <r>
      <rPr>
        <vertAlign val="superscript"/>
        <sz val="12"/>
        <color theme="1"/>
        <rFont val="Sylfaen"/>
        <family val="1"/>
      </rPr>
      <t>2</t>
    </r>
  </si>
  <si>
    <r>
      <t>მ</t>
    </r>
    <r>
      <rPr>
        <sz val="12"/>
        <color theme="1"/>
        <rFont val="Arial"/>
        <family val="2"/>
      </rPr>
      <t>²</t>
    </r>
  </si>
  <si>
    <r>
      <t>კანალიზაციის რ/ბ ანაკრები წრიული ჭის D=1000 მმ   H</t>
    </r>
    <r>
      <rPr>
        <vertAlign val="subscript"/>
        <sz val="12"/>
        <color theme="1"/>
        <rFont val="Sylfaen"/>
        <family val="1"/>
      </rPr>
      <t>სრ</t>
    </r>
    <r>
      <rPr>
        <sz val="12"/>
        <color theme="1"/>
        <rFont val="Sylfaen"/>
        <family val="1"/>
        <charset val="204"/>
      </rPr>
      <t xml:space="preserve">=3.0 მ  (1 კომპ) შეძენა-მონტაჟი, რკ/ბ ძირის ფილით (ПД-10) ბეტონი B22.5 (M-300), რკ/ბ რგოლებით  (K-10-9) ბეტონი B22.5 (M-300),                     რკ/ბ გადახურვის ფილა (ПП-10-2) ბეტონი B22.5 (M-300),                თუჯის მრგვალი ხუფით  (დატვირთვა 25 ტ),  ბეტონის ღარი მარკით B-22.5 (M-300), გამირების მოწყობის გათვალისწინებით. ჭის ელემენტების გადაბმა B-15 (M-200) მარკის ბეტონით </t>
    </r>
  </si>
  <si>
    <r>
      <t>კანალიზაციის რ/ბ ანაკრები წრიული ჭის D=1000 მმ   H</t>
    </r>
    <r>
      <rPr>
        <vertAlign val="subscript"/>
        <sz val="12"/>
        <color theme="1"/>
        <rFont val="Sylfaen"/>
        <family val="1"/>
      </rPr>
      <t>სრ</t>
    </r>
    <r>
      <rPr>
        <sz val="12"/>
        <color theme="1"/>
        <rFont val="Sylfaen"/>
        <family val="1"/>
        <charset val="204"/>
      </rPr>
      <t xml:space="preserve">=1.8 მ  (1 კომპ) შეძენა-მონტაჟი, რკ/ბ ძირის ფილით (ПД-10) ბეტონი B22.5 (M-300), რკ/ბ რგოლებით  (K-10-9) ბეტონი B22.5 (M-300),                     რკ/ბ გადახურვის ფილა (ПП-10-2) ბეტონი B22.5 (M-300),                თუჯის მრგვალი ხუფით  (დატვირთვა 25 ტ),   გამირების მოწყობის გათვალისწინებით. ჭის ელემენტების გადაბმა B-15 (M-200) მარკის ბეტონით </t>
    </r>
  </si>
  <si>
    <r>
      <t>პოლიეთილენის მუხლის შეძენა, მოწყობა დ=280 მმ 90</t>
    </r>
    <r>
      <rPr>
        <sz val="12"/>
        <color theme="1"/>
        <rFont val="Arial"/>
        <family val="2"/>
      </rPr>
      <t>°</t>
    </r>
  </si>
  <si>
    <r>
      <t>პოლიეთილენის მუხლის შეძენა, მოწყობა დ=280 მმ 45</t>
    </r>
    <r>
      <rPr>
        <sz val="12"/>
        <color theme="1"/>
        <rFont val="Arial"/>
        <family val="2"/>
      </rPr>
      <t>°</t>
    </r>
  </si>
  <si>
    <r>
      <t>პოლიეთილენის ელ. მუხლის შეძენა, მოწყობა დ=63 მმ 90</t>
    </r>
    <r>
      <rPr>
        <sz val="12"/>
        <color theme="1"/>
        <rFont val="Arial"/>
        <family val="2"/>
      </rPr>
      <t>°</t>
    </r>
  </si>
  <si>
    <r>
      <t>პოლიეთილენის ელ. მუხლის შეძენა, მოწყობა დ=32 მმ 90</t>
    </r>
    <r>
      <rPr>
        <sz val="12"/>
        <color theme="1"/>
        <rFont val="Arial"/>
        <family val="2"/>
      </rPr>
      <t>°</t>
    </r>
  </si>
  <si>
    <r>
      <t>II კატ. გრუნტის დამუშავება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  ა/მ დატვირთვით </t>
    </r>
  </si>
  <si>
    <r>
      <t>III კატ. გრუნტის დამუშავება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  ა/მ დატვირთვით</t>
    </r>
  </si>
  <si>
    <r>
      <t>IVკატ. გრუნტის დამუშავება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  ა/მ დატვირთვით</t>
    </r>
  </si>
  <si>
    <r>
      <t>შიდა და გარე კედლების მოწყობა ბეტონის ბლოკით 40</t>
    </r>
    <r>
      <rPr>
        <sz val="12"/>
        <color theme="1"/>
        <rFont val="Arial"/>
        <family val="2"/>
      </rPr>
      <t>X</t>
    </r>
    <r>
      <rPr>
        <sz val="12"/>
        <color theme="1"/>
        <rFont val="Sylfaen"/>
        <family val="1"/>
      </rPr>
      <t>20X20 სმ</t>
    </r>
  </si>
  <si>
    <r>
      <t>შიდა კედლების მოწყობა ბეტონის ბლოკით 40</t>
    </r>
    <r>
      <rPr>
        <sz val="12"/>
        <color theme="1"/>
        <rFont val="Arial"/>
        <family val="2"/>
      </rPr>
      <t>X</t>
    </r>
    <r>
      <rPr>
        <sz val="12"/>
        <color theme="1"/>
        <rFont val="Sylfaen"/>
        <family val="1"/>
      </rPr>
      <t>20X10 სმ</t>
    </r>
  </si>
  <si>
    <r>
      <t xml:space="preserve">საწვავის ფოლადის 1 ტ-იანი ავზის  </t>
    </r>
    <r>
      <rPr>
        <vertAlign val="superscript"/>
        <sz val="12"/>
        <color theme="1"/>
        <rFont val="Sylfaen"/>
        <family val="1"/>
      </rPr>
      <t xml:space="preserve"> </t>
    </r>
    <r>
      <rPr>
        <sz val="12"/>
        <color theme="1"/>
        <rFont val="Sylfaen"/>
        <family val="1"/>
        <charset val="204"/>
      </rPr>
      <t>შეძენა მონტაჟი</t>
    </r>
  </si>
  <si>
    <r>
      <t xml:space="preserve">საწვავის ფოლადის 1 ტ-იანი ავზის </t>
    </r>
    <r>
      <rPr>
        <sz val="12"/>
        <color theme="1"/>
        <rFont val="Sylfaen"/>
        <family val="1"/>
      </rPr>
      <t>სადგამი ლითონის  კონსტრუქციის</t>
    </r>
    <r>
      <rPr>
        <sz val="12"/>
        <color theme="1"/>
        <rFont val="Sylfaen"/>
        <family val="1"/>
        <charset val="204"/>
      </rPr>
      <t xml:space="preserve"> შეძენა მონტაჟი</t>
    </r>
  </si>
  <si>
    <r>
      <t>სამკაპი დ=25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20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25 მმ</t>
    </r>
  </si>
  <si>
    <r>
      <t>სამკაპი დ=32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20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32 მმ</t>
    </r>
  </si>
  <si>
    <r>
      <t>გადამყვანი დ=32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25 მმ</t>
    </r>
  </si>
  <si>
    <r>
      <t>გადამყვანი დ=25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20 მმ</t>
    </r>
  </si>
  <si>
    <r>
      <t>ქურო გ.ხ. დ=32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1" მმ</t>
    </r>
  </si>
  <si>
    <r>
      <t>ქურო გ.ხ. დ=20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1/2" მმ</t>
    </r>
  </si>
  <si>
    <r>
      <t>ამერიკანკა გ.ხ. დ=32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1" მმ</t>
    </r>
  </si>
  <si>
    <r>
      <t>ამერიკანკა გ.ხ. დ=20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1/2" მმ</t>
    </r>
  </si>
  <si>
    <r>
      <t>კანალიზაციის მუხლის შეძენა, მოწყობა დ=50 მმ 90</t>
    </r>
    <r>
      <rPr>
        <sz val="12"/>
        <color theme="1"/>
        <rFont val="Arial"/>
        <family val="2"/>
      </rPr>
      <t>°</t>
    </r>
  </si>
  <si>
    <r>
      <t>კანალიზაციის მუხლის შეძენა, მოწყობა დ=50 მმ 45</t>
    </r>
    <r>
      <rPr>
        <sz val="12"/>
        <color theme="1"/>
        <rFont val="Arial"/>
        <family val="2"/>
      </rPr>
      <t>°</t>
    </r>
  </si>
  <si>
    <r>
      <t>კანალიზაციის მუხლის შეძენა, მოწყობა დ=100 მმ 45</t>
    </r>
    <r>
      <rPr>
        <sz val="12"/>
        <color theme="1"/>
        <rFont val="Arial"/>
        <family val="2"/>
      </rPr>
      <t>°</t>
    </r>
  </si>
  <si>
    <r>
      <t>პოლიეთილენის  კანალიზაციის სამკაპის შეძენა მოწყობა დ=100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50X100 მმ</t>
    </r>
  </si>
  <si>
    <r>
      <t>კანალიზაციის გადამყვანის შეძენა, მოწყობა დ=100</t>
    </r>
    <r>
      <rPr>
        <sz val="12"/>
        <color theme="1"/>
        <rFont val="Sylfaen"/>
        <family val="1"/>
      </rPr>
      <t>X</t>
    </r>
    <r>
      <rPr>
        <sz val="12"/>
        <color theme="1"/>
        <rFont val="Sylfaen"/>
        <family val="1"/>
        <charset val="204"/>
      </rPr>
      <t>50 მმ</t>
    </r>
  </si>
  <si>
    <t>რევიზიის შეძენა, მოწყობა დ=100 მმ</t>
  </si>
  <si>
    <r>
      <t>დასაწყობებული II კატ. გრუნტის დატვირთვა  ავტოთვითმცლე-ლებზე ექსკავატორით ჩამჩის მოცულობით 0.5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 </t>
    </r>
  </si>
  <si>
    <r>
      <t>ქვიშის ფენის მოწყობა, კაბელის ქვეშ (7.0 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 xml:space="preserve">)   </t>
    </r>
  </si>
  <si>
    <r>
      <t xml:space="preserve">0.4 კვ. გამანაწილებელი ლითონის   კარადის (1200X800X500) მმ  შეძენა და მონტაჟი  (0.4კვ. რეზერვის ავტომატური ჩართვის კარადა </t>
    </r>
    <r>
      <rPr>
        <sz val="12"/>
        <color theme="1"/>
        <rFont val="AcadNusx"/>
      </rPr>
      <t>#</t>
    </r>
    <r>
      <rPr>
        <sz val="12"/>
        <color theme="1"/>
        <rFont val="Sylfaen"/>
        <family val="1"/>
      </rPr>
      <t xml:space="preserve">1 და </t>
    </r>
    <r>
      <rPr>
        <sz val="12"/>
        <color theme="1"/>
        <rFont val="AcadNusx"/>
      </rPr>
      <t>#</t>
    </r>
    <r>
      <rPr>
        <sz val="12"/>
        <color theme="1"/>
        <rFont val="Sylfaen"/>
        <family val="1"/>
      </rPr>
      <t>2)  (300 ა)</t>
    </r>
  </si>
  <si>
    <r>
      <t>სპილენძის ძარღვებიანი ორმაგი იზოლაციის კაბელის შეძენა და მოწყობა  კვეთით: (3X150+1X70) მმ</t>
    </r>
    <r>
      <rPr>
        <vertAlign val="superscript"/>
        <sz val="12"/>
        <color theme="1"/>
        <rFont val="Sylfaen"/>
        <family val="1"/>
      </rPr>
      <t xml:space="preserve">2    </t>
    </r>
    <r>
      <rPr>
        <sz val="12"/>
        <color theme="1"/>
        <rFont val="Sylfaen"/>
        <family val="1"/>
      </rPr>
      <t>0.4 კვ.  (ტრანშეაში)</t>
    </r>
  </si>
  <si>
    <r>
      <t>სპილენძის ძარღვებიანი ორმაგი იზოლაციის კაბელის შეძენა და მოწყობა  კვეთით: (3X70+1X35) მმ</t>
    </r>
    <r>
      <rPr>
        <vertAlign val="superscript"/>
        <sz val="12"/>
        <color theme="1"/>
        <rFont val="Sylfaen"/>
        <family val="1"/>
      </rPr>
      <t xml:space="preserve">2    </t>
    </r>
    <r>
      <rPr>
        <sz val="12"/>
        <color theme="1"/>
        <rFont val="Sylfaen"/>
        <family val="1"/>
      </rPr>
      <t>0.4 კვ.  (სატუმბოში)</t>
    </r>
  </si>
  <si>
    <r>
      <t>სპილენძის ძარღვებიანი ორმაგი იზოლაციის კაბელის შეძენა და მოწყობა  კვეთით: (5X25) მმ</t>
    </r>
    <r>
      <rPr>
        <vertAlign val="superscript"/>
        <sz val="12"/>
        <color theme="1"/>
        <rFont val="Sylfaen"/>
        <family val="1"/>
      </rPr>
      <t xml:space="preserve">2    </t>
    </r>
    <r>
      <rPr>
        <sz val="12"/>
        <color theme="1"/>
        <rFont val="Sylfaen"/>
        <family val="1"/>
      </rPr>
      <t xml:space="preserve">0.4 კვ. </t>
    </r>
  </si>
  <si>
    <r>
      <t>სპილენძის ძარღვებიანი ორმაგი იზოლაციის კაბელის შეძენა და მოწყობა  კვეთით: (5X6) მმ</t>
    </r>
    <r>
      <rPr>
        <vertAlign val="superscript"/>
        <sz val="12"/>
        <color theme="1"/>
        <rFont val="Sylfaen"/>
        <family val="1"/>
      </rPr>
      <t xml:space="preserve">2   </t>
    </r>
    <r>
      <rPr>
        <sz val="12"/>
        <color theme="1"/>
        <rFont val="Sylfaen"/>
        <family val="1"/>
      </rPr>
      <t xml:space="preserve">0.4 კვ. </t>
    </r>
  </si>
  <si>
    <r>
      <t>სპილენძის ძარღვებიანი ორმაგი იზოლაციის კაბელის შეძენა და მოწყობა  კვეთით: (5X2.5) მმ</t>
    </r>
    <r>
      <rPr>
        <vertAlign val="superscript"/>
        <sz val="12"/>
        <color theme="1"/>
        <rFont val="Sylfaen"/>
        <family val="1"/>
      </rPr>
      <t xml:space="preserve">2   </t>
    </r>
    <r>
      <rPr>
        <sz val="12"/>
        <color theme="1"/>
        <rFont val="Sylfaen"/>
        <family val="1"/>
      </rPr>
      <t xml:space="preserve">0.4 კვ. </t>
    </r>
  </si>
  <si>
    <r>
      <t>სპილენძის ძარღვებიანი კაბელის შეძენა და მოწყობა   კვეთით: (3X2.5)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0.22 კვ.</t>
    </r>
  </si>
  <si>
    <r>
      <t>სპილენძის ძარღვებიანი კაბელის შეძენა და მოწყობა   კვეთით: (3X1.5)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0.22 კვ.</t>
    </r>
  </si>
  <si>
    <r>
      <t>გამანაწილებელი კოლოფის მომჭერების რიგით  2.5 მმ</t>
    </r>
    <r>
      <rPr>
        <vertAlign val="superscript"/>
        <sz val="12"/>
        <color theme="1"/>
        <rFont val="Sylfaen"/>
        <family val="1"/>
      </rPr>
      <t xml:space="preserve">2 </t>
    </r>
    <r>
      <rPr>
        <sz val="12"/>
        <color theme="1"/>
        <rFont val="Sylfaen"/>
        <family val="1"/>
      </rPr>
      <t xml:space="preserve"> შეძენა და მოწყობა</t>
    </r>
  </si>
  <si>
    <r>
      <t>საკონტროლო სპილენძის კაბელის კვეთით: (7x1.5)მმ</t>
    </r>
    <r>
      <rPr>
        <vertAlign val="superscript"/>
        <sz val="12"/>
        <color theme="1"/>
        <rFont val="Sylfaen"/>
        <family val="1"/>
      </rPr>
      <t xml:space="preserve">2 </t>
    </r>
    <r>
      <rPr>
        <sz val="12"/>
        <color theme="1"/>
        <rFont val="Sylfaen"/>
        <family val="1"/>
      </rPr>
      <t xml:space="preserve"> შეძენა და მოწყობა  </t>
    </r>
  </si>
  <si>
    <r>
      <t>საკონტროლო სპილენძის კაბელის კვეთით: (10x1.5)მმ</t>
    </r>
    <r>
      <rPr>
        <vertAlign val="superscript"/>
        <sz val="12"/>
        <color theme="1"/>
        <rFont val="Sylfaen"/>
        <family val="1"/>
      </rPr>
      <t xml:space="preserve">2 </t>
    </r>
    <r>
      <rPr>
        <sz val="12"/>
        <color theme="1"/>
        <rFont val="Sylfaen"/>
        <family val="1"/>
      </rPr>
      <t xml:space="preserve"> შეძენა და მოწყობა  </t>
    </r>
  </si>
  <si>
    <r>
      <t>მანათონელი ციმციმა სიგნალიზაციის</t>
    </r>
    <r>
      <rPr>
        <vertAlign val="superscript"/>
        <sz val="12"/>
        <color theme="1"/>
        <rFont val="Sylfaen"/>
        <family val="1"/>
      </rPr>
      <t xml:space="preserve"> </t>
    </r>
    <r>
      <rPr>
        <sz val="12"/>
        <color theme="1"/>
        <rFont val="Sylfaen"/>
        <family val="1"/>
      </rPr>
      <t xml:space="preserve"> შეძენა და მოწყობა  </t>
    </r>
  </si>
  <si>
    <r>
      <t>ხმოვანი სირენას</t>
    </r>
    <r>
      <rPr>
        <vertAlign val="superscript"/>
        <sz val="12"/>
        <color theme="1"/>
        <rFont val="Sylfaen"/>
        <family val="1"/>
      </rPr>
      <t xml:space="preserve"> </t>
    </r>
    <r>
      <rPr>
        <sz val="12"/>
        <color theme="1"/>
        <rFont val="Sylfaen"/>
        <family val="1"/>
      </rPr>
      <t xml:space="preserve"> შეძენა და მოწყობა  </t>
    </r>
  </si>
  <si>
    <r>
      <t>ქვიშის ფენის მოწყობა, კაბელის ქვეშ (8.4მ</t>
    </r>
    <r>
      <rPr>
        <vertAlign val="superscript"/>
        <sz val="12"/>
        <color theme="1"/>
        <rFont val="Sylfaen"/>
        <family val="1"/>
      </rPr>
      <t>3</t>
    </r>
    <r>
      <rPr>
        <sz val="12"/>
        <color theme="1"/>
        <rFont val="Sylfaen"/>
        <family val="1"/>
      </rPr>
      <t>)</t>
    </r>
  </si>
  <si>
    <r>
      <t>სპილენძის ძარღვებიანი ორმაგი იზოლაციით კაბელის გატარება გოფრირებულ მილში კვეთით (3X2.5)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 0.22 კვ.</t>
    </r>
  </si>
  <si>
    <r>
      <t>სპილენძის ძარღვებიანი ორმაგი იზოლაციით კაბელის გატარება გოფრირებულ მილში კვეთით (3X1.5)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 0.22 კვ.</t>
    </r>
  </si>
  <si>
    <r>
      <t>სპილენძის ძარღვებიანი ორმაგი იზოლაციით კაბელის მოწყობა განათების საყრდენზე  კვეთით (3X1.5)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0.22 კვ.</t>
    </r>
  </si>
  <si>
    <t>დანართი N1</t>
  </si>
  <si>
    <t>%</t>
  </si>
  <si>
    <r>
      <t>კანალიზაციის რ/ბ ანაკრები წრიული ჭის D=2000 მმ   H</t>
    </r>
    <r>
      <rPr>
        <vertAlign val="subscript"/>
        <sz val="12"/>
        <color theme="1"/>
        <rFont val="Sylfaen"/>
        <family val="1"/>
      </rPr>
      <t>საშ</t>
    </r>
    <r>
      <rPr>
        <sz val="12"/>
        <color theme="1"/>
        <rFont val="Sylfaen"/>
        <family val="1"/>
        <charset val="204"/>
      </rPr>
      <t xml:space="preserve">=4.55 მ  (3 კომპ) შეძენა-მონტაჟი, რკ/ბ ძირის ფილით (ПД-20) ბეტონი B22.5 (M-300), რკ/ბ რგოლებით  (K-20-9) ბეტონი B22.5 (M-300), რკ/ბ გადახურვის ფილა (ПП-20-2) ბეტონი B22.5 (M-300), თუჯის მრგვალი ხუფით  (დატვირთვა 25 ტ), გამირების მოწყობის გათვალისწინებით ჭის ელემენტების გადაბმა B-15 (M-200) მარკის ბეტონით </t>
    </r>
  </si>
  <si>
    <r>
      <t>კანალიზაციის რ/ბ ანაკრები წრიული ჭის D=2000 მმ   H</t>
    </r>
    <r>
      <rPr>
        <vertAlign val="subscript"/>
        <sz val="12"/>
        <color theme="1"/>
        <rFont val="Sylfaen"/>
        <family val="1"/>
      </rPr>
      <t>საშ</t>
    </r>
    <r>
      <rPr>
        <sz val="12"/>
        <color theme="1"/>
        <rFont val="Sylfaen"/>
        <family val="1"/>
        <charset val="204"/>
      </rPr>
      <t xml:space="preserve">=4.6 მ  (2 კომპ) შეძენა-მონტაჟი,  რკ/ბ ძირის ფილით (ПД-20) ბეტონი B22.5 (M-300),  რკ/ბ რგოლებით  (K-20-9) ბეტონი B22.5 (M-300), რკ/ბ გადახურვის ფილა (ПП-20-2) ბეტონი B22.5 (M-300),                თუჯის მრგვალი ხუფით  (დატვირთვა 25 ტ), ბეტონის ღარი მარკით B-22.5 (M-300), გამირების მოწყობის გათვალისწინებით ჭის ელემენტების გადაბმა B-15 (M-200) მარკის ბეტონით </t>
    </r>
  </si>
  <si>
    <r>
      <t>კანალიზაციის რ/ბ ანაკრები წრიული ჭის D=2000 მმ   H</t>
    </r>
    <r>
      <rPr>
        <vertAlign val="subscript"/>
        <sz val="12"/>
        <color theme="1"/>
        <rFont val="Sylfaen"/>
        <family val="1"/>
      </rPr>
      <t>სრ</t>
    </r>
    <r>
      <rPr>
        <sz val="12"/>
        <color theme="1"/>
        <rFont val="Sylfaen"/>
        <family val="1"/>
        <charset val="204"/>
      </rPr>
      <t xml:space="preserve">=3.0 მ  (4 კომპ) შეძენა-მონტაჟი, რკ/ბ ძირის ფილით (ПД-20) ბეტონი B22.5 (M-300),  რკ/ბ რგოლებით  (K-20-9) ბეტონი B22.5 (M-300), რკ/ბ გადახურვის ფილა (ПП-20-2) ბეტონი B22.5 (M-300),                თუჯის მრგვალი ხუფით  (დატვირთვა 25 ტ), გამირების მოწყობის გათვალისწინებით ჭის ელემენტების გადაბმა B-15 (M-200) მარკის ბეტონით </t>
    </r>
  </si>
  <si>
    <t>VII კატ. გრუნტის თხრილის ძირის დამუშავება ხელით  პნევმოჩაქუჩით, ამოღებული გრუნტის ავტოთვითმცლელზე დატვირთვა</t>
  </si>
  <si>
    <t>V კატ. გრუნტის თხრილის ძირის დამუშავება ხელით  პნევმო ჩაქუჩით, ამოღებული გრუნტის ავტოთვითმცლელზე დატვირთვა</t>
  </si>
  <si>
    <r>
      <t>კანალიზაციის  რ/ბ ანაკრები წრიული ჭის D=1500 მმ  H</t>
    </r>
    <r>
      <rPr>
        <vertAlign val="subscript"/>
        <sz val="12"/>
        <color theme="1"/>
        <rFont val="Sylfaen"/>
        <family val="1"/>
      </rPr>
      <t>სრ</t>
    </r>
    <r>
      <rPr>
        <sz val="12"/>
        <color theme="1"/>
        <rFont val="Sylfaen"/>
        <family val="1"/>
        <charset val="204"/>
      </rPr>
      <t xml:space="preserve">=4.55 მ  (1 კომპ) შეძენა-მონტაჟი,რკ/ბ ძირის ფილით (ПД-15) ბეტონი B22.5 (M-300), რკ/ბ რგოლებით  (K-15-9) ბეტონი B22.5 (M-300),  რკ/ბ გადახურვის ფილა (ПП-15-2) ბეტონი B22.5 (M-300),                თუჯის მრგვალი ხუფით  (დატვირთვა 25 ტ), ბეტონის ღარი მარკით B-22.5 (M-300), გამირების მოწყობის გათვალისწინებით ჭის ელემენტების გადაბმა B-15 (M-200) მარკის ბეტონით </t>
    </r>
  </si>
  <si>
    <r>
      <t>კანალიზაციის  რ/ბ ანაკრები წრიული ჭის D=1500 მმ  H</t>
    </r>
    <r>
      <rPr>
        <vertAlign val="subscript"/>
        <sz val="12"/>
        <color theme="1"/>
        <rFont val="Sylfaen"/>
        <family val="1"/>
      </rPr>
      <t>სრ</t>
    </r>
    <r>
      <rPr>
        <sz val="12"/>
        <color theme="1"/>
        <rFont val="Sylfaen"/>
        <family val="1"/>
        <charset val="204"/>
      </rPr>
      <t xml:space="preserve">=4.1 მ  (1 კომპ) შეძენა-მონტაჟი, რკ/ბ ძირის ფილით (ПД-15) ბეტონი B22.5 (M-300),  რკ/ბ რგოლებით  (K-15-9) ბეტონი B22.5 (M-300), რკ/ბ გადახურვის ფილა (ПП-15-2) ბეტონი B22.5 (M-300),                თუჯის მრგვალი ხუფით  (დატვირთვა 25 ტ), ბეტონის ღარი მარკით B-22.5 (M-300), გამირების მოწყობის გათვალისწინებით ჭის ელემენტების გადაბმა B-15 (M-200) მარკის ბეტონით </t>
    </r>
  </si>
  <si>
    <r>
      <t>კანალიზაციის რ/ბ ანაკრები წრიული ჭის D=1000 მმ   H</t>
    </r>
    <r>
      <rPr>
        <vertAlign val="subscript"/>
        <sz val="12"/>
        <color theme="1"/>
        <rFont val="Sylfaen"/>
        <family val="1"/>
      </rPr>
      <t>საშ</t>
    </r>
    <r>
      <rPr>
        <sz val="12"/>
        <color theme="1"/>
        <rFont val="Sylfaen"/>
        <family val="1"/>
        <charset val="204"/>
      </rPr>
      <t xml:space="preserve">=1.45 მ  (2 კომპ) შეძენა-მონტაჟი, რკ/ბ ძირის ფილით (ПД-10) ბეტონი B22.5 (M-300), რკ/ბ რგოლებით  (K-10-9) ბეტონი B22.5 (M-300), რკ/ბ გადახურვის ფილა (ПП-10-2) ბეტონი B22.5 (M-300), თუჯის მრგვალი ხუფით  (დატვირთვა 25 ტ),  ბეტონის ღარი მარკით B-22.5 (M-300), გამირების მოწყობის გათვალისწინებით. ჭის ელემენტების გადაბმა B-15 (M-200) მარკის ბეტონით </t>
    </r>
  </si>
  <si>
    <t>ჩასაკეთებელი დეტალის (შიდა და გარე ეპოქსიდური დაფარვით) დ=500 მმ შეძენა და მოწყობა (3 ცალი)</t>
  </si>
  <si>
    <t>ჩასაკეთებელი დეტალის (შიდა და გარე ეპოქსიდური დაფარვით) დ=250 მმ შეძენა და მოწყობა (6 ცალი)</t>
  </si>
  <si>
    <t>ავტოთვითმცლელით გატანა  24 კმ-ზე</t>
  </si>
  <si>
    <t>ავტოთვითმცლელით გატანა 24 კმ-ზე</t>
  </si>
  <si>
    <t xml:space="preserve">ქვიშის (ფრაქციით 2-5 მმ) გადაადგილება 20 მ-ზე სამშენებლო ობიექტზე მექანიზმის გამოყენებით და თხრილში ჩაყრა                                                      </t>
  </si>
  <si>
    <t>გადასატანი სანათი აკლუმია-     ტორის ბატარეით 5 ვტ.</t>
  </si>
  <si>
    <t xml:space="preserve">ფოლადის გალვანიზირებული გლინულას შეძენა და მონტაჟი დამიწებისათვის 16 მმ   l=2.0მ;   3 ცალი  </t>
  </si>
  <si>
    <r>
      <t>სპილენძის შიშველი გამტარი შეძენა და მონტაჟი 16 მმ</t>
    </r>
    <r>
      <rPr>
        <vertAlign val="superscript"/>
        <sz val="12"/>
        <color theme="1"/>
        <rFont val="Sylfaen"/>
        <family val="1"/>
      </rPr>
      <t>2</t>
    </r>
    <r>
      <rPr>
        <sz val="12"/>
        <color theme="1"/>
        <rFont val="Sylfaen"/>
        <family val="1"/>
      </rPr>
      <t xml:space="preserve">  </t>
    </r>
  </si>
  <si>
    <r>
      <t>სპილენძის საკაბელო დამაბოლოებელი ბუნუკის  შეძენა და მონტაჟი  კვეთით:  150 მმ</t>
    </r>
    <r>
      <rPr>
        <vertAlign val="superscript"/>
        <sz val="12"/>
        <color theme="1"/>
        <rFont val="Sylfaen"/>
        <family val="1"/>
      </rPr>
      <t>2</t>
    </r>
  </si>
  <si>
    <r>
      <t>სპილენძის საკაბელო დამაბოლოებელი ბუნუკის  შეძენა და მონტაჟი  კვეთით:  70 მმ</t>
    </r>
    <r>
      <rPr>
        <vertAlign val="superscript"/>
        <sz val="12"/>
        <color theme="1"/>
        <rFont val="Sylfaen"/>
        <family val="1"/>
      </rPr>
      <t>2</t>
    </r>
  </si>
  <si>
    <r>
      <t>სპილენძის საკაბელო დამაბოლოებელი ბუნუკის  შეძენა და მონტაჟი  კვეთით:  35 მმ</t>
    </r>
    <r>
      <rPr>
        <vertAlign val="superscript"/>
        <sz val="12"/>
        <color theme="1"/>
        <rFont val="Sylfaen"/>
        <family val="1"/>
      </rPr>
      <t>2</t>
    </r>
  </si>
  <si>
    <r>
      <t>სპილენძის საკაბელო დამაბოლოებელი ბუნუკის  შეძენა და მონტაჟი  კვეთით: 25 მმ</t>
    </r>
    <r>
      <rPr>
        <vertAlign val="superscript"/>
        <sz val="12"/>
        <color theme="1"/>
        <rFont val="Sylfaen"/>
        <family val="1"/>
      </rPr>
      <t>2</t>
    </r>
  </si>
  <si>
    <t>დიზელ-გენერატორის შეძენა 88.0 კვტ.   (110 კვა)    0.4 კვ.</t>
  </si>
  <si>
    <t xml:space="preserve">განათების ლითონის საყრდენის  h=7.0 მ, (2.0 მეტრა მიწაში) შეძენა და  დაყენება ფოლადის მილი d=150/5მმ;   ფოლადის ფურცელი (200X200X4)მმ        </t>
  </si>
  <si>
    <r>
      <t>სპილენძის ძარღვებიანი ორმაგი იზოლაციით კაბელის ჩაწყობა თხრილში კვეთით (3X2.5) მმ</t>
    </r>
    <r>
      <rPr>
        <vertAlign val="superscript"/>
        <sz val="12"/>
        <color theme="1"/>
        <rFont val="Sylfaen"/>
        <family val="1"/>
      </rPr>
      <t xml:space="preserve">2  </t>
    </r>
    <r>
      <rPr>
        <sz val="12"/>
        <color theme="1"/>
        <rFont val="Sylfaen"/>
        <family val="1"/>
      </rPr>
      <t xml:space="preserve"> 0.22 კვ.</t>
    </r>
  </si>
  <si>
    <t xml:space="preserve">ერთ. ზღვრული ფასი </t>
  </si>
  <si>
    <t xml:space="preserve">   სულ (ლარი)</t>
  </si>
  <si>
    <t>შენიშვნა:
1.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უნდა იქნას MS Excel-ის ფორმატის ფაილის სახით, დანართი N1–ის მიხედვით (ხარჯთაღრიცხვის 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ხარჯები (3%) არის უცვლელი.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</si>
</sst>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  <numFmt numFmtId="167" formatCode="0.000"/>
    <numFmt numFmtId="168" formatCode="#,##0.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# Grigolia"/>
      <family val="2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sz val="12"/>
      <color theme="1"/>
      <name val="Arial"/>
      <family val="2"/>
    </font>
    <font>
      <vertAlign val="subscript"/>
      <sz val="12"/>
      <color theme="1"/>
      <name val="Sylfaen"/>
      <family val="1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Sylfaen"/>
      <family val="1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</cellStyleXfs>
  <cellXfs count="310">
    <xf numFmtId="0" fontId="0" fillId="0" borderId="0" xfId="0"/>
    <xf numFmtId="9" fontId="3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2" xfId="2" applyFont="1" applyFill="1" applyBorder="1" applyAlignment="1" applyProtection="1">
      <alignment vertical="center" wrapText="1"/>
      <protection locked="0"/>
    </xf>
    <xf numFmtId="0" fontId="8" fillId="2" borderId="2" xfId="2" applyFont="1" applyFill="1" applyBorder="1" applyAlignment="1" applyProtection="1">
      <alignment horizontal="center" vertical="center"/>
      <protection locked="0"/>
    </xf>
    <xf numFmtId="2" fontId="8" fillId="2" borderId="2" xfId="2" applyNumberFormat="1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2" xfId="3" applyFont="1" applyFill="1" applyBorder="1" applyAlignment="1" applyProtection="1">
      <alignment vertical="center" wrapText="1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2" fontId="8" fillId="2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4" xfId="4" applyFont="1" applyFill="1" applyBorder="1" applyAlignment="1" applyProtection="1">
      <alignment horizontal="center" vertical="center" wrapText="1"/>
      <protection locked="0"/>
    </xf>
    <xf numFmtId="0" fontId="8" fillId="2" borderId="5" xfId="3" applyFont="1" applyFill="1" applyBorder="1" applyAlignment="1" applyProtection="1">
      <alignment vertical="center" wrapText="1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2" fontId="8" fillId="2" borderId="5" xfId="3" applyNumberFormat="1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left" vertical="center" wrapText="1"/>
      <protection locked="0"/>
    </xf>
    <xf numFmtId="165" fontId="8" fillId="2" borderId="5" xfId="3" applyNumberFormat="1" applyFont="1" applyFill="1" applyBorder="1" applyAlignment="1" applyProtection="1">
      <alignment horizontal="center" vertical="center"/>
      <protection locked="0"/>
    </xf>
    <xf numFmtId="0" fontId="7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 applyProtection="1">
      <alignment vertical="center" wrapText="1"/>
      <protection locked="0"/>
    </xf>
    <xf numFmtId="0" fontId="7" fillId="2" borderId="5" xfId="2" applyFont="1" applyFill="1" applyBorder="1" applyAlignment="1">
      <alignment horizontal="center" vertical="center"/>
    </xf>
    <xf numFmtId="2" fontId="8" fillId="2" borderId="5" xfId="2" applyNumberFormat="1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/>
    </xf>
    <xf numFmtId="165" fontId="7" fillId="2" borderId="5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horizontal="left" vertical="center" wrapText="1"/>
      <protection locked="0"/>
    </xf>
    <xf numFmtId="0" fontId="8" fillId="3" borderId="5" xfId="2" applyFont="1" applyFill="1" applyBorder="1" applyAlignment="1" applyProtection="1">
      <alignment horizontal="center" vertical="center"/>
      <protection locked="0"/>
    </xf>
    <xf numFmtId="165" fontId="8" fillId="2" borderId="5" xfId="2" applyNumberFormat="1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horizontal="center" vertical="center" wrapText="1"/>
    </xf>
    <xf numFmtId="2" fontId="8" fillId="2" borderId="5" xfId="3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center" vertical="center"/>
    </xf>
    <xf numFmtId="165" fontId="8" fillId="2" borderId="5" xfId="3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center" vertical="center" wrapText="1"/>
    </xf>
    <xf numFmtId="2" fontId="7" fillId="2" borderId="5" xfId="5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2" fontId="7" fillId="2" borderId="5" xfId="3" applyNumberFormat="1" applyFont="1" applyFill="1" applyBorder="1" applyAlignment="1">
      <alignment horizontal="center" vertical="center"/>
    </xf>
    <xf numFmtId="167" fontId="8" fillId="2" borderId="5" xfId="5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167" fontId="8" fillId="2" borderId="5" xfId="5" applyNumberFormat="1" applyFont="1" applyFill="1" applyBorder="1" applyAlignment="1" applyProtection="1">
      <alignment horizontal="center" vertical="center"/>
      <protection locked="0"/>
    </xf>
    <xf numFmtId="165" fontId="7" fillId="2" borderId="5" xfId="5" applyNumberFormat="1" applyFont="1" applyFill="1" applyBorder="1" applyAlignment="1">
      <alignment horizontal="center" vertical="center"/>
    </xf>
    <xf numFmtId="167" fontId="7" fillId="2" borderId="5" xfId="5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2" fontId="8" fillId="2" borderId="5" xfId="5" applyNumberFormat="1" applyFont="1" applyFill="1" applyBorder="1" applyAlignment="1">
      <alignment horizontal="center" vertical="center"/>
    </xf>
    <xf numFmtId="0" fontId="8" fillId="3" borderId="6" xfId="2" applyFont="1" applyFill="1" applyBorder="1" applyAlignment="1" applyProtection="1">
      <alignment horizontal="center" vertical="center"/>
      <protection locked="0"/>
    </xf>
    <xf numFmtId="0" fontId="8" fillId="3" borderId="7" xfId="2" applyFont="1" applyFill="1" applyBorder="1" applyAlignment="1" applyProtection="1">
      <alignment horizontal="center" vertical="center"/>
      <protection locked="0"/>
    </xf>
    <xf numFmtId="2" fontId="8" fillId="3" borderId="7" xfId="2" applyNumberFormat="1" applyFont="1" applyFill="1" applyBorder="1" applyAlignment="1" applyProtection="1">
      <alignment horizontal="center" vertical="center"/>
      <protection locked="0"/>
    </xf>
    <xf numFmtId="2" fontId="8" fillId="2" borderId="5" xfId="3" applyNumberFormat="1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/>
      <protection locked="0"/>
    </xf>
    <xf numFmtId="2" fontId="8" fillId="2" borderId="5" xfId="2" applyNumberFormat="1" applyFont="1" applyFill="1" applyBorder="1" applyAlignment="1" applyProtection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167" fontId="7" fillId="2" borderId="5" xfId="3" applyNumberFormat="1" applyFont="1" applyFill="1" applyBorder="1" applyAlignment="1">
      <alignment horizontal="center" vertical="center"/>
    </xf>
    <xf numFmtId="165" fontId="8" fillId="2" borderId="5" xfId="5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vertical="center" wrapTex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left" vertical="center" wrapText="1"/>
    </xf>
    <xf numFmtId="0" fontId="7" fillId="2" borderId="5" xfId="6" applyFont="1" applyFill="1" applyBorder="1" applyAlignment="1">
      <alignment horizontal="center" vertical="center"/>
    </xf>
    <xf numFmtId="2" fontId="7" fillId="2" borderId="5" xfId="6" applyNumberFormat="1" applyFont="1" applyFill="1" applyBorder="1" applyAlignment="1">
      <alignment horizontal="center" vertical="center"/>
    </xf>
    <xf numFmtId="167" fontId="7" fillId="2" borderId="5" xfId="6" applyNumberFormat="1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left" vertical="center" wrapText="1"/>
    </xf>
    <xf numFmtId="0" fontId="8" fillId="2" borderId="5" xfId="6" applyFont="1" applyFill="1" applyBorder="1" applyAlignment="1">
      <alignment horizontal="center" vertical="center"/>
    </xf>
    <xf numFmtId="2" fontId="8" fillId="2" borderId="5" xfId="6" applyNumberFormat="1" applyFont="1" applyFill="1" applyBorder="1" applyAlignment="1">
      <alignment horizontal="center" vertical="center"/>
    </xf>
    <xf numFmtId="49" fontId="8" fillId="2" borderId="4" xfId="6" applyNumberFormat="1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vertical="center" wrapText="1"/>
    </xf>
    <xf numFmtId="0" fontId="7" fillId="2" borderId="5" xfId="6" applyFont="1" applyFill="1" applyBorder="1" applyAlignment="1">
      <alignment vertical="center" wrapText="1"/>
    </xf>
    <xf numFmtId="49" fontId="7" fillId="2" borderId="4" xfId="6" applyNumberFormat="1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3" borderId="9" xfId="2" applyFont="1" applyFill="1" applyBorder="1" applyAlignment="1" applyProtection="1">
      <alignment horizontal="center"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2" fontId="8" fillId="3" borderId="11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left" vertical="center" wrapText="1"/>
    </xf>
    <xf numFmtId="0" fontId="7" fillId="2" borderId="5" xfId="7" applyFont="1" applyFill="1" applyBorder="1" applyAlignment="1">
      <alignment horizontal="center" vertical="center"/>
    </xf>
    <xf numFmtId="2" fontId="7" fillId="2" borderId="5" xfId="7" applyNumberFormat="1" applyFont="1" applyFill="1" applyBorder="1" applyAlignment="1">
      <alignment horizontal="center" vertical="center"/>
    </xf>
    <xf numFmtId="167" fontId="7" fillId="2" borderId="5" xfId="7" applyNumberFormat="1" applyFont="1" applyFill="1" applyBorder="1" applyAlignment="1">
      <alignment horizontal="center" vertical="center"/>
    </xf>
    <xf numFmtId="0" fontId="7" fillId="2" borderId="5" xfId="7" applyFont="1" applyFill="1" applyBorder="1" applyAlignment="1">
      <alignment vertical="center" wrapText="1"/>
    </xf>
    <xf numFmtId="0" fontId="7" fillId="2" borderId="2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/>
    </xf>
    <xf numFmtId="1" fontId="7" fillId="2" borderId="30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2" fontId="7" fillId="2" borderId="2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8" fillId="2" borderId="4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left" vertical="center" wrapText="1"/>
    </xf>
    <xf numFmtId="0" fontId="8" fillId="2" borderId="5" xfId="8" applyFont="1" applyFill="1" applyBorder="1" applyAlignment="1">
      <alignment horizontal="center" vertical="center"/>
    </xf>
    <xf numFmtId="2" fontId="8" fillId="2" borderId="5" xfId="8" applyNumberFormat="1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165" fontId="8" fillId="2" borderId="5" xfId="9" applyNumberFormat="1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left" vertical="center" wrapText="1"/>
    </xf>
    <xf numFmtId="2" fontId="7" fillId="2" borderId="5" xfId="2" applyNumberFormat="1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vertical="center" wrapText="1"/>
    </xf>
    <xf numFmtId="49" fontId="7" fillId="2" borderId="4" xfId="2" applyNumberFormat="1" applyFont="1" applyFill="1" applyBorder="1" applyAlignment="1">
      <alignment horizontal="center" vertical="center"/>
    </xf>
    <xf numFmtId="49" fontId="13" fillId="2" borderId="4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10" applyNumberFormat="1" applyFont="1" applyFill="1" applyBorder="1" applyAlignment="1">
      <alignment horizontal="center" vertical="center"/>
    </xf>
    <xf numFmtId="0" fontId="8" fillId="2" borderId="5" xfId="10" applyFont="1" applyFill="1" applyBorder="1" applyAlignment="1">
      <alignment horizontal="center" vertical="center"/>
    </xf>
    <xf numFmtId="165" fontId="8" fillId="2" borderId="5" xfId="10" applyNumberFormat="1" applyFont="1" applyFill="1" applyBorder="1" applyAlignment="1">
      <alignment horizontal="center" vertical="center"/>
    </xf>
    <xf numFmtId="167" fontId="7" fillId="2" borderId="5" xfId="2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2" fontId="8" fillId="2" borderId="5" xfId="2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 wrapText="1"/>
    </xf>
    <xf numFmtId="49" fontId="5" fillId="3" borderId="9" xfId="3" applyNumberFormat="1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vertical="center" wrapText="1"/>
    </xf>
    <xf numFmtId="0" fontId="5" fillId="3" borderId="11" xfId="3" applyFont="1" applyFill="1" applyBorder="1" applyAlignment="1">
      <alignment horizontal="center" vertical="center"/>
    </xf>
    <xf numFmtId="2" fontId="5" fillId="3" borderId="11" xfId="3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1" fontId="7" fillId="0" borderId="5" xfId="2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left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/>
      <protection locked="0"/>
    </xf>
    <xf numFmtId="0" fontId="8" fillId="0" borderId="5" xfId="2" applyFont="1" applyFill="1" applyBorder="1" applyAlignment="1" applyProtection="1">
      <alignment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 wrapText="1"/>
    </xf>
    <xf numFmtId="0" fontId="8" fillId="0" borderId="5" xfId="3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/>
    </xf>
    <xf numFmtId="0" fontId="5" fillId="0" borderId="5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2" fontId="7" fillId="0" borderId="5" xfId="3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2" borderId="0" xfId="0" applyFont="1" applyFill="1"/>
    <xf numFmtId="164" fontId="0" fillId="0" borderId="0" xfId="0" applyNumberFormat="1" applyFont="1"/>
    <xf numFmtId="43" fontId="12" fillId="3" borderId="8" xfId="1" applyFont="1" applyFill="1" applyBorder="1" applyAlignment="1" applyProtection="1">
      <alignment horizontal="left" vertical="center"/>
    </xf>
    <xf numFmtId="2" fontId="12" fillId="3" borderId="7" xfId="2" applyNumberFormat="1" applyFont="1" applyFill="1" applyBorder="1" applyAlignment="1" applyProtection="1">
      <alignment horizontal="left" vertical="center"/>
      <protection locked="0"/>
    </xf>
    <xf numFmtId="0" fontId="12" fillId="3" borderId="7" xfId="2" applyFont="1" applyFill="1" applyBorder="1" applyAlignment="1" applyProtection="1">
      <alignment horizontal="left" vertical="center"/>
      <protection locked="0"/>
    </xf>
    <xf numFmtId="2" fontId="12" fillId="3" borderId="11" xfId="2" applyNumberFormat="1" applyFont="1" applyFill="1" applyBorder="1" applyAlignment="1" applyProtection="1">
      <alignment horizontal="center" vertical="center"/>
      <protection locked="0"/>
    </xf>
    <xf numFmtId="0" fontId="12" fillId="3" borderId="9" xfId="2" applyFont="1" applyFill="1" applyBorder="1" applyAlignment="1" applyProtection="1">
      <alignment horizontal="left" vertical="center"/>
      <protection locked="0"/>
    </xf>
    <xf numFmtId="0" fontId="12" fillId="3" borderId="5" xfId="2" applyFont="1" applyFill="1" applyBorder="1" applyAlignment="1" applyProtection="1">
      <alignment horizontal="center" vertical="center" wrapText="1"/>
      <protection locked="0"/>
    </xf>
    <xf numFmtId="4" fontId="12" fillId="3" borderId="5" xfId="2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 applyProtection="1">
      <alignment horizontal="center" vertical="center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/>
    </xf>
    <xf numFmtId="2" fontId="12" fillId="3" borderId="11" xfId="2" applyNumberFormat="1" applyFont="1" applyFill="1" applyBorder="1" applyAlignment="1" applyProtection="1">
      <alignment horizontal="left" vertical="center"/>
      <protection locked="0"/>
    </xf>
    <xf numFmtId="2" fontId="12" fillId="3" borderId="7" xfId="2" applyNumberFormat="1" applyFont="1" applyFill="1" applyBorder="1" applyAlignment="1" applyProtection="1">
      <alignment vertical="center"/>
      <protection locked="0"/>
    </xf>
    <xf numFmtId="0" fontId="12" fillId="3" borderId="11" xfId="2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41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2" fontId="7" fillId="4" borderId="38" xfId="2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2" fontId="7" fillId="4" borderId="39" xfId="2" applyNumberFormat="1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/>
    </xf>
    <xf numFmtId="0" fontId="7" fillId="4" borderId="37" xfId="2" applyFont="1" applyFill="1" applyBorder="1" applyAlignment="1">
      <alignment horizontal="center" vertical="center"/>
    </xf>
    <xf numFmtId="1" fontId="7" fillId="4" borderId="8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2" fontId="7" fillId="0" borderId="2" xfId="3" applyNumberFormat="1" applyFont="1" applyFill="1" applyBorder="1" applyAlignment="1">
      <alignment horizontal="center" vertical="center"/>
    </xf>
    <xf numFmtId="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5" xfId="2" applyNumberFormat="1" applyFont="1" applyFill="1" applyBorder="1" applyAlignment="1" applyProtection="1">
      <alignment horizontal="center" vertical="center"/>
      <protection locked="0"/>
    </xf>
    <xf numFmtId="4" fontId="7" fillId="0" borderId="5" xfId="2" applyNumberFormat="1" applyFont="1" applyFill="1" applyBorder="1" applyAlignment="1" applyProtection="1">
      <alignment horizontal="center" vertical="center"/>
      <protection locked="0"/>
    </xf>
    <xf numFmtId="4" fontId="8" fillId="2" borderId="5" xfId="2" applyNumberFormat="1" applyFont="1" applyFill="1" applyBorder="1" applyAlignment="1" applyProtection="1">
      <alignment horizontal="center" vertical="center"/>
      <protection locked="0"/>
    </xf>
    <xf numFmtId="4" fontId="5" fillId="3" borderId="5" xfId="2" applyNumberFormat="1" applyFont="1" applyFill="1" applyBorder="1" applyAlignment="1" applyProtection="1">
      <alignment horizontal="center" vertical="center"/>
      <protection locked="0"/>
    </xf>
    <xf numFmtId="4" fontId="5" fillId="3" borderId="5" xfId="2" applyNumberFormat="1" applyFont="1" applyFill="1" applyBorder="1" applyAlignment="1" applyProtection="1">
      <alignment horizontal="center" vertical="center"/>
    </xf>
    <xf numFmtId="4" fontId="12" fillId="3" borderId="5" xfId="2" applyNumberFormat="1" applyFont="1" applyFill="1" applyBorder="1" applyAlignment="1" applyProtection="1">
      <alignment horizontal="center" vertical="center"/>
      <protection locked="0"/>
    </xf>
    <xf numFmtId="4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5" xfId="2" applyNumberFormat="1" applyFont="1" applyFill="1" applyBorder="1" applyAlignment="1" applyProtection="1">
      <alignment horizontal="center" vertical="center"/>
    </xf>
    <xf numFmtId="4" fontId="8" fillId="0" borderId="5" xfId="2" applyNumberFormat="1" applyFont="1" applyFill="1" applyBorder="1" applyAlignment="1">
      <alignment horizontal="center" vertical="center"/>
    </xf>
    <xf numFmtId="4" fontId="8" fillId="0" borderId="5" xfId="3" applyNumberFormat="1" applyFont="1" applyFill="1" applyBorder="1" applyAlignment="1">
      <alignment horizontal="center" vertical="center"/>
    </xf>
    <xf numFmtId="4" fontId="8" fillId="3" borderId="5" xfId="2" applyNumberFormat="1" applyFont="1" applyFill="1" applyBorder="1" applyAlignment="1" applyProtection="1">
      <alignment horizontal="center" vertical="center"/>
      <protection locked="0"/>
    </xf>
    <xf numFmtId="4" fontId="5" fillId="0" borderId="5" xfId="2" applyNumberFormat="1" applyFont="1" applyFill="1" applyBorder="1" applyAlignment="1">
      <alignment vertical="center"/>
    </xf>
    <xf numFmtId="4" fontId="7" fillId="0" borderId="5" xfId="3" applyNumberFormat="1" applyFont="1" applyFill="1" applyBorder="1" applyAlignment="1">
      <alignment horizontal="center" vertical="center" wrapText="1"/>
    </xf>
    <xf numFmtId="4" fontId="7" fillId="0" borderId="5" xfId="3" applyNumberFormat="1" applyFont="1" applyFill="1" applyBorder="1" applyAlignment="1">
      <alignment horizontal="center" vertical="center"/>
    </xf>
    <xf numFmtId="4" fontId="8" fillId="0" borderId="5" xfId="3" applyNumberFormat="1" applyFont="1" applyFill="1" applyBorder="1" applyAlignment="1">
      <alignment horizontal="center" vertical="center" wrapText="1"/>
    </xf>
    <xf numFmtId="4" fontId="12" fillId="3" borderId="5" xfId="3" applyNumberFormat="1" applyFont="1" applyFill="1" applyBorder="1" applyAlignment="1">
      <alignment horizontal="center" vertical="center"/>
    </xf>
    <xf numFmtId="4" fontId="7" fillId="0" borderId="5" xfId="5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horizontal="center" vertical="center"/>
    </xf>
    <xf numFmtId="4" fontId="12" fillId="3" borderId="5" xfId="2" applyNumberFormat="1" applyFont="1" applyFill="1" applyBorder="1" applyAlignment="1" applyProtection="1">
      <alignment horizontal="center" vertical="center"/>
    </xf>
    <xf numFmtId="4" fontId="8" fillId="3" borderId="5" xfId="2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8" fillId="2" borderId="40" xfId="2" applyNumberFormat="1" applyFont="1" applyFill="1" applyBorder="1" applyAlignment="1" applyProtection="1">
      <alignment horizontal="center" vertical="center"/>
    </xf>
    <xf numFmtId="4" fontId="8" fillId="2" borderId="3" xfId="2" applyNumberFormat="1" applyFont="1" applyFill="1" applyBorder="1" applyAlignment="1" applyProtection="1">
      <alignment horizontal="center" vertical="center"/>
      <protection locked="0"/>
    </xf>
    <xf numFmtId="4" fontId="8" fillId="2" borderId="40" xfId="3" applyNumberFormat="1" applyFont="1" applyFill="1" applyBorder="1" applyAlignment="1" applyProtection="1">
      <alignment horizontal="center" vertical="center"/>
    </xf>
    <xf numFmtId="4" fontId="8" fillId="3" borderId="7" xfId="2" applyNumberFormat="1" applyFont="1" applyFill="1" applyBorder="1" applyAlignment="1" applyProtection="1">
      <alignment horizontal="center" vertical="center"/>
      <protection locked="0"/>
    </xf>
    <xf numFmtId="4" fontId="8" fillId="3" borderId="37" xfId="2" applyNumberFormat="1" applyFont="1" applyFill="1" applyBorder="1" applyAlignment="1" applyProtection="1">
      <alignment horizontal="center" vertical="center"/>
      <protection locked="0"/>
    </xf>
    <xf numFmtId="4" fontId="12" fillId="3" borderId="8" xfId="1" applyNumberFormat="1" applyFont="1" applyFill="1" applyBorder="1" applyAlignment="1" applyProtection="1">
      <alignment horizontal="center" vertical="center"/>
    </xf>
    <xf numFmtId="4" fontId="8" fillId="2" borderId="31" xfId="3" applyNumberFormat="1" applyFont="1" applyFill="1" applyBorder="1" applyAlignment="1" applyProtection="1">
      <alignment horizontal="center" vertical="center"/>
    </xf>
    <xf numFmtId="4" fontId="8" fillId="2" borderId="20" xfId="3" applyNumberFormat="1" applyFont="1" applyFill="1" applyBorder="1" applyAlignment="1" applyProtection="1">
      <alignment horizontal="center" vertical="center"/>
    </xf>
    <xf numFmtId="4" fontId="8" fillId="2" borderId="31" xfId="2" applyNumberFormat="1" applyFont="1" applyFill="1" applyBorder="1" applyAlignment="1" applyProtection="1">
      <alignment horizontal="center" vertical="center"/>
    </xf>
    <xf numFmtId="4" fontId="7" fillId="2" borderId="31" xfId="1" applyNumberFormat="1" applyFont="1" applyFill="1" applyBorder="1" applyAlignment="1">
      <alignment horizontal="center" vertical="center"/>
    </xf>
    <xf numFmtId="4" fontId="7" fillId="2" borderId="38" xfId="1" applyNumberFormat="1" applyFont="1" applyFill="1" applyBorder="1" applyAlignment="1">
      <alignment horizontal="center" vertical="center"/>
    </xf>
    <xf numFmtId="4" fontId="7" fillId="2" borderId="31" xfId="6" applyNumberFormat="1" applyFont="1" applyFill="1" applyBorder="1" applyAlignment="1">
      <alignment horizontal="center" vertical="center"/>
    </xf>
    <xf numFmtId="4" fontId="7" fillId="2" borderId="20" xfId="6" applyNumberFormat="1" applyFont="1" applyFill="1" applyBorder="1" applyAlignment="1">
      <alignment horizontal="center" vertical="center"/>
    </xf>
    <xf numFmtId="4" fontId="7" fillId="2" borderId="5" xfId="6" applyNumberFormat="1" applyFont="1" applyFill="1" applyBorder="1" applyAlignment="1">
      <alignment horizontal="center" vertical="center"/>
    </xf>
    <xf numFmtId="4" fontId="7" fillId="0" borderId="5" xfId="6" applyNumberFormat="1" applyFont="1" applyFill="1" applyBorder="1" applyAlignment="1">
      <alignment horizontal="center" vertical="center"/>
    </xf>
    <xf numFmtId="4" fontId="7" fillId="0" borderId="31" xfId="6" applyNumberFormat="1" applyFont="1" applyFill="1" applyBorder="1" applyAlignment="1">
      <alignment horizontal="center" vertical="center"/>
    </xf>
    <xf numFmtId="4" fontId="7" fillId="0" borderId="20" xfId="6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 applyProtection="1">
      <alignment horizontal="center" vertical="center"/>
      <protection locked="0"/>
    </xf>
    <xf numFmtId="4" fontId="8" fillId="3" borderId="42" xfId="2" applyNumberFormat="1" applyFont="1" applyFill="1" applyBorder="1" applyAlignment="1" applyProtection="1">
      <alignment horizontal="center" vertical="center"/>
      <protection locked="0"/>
    </xf>
    <xf numFmtId="4" fontId="7" fillId="2" borderId="31" xfId="7" applyNumberFormat="1" applyFont="1" applyFill="1" applyBorder="1" applyAlignment="1">
      <alignment horizontal="center" vertical="center"/>
    </xf>
    <xf numFmtId="4" fontId="7" fillId="2" borderId="20" xfId="7" applyNumberFormat="1" applyFont="1" applyFill="1" applyBorder="1" applyAlignment="1">
      <alignment horizontal="center" vertical="center"/>
    </xf>
    <xf numFmtId="4" fontId="7" fillId="2" borderId="31" xfId="3" applyNumberFormat="1" applyFont="1" applyFill="1" applyBorder="1" applyAlignment="1">
      <alignment horizontal="center" vertical="center"/>
    </xf>
    <xf numFmtId="4" fontId="8" fillId="2" borderId="20" xfId="3" applyNumberFormat="1" applyFont="1" applyFill="1" applyBorder="1" applyAlignment="1">
      <alignment horizontal="center" vertical="center"/>
    </xf>
    <xf numFmtId="4" fontId="7" fillId="0" borderId="31" xfId="3" applyNumberFormat="1" applyFont="1" applyFill="1" applyBorder="1" applyAlignment="1">
      <alignment horizontal="center" vertical="center"/>
    </xf>
    <xf numFmtId="4" fontId="8" fillId="0" borderId="20" xfId="3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 applyProtection="1">
      <alignment horizontal="center" vertical="center"/>
    </xf>
    <xf numFmtId="4" fontId="8" fillId="3" borderId="37" xfId="2" applyNumberFormat="1" applyFont="1" applyFill="1" applyBorder="1" applyAlignment="1" applyProtection="1">
      <alignment horizontal="center" vertical="center"/>
    </xf>
    <xf numFmtId="4" fontId="12" fillId="3" borderId="8" xfId="2" applyNumberFormat="1" applyFont="1" applyFill="1" applyBorder="1" applyAlignment="1" applyProtection="1">
      <alignment horizontal="center" vertical="center"/>
    </xf>
    <xf numFmtId="4" fontId="8" fillId="2" borderId="31" xfId="3" applyNumberFormat="1" applyFont="1" applyFill="1" applyBorder="1" applyAlignment="1" applyProtection="1">
      <alignment horizontal="center" vertical="center"/>
      <protection locked="0"/>
    </xf>
    <xf numFmtId="4" fontId="8" fillId="2" borderId="20" xfId="3" applyNumberFormat="1" applyFont="1" applyFill="1" applyBorder="1" applyAlignment="1" applyProtection="1">
      <alignment horizontal="center" vertical="center"/>
      <protection locked="0"/>
    </xf>
    <xf numFmtId="4" fontId="8" fillId="2" borderId="31" xfId="2" applyNumberFormat="1" applyFont="1" applyFill="1" applyBorder="1" applyAlignment="1" applyProtection="1">
      <alignment horizontal="center" vertical="center"/>
      <protection locked="0"/>
    </xf>
    <xf numFmtId="4" fontId="12" fillId="3" borderId="8" xfId="2" applyNumberFormat="1" applyFont="1" applyFill="1" applyBorder="1" applyAlignment="1" applyProtection="1">
      <alignment horizontal="center" vertical="center"/>
      <protection locked="0"/>
    </xf>
    <xf numFmtId="4" fontId="7" fillId="2" borderId="31" xfId="2" applyNumberFormat="1" applyFont="1" applyFill="1" applyBorder="1" applyAlignment="1">
      <alignment horizontal="center" vertical="center"/>
    </xf>
    <xf numFmtId="4" fontId="7" fillId="2" borderId="20" xfId="2" applyNumberFormat="1" applyFont="1" applyFill="1" applyBorder="1" applyAlignment="1">
      <alignment horizontal="center" vertical="center"/>
    </xf>
    <xf numFmtId="4" fontId="7" fillId="0" borderId="20" xfId="2" applyNumberFormat="1" applyFont="1" applyFill="1" applyBorder="1" applyAlignment="1">
      <alignment horizontal="center" vertical="center"/>
    </xf>
    <xf numFmtId="4" fontId="5" fillId="3" borderId="11" xfId="3" applyNumberFormat="1" applyFont="1" applyFill="1" applyBorder="1" applyAlignment="1">
      <alignment horizontal="center" vertical="center"/>
    </xf>
    <xf numFmtId="4" fontId="5" fillId="3" borderId="42" xfId="3" applyNumberFormat="1" applyFont="1" applyFill="1" applyBorder="1" applyAlignment="1">
      <alignment horizontal="center" vertical="center"/>
    </xf>
    <xf numFmtId="4" fontId="5" fillId="3" borderId="12" xfId="3" applyNumberFormat="1" applyFont="1" applyFill="1" applyBorder="1" applyAlignment="1">
      <alignment horizontal="center" vertical="center"/>
    </xf>
    <xf numFmtId="0" fontId="7" fillId="4" borderId="5" xfId="2" applyFont="1" applyFill="1" applyBorder="1" applyAlignment="1" applyProtection="1">
      <alignment horizontal="center" vertical="center" wrapText="1"/>
      <protection locked="0"/>
    </xf>
    <xf numFmtId="2" fontId="7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 applyProtection="1">
      <alignment horizontal="center" vertical="center"/>
      <protection locked="0"/>
    </xf>
    <xf numFmtId="1" fontId="7" fillId="4" borderId="5" xfId="2" applyNumberFormat="1" applyFont="1" applyFill="1" applyBorder="1" applyAlignment="1" applyProtection="1">
      <alignment horizontal="center" vertical="center"/>
      <protection locked="0"/>
    </xf>
    <xf numFmtId="168" fontId="8" fillId="4" borderId="2" xfId="2" applyNumberFormat="1" applyFont="1" applyFill="1" applyBorder="1" applyAlignment="1" applyProtection="1">
      <alignment horizontal="center" vertical="center"/>
    </xf>
    <xf numFmtId="168" fontId="8" fillId="4" borderId="2" xfId="3" applyNumberFormat="1" applyFont="1" applyFill="1" applyBorder="1" applyAlignment="1" applyProtection="1">
      <alignment horizontal="center" vertical="center"/>
    </xf>
    <xf numFmtId="168" fontId="8" fillId="4" borderId="5" xfId="3" applyNumberFormat="1" applyFont="1" applyFill="1" applyBorder="1" applyAlignment="1" applyProtection="1">
      <alignment horizontal="center" vertical="center"/>
    </xf>
    <xf numFmtId="168" fontId="8" fillId="4" borderId="5" xfId="2" applyNumberFormat="1" applyFont="1" applyFill="1" applyBorder="1" applyAlignment="1" applyProtection="1">
      <alignment horizontal="center" vertical="center"/>
    </xf>
    <xf numFmtId="168" fontId="7" fillId="4" borderId="5" xfId="1" applyNumberFormat="1" applyFont="1" applyFill="1" applyBorder="1" applyAlignment="1">
      <alignment horizontal="center" vertical="center"/>
    </xf>
    <xf numFmtId="168" fontId="7" fillId="4" borderId="14" xfId="1" applyNumberFormat="1" applyFont="1" applyFill="1" applyBorder="1" applyAlignment="1">
      <alignment horizontal="center" vertical="center"/>
    </xf>
    <xf numFmtId="168" fontId="7" fillId="4" borderId="5" xfId="6" applyNumberFormat="1" applyFont="1" applyFill="1" applyBorder="1" applyAlignment="1">
      <alignment horizontal="center" vertical="center"/>
    </xf>
    <xf numFmtId="168" fontId="7" fillId="0" borderId="5" xfId="6" applyNumberFormat="1" applyFont="1" applyFill="1" applyBorder="1" applyAlignment="1">
      <alignment horizontal="center" vertical="center"/>
    </xf>
    <xf numFmtId="168" fontId="7" fillId="2" borderId="5" xfId="6" applyNumberFormat="1" applyFont="1" applyFill="1" applyBorder="1" applyAlignment="1">
      <alignment horizontal="center" vertical="center"/>
    </xf>
    <xf numFmtId="168" fontId="7" fillId="4" borderId="5" xfId="7" applyNumberFormat="1" applyFont="1" applyFill="1" applyBorder="1" applyAlignment="1">
      <alignment horizontal="center" vertical="center"/>
    </xf>
    <xf numFmtId="168" fontId="7" fillId="4" borderId="5" xfId="3" applyNumberFormat="1" applyFont="1" applyFill="1" applyBorder="1" applyAlignment="1">
      <alignment horizontal="center" vertical="center"/>
    </xf>
    <xf numFmtId="168" fontId="7" fillId="0" borderId="5" xfId="3" applyNumberFormat="1" applyFont="1" applyFill="1" applyBorder="1" applyAlignment="1">
      <alignment horizontal="center" vertical="center"/>
    </xf>
    <xf numFmtId="168" fontId="8" fillId="4" borderId="5" xfId="3" applyNumberFormat="1" applyFont="1" applyFill="1" applyBorder="1" applyAlignment="1" applyProtection="1">
      <alignment horizontal="center" vertical="center"/>
      <protection locked="0"/>
    </xf>
    <xf numFmtId="168" fontId="8" fillId="4" borderId="5" xfId="2" applyNumberFormat="1" applyFont="1" applyFill="1" applyBorder="1" applyAlignment="1" applyProtection="1">
      <alignment horizontal="center" vertical="center"/>
      <protection locked="0"/>
    </xf>
    <xf numFmtId="168" fontId="7" fillId="4" borderId="5" xfId="2" applyNumberFormat="1" applyFont="1" applyFill="1" applyBorder="1" applyAlignment="1">
      <alignment horizontal="center" vertical="center"/>
    </xf>
    <xf numFmtId="168" fontId="5" fillId="3" borderId="5" xfId="2" applyNumberFormat="1" applyFont="1" applyFill="1" applyBorder="1" applyAlignment="1" applyProtection="1">
      <alignment horizontal="center" vertical="center"/>
      <protection locked="0"/>
    </xf>
    <xf numFmtId="168" fontId="7" fillId="0" borderId="5" xfId="2" applyNumberFormat="1" applyFont="1" applyFill="1" applyBorder="1" applyAlignment="1" applyProtection="1">
      <alignment horizontal="center" vertical="center"/>
      <protection locked="0"/>
    </xf>
    <xf numFmtId="168" fontId="8" fillId="4" borderId="5" xfId="2" applyNumberFormat="1" applyFont="1" applyFill="1" applyBorder="1" applyAlignment="1">
      <alignment horizontal="center" vertical="center"/>
    </xf>
    <xf numFmtId="168" fontId="8" fillId="4" borderId="5" xfId="3" applyNumberFormat="1" applyFont="1" applyFill="1" applyBorder="1" applyAlignment="1">
      <alignment horizontal="center" vertical="center"/>
    </xf>
    <xf numFmtId="168" fontId="5" fillId="3" borderId="5" xfId="2" applyNumberFormat="1" applyFont="1" applyFill="1" applyBorder="1" applyAlignment="1" applyProtection="1">
      <alignment horizontal="center" vertical="center"/>
    </xf>
    <xf numFmtId="168" fontId="12" fillId="3" borderId="5" xfId="2" applyNumberFormat="1" applyFont="1" applyFill="1" applyBorder="1" applyAlignment="1" applyProtection="1">
      <alignment horizontal="center" vertical="center"/>
      <protection locked="0"/>
    </xf>
    <xf numFmtId="168" fontId="5" fillId="0" borderId="5" xfId="2" applyNumberFormat="1" applyFont="1" applyFill="1" applyBorder="1" applyAlignment="1">
      <alignment vertical="center"/>
    </xf>
    <xf numFmtId="0" fontId="7" fillId="3" borderId="5" xfId="2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/>
    </xf>
    <xf numFmtId="4" fontId="7" fillId="3" borderId="5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4" borderId="35" xfId="2" applyFont="1" applyFill="1" applyBorder="1" applyAlignment="1" applyProtection="1">
      <alignment horizontal="center" vertical="center" wrapText="1"/>
      <protection locked="0"/>
    </xf>
    <xf numFmtId="0" fontId="7" fillId="4" borderId="2" xfId="2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>
      <alignment horizontal="center" vertical="center" wrapText="1"/>
    </xf>
    <xf numFmtId="49" fontId="7" fillId="4" borderId="36" xfId="2" applyNumberFormat="1" applyFont="1" applyFill="1" applyBorder="1" applyAlignment="1">
      <alignment horizontal="center" vertical="center"/>
    </xf>
    <xf numFmtId="49" fontId="7" fillId="4" borderId="13" xfId="2" applyNumberFormat="1" applyFont="1" applyFill="1" applyBorder="1" applyAlignment="1">
      <alignment horizontal="center" vertical="center"/>
    </xf>
    <xf numFmtId="0" fontId="7" fillId="4" borderId="35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2" fontId="7" fillId="4" borderId="35" xfId="2" applyNumberFormat="1" applyFont="1" applyFill="1" applyBorder="1" applyAlignment="1">
      <alignment horizontal="center" vertical="center" wrapText="1"/>
    </xf>
    <xf numFmtId="2" fontId="7" fillId="4" borderId="15" xfId="2" applyNumberFormat="1" applyFont="1" applyFill="1" applyBorder="1" applyAlignment="1">
      <alignment horizontal="center" vertical="center" wrapText="1"/>
    </xf>
    <xf numFmtId="0" fontId="7" fillId="4" borderId="34" xfId="2" applyFont="1" applyFill="1" applyBorder="1" applyAlignment="1">
      <alignment horizontal="center" vertical="center" wrapText="1"/>
    </xf>
    <xf numFmtId="0" fontId="7" fillId="4" borderId="16" xfId="2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2" fillId="0" borderId="21" xfId="2" applyFont="1" applyFill="1" applyBorder="1" applyAlignment="1" applyProtection="1">
      <alignment horizontal="center" vertical="center" wrapText="1"/>
      <protection locked="0"/>
    </xf>
    <xf numFmtId="0" fontId="12" fillId="0" borderId="22" xfId="2" applyFont="1" applyFill="1" applyBorder="1" applyAlignment="1" applyProtection="1">
      <alignment horizontal="center" vertical="center" wrapText="1"/>
      <protection locked="0"/>
    </xf>
    <xf numFmtId="0" fontId="12" fillId="0" borderId="23" xfId="2" applyFont="1" applyFill="1" applyBorder="1" applyAlignment="1" applyProtection="1">
      <alignment horizontal="center" vertical="center" wrapText="1"/>
      <protection locked="0"/>
    </xf>
    <xf numFmtId="0" fontId="12" fillId="0" borderId="24" xfId="2" applyFont="1" applyFill="1" applyBorder="1" applyAlignment="1" applyProtection="1">
      <alignment horizontal="center" vertical="center" wrapText="1"/>
      <protection locked="0"/>
    </xf>
    <xf numFmtId="0" fontId="12" fillId="0" borderId="25" xfId="2" applyFont="1" applyFill="1" applyBorder="1" applyAlignment="1" applyProtection="1">
      <alignment horizontal="center" vertical="center" wrapText="1"/>
      <protection locked="0"/>
    </xf>
    <xf numFmtId="0" fontId="12" fillId="0" borderId="26" xfId="2" applyFont="1" applyFill="1" applyBorder="1" applyAlignment="1" applyProtection="1">
      <alignment horizontal="center" vertical="center" wrapText="1"/>
      <protection locked="0"/>
    </xf>
  </cellXfs>
  <cellStyles count="11">
    <cellStyle name="Comma 2 2" xfId="5" xr:uid="{00000000-0005-0000-0000-000001000000}"/>
    <cellStyle name="Normal 2" xfId="2" xr:uid="{00000000-0005-0000-0000-000003000000}"/>
    <cellStyle name="Normal 2 2" xfId="9" xr:uid="{00000000-0005-0000-0000-000004000000}"/>
    <cellStyle name="Normal 3 2 2 2" xfId="3" xr:uid="{00000000-0005-0000-0000-000005000000}"/>
    <cellStyle name="Normal 5" xfId="10" xr:uid="{00000000-0005-0000-0000-000006000000}"/>
    <cellStyle name="Normal 6" xfId="7" xr:uid="{00000000-0005-0000-0000-000007000000}"/>
    <cellStyle name="Normal 7" xfId="8" xr:uid="{00000000-0005-0000-0000-000008000000}"/>
    <cellStyle name="Normal 8" xfId="6" xr:uid="{00000000-0005-0000-0000-000009000000}"/>
    <cellStyle name="Обычный" xfId="0" builtinId="0"/>
    <cellStyle name="Обычный_დემონტაჟი" xfId="4" xr:uid="{00000000-0005-0000-0000-00000A000000}"/>
    <cellStyle name="Финансовый" xfId="1" builtinId="3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3"/>
  <sheetViews>
    <sheetView tabSelected="1" view="pageBreakPreview" zoomScale="85" zoomScaleNormal="80" zoomScaleSheetLayoutView="85" workbookViewId="0">
      <selection activeCell="R6" sqref="R6"/>
    </sheetView>
  </sheetViews>
  <sheetFormatPr defaultRowHeight="15"/>
  <cols>
    <col min="1" max="1" width="3.7109375" style="2" customWidth="1"/>
    <col min="2" max="2" width="69.140625" style="2" customWidth="1"/>
    <col min="3" max="3" width="9" style="2" customWidth="1"/>
    <col min="4" max="4" width="10" style="2" customWidth="1"/>
    <col min="5" max="5" width="16.5703125" style="2" customWidth="1"/>
    <col min="6" max="6" width="12.85546875" style="2" customWidth="1"/>
    <col min="7" max="7" width="15.42578125" style="2" bestFit="1" customWidth="1"/>
    <col min="8" max="8" width="12" style="2" customWidth="1"/>
    <col min="9" max="9" width="11.42578125" style="2" customWidth="1"/>
    <col min="10" max="10" width="12.85546875" style="2" customWidth="1"/>
    <col min="11" max="11" width="12" style="2" customWidth="1"/>
    <col min="12" max="12" width="11.85546875" style="2" customWidth="1"/>
    <col min="13" max="13" width="11.5703125" style="2" customWidth="1"/>
    <col min="14" max="14" width="15" style="2" customWidth="1"/>
    <col min="15" max="15" width="11.5703125" style="2" customWidth="1"/>
    <col min="16" max="16" width="8.42578125" style="2" customWidth="1"/>
    <col min="17" max="17" width="6.42578125" style="2" customWidth="1"/>
    <col min="18" max="18" width="13.7109375" style="2" customWidth="1"/>
    <col min="19" max="16384" width="9.140625" style="2"/>
  </cols>
  <sheetData>
    <row r="1" spans="1:14" ht="24.75" customHeight="1">
      <c r="N1" s="165" t="s">
        <v>387</v>
      </c>
    </row>
    <row r="2" spans="1:14" ht="78.75" customHeight="1">
      <c r="A2" s="284" t="s">
        <v>334</v>
      </c>
      <c r="B2" s="285"/>
      <c r="C2" s="285"/>
      <c r="D2" s="285"/>
      <c r="E2" s="285"/>
      <c r="F2" s="285"/>
      <c r="G2" s="286"/>
    </row>
    <row r="3" spans="1:14" ht="81.75" customHeight="1">
      <c r="A3" s="293" t="s">
        <v>335</v>
      </c>
      <c r="B3" s="293"/>
      <c r="C3" s="293"/>
      <c r="D3" s="293"/>
      <c r="E3" s="293"/>
      <c r="F3" s="293"/>
      <c r="G3" s="293"/>
    </row>
    <row r="4" spans="1:14" ht="50.25" customHeight="1" thickBot="1">
      <c r="A4" s="294" t="s">
        <v>85</v>
      </c>
      <c r="B4" s="178" t="s">
        <v>86</v>
      </c>
      <c r="C4" s="296" t="s">
        <v>87</v>
      </c>
      <c r="D4" s="296" t="s">
        <v>88</v>
      </c>
      <c r="E4" s="298" t="s">
        <v>412</v>
      </c>
      <c r="F4" s="179" t="s">
        <v>89</v>
      </c>
      <c r="G4" s="300" t="s">
        <v>90</v>
      </c>
    </row>
    <row r="5" spans="1:14" ht="46.5" hidden="1" customHeight="1" thickBot="1">
      <c r="A5" s="295"/>
      <c r="B5" s="180"/>
      <c r="C5" s="297"/>
      <c r="D5" s="297"/>
      <c r="E5" s="299"/>
      <c r="F5" s="181"/>
      <c r="G5" s="301"/>
    </row>
    <row r="6" spans="1:14" ht="21.75" customHeight="1" thickBot="1">
      <c r="A6" s="182">
        <v>1</v>
      </c>
      <c r="B6" s="183">
        <v>2</v>
      </c>
      <c r="C6" s="183">
        <v>3</v>
      </c>
      <c r="D6" s="183">
        <v>4</v>
      </c>
      <c r="E6" s="184">
        <v>5</v>
      </c>
      <c r="F6" s="185">
        <v>6</v>
      </c>
      <c r="G6" s="186">
        <v>7</v>
      </c>
    </row>
    <row r="7" spans="1:14" ht="18">
      <c r="A7" s="3">
        <v>1</v>
      </c>
      <c r="B7" s="4" t="s">
        <v>0</v>
      </c>
      <c r="C7" s="5" t="s">
        <v>1</v>
      </c>
      <c r="D7" s="6">
        <v>63</v>
      </c>
      <c r="E7" s="255">
        <v>8.7028599999999976</v>
      </c>
      <c r="F7" s="213"/>
      <c r="G7" s="214">
        <f>F7*D7</f>
        <v>0</v>
      </c>
    </row>
    <row r="8" spans="1:14" ht="19.5">
      <c r="A8" s="7">
        <v>2</v>
      </c>
      <c r="B8" s="8" t="s">
        <v>2</v>
      </c>
      <c r="C8" s="9" t="s">
        <v>336</v>
      </c>
      <c r="D8" s="10">
        <v>6</v>
      </c>
      <c r="E8" s="256">
        <v>31.261859000000005</v>
      </c>
      <c r="F8" s="215"/>
      <c r="G8" s="214">
        <f t="shared" ref="G8:G71" si="0">F8*D8</f>
        <v>0</v>
      </c>
    </row>
    <row r="9" spans="1:14" ht="36">
      <c r="A9" s="11">
        <v>3</v>
      </c>
      <c r="B9" s="12" t="s">
        <v>3</v>
      </c>
      <c r="C9" s="13" t="s">
        <v>336</v>
      </c>
      <c r="D9" s="14">
        <v>6</v>
      </c>
      <c r="E9" s="256">
        <v>16.6965</v>
      </c>
      <c r="F9" s="215"/>
      <c r="G9" s="214">
        <f t="shared" si="0"/>
        <v>0</v>
      </c>
    </row>
    <row r="10" spans="1:14" ht="37.5">
      <c r="A10" s="3">
        <v>4</v>
      </c>
      <c r="B10" s="16" t="s">
        <v>337</v>
      </c>
      <c r="C10" s="13" t="s">
        <v>336</v>
      </c>
      <c r="D10" s="17">
        <v>41</v>
      </c>
      <c r="E10" s="256">
        <v>2.829202</v>
      </c>
      <c r="F10" s="215"/>
      <c r="G10" s="214">
        <f t="shared" si="0"/>
        <v>0</v>
      </c>
    </row>
    <row r="11" spans="1:14" ht="36">
      <c r="A11" s="7">
        <v>5</v>
      </c>
      <c r="B11" s="16" t="s">
        <v>4</v>
      </c>
      <c r="C11" s="20" t="s">
        <v>336</v>
      </c>
      <c r="D11" s="21">
        <v>41</v>
      </c>
      <c r="E11" s="256">
        <v>30.180000000000003</v>
      </c>
      <c r="F11" s="215"/>
      <c r="G11" s="214">
        <f t="shared" si="0"/>
        <v>0</v>
      </c>
    </row>
    <row r="12" spans="1:14" ht="19.5">
      <c r="A12" s="11">
        <v>6</v>
      </c>
      <c r="B12" s="23" t="s">
        <v>5</v>
      </c>
      <c r="C12" s="24" t="s">
        <v>336</v>
      </c>
      <c r="D12" s="25">
        <v>142</v>
      </c>
      <c r="E12" s="256">
        <v>10.086500000000001</v>
      </c>
      <c r="F12" s="215"/>
      <c r="G12" s="214">
        <f t="shared" si="0"/>
        <v>0</v>
      </c>
    </row>
    <row r="13" spans="1:14" ht="55.5">
      <c r="A13" s="3">
        <v>7</v>
      </c>
      <c r="B13" s="23" t="s">
        <v>338</v>
      </c>
      <c r="C13" s="13" t="s">
        <v>336</v>
      </c>
      <c r="D13" s="17">
        <v>142</v>
      </c>
      <c r="E13" s="256">
        <v>2.829202</v>
      </c>
      <c r="F13" s="215"/>
      <c r="G13" s="214">
        <f t="shared" si="0"/>
        <v>0</v>
      </c>
    </row>
    <row r="14" spans="1:14" ht="54">
      <c r="A14" s="7">
        <v>8</v>
      </c>
      <c r="B14" s="8" t="s">
        <v>393</v>
      </c>
      <c r="C14" s="9" t="s">
        <v>336</v>
      </c>
      <c r="D14" s="26">
        <v>20</v>
      </c>
      <c r="E14" s="256">
        <v>81.482872</v>
      </c>
      <c r="F14" s="215"/>
      <c r="G14" s="214">
        <f t="shared" si="0"/>
        <v>0</v>
      </c>
    </row>
    <row r="15" spans="1:14" ht="19.5">
      <c r="A15" s="11">
        <v>9</v>
      </c>
      <c r="B15" s="23" t="s">
        <v>6</v>
      </c>
      <c r="C15" s="24" t="s">
        <v>336</v>
      </c>
      <c r="D15" s="25">
        <v>142</v>
      </c>
      <c r="E15" s="256">
        <v>11.8245</v>
      </c>
      <c r="F15" s="215"/>
      <c r="G15" s="214">
        <f t="shared" si="0"/>
        <v>0</v>
      </c>
    </row>
    <row r="16" spans="1:14" ht="55.5">
      <c r="A16" s="3">
        <v>10</v>
      </c>
      <c r="B16" s="16" t="s">
        <v>338</v>
      </c>
      <c r="C16" s="13" t="s">
        <v>336</v>
      </c>
      <c r="D16" s="17">
        <v>142</v>
      </c>
      <c r="E16" s="256">
        <v>2.83</v>
      </c>
      <c r="F16" s="215"/>
      <c r="G16" s="214">
        <f t="shared" si="0"/>
        <v>0</v>
      </c>
    </row>
    <row r="17" spans="1:7" ht="54">
      <c r="A17" s="7">
        <v>11</v>
      </c>
      <c r="B17" s="8" t="s">
        <v>392</v>
      </c>
      <c r="C17" s="9" t="s">
        <v>336</v>
      </c>
      <c r="D17" s="26">
        <v>20</v>
      </c>
      <c r="E17" s="256">
        <v>81.482872</v>
      </c>
      <c r="F17" s="215"/>
      <c r="G17" s="214">
        <f t="shared" si="0"/>
        <v>0</v>
      </c>
    </row>
    <row r="18" spans="1:7" ht="18">
      <c r="A18" s="11">
        <v>12</v>
      </c>
      <c r="B18" s="8" t="s">
        <v>7</v>
      </c>
      <c r="C18" s="56" t="s">
        <v>8</v>
      </c>
      <c r="D18" s="30">
        <v>807.9</v>
      </c>
      <c r="E18" s="256">
        <v>7.81</v>
      </c>
      <c r="F18" s="215"/>
      <c r="G18" s="214">
        <f t="shared" si="0"/>
        <v>0</v>
      </c>
    </row>
    <row r="19" spans="1:7" ht="36">
      <c r="A19" s="3">
        <v>13</v>
      </c>
      <c r="B19" s="32" t="s">
        <v>9</v>
      </c>
      <c r="C19" s="33" t="s">
        <v>339</v>
      </c>
      <c r="D19" s="34">
        <v>60</v>
      </c>
      <c r="E19" s="256">
        <v>27.20316</v>
      </c>
      <c r="F19" s="215"/>
      <c r="G19" s="214">
        <f t="shared" si="0"/>
        <v>0</v>
      </c>
    </row>
    <row r="20" spans="1:7" ht="36">
      <c r="A20" s="7">
        <v>14</v>
      </c>
      <c r="B20" s="35" t="s">
        <v>401</v>
      </c>
      <c r="C20" s="36" t="s">
        <v>336</v>
      </c>
      <c r="D20" s="37">
        <v>191</v>
      </c>
      <c r="E20" s="256">
        <v>0.25291659999999999</v>
      </c>
      <c r="F20" s="215"/>
      <c r="G20" s="214">
        <f t="shared" si="0"/>
        <v>0</v>
      </c>
    </row>
    <row r="21" spans="1:7" ht="36">
      <c r="A21" s="11">
        <v>15</v>
      </c>
      <c r="B21" s="16" t="s">
        <v>10</v>
      </c>
      <c r="C21" s="13" t="s">
        <v>336</v>
      </c>
      <c r="D21" s="17">
        <v>191</v>
      </c>
      <c r="E21" s="256">
        <v>41.600000000000009</v>
      </c>
      <c r="F21" s="215"/>
      <c r="G21" s="214">
        <f t="shared" si="0"/>
        <v>0</v>
      </c>
    </row>
    <row r="22" spans="1:7" ht="36">
      <c r="A22" s="3">
        <v>16</v>
      </c>
      <c r="B22" s="35" t="s">
        <v>11</v>
      </c>
      <c r="C22" s="36" t="s">
        <v>336</v>
      </c>
      <c r="D22" s="34">
        <v>11.59</v>
      </c>
      <c r="E22" s="256">
        <v>32.658857100000006</v>
      </c>
      <c r="F22" s="215"/>
      <c r="G22" s="214">
        <f t="shared" si="0"/>
        <v>0</v>
      </c>
    </row>
    <row r="23" spans="1:7" ht="54">
      <c r="A23" s="7">
        <v>17</v>
      </c>
      <c r="B23" s="38" t="s">
        <v>12</v>
      </c>
      <c r="C23" s="36" t="s">
        <v>336</v>
      </c>
      <c r="D23" s="34">
        <v>486.5</v>
      </c>
      <c r="E23" s="256">
        <v>20.153454200000002</v>
      </c>
      <c r="F23" s="215"/>
      <c r="G23" s="214">
        <f t="shared" si="0"/>
        <v>0</v>
      </c>
    </row>
    <row r="24" spans="1:7" ht="36">
      <c r="A24" s="11">
        <v>18</v>
      </c>
      <c r="B24" s="40" t="s">
        <v>13</v>
      </c>
      <c r="C24" s="41" t="s">
        <v>336</v>
      </c>
      <c r="D24" s="42">
        <v>14.9</v>
      </c>
      <c r="E24" s="256">
        <v>27.74</v>
      </c>
      <c r="F24" s="215"/>
      <c r="G24" s="214">
        <f t="shared" si="0"/>
        <v>0</v>
      </c>
    </row>
    <row r="25" spans="1:7" ht="18">
      <c r="A25" s="3">
        <v>19</v>
      </c>
      <c r="B25" s="43" t="s">
        <v>15</v>
      </c>
      <c r="C25" s="24" t="s">
        <v>340</v>
      </c>
      <c r="D25" s="44">
        <v>366.6</v>
      </c>
      <c r="E25" s="256">
        <v>8.0081999999999987</v>
      </c>
      <c r="F25" s="215"/>
      <c r="G25" s="214">
        <f t="shared" si="0"/>
        <v>0</v>
      </c>
    </row>
    <row r="26" spans="1:7" ht="126">
      <c r="A26" s="7">
        <v>20</v>
      </c>
      <c r="B26" s="43" t="s">
        <v>389</v>
      </c>
      <c r="C26" s="33" t="s">
        <v>16</v>
      </c>
      <c r="D26" s="42">
        <v>12.217499999999999</v>
      </c>
      <c r="E26" s="256">
        <v>533.98337875997549</v>
      </c>
      <c r="F26" s="215"/>
      <c r="G26" s="214">
        <f t="shared" si="0"/>
        <v>0</v>
      </c>
    </row>
    <row r="27" spans="1:7" ht="144">
      <c r="A27" s="11">
        <v>21</v>
      </c>
      <c r="B27" s="43" t="s">
        <v>390</v>
      </c>
      <c r="C27" s="33" t="s">
        <v>16</v>
      </c>
      <c r="D27" s="42">
        <v>14.005040000000001</v>
      </c>
      <c r="E27" s="256">
        <v>369.42110798969509</v>
      </c>
      <c r="F27" s="215"/>
      <c r="G27" s="214">
        <f t="shared" si="0"/>
        <v>0</v>
      </c>
    </row>
    <row r="28" spans="1:7" ht="126">
      <c r="A28" s="3">
        <v>22</v>
      </c>
      <c r="B28" s="43" t="s">
        <v>391</v>
      </c>
      <c r="C28" s="33" t="s">
        <v>16</v>
      </c>
      <c r="D28" s="42">
        <v>11.763999999999999</v>
      </c>
      <c r="E28" s="256">
        <v>564.85492518974877</v>
      </c>
      <c r="F28" s="215"/>
      <c r="G28" s="214">
        <f t="shared" si="0"/>
        <v>0</v>
      </c>
    </row>
    <row r="29" spans="1:7" ht="144">
      <c r="A29" s="7">
        <v>23</v>
      </c>
      <c r="B29" s="43" t="s">
        <v>394</v>
      </c>
      <c r="C29" s="33" t="s">
        <v>16</v>
      </c>
      <c r="D29" s="45">
        <v>4.1654925</v>
      </c>
      <c r="E29" s="256">
        <v>421.46619475128085</v>
      </c>
      <c r="F29" s="215"/>
      <c r="G29" s="214">
        <f t="shared" si="0"/>
        <v>0</v>
      </c>
    </row>
    <row r="30" spans="1:7" ht="144">
      <c r="A30" s="11">
        <v>24</v>
      </c>
      <c r="B30" s="43" t="s">
        <v>395</v>
      </c>
      <c r="C30" s="33" t="s">
        <v>16</v>
      </c>
      <c r="D30" s="45">
        <v>3.9584925000000002</v>
      </c>
      <c r="E30" s="256">
        <v>412.01929705310806</v>
      </c>
      <c r="F30" s="215"/>
      <c r="G30" s="214">
        <f t="shared" si="0"/>
        <v>0</v>
      </c>
    </row>
    <row r="31" spans="1:7" ht="144">
      <c r="A31" s="3">
        <v>25</v>
      </c>
      <c r="B31" s="43" t="s">
        <v>396</v>
      </c>
      <c r="C31" s="46" t="s">
        <v>16</v>
      </c>
      <c r="D31" s="47">
        <v>2.4014399999999996</v>
      </c>
      <c r="E31" s="256">
        <v>638.80406002274356</v>
      </c>
      <c r="F31" s="215"/>
      <c r="G31" s="214">
        <f t="shared" si="0"/>
        <v>0</v>
      </c>
    </row>
    <row r="32" spans="1:7" ht="144">
      <c r="A32" s="7">
        <v>26</v>
      </c>
      <c r="B32" s="43" t="s">
        <v>341</v>
      </c>
      <c r="C32" s="46" t="s">
        <v>16</v>
      </c>
      <c r="D32" s="47">
        <v>1.6057199999999996</v>
      </c>
      <c r="E32" s="256">
        <v>575.88757127675353</v>
      </c>
      <c r="F32" s="215"/>
      <c r="G32" s="214">
        <f t="shared" si="0"/>
        <v>0</v>
      </c>
    </row>
    <row r="33" spans="1:7" ht="126">
      <c r="A33" s="11">
        <v>27</v>
      </c>
      <c r="B33" s="43" t="s">
        <v>342</v>
      </c>
      <c r="C33" s="46" t="s">
        <v>16</v>
      </c>
      <c r="D33" s="47">
        <v>0.79355999999999993</v>
      </c>
      <c r="E33" s="256">
        <v>878.21418366665239</v>
      </c>
      <c r="F33" s="215"/>
      <c r="G33" s="214">
        <f t="shared" si="0"/>
        <v>0</v>
      </c>
    </row>
    <row r="34" spans="1:7" ht="36">
      <c r="A34" s="3">
        <v>28</v>
      </c>
      <c r="B34" s="43" t="s">
        <v>17</v>
      </c>
      <c r="C34" s="24" t="s">
        <v>339</v>
      </c>
      <c r="D34" s="48">
        <v>314</v>
      </c>
      <c r="E34" s="256">
        <v>4.9593600000000002</v>
      </c>
      <c r="F34" s="215"/>
      <c r="G34" s="214">
        <f t="shared" si="0"/>
        <v>0</v>
      </c>
    </row>
    <row r="35" spans="1:7" ht="36">
      <c r="A35" s="7">
        <v>29</v>
      </c>
      <c r="B35" s="43" t="s">
        <v>18</v>
      </c>
      <c r="C35" s="24" t="s">
        <v>1</v>
      </c>
      <c r="D35" s="44">
        <v>98</v>
      </c>
      <c r="E35" s="256">
        <v>534.8608976271189</v>
      </c>
      <c r="F35" s="215"/>
      <c r="G35" s="214">
        <f t="shared" si="0"/>
        <v>0</v>
      </c>
    </row>
    <row r="36" spans="1:7" ht="36">
      <c r="A36" s="11">
        <v>30</v>
      </c>
      <c r="B36" s="43" t="s">
        <v>19</v>
      </c>
      <c r="C36" s="36" t="s">
        <v>1</v>
      </c>
      <c r="D36" s="34">
        <v>98</v>
      </c>
      <c r="E36" s="256">
        <v>1.2292999999999998</v>
      </c>
      <c r="F36" s="215"/>
      <c r="G36" s="214">
        <f t="shared" si="0"/>
        <v>0</v>
      </c>
    </row>
    <row r="37" spans="1:7" ht="36">
      <c r="A37" s="3">
        <v>31</v>
      </c>
      <c r="B37" s="43" t="s">
        <v>20</v>
      </c>
      <c r="C37" s="36" t="s">
        <v>1</v>
      </c>
      <c r="D37" s="34">
        <v>98</v>
      </c>
      <c r="E37" s="256">
        <v>8.9610079999999996</v>
      </c>
      <c r="F37" s="215"/>
      <c r="G37" s="214">
        <f t="shared" si="0"/>
        <v>0</v>
      </c>
    </row>
    <row r="38" spans="1:7" ht="36">
      <c r="A38" s="7">
        <v>32</v>
      </c>
      <c r="B38" s="43" t="s">
        <v>21</v>
      </c>
      <c r="C38" s="24" t="s">
        <v>1</v>
      </c>
      <c r="D38" s="44">
        <v>17</v>
      </c>
      <c r="E38" s="256">
        <v>169.95632067796612</v>
      </c>
      <c r="F38" s="215"/>
      <c r="G38" s="214">
        <f t="shared" si="0"/>
        <v>0</v>
      </c>
    </row>
    <row r="39" spans="1:7" ht="36">
      <c r="A39" s="11">
        <v>33</v>
      </c>
      <c r="B39" s="43" t="s">
        <v>22</v>
      </c>
      <c r="C39" s="36" t="s">
        <v>1</v>
      </c>
      <c r="D39" s="34">
        <v>17</v>
      </c>
      <c r="E39" s="256">
        <v>0.8960499999999999</v>
      </c>
      <c r="F39" s="215"/>
      <c r="G39" s="214">
        <f t="shared" si="0"/>
        <v>0</v>
      </c>
    </row>
    <row r="40" spans="1:7" ht="36">
      <c r="A40" s="3">
        <v>34</v>
      </c>
      <c r="B40" s="43" t="s">
        <v>23</v>
      </c>
      <c r="C40" s="36" t="s">
        <v>1</v>
      </c>
      <c r="D40" s="34">
        <v>17</v>
      </c>
      <c r="E40" s="256">
        <v>3.3843239999999999</v>
      </c>
      <c r="F40" s="215"/>
      <c r="G40" s="214">
        <f t="shared" si="0"/>
        <v>0</v>
      </c>
    </row>
    <row r="41" spans="1:7" ht="36">
      <c r="A41" s="7">
        <v>35</v>
      </c>
      <c r="B41" s="43" t="s">
        <v>24</v>
      </c>
      <c r="C41" s="24" t="s">
        <v>1</v>
      </c>
      <c r="D41" s="44">
        <v>25</v>
      </c>
      <c r="E41" s="256">
        <v>134.93157491525423</v>
      </c>
      <c r="F41" s="215"/>
      <c r="G41" s="214">
        <f t="shared" si="0"/>
        <v>0</v>
      </c>
    </row>
    <row r="42" spans="1:7" ht="36">
      <c r="A42" s="11">
        <v>36</v>
      </c>
      <c r="B42" s="43" t="s">
        <v>25</v>
      </c>
      <c r="C42" s="36" t="s">
        <v>1</v>
      </c>
      <c r="D42" s="34">
        <v>25</v>
      </c>
      <c r="E42" s="256">
        <v>0.89605000000000001</v>
      </c>
      <c r="F42" s="215"/>
      <c r="G42" s="214">
        <f t="shared" si="0"/>
        <v>0</v>
      </c>
    </row>
    <row r="43" spans="1:7" ht="36">
      <c r="A43" s="3">
        <v>37</v>
      </c>
      <c r="B43" s="43" t="s">
        <v>26</v>
      </c>
      <c r="C43" s="36" t="s">
        <v>1</v>
      </c>
      <c r="D43" s="34">
        <v>25</v>
      </c>
      <c r="E43" s="256">
        <v>3.3843239999999999</v>
      </c>
      <c r="F43" s="215"/>
      <c r="G43" s="214">
        <f t="shared" si="0"/>
        <v>0</v>
      </c>
    </row>
    <row r="44" spans="1:7" ht="36">
      <c r="A44" s="7">
        <v>38</v>
      </c>
      <c r="B44" s="43" t="s">
        <v>27</v>
      </c>
      <c r="C44" s="24" t="s">
        <v>1</v>
      </c>
      <c r="D44" s="44">
        <v>14</v>
      </c>
      <c r="E44" s="256">
        <v>44.160786237288157</v>
      </c>
      <c r="F44" s="215"/>
      <c r="G44" s="214">
        <f t="shared" si="0"/>
        <v>0</v>
      </c>
    </row>
    <row r="45" spans="1:7" ht="36">
      <c r="A45" s="11">
        <v>39</v>
      </c>
      <c r="B45" s="43" t="s">
        <v>28</v>
      </c>
      <c r="C45" s="36" t="s">
        <v>1</v>
      </c>
      <c r="D45" s="34">
        <v>14</v>
      </c>
      <c r="E45" s="256">
        <v>0.56989999999999996</v>
      </c>
      <c r="F45" s="215"/>
      <c r="G45" s="214">
        <f t="shared" si="0"/>
        <v>0</v>
      </c>
    </row>
    <row r="46" spans="1:7" ht="36">
      <c r="A46" s="3">
        <v>40</v>
      </c>
      <c r="B46" s="43" t="s">
        <v>29</v>
      </c>
      <c r="C46" s="36" t="s">
        <v>1</v>
      </c>
      <c r="D46" s="34">
        <v>14</v>
      </c>
      <c r="E46" s="256">
        <v>1.0487099999999998</v>
      </c>
      <c r="F46" s="215"/>
      <c r="G46" s="214">
        <f t="shared" si="0"/>
        <v>0</v>
      </c>
    </row>
    <row r="47" spans="1:7" ht="36">
      <c r="A47" s="7">
        <v>41</v>
      </c>
      <c r="B47" s="43" t="s">
        <v>30</v>
      </c>
      <c r="C47" s="24" t="s">
        <v>1</v>
      </c>
      <c r="D47" s="44">
        <v>3</v>
      </c>
      <c r="E47" s="256">
        <v>20.952315389830517</v>
      </c>
      <c r="F47" s="215"/>
      <c r="G47" s="214">
        <f t="shared" si="0"/>
        <v>0</v>
      </c>
    </row>
    <row r="48" spans="1:7" ht="36">
      <c r="A48" s="11">
        <v>42</v>
      </c>
      <c r="B48" s="43" t="s">
        <v>31</v>
      </c>
      <c r="C48" s="36" t="s">
        <v>1</v>
      </c>
      <c r="D48" s="34">
        <v>3</v>
      </c>
      <c r="E48" s="256">
        <v>0.48790300000000003</v>
      </c>
      <c r="F48" s="215"/>
      <c r="G48" s="214">
        <f t="shared" si="0"/>
        <v>0</v>
      </c>
    </row>
    <row r="49" spans="1:7" ht="36">
      <c r="A49" s="3">
        <v>43</v>
      </c>
      <c r="B49" s="43" t="s">
        <v>32</v>
      </c>
      <c r="C49" s="36" t="s">
        <v>1</v>
      </c>
      <c r="D49" s="34">
        <v>3</v>
      </c>
      <c r="E49" s="256">
        <v>0.59503200000000001</v>
      </c>
      <c r="F49" s="215"/>
      <c r="G49" s="214">
        <f t="shared" si="0"/>
        <v>0</v>
      </c>
    </row>
    <row r="50" spans="1:7" ht="36">
      <c r="A50" s="7">
        <v>44</v>
      </c>
      <c r="B50" s="43" t="s">
        <v>33</v>
      </c>
      <c r="C50" s="24" t="s">
        <v>1</v>
      </c>
      <c r="D50" s="44">
        <v>7</v>
      </c>
      <c r="E50" s="256">
        <v>7.5899745762711888</v>
      </c>
      <c r="F50" s="215"/>
      <c r="G50" s="214">
        <f t="shared" si="0"/>
        <v>0</v>
      </c>
    </row>
    <row r="51" spans="1:7" ht="36">
      <c r="A51" s="11">
        <v>45</v>
      </c>
      <c r="B51" s="43" t="s">
        <v>34</v>
      </c>
      <c r="C51" s="36" t="s">
        <v>1</v>
      </c>
      <c r="D51" s="34">
        <v>7</v>
      </c>
      <c r="E51" s="256">
        <v>0.46702900000000003</v>
      </c>
      <c r="F51" s="215"/>
      <c r="G51" s="214">
        <f t="shared" si="0"/>
        <v>0</v>
      </c>
    </row>
    <row r="52" spans="1:7" ht="36">
      <c r="A52" s="3">
        <v>46</v>
      </c>
      <c r="B52" s="43" t="s">
        <v>35</v>
      </c>
      <c r="C52" s="36" t="s">
        <v>1</v>
      </c>
      <c r="D52" s="34">
        <v>7</v>
      </c>
      <c r="E52" s="256">
        <v>0.46349000000000001</v>
      </c>
      <c r="F52" s="215"/>
      <c r="G52" s="214">
        <f t="shared" si="0"/>
        <v>0</v>
      </c>
    </row>
    <row r="53" spans="1:7" ht="36">
      <c r="A53" s="7">
        <v>47</v>
      </c>
      <c r="B53" s="43" t="s">
        <v>36</v>
      </c>
      <c r="C53" s="24" t="s">
        <v>1</v>
      </c>
      <c r="D53" s="44">
        <v>28</v>
      </c>
      <c r="E53" s="256">
        <v>2.3529806779661016</v>
      </c>
      <c r="F53" s="215"/>
      <c r="G53" s="214">
        <f t="shared" si="0"/>
        <v>0</v>
      </c>
    </row>
    <row r="54" spans="1:7" ht="36">
      <c r="A54" s="11">
        <v>48</v>
      </c>
      <c r="B54" s="43" t="s">
        <v>37</v>
      </c>
      <c r="C54" s="36" t="s">
        <v>1</v>
      </c>
      <c r="D54" s="34">
        <v>28</v>
      </c>
      <c r="E54" s="256">
        <v>0.23699350000000002</v>
      </c>
      <c r="F54" s="215"/>
      <c r="G54" s="214">
        <f t="shared" si="0"/>
        <v>0</v>
      </c>
    </row>
    <row r="55" spans="1:7" ht="36">
      <c r="A55" s="3">
        <v>49</v>
      </c>
      <c r="B55" s="43" t="s">
        <v>38</v>
      </c>
      <c r="C55" s="36" t="s">
        <v>1</v>
      </c>
      <c r="D55" s="34">
        <v>28</v>
      </c>
      <c r="E55" s="256">
        <v>0.371417</v>
      </c>
      <c r="F55" s="215"/>
      <c r="G55" s="214">
        <f t="shared" si="0"/>
        <v>0</v>
      </c>
    </row>
    <row r="56" spans="1:7" ht="36">
      <c r="A56" s="7">
        <v>50</v>
      </c>
      <c r="B56" s="43" t="s">
        <v>39</v>
      </c>
      <c r="C56" s="24" t="s">
        <v>40</v>
      </c>
      <c r="D56" s="44">
        <v>26</v>
      </c>
      <c r="E56" s="256">
        <v>426.62281355932214</v>
      </c>
      <c r="F56" s="215"/>
      <c r="G56" s="214">
        <f t="shared" si="0"/>
        <v>0</v>
      </c>
    </row>
    <row r="57" spans="1:7" ht="36">
      <c r="A57" s="11">
        <v>51</v>
      </c>
      <c r="B57" s="43" t="s">
        <v>41</v>
      </c>
      <c r="C57" s="24" t="s">
        <v>40</v>
      </c>
      <c r="D57" s="44">
        <v>4</v>
      </c>
      <c r="E57" s="256">
        <v>168.14823728813562</v>
      </c>
      <c r="F57" s="215"/>
      <c r="G57" s="214">
        <f t="shared" si="0"/>
        <v>0</v>
      </c>
    </row>
    <row r="58" spans="1:7" ht="36">
      <c r="A58" s="3">
        <v>52</v>
      </c>
      <c r="B58" s="43" t="s">
        <v>42</v>
      </c>
      <c r="C58" s="24" t="s">
        <v>40</v>
      </c>
      <c r="D58" s="44">
        <v>40</v>
      </c>
      <c r="E58" s="256">
        <v>146.9617966101695</v>
      </c>
      <c r="F58" s="215"/>
      <c r="G58" s="214">
        <f t="shared" si="0"/>
        <v>0</v>
      </c>
    </row>
    <row r="59" spans="1:7" ht="36">
      <c r="A59" s="7">
        <v>53</v>
      </c>
      <c r="B59" s="43" t="s">
        <v>43</v>
      </c>
      <c r="C59" s="24" t="s">
        <v>40</v>
      </c>
      <c r="D59" s="44">
        <v>6</v>
      </c>
      <c r="E59" s="256">
        <v>30.860101694915258</v>
      </c>
      <c r="F59" s="215"/>
      <c r="G59" s="214">
        <f t="shared" si="0"/>
        <v>0</v>
      </c>
    </row>
    <row r="60" spans="1:7" ht="36">
      <c r="A60" s="11">
        <v>54</v>
      </c>
      <c r="B60" s="43" t="s">
        <v>44</v>
      </c>
      <c r="C60" s="24" t="s">
        <v>40</v>
      </c>
      <c r="D60" s="44">
        <v>2</v>
      </c>
      <c r="E60" s="256">
        <v>18.148237288135594</v>
      </c>
      <c r="F60" s="215"/>
      <c r="G60" s="214">
        <f t="shared" si="0"/>
        <v>0</v>
      </c>
    </row>
    <row r="61" spans="1:7" ht="36">
      <c r="A61" s="3">
        <v>55</v>
      </c>
      <c r="B61" s="43" t="s">
        <v>45</v>
      </c>
      <c r="C61" s="24" t="s">
        <v>40</v>
      </c>
      <c r="D61" s="44">
        <v>5</v>
      </c>
      <c r="E61" s="256">
        <v>8.9956949152542371</v>
      </c>
      <c r="F61" s="215"/>
      <c r="G61" s="214">
        <f t="shared" si="0"/>
        <v>0</v>
      </c>
    </row>
    <row r="62" spans="1:7" ht="18">
      <c r="A62" s="7">
        <v>56</v>
      </c>
      <c r="B62" s="43" t="s">
        <v>46</v>
      </c>
      <c r="C62" s="24" t="s">
        <v>1</v>
      </c>
      <c r="D62" s="25">
        <v>70</v>
      </c>
      <c r="E62" s="256">
        <v>0.90699999999999992</v>
      </c>
      <c r="F62" s="215"/>
      <c r="G62" s="214">
        <f t="shared" si="0"/>
        <v>0</v>
      </c>
    </row>
    <row r="63" spans="1:7" ht="18">
      <c r="A63" s="11">
        <v>57</v>
      </c>
      <c r="B63" s="43" t="s">
        <v>47</v>
      </c>
      <c r="C63" s="24" t="s">
        <v>8</v>
      </c>
      <c r="D63" s="49">
        <v>1.3135999999999999</v>
      </c>
      <c r="E63" s="256">
        <v>3942.0052470117066</v>
      </c>
      <c r="F63" s="215"/>
      <c r="G63" s="214">
        <f t="shared" si="0"/>
        <v>0</v>
      </c>
    </row>
    <row r="64" spans="1:7" ht="18">
      <c r="A64" s="3">
        <v>58</v>
      </c>
      <c r="B64" s="43" t="s">
        <v>48</v>
      </c>
      <c r="C64" s="24" t="s">
        <v>8</v>
      </c>
      <c r="D64" s="49">
        <v>0.11459999999999999</v>
      </c>
      <c r="E64" s="256">
        <v>3949.6613742716008</v>
      </c>
      <c r="F64" s="215"/>
      <c r="G64" s="214">
        <f t="shared" si="0"/>
        <v>0</v>
      </c>
    </row>
    <row r="65" spans="1:7" ht="18">
      <c r="A65" s="7">
        <v>59</v>
      </c>
      <c r="B65" s="43" t="s">
        <v>49</v>
      </c>
      <c r="C65" s="24" t="s">
        <v>8</v>
      </c>
      <c r="D65" s="49">
        <v>0.46750000000000003</v>
      </c>
      <c r="E65" s="256">
        <v>4053.3642273180462</v>
      </c>
      <c r="F65" s="215"/>
      <c r="G65" s="214">
        <f t="shared" si="0"/>
        <v>0</v>
      </c>
    </row>
    <row r="66" spans="1:7" ht="18">
      <c r="A66" s="11">
        <v>60</v>
      </c>
      <c r="B66" s="43" t="s">
        <v>50</v>
      </c>
      <c r="C66" s="24" t="s">
        <v>8</v>
      </c>
      <c r="D66" s="49">
        <v>9.64E-2</v>
      </c>
      <c r="E66" s="256">
        <v>4615.6930135733874</v>
      </c>
      <c r="F66" s="215"/>
      <c r="G66" s="214">
        <f t="shared" si="0"/>
        <v>0</v>
      </c>
    </row>
    <row r="67" spans="1:7" ht="18">
      <c r="A67" s="3">
        <v>61</v>
      </c>
      <c r="B67" s="43" t="s">
        <v>51</v>
      </c>
      <c r="C67" s="24" t="s">
        <v>8</v>
      </c>
      <c r="D67" s="49">
        <v>2.06E-2</v>
      </c>
      <c r="E67" s="256">
        <v>4562.7759881520487</v>
      </c>
      <c r="F67" s="215"/>
      <c r="G67" s="214">
        <f t="shared" si="0"/>
        <v>0</v>
      </c>
    </row>
    <row r="68" spans="1:7" ht="18">
      <c r="A68" s="7">
        <v>62</v>
      </c>
      <c r="B68" s="43" t="s">
        <v>52</v>
      </c>
      <c r="C68" s="24" t="s">
        <v>8</v>
      </c>
      <c r="D68" s="49">
        <v>2.06E-2</v>
      </c>
      <c r="E68" s="256">
        <v>3822.2790324173111</v>
      </c>
      <c r="F68" s="215"/>
      <c r="G68" s="214">
        <f t="shared" si="0"/>
        <v>0</v>
      </c>
    </row>
    <row r="69" spans="1:7" ht="18">
      <c r="A69" s="11">
        <v>63</v>
      </c>
      <c r="B69" s="43" t="s">
        <v>53</v>
      </c>
      <c r="C69" s="24" t="s">
        <v>8</v>
      </c>
      <c r="D69" s="49">
        <v>3.4799999999999998E-2</v>
      </c>
      <c r="E69" s="256">
        <v>3041.5890746152349</v>
      </c>
      <c r="F69" s="215"/>
      <c r="G69" s="214">
        <f t="shared" si="0"/>
        <v>0</v>
      </c>
    </row>
    <row r="70" spans="1:7" ht="36">
      <c r="A70" s="3">
        <v>64</v>
      </c>
      <c r="B70" s="43" t="s">
        <v>54</v>
      </c>
      <c r="C70" s="24" t="s">
        <v>55</v>
      </c>
      <c r="D70" s="42">
        <v>12.5</v>
      </c>
      <c r="E70" s="256">
        <v>2.3602600000000002</v>
      </c>
      <c r="F70" s="215"/>
      <c r="G70" s="214">
        <f t="shared" si="0"/>
        <v>0</v>
      </c>
    </row>
    <row r="71" spans="1:7" ht="18">
      <c r="A71" s="7">
        <v>65</v>
      </c>
      <c r="B71" s="43" t="s">
        <v>56</v>
      </c>
      <c r="C71" s="24" t="s">
        <v>57</v>
      </c>
      <c r="D71" s="42">
        <v>1</v>
      </c>
      <c r="E71" s="256">
        <v>170.60325423728816</v>
      </c>
      <c r="F71" s="215"/>
      <c r="G71" s="214">
        <f t="shared" si="0"/>
        <v>0</v>
      </c>
    </row>
    <row r="72" spans="1:7" ht="36">
      <c r="A72" s="11">
        <v>66</v>
      </c>
      <c r="B72" s="43" t="s">
        <v>58</v>
      </c>
      <c r="C72" s="24" t="s">
        <v>1</v>
      </c>
      <c r="D72" s="42">
        <v>25</v>
      </c>
      <c r="E72" s="256">
        <v>5</v>
      </c>
      <c r="F72" s="215"/>
      <c r="G72" s="214">
        <f t="shared" ref="G72:G101" si="1">F72*D72</f>
        <v>0</v>
      </c>
    </row>
    <row r="73" spans="1:7" ht="18">
      <c r="A73" s="3">
        <v>67</v>
      </c>
      <c r="B73" s="43" t="s">
        <v>59</v>
      </c>
      <c r="C73" s="24" t="s">
        <v>57</v>
      </c>
      <c r="D73" s="42">
        <v>1</v>
      </c>
      <c r="E73" s="256">
        <v>17.091999999999999</v>
      </c>
      <c r="F73" s="215"/>
      <c r="G73" s="214">
        <f t="shared" si="1"/>
        <v>0</v>
      </c>
    </row>
    <row r="74" spans="1:7" ht="18">
      <c r="A74" s="7">
        <v>68</v>
      </c>
      <c r="B74" s="43" t="s">
        <v>60</v>
      </c>
      <c r="C74" s="24" t="s">
        <v>40</v>
      </c>
      <c r="D74" s="44">
        <v>2</v>
      </c>
      <c r="E74" s="256">
        <v>20.690610169491524</v>
      </c>
      <c r="F74" s="215"/>
      <c r="G74" s="214">
        <f t="shared" si="1"/>
        <v>0</v>
      </c>
    </row>
    <row r="75" spans="1:7" ht="36">
      <c r="A75" s="11">
        <v>69</v>
      </c>
      <c r="B75" s="32" t="s">
        <v>61</v>
      </c>
      <c r="C75" s="36" t="s">
        <v>57</v>
      </c>
      <c r="D75" s="51">
        <v>2</v>
      </c>
      <c r="E75" s="256">
        <v>3214.9891186440686</v>
      </c>
      <c r="F75" s="215"/>
      <c r="G75" s="214">
        <f t="shared" si="1"/>
        <v>0</v>
      </c>
    </row>
    <row r="76" spans="1:7" ht="36">
      <c r="A76" s="3">
        <v>70</v>
      </c>
      <c r="B76" s="32" t="s">
        <v>62</v>
      </c>
      <c r="C76" s="36" t="s">
        <v>57</v>
      </c>
      <c r="D76" s="51">
        <v>3</v>
      </c>
      <c r="E76" s="256">
        <v>18375.202300000001</v>
      </c>
      <c r="F76" s="215"/>
      <c r="G76" s="214">
        <f t="shared" si="1"/>
        <v>0</v>
      </c>
    </row>
    <row r="77" spans="1:7" ht="36">
      <c r="A77" s="7">
        <v>71</v>
      </c>
      <c r="B77" s="32" t="s">
        <v>63</v>
      </c>
      <c r="C77" s="36" t="s">
        <v>57</v>
      </c>
      <c r="D77" s="51">
        <v>4</v>
      </c>
      <c r="E77" s="256">
        <v>12635.064</v>
      </c>
      <c r="F77" s="215"/>
      <c r="G77" s="214">
        <f t="shared" si="1"/>
        <v>0</v>
      </c>
    </row>
    <row r="78" spans="1:7" ht="36">
      <c r="A78" s="11">
        <v>72</v>
      </c>
      <c r="B78" s="32" t="s">
        <v>64</v>
      </c>
      <c r="C78" s="36" t="s">
        <v>57</v>
      </c>
      <c r="D78" s="51">
        <v>4</v>
      </c>
      <c r="E78" s="256">
        <v>3010.7136949152546</v>
      </c>
      <c r="F78" s="215"/>
      <c r="G78" s="214">
        <f t="shared" si="1"/>
        <v>0</v>
      </c>
    </row>
    <row r="79" spans="1:7" ht="36">
      <c r="A79" s="3">
        <v>73</v>
      </c>
      <c r="B79" s="32" t="s">
        <v>65</v>
      </c>
      <c r="C79" s="36" t="s">
        <v>57</v>
      </c>
      <c r="D79" s="51">
        <v>1</v>
      </c>
      <c r="E79" s="256">
        <v>1041.5131525423731</v>
      </c>
      <c r="F79" s="215"/>
      <c r="G79" s="214">
        <f t="shared" si="1"/>
        <v>0</v>
      </c>
    </row>
    <row r="80" spans="1:7" ht="36">
      <c r="A80" s="7">
        <v>74</v>
      </c>
      <c r="B80" s="43" t="s">
        <v>397</v>
      </c>
      <c r="C80" s="24" t="s">
        <v>8</v>
      </c>
      <c r="D80" s="42">
        <v>0.6</v>
      </c>
      <c r="E80" s="256">
        <v>16209.448474576273</v>
      </c>
      <c r="F80" s="215"/>
      <c r="G80" s="214">
        <f t="shared" si="1"/>
        <v>0</v>
      </c>
    </row>
    <row r="81" spans="1:7" ht="36">
      <c r="A81" s="11">
        <v>75</v>
      </c>
      <c r="B81" s="43" t="s">
        <v>398</v>
      </c>
      <c r="C81" s="24" t="s">
        <v>8</v>
      </c>
      <c r="D81" s="42">
        <v>0.46800000000000003</v>
      </c>
      <c r="E81" s="256">
        <v>8892.1875010864842</v>
      </c>
      <c r="F81" s="215"/>
      <c r="G81" s="214">
        <f t="shared" si="1"/>
        <v>0</v>
      </c>
    </row>
    <row r="82" spans="1:7" ht="18">
      <c r="A82" s="3">
        <v>76</v>
      </c>
      <c r="B82" s="43" t="s">
        <v>66</v>
      </c>
      <c r="C82" s="24" t="s">
        <v>57</v>
      </c>
      <c r="D82" s="42">
        <v>4</v>
      </c>
      <c r="E82" s="256">
        <v>16915.281728813563</v>
      </c>
      <c r="F82" s="215"/>
      <c r="G82" s="214">
        <f t="shared" si="1"/>
        <v>0</v>
      </c>
    </row>
    <row r="83" spans="1:7" ht="18">
      <c r="A83" s="7">
        <v>77</v>
      </c>
      <c r="B83" s="43" t="s">
        <v>67</v>
      </c>
      <c r="C83" s="24" t="s">
        <v>57</v>
      </c>
      <c r="D83" s="42">
        <v>1</v>
      </c>
      <c r="E83" s="256">
        <v>5157.9953559322048</v>
      </c>
      <c r="F83" s="215"/>
      <c r="G83" s="214">
        <f t="shared" si="1"/>
        <v>0</v>
      </c>
    </row>
    <row r="84" spans="1:7" ht="18">
      <c r="A84" s="11">
        <v>78</v>
      </c>
      <c r="B84" s="43" t="s">
        <v>68</v>
      </c>
      <c r="C84" s="24" t="s">
        <v>57</v>
      </c>
      <c r="D84" s="42">
        <v>6</v>
      </c>
      <c r="E84" s="256">
        <v>355.0756610169492</v>
      </c>
      <c r="F84" s="215"/>
      <c r="G84" s="214">
        <f t="shared" si="1"/>
        <v>0</v>
      </c>
    </row>
    <row r="85" spans="1:7" ht="18">
      <c r="A85" s="3">
        <v>79</v>
      </c>
      <c r="B85" s="43" t="s">
        <v>69</v>
      </c>
      <c r="C85" s="24" t="s">
        <v>57</v>
      </c>
      <c r="D85" s="42">
        <v>14</v>
      </c>
      <c r="E85" s="256">
        <v>215.50508474576273</v>
      </c>
      <c r="F85" s="215"/>
      <c r="G85" s="214">
        <f t="shared" si="1"/>
        <v>0</v>
      </c>
    </row>
    <row r="86" spans="1:7" ht="18">
      <c r="A86" s="7">
        <v>80</v>
      </c>
      <c r="B86" s="43" t="s">
        <v>70</v>
      </c>
      <c r="C86" s="24" t="s">
        <v>57</v>
      </c>
      <c r="D86" s="42">
        <v>1</v>
      </c>
      <c r="E86" s="256">
        <v>25.122440677966104</v>
      </c>
      <c r="F86" s="215"/>
      <c r="G86" s="214">
        <f t="shared" si="1"/>
        <v>0</v>
      </c>
    </row>
    <row r="87" spans="1:7" ht="18">
      <c r="A87" s="11">
        <v>81</v>
      </c>
      <c r="B87" s="43" t="s">
        <v>71</v>
      </c>
      <c r="C87" s="24" t="s">
        <v>40</v>
      </c>
      <c r="D87" s="44">
        <v>4</v>
      </c>
      <c r="E87" s="256">
        <v>273.15909152542372</v>
      </c>
      <c r="F87" s="215"/>
      <c r="G87" s="214">
        <f t="shared" si="1"/>
        <v>0</v>
      </c>
    </row>
    <row r="88" spans="1:7" ht="18">
      <c r="A88" s="3">
        <v>82</v>
      </c>
      <c r="B88" s="43" t="s">
        <v>72</v>
      </c>
      <c r="C88" s="24" t="s">
        <v>40</v>
      </c>
      <c r="D88" s="44">
        <v>1</v>
      </c>
      <c r="E88" s="256">
        <v>6.8794305084745764</v>
      </c>
      <c r="F88" s="215"/>
      <c r="G88" s="214">
        <f t="shared" si="1"/>
        <v>0</v>
      </c>
    </row>
    <row r="89" spans="1:7" ht="18">
      <c r="A89" s="7">
        <v>83</v>
      </c>
      <c r="B89" s="43" t="s">
        <v>73</v>
      </c>
      <c r="C89" s="24" t="s">
        <v>40</v>
      </c>
      <c r="D89" s="44">
        <v>1</v>
      </c>
      <c r="E89" s="256">
        <v>6.5634915254237303</v>
      </c>
      <c r="F89" s="215"/>
      <c r="G89" s="214">
        <f t="shared" si="1"/>
        <v>0</v>
      </c>
    </row>
    <row r="90" spans="1:7" ht="18">
      <c r="A90" s="11">
        <v>84</v>
      </c>
      <c r="B90" s="43" t="s">
        <v>343</v>
      </c>
      <c r="C90" s="24" t="s">
        <v>40</v>
      </c>
      <c r="D90" s="44">
        <v>9</v>
      </c>
      <c r="E90" s="256">
        <v>74.927898305084739</v>
      </c>
      <c r="F90" s="215"/>
      <c r="G90" s="214">
        <f t="shared" si="1"/>
        <v>0</v>
      </c>
    </row>
    <row r="91" spans="1:7" ht="18">
      <c r="A91" s="3">
        <v>85</v>
      </c>
      <c r="B91" s="43" t="s">
        <v>344</v>
      </c>
      <c r="C91" s="24" t="s">
        <v>40</v>
      </c>
      <c r="D91" s="44">
        <v>4</v>
      </c>
      <c r="E91" s="256">
        <v>71.199084745762718</v>
      </c>
      <c r="F91" s="215"/>
      <c r="G91" s="214">
        <f t="shared" si="1"/>
        <v>0</v>
      </c>
    </row>
    <row r="92" spans="1:7" ht="18">
      <c r="A92" s="7">
        <v>86</v>
      </c>
      <c r="B92" s="43" t="s">
        <v>345</v>
      </c>
      <c r="C92" s="24" t="s">
        <v>40</v>
      </c>
      <c r="D92" s="44">
        <v>2</v>
      </c>
      <c r="E92" s="256">
        <v>17.30077966101695</v>
      </c>
      <c r="F92" s="215"/>
      <c r="G92" s="214">
        <f t="shared" si="1"/>
        <v>0</v>
      </c>
    </row>
    <row r="93" spans="1:7" ht="18">
      <c r="A93" s="11">
        <v>87</v>
      </c>
      <c r="B93" s="43" t="s">
        <v>346</v>
      </c>
      <c r="C93" s="24" t="s">
        <v>40</v>
      </c>
      <c r="D93" s="44">
        <v>4</v>
      </c>
      <c r="E93" s="256">
        <v>13.275355932203391</v>
      </c>
      <c r="F93" s="215"/>
      <c r="G93" s="214">
        <f t="shared" si="1"/>
        <v>0</v>
      </c>
    </row>
    <row r="94" spans="1:7" ht="18">
      <c r="A94" s="3">
        <v>88</v>
      </c>
      <c r="B94" s="43" t="s">
        <v>74</v>
      </c>
      <c r="C94" s="24" t="s">
        <v>40</v>
      </c>
      <c r="D94" s="44">
        <v>1</v>
      </c>
      <c r="E94" s="256">
        <v>7.8092542372881368</v>
      </c>
      <c r="F94" s="215"/>
      <c r="G94" s="214">
        <f t="shared" si="1"/>
        <v>0</v>
      </c>
    </row>
    <row r="95" spans="1:7" ht="36">
      <c r="A95" s="7">
        <v>89</v>
      </c>
      <c r="B95" s="32" t="s">
        <v>75</v>
      </c>
      <c r="C95" s="33" t="s">
        <v>16</v>
      </c>
      <c r="D95" s="51">
        <v>0.16</v>
      </c>
      <c r="E95" s="256">
        <v>157.37360000000001</v>
      </c>
      <c r="F95" s="215"/>
      <c r="G95" s="214">
        <f t="shared" si="1"/>
        <v>0</v>
      </c>
    </row>
    <row r="96" spans="1:7" ht="36">
      <c r="A96" s="11">
        <v>90</v>
      </c>
      <c r="B96" s="32" t="s">
        <v>76</v>
      </c>
      <c r="C96" s="33" t="s">
        <v>16</v>
      </c>
      <c r="D96" s="45">
        <v>7.0000000000000001E-3</v>
      </c>
      <c r="E96" s="256">
        <v>157.37360000000001</v>
      </c>
      <c r="F96" s="215"/>
      <c r="G96" s="214">
        <f t="shared" si="1"/>
        <v>0</v>
      </c>
    </row>
    <row r="97" spans="1:7" ht="54">
      <c r="A97" s="3">
        <v>91</v>
      </c>
      <c r="B97" s="43" t="s">
        <v>77</v>
      </c>
      <c r="C97" s="24" t="s">
        <v>78</v>
      </c>
      <c r="D97" s="25">
        <v>2</v>
      </c>
      <c r="E97" s="256">
        <v>231110.44010000001</v>
      </c>
      <c r="F97" s="215"/>
      <c r="G97" s="214">
        <f t="shared" si="1"/>
        <v>0</v>
      </c>
    </row>
    <row r="98" spans="1:7" ht="18">
      <c r="A98" s="7">
        <v>92</v>
      </c>
      <c r="B98" s="35" t="s">
        <v>79</v>
      </c>
      <c r="C98" s="24" t="s">
        <v>80</v>
      </c>
      <c r="D98" s="25">
        <v>117</v>
      </c>
      <c r="E98" s="256">
        <v>0.17</v>
      </c>
      <c r="F98" s="215"/>
      <c r="G98" s="214">
        <f t="shared" si="1"/>
        <v>0</v>
      </c>
    </row>
    <row r="99" spans="1:7" ht="18">
      <c r="A99" s="11">
        <v>93</v>
      </c>
      <c r="B99" s="35" t="s">
        <v>81</v>
      </c>
      <c r="C99" s="24" t="s">
        <v>40</v>
      </c>
      <c r="D99" s="25">
        <v>2</v>
      </c>
      <c r="E99" s="256">
        <v>151.584</v>
      </c>
      <c r="F99" s="215"/>
      <c r="G99" s="214">
        <f t="shared" si="1"/>
        <v>0</v>
      </c>
    </row>
    <row r="100" spans="1:7" ht="36">
      <c r="A100" s="3">
        <v>94</v>
      </c>
      <c r="B100" s="43" t="s">
        <v>82</v>
      </c>
      <c r="C100" s="24" t="s">
        <v>78</v>
      </c>
      <c r="D100" s="25">
        <v>1</v>
      </c>
      <c r="E100" s="256">
        <v>5091.3477627118646</v>
      </c>
      <c r="F100" s="215"/>
      <c r="G100" s="214">
        <f t="shared" si="1"/>
        <v>0</v>
      </c>
    </row>
    <row r="101" spans="1:7" ht="54.75" thickBot="1">
      <c r="A101" s="7">
        <v>95</v>
      </c>
      <c r="B101" s="43" t="s">
        <v>83</v>
      </c>
      <c r="C101" s="24" t="s">
        <v>78</v>
      </c>
      <c r="D101" s="25">
        <v>1</v>
      </c>
      <c r="E101" s="256">
        <v>13002.372881355934</v>
      </c>
      <c r="F101" s="215"/>
      <c r="G101" s="214">
        <f t="shared" si="1"/>
        <v>0</v>
      </c>
    </row>
    <row r="102" spans="1:7" ht="29.25" customHeight="1" thickBot="1">
      <c r="A102" s="52"/>
      <c r="B102" s="156" t="s">
        <v>84</v>
      </c>
      <c r="C102" s="158"/>
      <c r="D102" s="156"/>
      <c r="E102" s="216"/>
      <c r="F102" s="217"/>
      <c r="G102" s="218">
        <f>SUM(G7:G101)</f>
        <v>0</v>
      </c>
    </row>
    <row r="103" spans="1:7" ht="47.25" customHeight="1">
      <c r="A103" s="304" t="s">
        <v>194</v>
      </c>
      <c r="B103" s="305"/>
      <c r="C103" s="305"/>
      <c r="D103" s="305"/>
      <c r="E103" s="305"/>
      <c r="F103" s="305"/>
      <c r="G103" s="306"/>
    </row>
    <row r="104" spans="1:7" ht="37.5">
      <c r="A104" s="15">
        <v>1</v>
      </c>
      <c r="B104" s="16" t="s">
        <v>347</v>
      </c>
      <c r="C104" s="13" t="s">
        <v>336</v>
      </c>
      <c r="D104" s="17">
        <v>1500</v>
      </c>
      <c r="E104" s="257">
        <v>1.5949900000000001</v>
      </c>
      <c r="F104" s="219"/>
      <c r="G104" s="220">
        <f>F104*D104</f>
        <v>0</v>
      </c>
    </row>
    <row r="105" spans="1:7" ht="36">
      <c r="A105" s="27">
        <v>2</v>
      </c>
      <c r="B105" s="28" t="s">
        <v>91</v>
      </c>
      <c r="C105" s="56" t="s">
        <v>8</v>
      </c>
      <c r="D105" s="30">
        <v>2400</v>
      </c>
      <c r="E105" s="258">
        <v>0.56999999999999995</v>
      </c>
      <c r="F105" s="221"/>
      <c r="G105" s="220">
        <f t="shared" ref="G105:G134" si="2">F105*D105</f>
        <v>0</v>
      </c>
    </row>
    <row r="106" spans="1:7" ht="37.5">
      <c r="A106" s="15">
        <v>3</v>
      </c>
      <c r="B106" s="16" t="s">
        <v>348</v>
      </c>
      <c r="C106" s="13" t="s">
        <v>336</v>
      </c>
      <c r="D106" s="17">
        <v>1425</v>
      </c>
      <c r="E106" s="258">
        <v>2.0572080000000001</v>
      </c>
      <c r="F106" s="221"/>
      <c r="G106" s="220">
        <f t="shared" si="2"/>
        <v>0</v>
      </c>
    </row>
    <row r="107" spans="1:7" ht="36">
      <c r="A107" s="18">
        <v>4</v>
      </c>
      <c r="B107" s="19" t="s">
        <v>92</v>
      </c>
      <c r="C107" s="20" t="s">
        <v>336</v>
      </c>
      <c r="D107" s="17">
        <v>30</v>
      </c>
      <c r="E107" s="258">
        <v>22.404</v>
      </c>
      <c r="F107" s="221"/>
      <c r="G107" s="220">
        <f t="shared" si="2"/>
        <v>0</v>
      </c>
    </row>
    <row r="108" spans="1:7" ht="37.5">
      <c r="A108" s="15">
        <v>5</v>
      </c>
      <c r="B108" s="16" t="s">
        <v>349</v>
      </c>
      <c r="C108" s="13" t="s">
        <v>336</v>
      </c>
      <c r="D108" s="17">
        <v>8075</v>
      </c>
      <c r="E108" s="258">
        <v>2.7758819999999997</v>
      </c>
      <c r="F108" s="221"/>
      <c r="G108" s="220">
        <f t="shared" si="2"/>
        <v>0</v>
      </c>
    </row>
    <row r="109" spans="1:7" ht="18">
      <c r="A109" s="27">
        <v>6</v>
      </c>
      <c r="B109" s="28" t="s">
        <v>7</v>
      </c>
      <c r="C109" s="56" t="s">
        <v>8</v>
      </c>
      <c r="D109" s="30">
        <v>18365.25</v>
      </c>
      <c r="E109" s="258">
        <v>7.8099999999999987</v>
      </c>
      <c r="F109" s="221"/>
      <c r="G109" s="220">
        <f t="shared" si="2"/>
        <v>0</v>
      </c>
    </row>
    <row r="110" spans="1:7" ht="36">
      <c r="A110" s="22">
        <v>7</v>
      </c>
      <c r="B110" s="23" t="s">
        <v>93</v>
      </c>
      <c r="C110" s="24" t="s">
        <v>16</v>
      </c>
      <c r="D110" s="44">
        <v>2700</v>
      </c>
      <c r="E110" s="258">
        <v>18.053999999999998</v>
      </c>
      <c r="F110" s="221"/>
      <c r="G110" s="220">
        <f t="shared" si="2"/>
        <v>0</v>
      </c>
    </row>
    <row r="111" spans="1:7" ht="18">
      <c r="A111" s="22">
        <v>8</v>
      </c>
      <c r="B111" s="23" t="s">
        <v>94</v>
      </c>
      <c r="C111" s="24" t="s">
        <v>16</v>
      </c>
      <c r="D111" s="25">
        <v>197.5652</v>
      </c>
      <c r="E111" s="258">
        <v>0.26390000000000002</v>
      </c>
      <c r="F111" s="221"/>
      <c r="G111" s="220">
        <f t="shared" si="2"/>
        <v>0</v>
      </c>
    </row>
    <row r="112" spans="1:7" ht="36">
      <c r="A112" s="39">
        <v>9</v>
      </c>
      <c r="B112" s="40" t="s">
        <v>95</v>
      </c>
      <c r="C112" s="41" t="s">
        <v>336</v>
      </c>
      <c r="D112" s="25">
        <v>118.53912</v>
      </c>
      <c r="E112" s="258">
        <v>27.740000000000002</v>
      </c>
      <c r="F112" s="221"/>
      <c r="G112" s="220">
        <f t="shared" si="2"/>
        <v>0</v>
      </c>
    </row>
    <row r="113" spans="1:7" ht="36">
      <c r="A113" s="50">
        <v>10</v>
      </c>
      <c r="B113" s="43" t="s">
        <v>96</v>
      </c>
      <c r="C113" s="58" t="s">
        <v>16</v>
      </c>
      <c r="D113" s="42">
        <v>9.1999999999999993</v>
      </c>
      <c r="E113" s="258">
        <v>121.2696</v>
      </c>
      <c r="F113" s="221"/>
      <c r="G113" s="220">
        <f t="shared" si="2"/>
        <v>0</v>
      </c>
    </row>
    <row r="114" spans="1:7" ht="36">
      <c r="A114" s="22">
        <v>11</v>
      </c>
      <c r="B114" s="43" t="s">
        <v>97</v>
      </c>
      <c r="C114" s="24" t="s">
        <v>55</v>
      </c>
      <c r="D114" s="42">
        <v>185</v>
      </c>
      <c r="E114" s="258">
        <v>12.0021</v>
      </c>
      <c r="F114" s="221"/>
      <c r="G114" s="220">
        <f t="shared" si="2"/>
        <v>0</v>
      </c>
    </row>
    <row r="115" spans="1:7" ht="18">
      <c r="A115" s="50">
        <v>12</v>
      </c>
      <c r="B115" s="43" t="s">
        <v>98</v>
      </c>
      <c r="C115" s="58" t="s">
        <v>16</v>
      </c>
      <c r="D115" s="42">
        <v>9.1999999999999993</v>
      </c>
      <c r="E115" s="258">
        <v>121.2696</v>
      </c>
      <c r="F115" s="221"/>
      <c r="G115" s="220">
        <f t="shared" si="2"/>
        <v>0</v>
      </c>
    </row>
    <row r="116" spans="1:7" ht="36">
      <c r="A116" s="22">
        <v>13</v>
      </c>
      <c r="B116" s="23" t="s">
        <v>99</v>
      </c>
      <c r="C116" s="24" t="s">
        <v>16</v>
      </c>
      <c r="D116" s="44">
        <v>107.74</v>
      </c>
      <c r="E116" s="258">
        <v>350.55658227213661</v>
      </c>
      <c r="F116" s="221"/>
      <c r="G116" s="220">
        <f t="shared" si="2"/>
        <v>0</v>
      </c>
    </row>
    <row r="117" spans="1:7" ht="18">
      <c r="A117" s="31">
        <v>14</v>
      </c>
      <c r="B117" s="35" t="s">
        <v>100</v>
      </c>
      <c r="C117" s="36" t="s">
        <v>1</v>
      </c>
      <c r="D117" s="34">
        <v>49</v>
      </c>
      <c r="E117" s="258">
        <v>23.047360000000001</v>
      </c>
      <c r="F117" s="221"/>
      <c r="G117" s="220">
        <f t="shared" si="2"/>
        <v>0</v>
      </c>
    </row>
    <row r="118" spans="1:7" ht="18">
      <c r="A118" s="22">
        <v>15</v>
      </c>
      <c r="B118" s="23" t="s">
        <v>101</v>
      </c>
      <c r="C118" s="24" t="s">
        <v>8</v>
      </c>
      <c r="D118" s="44">
        <v>0.48632000000000003</v>
      </c>
      <c r="E118" s="258">
        <v>3724.5096272413225</v>
      </c>
      <c r="F118" s="221"/>
      <c r="G118" s="220">
        <f t="shared" si="2"/>
        <v>0</v>
      </c>
    </row>
    <row r="119" spans="1:7" ht="18">
      <c r="A119" s="22">
        <v>16</v>
      </c>
      <c r="B119" s="23" t="s">
        <v>102</v>
      </c>
      <c r="C119" s="24" t="s">
        <v>8</v>
      </c>
      <c r="D119" s="44">
        <v>1.2705</v>
      </c>
      <c r="E119" s="258">
        <v>1669.1454046753245</v>
      </c>
      <c r="F119" s="221"/>
      <c r="G119" s="220">
        <f t="shared" si="2"/>
        <v>0</v>
      </c>
    </row>
    <row r="120" spans="1:7" ht="36">
      <c r="A120" s="22">
        <v>17</v>
      </c>
      <c r="B120" s="23" t="s">
        <v>103</v>
      </c>
      <c r="C120" s="24" t="s">
        <v>16</v>
      </c>
      <c r="D120" s="44">
        <v>10.8</v>
      </c>
      <c r="E120" s="258">
        <v>635.46140740740736</v>
      </c>
      <c r="F120" s="221"/>
      <c r="G120" s="220">
        <f t="shared" si="2"/>
        <v>0</v>
      </c>
    </row>
    <row r="121" spans="1:7" ht="36">
      <c r="A121" s="22">
        <v>18</v>
      </c>
      <c r="B121" s="23" t="s">
        <v>104</v>
      </c>
      <c r="C121" s="24" t="s">
        <v>16</v>
      </c>
      <c r="D121" s="44">
        <v>87.36</v>
      </c>
      <c r="E121" s="258">
        <v>419.45889807692294</v>
      </c>
      <c r="F121" s="221"/>
      <c r="G121" s="220">
        <f t="shared" si="2"/>
        <v>0</v>
      </c>
    </row>
    <row r="122" spans="1:7" ht="36">
      <c r="A122" s="22">
        <v>19</v>
      </c>
      <c r="B122" s="23" t="s">
        <v>105</v>
      </c>
      <c r="C122" s="24" t="s">
        <v>16</v>
      </c>
      <c r="D122" s="44">
        <v>52.73</v>
      </c>
      <c r="E122" s="258">
        <v>568.52257424615971</v>
      </c>
      <c r="F122" s="221"/>
      <c r="G122" s="220">
        <f t="shared" si="2"/>
        <v>0</v>
      </c>
    </row>
    <row r="123" spans="1:7" ht="36">
      <c r="A123" s="31">
        <v>20</v>
      </c>
      <c r="B123" s="35" t="s">
        <v>106</v>
      </c>
      <c r="C123" s="36" t="s">
        <v>55</v>
      </c>
      <c r="D123" s="34">
        <v>134.56</v>
      </c>
      <c r="E123" s="258">
        <v>27.877150000000004</v>
      </c>
      <c r="F123" s="221"/>
      <c r="G123" s="220">
        <f t="shared" si="2"/>
        <v>0</v>
      </c>
    </row>
    <row r="124" spans="1:7" ht="36">
      <c r="A124" s="22">
        <v>21</v>
      </c>
      <c r="B124" s="43" t="s">
        <v>107</v>
      </c>
      <c r="C124" s="24" t="s">
        <v>339</v>
      </c>
      <c r="D124" s="48">
        <v>584</v>
      </c>
      <c r="E124" s="258">
        <v>12.747960000000003</v>
      </c>
      <c r="F124" s="221"/>
      <c r="G124" s="220">
        <f t="shared" si="2"/>
        <v>0</v>
      </c>
    </row>
    <row r="125" spans="1:7" ht="19.5">
      <c r="A125" s="22">
        <v>22</v>
      </c>
      <c r="B125" s="43" t="s">
        <v>108</v>
      </c>
      <c r="C125" s="24" t="s">
        <v>339</v>
      </c>
      <c r="D125" s="48">
        <v>584</v>
      </c>
      <c r="E125" s="258">
        <v>6.4137600000000008</v>
      </c>
      <c r="F125" s="221"/>
      <c r="G125" s="220">
        <f t="shared" si="2"/>
        <v>0</v>
      </c>
    </row>
    <row r="126" spans="1:7" ht="36">
      <c r="A126" s="22">
        <v>23</v>
      </c>
      <c r="B126" s="23" t="s">
        <v>109</v>
      </c>
      <c r="C126" s="24" t="s">
        <v>8</v>
      </c>
      <c r="D126" s="59">
        <v>0.18240000000000001</v>
      </c>
      <c r="E126" s="258">
        <v>2579.9107280701755</v>
      </c>
      <c r="F126" s="221"/>
      <c r="G126" s="220">
        <f t="shared" si="2"/>
        <v>0</v>
      </c>
    </row>
    <row r="127" spans="1:7" ht="36">
      <c r="A127" s="22">
        <v>24</v>
      </c>
      <c r="B127" s="23" t="s">
        <v>110</v>
      </c>
      <c r="C127" s="24" t="s">
        <v>16</v>
      </c>
      <c r="D127" s="44">
        <v>1.62</v>
      </c>
      <c r="E127" s="258">
        <v>397.3186493827161</v>
      </c>
      <c r="F127" s="221"/>
      <c r="G127" s="220">
        <f t="shared" si="2"/>
        <v>0</v>
      </c>
    </row>
    <row r="128" spans="1:7" ht="18">
      <c r="A128" s="31">
        <v>25</v>
      </c>
      <c r="B128" s="32" t="s">
        <v>111</v>
      </c>
      <c r="C128" s="36" t="s">
        <v>57</v>
      </c>
      <c r="D128" s="60">
        <v>3</v>
      </c>
      <c r="E128" s="258">
        <v>326.83296000000001</v>
      </c>
      <c r="F128" s="221"/>
      <c r="G128" s="220">
        <f t="shared" si="2"/>
        <v>0</v>
      </c>
    </row>
    <row r="129" spans="1:7" ht="18">
      <c r="A129" s="22">
        <v>26</v>
      </c>
      <c r="B129" s="43" t="s">
        <v>112</v>
      </c>
      <c r="C129" s="24" t="s">
        <v>8</v>
      </c>
      <c r="D129" s="49">
        <v>8.2099999999999992E-2</v>
      </c>
      <c r="E129" s="258">
        <v>8514.7668647164483</v>
      </c>
      <c r="F129" s="221"/>
      <c r="G129" s="220">
        <f t="shared" si="2"/>
        <v>0</v>
      </c>
    </row>
    <row r="130" spans="1:7" ht="54">
      <c r="A130" s="22">
        <v>27</v>
      </c>
      <c r="B130" s="43" t="s">
        <v>113</v>
      </c>
      <c r="C130" s="24" t="s">
        <v>40</v>
      </c>
      <c r="D130" s="48">
        <v>1</v>
      </c>
      <c r="E130" s="258">
        <v>480.52094915254236</v>
      </c>
      <c r="F130" s="221"/>
      <c r="G130" s="220">
        <f t="shared" si="2"/>
        <v>0</v>
      </c>
    </row>
    <row r="131" spans="1:7" ht="54">
      <c r="A131" s="31">
        <v>28</v>
      </c>
      <c r="B131" s="38" t="s">
        <v>114</v>
      </c>
      <c r="C131" s="36" t="s">
        <v>336</v>
      </c>
      <c r="D131" s="37">
        <v>9500</v>
      </c>
      <c r="E131" s="258">
        <v>20.018319899999998</v>
      </c>
      <c r="F131" s="221"/>
      <c r="G131" s="220">
        <f t="shared" si="2"/>
        <v>0</v>
      </c>
    </row>
    <row r="132" spans="1:7" ht="18">
      <c r="A132" s="22">
        <v>29</v>
      </c>
      <c r="B132" s="43" t="s">
        <v>115</v>
      </c>
      <c r="C132" s="24" t="s">
        <v>55</v>
      </c>
      <c r="D132" s="48">
        <v>528</v>
      </c>
      <c r="E132" s="258">
        <v>1.9094444799999999</v>
      </c>
      <c r="F132" s="221"/>
      <c r="G132" s="220">
        <f t="shared" si="2"/>
        <v>0</v>
      </c>
    </row>
    <row r="133" spans="1:7" ht="36">
      <c r="A133" s="22">
        <v>30</v>
      </c>
      <c r="B133" s="43" t="s">
        <v>116</v>
      </c>
      <c r="C133" s="24" t="s">
        <v>16</v>
      </c>
      <c r="D133" s="48">
        <v>500</v>
      </c>
      <c r="E133" s="258">
        <v>5.0238200000000006</v>
      </c>
      <c r="F133" s="221"/>
      <c r="G133" s="220">
        <f t="shared" si="2"/>
        <v>0</v>
      </c>
    </row>
    <row r="134" spans="1:7" ht="18">
      <c r="A134" s="22">
        <v>31</v>
      </c>
      <c r="B134" s="40" t="s">
        <v>117</v>
      </c>
      <c r="C134" s="24" t="s">
        <v>40</v>
      </c>
      <c r="D134" s="48">
        <v>1</v>
      </c>
      <c r="E134" s="259">
        <f>2372.88/1.1/1.08</f>
        <v>1997.3737373737372</v>
      </c>
      <c r="F134" s="222"/>
      <c r="G134" s="220">
        <f t="shared" si="2"/>
        <v>0</v>
      </c>
    </row>
    <row r="135" spans="1:7" ht="18.75" thickBot="1">
      <c r="A135" s="22">
        <v>32</v>
      </c>
      <c r="B135" s="61" t="s">
        <v>118</v>
      </c>
      <c r="C135" s="24" t="s">
        <v>40</v>
      </c>
      <c r="D135" s="48">
        <v>1</v>
      </c>
      <c r="E135" s="260">
        <f>2203.39/1.1/1.08</f>
        <v>1854.7053872053868</v>
      </c>
      <c r="F135" s="223"/>
      <c r="G135" s="220">
        <f>F135*D135</f>
        <v>0</v>
      </c>
    </row>
    <row r="136" spans="1:7" ht="38.25" customHeight="1" thickBot="1">
      <c r="A136" s="52"/>
      <c r="B136" s="157" t="s">
        <v>84</v>
      </c>
      <c r="C136" s="53"/>
      <c r="D136" s="54"/>
      <c r="E136" s="216"/>
      <c r="F136" s="217"/>
      <c r="G136" s="218">
        <f>SUM(G104:G135)</f>
        <v>0</v>
      </c>
    </row>
    <row r="137" spans="1:7" ht="63.75" customHeight="1">
      <c r="A137" s="307" t="s">
        <v>195</v>
      </c>
      <c r="B137" s="308"/>
      <c r="C137" s="308"/>
      <c r="D137" s="308"/>
      <c r="E137" s="308"/>
      <c r="F137" s="308"/>
      <c r="G137" s="309"/>
    </row>
    <row r="138" spans="1:7" ht="32.25" customHeight="1">
      <c r="A138" s="62"/>
      <c r="B138" s="71" t="s">
        <v>119</v>
      </c>
      <c r="C138" s="63"/>
      <c r="D138" s="63"/>
      <c r="E138" s="64"/>
      <c r="F138" s="176"/>
      <c r="G138" s="65"/>
    </row>
    <row r="139" spans="1:7" ht="36">
      <c r="A139" s="66">
        <v>1</v>
      </c>
      <c r="B139" s="67" t="s">
        <v>120</v>
      </c>
      <c r="C139" s="68" t="s">
        <v>16</v>
      </c>
      <c r="D139" s="69">
        <v>18.16</v>
      </c>
      <c r="E139" s="261">
        <v>162.84197511013218</v>
      </c>
      <c r="F139" s="224"/>
      <c r="G139" s="225">
        <f>F139*D139</f>
        <v>0</v>
      </c>
    </row>
    <row r="140" spans="1:7" ht="36">
      <c r="A140" s="66">
        <v>2</v>
      </c>
      <c r="B140" s="67" t="s">
        <v>121</v>
      </c>
      <c r="C140" s="68" t="s">
        <v>16</v>
      </c>
      <c r="D140" s="69">
        <v>6.11</v>
      </c>
      <c r="E140" s="261">
        <v>412.39040851063834</v>
      </c>
      <c r="F140" s="224"/>
      <c r="G140" s="225">
        <f t="shared" ref="G140:G198" si="3">F140*D140</f>
        <v>0</v>
      </c>
    </row>
    <row r="141" spans="1:7" ht="36">
      <c r="A141" s="66">
        <v>3</v>
      </c>
      <c r="B141" s="67" t="s">
        <v>122</v>
      </c>
      <c r="C141" s="68" t="s">
        <v>16</v>
      </c>
      <c r="D141" s="69">
        <v>0.84</v>
      </c>
      <c r="E141" s="261">
        <v>492.17928095238102</v>
      </c>
      <c r="F141" s="224"/>
      <c r="G141" s="225">
        <f t="shared" si="3"/>
        <v>0</v>
      </c>
    </row>
    <row r="142" spans="1:7" ht="36">
      <c r="A142" s="66">
        <v>4</v>
      </c>
      <c r="B142" s="67" t="s">
        <v>123</v>
      </c>
      <c r="C142" s="68" t="s">
        <v>16</v>
      </c>
      <c r="D142" s="69">
        <v>1.1000000000000001</v>
      </c>
      <c r="E142" s="261">
        <v>365.26104545454547</v>
      </c>
      <c r="F142" s="224"/>
      <c r="G142" s="225">
        <f t="shared" si="3"/>
        <v>0</v>
      </c>
    </row>
    <row r="143" spans="1:7" ht="18">
      <c r="A143" s="66">
        <v>5</v>
      </c>
      <c r="B143" s="67" t="s">
        <v>124</v>
      </c>
      <c r="C143" s="68" t="s">
        <v>8</v>
      </c>
      <c r="D143" s="70">
        <v>5.1999999999999998E-2</v>
      </c>
      <c r="E143" s="261">
        <v>3076.1376923076919</v>
      </c>
      <c r="F143" s="224"/>
      <c r="G143" s="225">
        <f t="shared" si="3"/>
        <v>0</v>
      </c>
    </row>
    <row r="144" spans="1:7" ht="18">
      <c r="A144" s="66">
        <v>6</v>
      </c>
      <c r="B144" s="67" t="s">
        <v>125</v>
      </c>
      <c r="C144" s="68" t="s">
        <v>8</v>
      </c>
      <c r="D144" s="70">
        <v>1.6160000000000001E-2</v>
      </c>
      <c r="E144" s="261">
        <v>3013.2686138613863</v>
      </c>
      <c r="F144" s="224"/>
      <c r="G144" s="225">
        <f t="shared" si="3"/>
        <v>0</v>
      </c>
    </row>
    <row r="145" spans="1:7" ht="18">
      <c r="A145" s="66">
        <v>7</v>
      </c>
      <c r="B145" s="67" t="s">
        <v>126</v>
      </c>
      <c r="C145" s="68" t="s">
        <v>8</v>
      </c>
      <c r="D145" s="70">
        <v>0.94080000000000008</v>
      </c>
      <c r="E145" s="261">
        <v>2101.4480994897958</v>
      </c>
      <c r="F145" s="224"/>
      <c r="G145" s="225">
        <f t="shared" si="3"/>
        <v>0</v>
      </c>
    </row>
    <row r="146" spans="1:7" ht="18">
      <c r="A146" s="66">
        <v>8</v>
      </c>
      <c r="B146" s="67" t="s">
        <v>127</v>
      </c>
      <c r="C146" s="68" t="s">
        <v>16</v>
      </c>
      <c r="D146" s="69">
        <v>4.3</v>
      </c>
      <c r="E146" s="261">
        <v>661.92790697674423</v>
      </c>
      <c r="F146" s="224"/>
      <c r="G146" s="225">
        <f t="shared" si="3"/>
        <v>0</v>
      </c>
    </row>
    <row r="147" spans="1:7" ht="18">
      <c r="A147" s="62"/>
      <c r="B147" s="71" t="s">
        <v>128</v>
      </c>
      <c r="C147" s="63"/>
      <c r="D147" s="63"/>
      <c r="E147" s="226"/>
      <c r="F147" s="224"/>
      <c r="G147" s="225"/>
    </row>
    <row r="148" spans="1:7" ht="18">
      <c r="A148" s="18"/>
      <c r="B148" s="84" t="s">
        <v>129</v>
      </c>
      <c r="C148" s="41"/>
      <c r="D148" s="41"/>
      <c r="E148" s="226"/>
      <c r="F148" s="224"/>
      <c r="G148" s="225"/>
    </row>
    <row r="149" spans="1:7" ht="36">
      <c r="A149" s="72">
        <v>9</v>
      </c>
      <c r="B149" s="73" t="s">
        <v>350</v>
      </c>
      <c r="C149" s="74" t="s">
        <v>16</v>
      </c>
      <c r="D149" s="75">
        <v>16.239999999999998</v>
      </c>
      <c r="E149" s="261">
        <v>97.529393231955439</v>
      </c>
      <c r="F149" s="224"/>
      <c r="G149" s="225">
        <f t="shared" si="3"/>
        <v>0</v>
      </c>
    </row>
    <row r="150" spans="1:7" ht="18">
      <c r="A150" s="72">
        <v>10</v>
      </c>
      <c r="B150" s="73" t="s">
        <v>351</v>
      </c>
      <c r="C150" s="74" t="s">
        <v>16</v>
      </c>
      <c r="D150" s="75">
        <v>0.77</v>
      </c>
      <c r="E150" s="261">
        <v>167.43873630717104</v>
      </c>
      <c r="F150" s="224"/>
      <c r="G150" s="225">
        <f t="shared" si="3"/>
        <v>0</v>
      </c>
    </row>
    <row r="151" spans="1:7" ht="18">
      <c r="A151" s="76" t="s">
        <v>130</v>
      </c>
      <c r="B151" s="77" t="s">
        <v>131</v>
      </c>
      <c r="C151" s="74" t="s">
        <v>55</v>
      </c>
      <c r="D151" s="51">
        <v>86.4</v>
      </c>
      <c r="E151" s="261">
        <v>10.18712</v>
      </c>
      <c r="F151" s="224"/>
      <c r="G151" s="225">
        <f t="shared" si="3"/>
        <v>0</v>
      </c>
    </row>
    <row r="152" spans="1:7" ht="36">
      <c r="A152" s="72">
        <v>12</v>
      </c>
      <c r="B152" s="73" t="s">
        <v>132</v>
      </c>
      <c r="C152" s="74" t="s">
        <v>55</v>
      </c>
      <c r="D152" s="75">
        <v>86.4</v>
      </c>
      <c r="E152" s="261">
        <v>7.2931999999999979</v>
      </c>
      <c r="F152" s="224"/>
      <c r="G152" s="225">
        <f t="shared" si="3"/>
        <v>0</v>
      </c>
    </row>
    <row r="153" spans="1:7" ht="18">
      <c r="A153" s="76" t="s">
        <v>133</v>
      </c>
      <c r="B153" s="77" t="s">
        <v>134</v>
      </c>
      <c r="C153" s="74" t="s">
        <v>55</v>
      </c>
      <c r="D153" s="51">
        <v>39.4</v>
      </c>
      <c r="E153" s="261">
        <v>6.9796008799999996</v>
      </c>
      <c r="F153" s="224"/>
      <c r="G153" s="225">
        <f t="shared" si="3"/>
        <v>0</v>
      </c>
    </row>
    <row r="154" spans="1:7" ht="54">
      <c r="A154" s="66">
        <v>14</v>
      </c>
      <c r="B154" s="78" t="s">
        <v>135</v>
      </c>
      <c r="C154" s="68" t="s">
        <v>339</v>
      </c>
      <c r="D154" s="42">
        <v>63.6</v>
      </c>
      <c r="E154" s="261">
        <v>6.7733532203389846</v>
      </c>
      <c r="F154" s="224"/>
      <c r="G154" s="225">
        <f t="shared" si="3"/>
        <v>0</v>
      </c>
    </row>
    <row r="155" spans="1:7" ht="36">
      <c r="A155" s="66">
        <v>15</v>
      </c>
      <c r="B155" s="78" t="s">
        <v>136</v>
      </c>
      <c r="C155" s="68" t="s">
        <v>339</v>
      </c>
      <c r="D155" s="42">
        <v>63.6</v>
      </c>
      <c r="E155" s="261">
        <v>8.089520000000002</v>
      </c>
      <c r="F155" s="224"/>
      <c r="G155" s="225">
        <f t="shared" si="3"/>
        <v>0</v>
      </c>
    </row>
    <row r="156" spans="1:7" ht="36">
      <c r="A156" s="79" t="s">
        <v>137</v>
      </c>
      <c r="B156" s="78" t="s">
        <v>138</v>
      </c>
      <c r="C156" s="68" t="s">
        <v>340</v>
      </c>
      <c r="D156" s="42">
        <v>63.6</v>
      </c>
      <c r="E156" s="261">
        <v>23.841447200000005</v>
      </c>
      <c r="F156" s="224"/>
      <c r="G156" s="225">
        <f t="shared" si="3"/>
        <v>0</v>
      </c>
    </row>
    <row r="157" spans="1:7" ht="36">
      <c r="A157" s="72">
        <v>17</v>
      </c>
      <c r="B157" s="73" t="s">
        <v>139</v>
      </c>
      <c r="C157" s="74" t="s">
        <v>55</v>
      </c>
      <c r="D157" s="75">
        <v>93</v>
      </c>
      <c r="E157" s="261">
        <v>7.2932000000000006</v>
      </c>
      <c r="F157" s="224"/>
      <c r="G157" s="225">
        <f t="shared" si="3"/>
        <v>0</v>
      </c>
    </row>
    <row r="158" spans="1:7" ht="36">
      <c r="A158" s="76" t="s">
        <v>140</v>
      </c>
      <c r="B158" s="77" t="s">
        <v>141</v>
      </c>
      <c r="C158" s="74" t="s">
        <v>55</v>
      </c>
      <c r="D158" s="51">
        <v>10</v>
      </c>
      <c r="E158" s="261">
        <v>39.490400000000008</v>
      </c>
      <c r="F158" s="224"/>
      <c r="G158" s="225">
        <f t="shared" si="3"/>
        <v>0</v>
      </c>
    </row>
    <row r="159" spans="1:7" ht="18">
      <c r="A159" s="76" t="s">
        <v>14</v>
      </c>
      <c r="B159" s="77" t="s">
        <v>142</v>
      </c>
      <c r="C159" s="74" t="s">
        <v>1</v>
      </c>
      <c r="D159" s="51">
        <v>25.1</v>
      </c>
      <c r="E159" s="261">
        <v>2.9648000000000003</v>
      </c>
      <c r="F159" s="224"/>
      <c r="G159" s="225">
        <f t="shared" si="3"/>
        <v>0</v>
      </c>
    </row>
    <row r="160" spans="1:7" ht="36">
      <c r="A160" s="72">
        <v>20</v>
      </c>
      <c r="B160" s="73" t="s">
        <v>143</v>
      </c>
      <c r="C160" s="74" t="s">
        <v>55</v>
      </c>
      <c r="D160" s="75">
        <v>2.5099999999999998</v>
      </c>
      <c r="E160" s="261">
        <v>7.2931999999999997</v>
      </c>
      <c r="F160" s="224"/>
      <c r="G160" s="225">
        <f t="shared" si="3"/>
        <v>0</v>
      </c>
    </row>
    <row r="161" spans="1:7" ht="36">
      <c r="A161" s="76" t="s">
        <v>144</v>
      </c>
      <c r="B161" s="77" t="s">
        <v>145</v>
      </c>
      <c r="C161" s="74" t="s">
        <v>55</v>
      </c>
      <c r="D161" s="51">
        <v>1.5</v>
      </c>
      <c r="E161" s="261">
        <v>208.08288000000002</v>
      </c>
      <c r="F161" s="224"/>
      <c r="G161" s="225">
        <f t="shared" si="3"/>
        <v>0</v>
      </c>
    </row>
    <row r="162" spans="1:7" ht="18">
      <c r="A162" s="18"/>
      <c r="B162" s="84" t="s">
        <v>146</v>
      </c>
      <c r="C162" s="41"/>
      <c r="D162" s="41"/>
      <c r="E162" s="227"/>
      <c r="F162" s="228"/>
      <c r="G162" s="229"/>
    </row>
    <row r="163" spans="1:7" ht="36">
      <c r="A163" s="72">
        <v>22</v>
      </c>
      <c r="B163" s="73" t="s">
        <v>147</v>
      </c>
      <c r="C163" s="74" t="s">
        <v>55</v>
      </c>
      <c r="D163" s="75">
        <v>10</v>
      </c>
      <c r="E163" s="261">
        <v>6.5049999999999999</v>
      </c>
      <c r="F163" s="224"/>
      <c r="G163" s="225">
        <f t="shared" si="3"/>
        <v>0</v>
      </c>
    </row>
    <row r="164" spans="1:7" ht="36">
      <c r="A164" s="76" t="s">
        <v>148</v>
      </c>
      <c r="B164" s="77" t="s">
        <v>149</v>
      </c>
      <c r="C164" s="74" t="s">
        <v>55</v>
      </c>
      <c r="D164" s="51">
        <v>20</v>
      </c>
      <c r="E164" s="261">
        <v>54.917760000000008</v>
      </c>
      <c r="F164" s="224"/>
      <c r="G164" s="225">
        <f t="shared" si="3"/>
        <v>0</v>
      </c>
    </row>
    <row r="165" spans="1:7" ht="36">
      <c r="A165" s="76" t="s">
        <v>150</v>
      </c>
      <c r="B165" s="77" t="s">
        <v>151</v>
      </c>
      <c r="C165" s="74" t="s">
        <v>55</v>
      </c>
      <c r="D165" s="51">
        <v>43.6</v>
      </c>
      <c r="E165" s="261">
        <v>54.917760000000001</v>
      </c>
      <c r="F165" s="224"/>
      <c r="G165" s="225">
        <f t="shared" si="3"/>
        <v>0</v>
      </c>
    </row>
    <row r="166" spans="1:7" ht="36">
      <c r="A166" s="76" t="s">
        <v>152</v>
      </c>
      <c r="B166" s="77" t="s">
        <v>153</v>
      </c>
      <c r="C166" s="74" t="s">
        <v>55</v>
      </c>
      <c r="D166" s="51">
        <v>10</v>
      </c>
      <c r="E166" s="261">
        <v>78.522799999999989</v>
      </c>
      <c r="F166" s="224"/>
      <c r="G166" s="225">
        <f t="shared" si="3"/>
        <v>0</v>
      </c>
    </row>
    <row r="167" spans="1:7" ht="36">
      <c r="A167" s="76" t="s">
        <v>154</v>
      </c>
      <c r="B167" s="77" t="s">
        <v>155</v>
      </c>
      <c r="C167" s="74" t="s">
        <v>1</v>
      </c>
      <c r="D167" s="51">
        <v>13</v>
      </c>
      <c r="E167" s="261">
        <v>5.6957760000000004</v>
      </c>
      <c r="F167" s="224"/>
      <c r="G167" s="225">
        <f t="shared" si="3"/>
        <v>0</v>
      </c>
    </row>
    <row r="168" spans="1:7" ht="36">
      <c r="A168" s="72">
        <v>27</v>
      </c>
      <c r="B168" s="73" t="s">
        <v>156</v>
      </c>
      <c r="C168" s="74" t="s">
        <v>55</v>
      </c>
      <c r="D168" s="75">
        <v>50</v>
      </c>
      <c r="E168" s="261">
        <v>15.222000000000003</v>
      </c>
      <c r="F168" s="224"/>
      <c r="G168" s="225">
        <f t="shared" si="3"/>
        <v>0</v>
      </c>
    </row>
    <row r="169" spans="1:7" ht="18">
      <c r="A169" s="18"/>
      <c r="B169" s="84" t="s">
        <v>157</v>
      </c>
      <c r="C169" s="41"/>
      <c r="D169" s="187"/>
      <c r="E169" s="262"/>
      <c r="F169" s="228"/>
      <c r="G169" s="229"/>
    </row>
    <row r="170" spans="1:7" ht="36">
      <c r="A170" s="66">
        <v>28</v>
      </c>
      <c r="B170" s="78" t="s">
        <v>158</v>
      </c>
      <c r="C170" s="68" t="s">
        <v>339</v>
      </c>
      <c r="D170" s="42">
        <v>30</v>
      </c>
      <c r="E170" s="261">
        <v>8.6045200000000008</v>
      </c>
      <c r="F170" s="224"/>
      <c r="G170" s="225">
        <f t="shared" si="3"/>
        <v>0</v>
      </c>
    </row>
    <row r="171" spans="1:7" ht="36">
      <c r="A171" s="76" t="s">
        <v>159</v>
      </c>
      <c r="B171" s="77" t="s">
        <v>160</v>
      </c>
      <c r="C171" s="74" t="s">
        <v>55</v>
      </c>
      <c r="D171" s="51">
        <v>10</v>
      </c>
      <c r="E171" s="261">
        <v>45.999980000000008</v>
      </c>
      <c r="F171" s="224"/>
      <c r="G171" s="225">
        <f t="shared" si="3"/>
        <v>0</v>
      </c>
    </row>
    <row r="172" spans="1:7" ht="36">
      <c r="A172" s="79" t="s">
        <v>161</v>
      </c>
      <c r="B172" s="78" t="s">
        <v>162</v>
      </c>
      <c r="C172" s="68" t="s">
        <v>340</v>
      </c>
      <c r="D172" s="42">
        <v>20</v>
      </c>
      <c r="E172" s="261">
        <v>27.762279999999997</v>
      </c>
      <c r="F172" s="224"/>
      <c r="G172" s="225">
        <f t="shared" si="3"/>
        <v>0</v>
      </c>
    </row>
    <row r="173" spans="1:7" ht="36">
      <c r="A173" s="72">
        <v>31</v>
      </c>
      <c r="B173" s="73" t="s">
        <v>163</v>
      </c>
      <c r="C173" s="74" t="s">
        <v>55</v>
      </c>
      <c r="D173" s="75">
        <v>20</v>
      </c>
      <c r="E173" s="261">
        <v>8.2031999999999989</v>
      </c>
      <c r="F173" s="224"/>
      <c r="G173" s="225">
        <f t="shared" si="3"/>
        <v>0</v>
      </c>
    </row>
    <row r="174" spans="1:7" ht="18">
      <c r="A174" s="18"/>
      <c r="B174" s="84" t="s">
        <v>164</v>
      </c>
      <c r="C174" s="41"/>
      <c r="D174" s="187"/>
      <c r="E174" s="262"/>
      <c r="F174" s="228"/>
      <c r="G174" s="229"/>
    </row>
    <row r="175" spans="1:7" ht="36">
      <c r="A175" s="72">
        <v>32</v>
      </c>
      <c r="B175" s="73" t="s">
        <v>165</v>
      </c>
      <c r="C175" s="74" t="s">
        <v>55</v>
      </c>
      <c r="D175" s="75">
        <v>90.2</v>
      </c>
      <c r="E175" s="261">
        <v>20.580720000000003</v>
      </c>
      <c r="F175" s="224"/>
      <c r="G175" s="225">
        <f t="shared" si="3"/>
        <v>0</v>
      </c>
    </row>
    <row r="176" spans="1:7" ht="36">
      <c r="A176" s="72">
        <v>33</v>
      </c>
      <c r="B176" s="73" t="s">
        <v>166</v>
      </c>
      <c r="C176" s="74" t="s">
        <v>1</v>
      </c>
      <c r="D176" s="75">
        <v>25.6</v>
      </c>
      <c r="E176" s="261">
        <v>31.833253124999999</v>
      </c>
      <c r="F176" s="224"/>
      <c r="G176" s="225">
        <f t="shared" si="3"/>
        <v>0</v>
      </c>
    </row>
    <row r="177" spans="1:7" ht="18">
      <c r="A177" s="18"/>
      <c r="B177" s="84" t="s">
        <v>167</v>
      </c>
      <c r="C177" s="41"/>
      <c r="D177" s="187"/>
      <c r="E177" s="262"/>
      <c r="F177" s="228"/>
      <c r="G177" s="229"/>
    </row>
    <row r="178" spans="1:7" ht="36">
      <c r="A178" s="76" t="s">
        <v>168</v>
      </c>
      <c r="B178" s="77" t="s">
        <v>169</v>
      </c>
      <c r="C178" s="74" t="s">
        <v>55</v>
      </c>
      <c r="D178" s="51">
        <v>1.05</v>
      </c>
      <c r="E178" s="261">
        <v>189.8536</v>
      </c>
      <c r="F178" s="224"/>
      <c r="G178" s="225">
        <f t="shared" si="3"/>
        <v>0</v>
      </c>
    </row>
    <row r="179" spans="1:7" ht="36">
      <c r="A179" s="76" t="s">
        <v>170</v>
      </c>
      <c r="B179" s="77" t="s">
        <v>171</v>
      </c>
      <c r="C179" s="74" t="s">
        <v>55</v>
      </c>
      <c r="D179" s="51">
        <v>1.05</v>
      </c>
      <c r="E179" s="261">
        <v>40</v>
      </c>
      <c r="F179" s="224"/>
      <c r="G179" s="225">
        <f t="shared" si="3"/>
        <v>0</v>
      </c>
    </row>
    <row r="180" spans="1:7" ht="36">
      <c r="A180" s="76" t="s">
        <v>172</v>
      </c>
      <c r="B180" s="77" t="s">
        <v>173</v>
      </c>
      <c r="C180" s="74" t="s">
        <v>55</v>
      </c>
      <c r="D180" s="51">
        <v>0.6</v>
      </c>
      <c r="E180" s="261">
        <v>189.8536</v>
      </c>
      <c r="F180" s="224"/>
      <c r="G180" s="225">
        <f t="shared" si="3"/>
        <v>0</v>
      </c>
    </row>
    <row r="181" spans="1:7" ht="36">
      <c r="A181" s="76" t="s">
        <v>174</v>
      </c>
      <c r="B181" s="77" t="s">
        <v>175</v>
      </c>
      <c r="C181" s="74" t="s">
        <v>55</v>
      </c>
      <c r="D181" s="51">
        <v>0.6</v>
      </c>
      <c r="E181" s="261">
        <v>40</v>
      </c>
      <c r="F181" s="224"/>
      <c r="G181" s="225">
        <f t="shared" si="3"/>
        <v>0</v>
      </c>
    </row>
    <row r="182" spans="1:7" ht="36">
      <c r="A182" s="76" t="s">
        <v>176</v>
      </c>
      <c r="B182" s="77" t="s">
        <v>177</v>
      </c>
      <c r="C182" s="74" t="s">
        <v>55</v>
      </c>
      <c r="D182" s="51">
        <v>2.16</v>
      </c>
      <c r="E182" s="261">
        <v>221.85359999999997</v>
      </c>
      <c r="F182" s="224"/>
      <c r="G182" s="225">
        <f t="shared" si="3"/>
        <v>0</v>
      </c>
    </row>
    <row r="183" spans="1:7" ht="36">
      <c r="A183" s="76" t="s">
        <v>178</v>
      </c>
      <c r="B183" s="77" t="s">
        <v>179</v>
      </c>
      <c r="C183" s="74" t="s">
        <v>55</v>
      </c>
      <c r="D183" s="51">
        <v>1.76</v>
      </c>
      <c r="E183" s="261">
        <v>221.8536</v>
      </c>
      <c r="F183" s="224"/>
      <c r="G183" s="225">
        <f t="shared" si="3"/>
        <v>0</v>
      </c>
    </row>
    <row r="184" spans="1:7" ht="18">
      <c r="A184" s="80">
        <v>40</v>
      </c>
      <c r="B184" s="77" t="s">
        <v>180</v>
      </c>
      <c r="C184" s="74" t="s">
        <v>55</v>
      </c>
      <c r="D184" s="51">
        <v>3.84</v>
      </c>
      <c r="E184" s="261">
        <v>224.54519999999997</v>
      </c>
      <c r="F184" s="224"/>
      <c r="G184" s="225">
        <f t="shared" si="3"/>
        <v>0</v>
      </c>
    </row>
    <row r="185" spans="1:7" ht="18">
      <c r="A185" s="72">
        <v>41</v>
      </c>
      <c r="B185" s="73" t="s">
        <v>181</v>
      </c>
      <c r="C185" s="74" t="s">
        <v>55</v>
      </c>
      <c r="D185" s="75">
        <v>7.68</v>
      </c>
      <c r="E185" s="261">
        <v>4.2979399999999996</v>
      </c>
      <c r="F185" s="224"/>
      <c r="G185" s="225">
        <f t="shared" si="3"/>
        <v>0</v>
      </c>
    </row>
    <row r="186" spans="1:7" ht="36">
      <c r="A186" s="18"/>
      <c r="B186" s="84" t="s">
        <v>182</v>
      </c>
      <c r="C186" s="41"/>
      <c r="D186" s="41"/>
      <c r="E186" s="263"/>
      <c r="F186" s="224"/>
      <c r="G186" s="225">
        <f t="shared" si="3"/>
        <v>0</v>
      </c>
    </row>
    <row r="187" spans="1:7" ht="36">
      <c r="A187" s="66">
        <v>42</v>
      </c>
      <c r="B187" s="73" t="s">
        <v>183</v>
      </c>
      <c r="C187" s="68" t="s">
        <v>8</v>
      </c>
      <c r="D187" s="70">
        <v>0.29649999999999999</v>
      </c>
      <c r="E187" s="261">
        <v>2083.09</v>
      </c>
      <c r="F187" s="224"/>
      <c r="G187" s="225">
        <f t="shared" si="3"/>
        <v>0</v>
      </c>
    </row>
    <row r="188" spans="1:7" ht="18">
      <c r="A188" s="72">
        <v>43</v>
      </c>
      <c r="B188" s="73" t="s">
        <v>184</v>
      </c>
      <c r="C188" s="74" t="s">
        <v>55</v>
      </c>
      <c r="D188" s="75">
        <v>8.4</v>
      </c>
      <c r="E188" s="261">
        <v>4.2979399999999996</v>
      </c>
      <c r="F188" s="224"/>
      <c r="G188" s="225">
        <f t="shared" si="3"/>
        <v>0</v>
      </c>
    </row>
    <row r="189" spans="1:7" ht="54">
      <c r="A189" s="72">
        <v>44</v>
      </c>
      <c r="B189" s="73" t="s">
        <v>185</v>
      </c>
      <c r="C189" s="74" t="s">
        <v>1</v>
      </c>
      <c r="D189" s="75">
        <v>20</v>
      </c>
      <c r="E189" s="261">
        <v>56.760436440677964</v>
      </c>
      <c r="F189" s="224"/>
      <c r="G189" s="225">
        <f t="shared" si="3"/>
        <v>0</v>
      </c>
    </row>
    <row r="190" spans="1:7" ht="54">
      <c r="A190" s="72">
        <v>45</v>
      </c>
      <c r="B190" s="73" t="s">
        <v>186</v>
      </c>
      <c r="C190" s="74" t="s">
        <v>1</v>
      </c>
      <c r="D190" s="75">
        <v>10</v>
      </c>
      <c r="E190" s="261">
        <v>46.590944915254241</v>
      </c>
      <c r="F190" s="224"/>
      <c r="G190" s="225">
        <f t="shared" si="3"/>
        <v>0</v>
      </c>
    </row>
    <row r="191" spans="1:7" ht="54">
      <c r="A191" s="72">
        <v>46</v>
      </c>
      <c r="B191" s="73" t="s">
        <v>187</v>
      </c>
      <c r="C191" s="74" t="s">
        <v>1</v>
      </c>
      <c r="D191" s="75">
        <v>4.2</v>
      </c>
      <c r="E191" s="261">
        <v>57.535254842615004</v>
      </c>
      <c r="F191" s="224"/>
      <c r="G191" s="225">
        <f t="shared" si="3"/>
        <v>0</v>
      </c>
    </row>
    <row r="192" spans="1:7" ht="36">
      <c r="A192" s="72">
        <v>47</v>
      </c>
      <c r="B192" s="73" t="s">
        <v>188</v>
      </c>
      <c r="C192" s="74" t="s">
        <v>1</v>
      </c>
      <c r="D192" s="75">
        <v>4.2</v>
      </c>
      <c r="E192" s="261">
        <v>47.365763317191281</v>
      </c>
      <c r="F192" s="224"/>
      <c r="G192" s="225">
        <f t="shared" si="3"/>
        <v>0</v>
      </c>
    </row>
    <row r="193" spans="1:7" ht="18">
      <c r="A193" s="18"/>
      <c r="B193" s="84" t="s">
        <v>189</v>
      </c>
      <c r="C193" s="41"/>
      <c r="D193" s="41"/>
      <c r="E193" s="262"/>
      <c r="F193" s="228"/>
      <c r="G193" s="229"/>
    </row>
    <row r="194" spans="1:7" ht="36">
      <c r="A194" s="66">
        <v>48</v>
      </c>
      <c r="B194" s="73" t="s">
        <v>190</v>
      </c>
      <c r="C194" s="68" t="s">
        <v>8</v>
      </c>
      <c r="D194" s="70">
        <v>0.12</v>
      </c>
      <c r="E194" s="261">
        <v>2083.09</v>
      </c>
      <c r="F194" s="224"/>
      <c r="G194" s="225">
        <f t="shared" si="3"/>
        <v>0</v>
      </c>
    </row>
    <row r="195" spans="1:7" ht="18">
      <c r="A195" s="72">
        <v>49</v>
      </c>
      <c r="B195" s="73" t="s">
        <v>184</v>
      </c>
      <c r="C195" s="74" t="s">
        <v>55</v>
      </c>
      <c r="D195" s="75">
        <v>4</v>
      </c>
      <c r="E195" s="261">
        <v>4.2979399999999996</v>
      </c>
      <c r="F195" s="224"/>
      <c r="G195" s="225">
        <f t="shared" si="3"/>
        <v>0</v>
      </c>
    </row>
    <row r="196" spans="1:7" ht="36">
      <c r="A196" s="72">
        <v>50</v>
      </c>
      <c r="B196" s="73" t="s">
        <v>191</v>
      </c>
      <c r="C196" s="74" t="s">
        <v>40</v>
      </c>
      <c r="D196" s="75">
        <v>1</v>
      </c>
      <c r="E196" s="261">
        <v>608.71543847457622</v>
      </c>
      <c r="F196" s="224"/>
      <c r="G196" s="225">
        <f t="shared" si="3"/>
        <v>0</v>
      </c>
    </row>
    <row r="197" spans="1:7" ht="18">
      <c r="A197" s="18"/>
      <c r="B197" s="84" t="s">
        <v>192</v>
      </c>
      <c r="C197" s="187"/>
      <c r="D197" s="187"/>
      <c r="E197" s="262"/>
      <c r="F197" s="228"/>
      <c r="G197" s="229"/>
    </row>
    <row r="198" spans="1:7" ht="18.75" thickBot="1">
      <c r="A198" s="72">
        <v>51</v>
      </c>
      <c r="B198" s="73" t="s">
        <v>193</v>
      </c>
      <c r="C198" s="74" t="s">
        <v>40</v>
      </c>
      <c r="D198" s="75">
        <v>2</v>
      </c>
      <c r="E198" s="261">
        <v>224.6</v>
      </c>
      <c r="F198" s="224"/>
      <c r="G198" s="225">
        <f t="shared" si="3"/>
        <v>0</v>
      </c>
    </row>
    <row r="199" spans="1:7" ht="39.75" customHeight="1" thickBot="1">
      <c r="A199" s="81"/>
      <c r="B199" s="166" t="s">
        <v>84</v>
      </c>
      <c r="C199" s="82"/>
      <c r="D199" s="83"/>
      <c r="E199" s="230"/>
      <c r="F199" s="231"/>
      <c r="G199" s="218">
        <f>SUM(G139:G198)</f>
        <v>0</v>
      </c>
    </row>
    <row r="200" spans="1:7" ht="63.75" customHeight="1">
      <c r="A200" s="287" t="s">
        <v>196</v>
      </c>
      <c r="B200" s="287"/>
      <c r="C200" s="287"/>
      <c r="D200" s="287"/>
      <c r="E200" s="287"/>
      <c r="F200" s="287"/>
      <c r="G200" s="287"/>
    </row>
    <row r="201" spans="1:7" ht="54">
      <c r="A201" s="85">
        <v>1</v>
      </c>
      <c r="B201" s="86" t="s">
        <v>197</v>
      </c>
      <c r="C201" s="87" t="s">
        <v>16</v>
      </c>
      <c r="D201" s="88">
        <v>1.1499999999999999</v>
      </c>
      <c r="E201" s="264">
        <v>174.8997391304348</v>
      </c>
      <c r="F201" s="232"/>
      <c r="G201" s="233">
        <f>F201*D201</f>
        <v>0</v>
      </c>
    </row>
    <row r="202" spans="1:7" ht="18">
      <c r="A202" s="85">
        <v>2</v>
      </c>
      <c r="B202" s="86" t="s">
        <v>198</v>
      </c>
      <c r="C202" s="87" t="s">
        <v>8</v>
      </c>
      <c r="D202" s="89">
        <v>2.8360000000000003E-2</v>
      </c>
      <c r="E202" s="264">
        <v>3035.2453032440053</v>
      </c>
      <c r="F202" s="232"/>
      <c r="G202" s="233">
        <f t="shared" ref="G202:G206" si="4">F202*D202</f>
        <v>0</v>
      </c>
    </row>
    <row r="203" spans="1:7" ht="19.5">
      <c r="A203" s="85">
        <v>3</v>
      </c>
      <c r="B203" s="86" t="s">
        <v>352</v>
      </c>
      <c r="C203" s="87" t="s">
        <v>8</v>
      </c>
      <c r="D203" s="88">
        <v>0.24002999999999999</v>
      </c>
      <c r="E203" s="264">
        <v>4531.5590984293622</v>
      </c>
      <c r="F203" s="232"/>
      <c r="G203" s="233">
        <f t="shared" si="4"/>
        <v>0</v>
      </c>
    </row>
    <row r="204" spans="1:7" ht="36">
      <c r="A204" s="85">
        <v>4</v>
      </c>
      <c r="B204" s="86" t="s">
        <v>353</v>
      </c>
      <c r="C204" s="87" t="s">
        <v>8</v>
      </c>
      <c r="D204" s="89">
        <v>0.24506000000000003</v>
      </c>
      <c r="E204" s="264">
        <v>2219.7416814331173</v>
      </c>
      <c r="F204" s="232"/>
      <c r="G204" s="233">
        <f t="shared" si="4"/>
        <v>0</v>
      </c>
    </row>
    <row r="205" spans="1:7" ht="36">
      <c r="A205" s="85">
        <v>5</v>
      </c>
      <c r="B205" s="90" t="s">
        <v>199</v>
      </c>
      <c r="C205" s="87" t="s">
        <v>55</v>
      </c>
      <c r="D205" s="42">
        <v>18</v>
      </c>
      <c r="E205" s="264">
        <v>5.3553027118644074</v>
      </c>
      <c r="F205" s="232"/>
      <c r="G205" s="233">
        <f t="shared" si="4"/>
        <v>0</v>
      </c>
    </row>
    <row r="206" spans="1:7" ht="36.75" thickBot="1">
      <c r="A206" s="85">
        <v>6</v>
      </c>
      <c r="B206" s="86" t="s">
        <v>200</v>
      </c>
      <c r="C206" s="87" t="s">
        <v>16</v>
      </c>
      <c r="D206" s="88">
        <v>2.72</v>
      </c>
      <c r="E206" s="264">
        <v>176.06241911764707</v>
      </c>
      <c r="F206" s="232"/>
      <c r="G206" s="233">
        <f t="shared" si="4"/>
        <v>0</v>
      </c>
    </row>
    <row r="207" spans="1:7" ht="47.25" customHeight="1" thickBot="1">
      <c r="A207" s="52"/>
      <c r="B207" s="160" t="s">
        <v>84</v>
      </c>
      <c r="C207" s="159"/>
      <c r="D207" s="82"/>
      <c r="E207" s="230"/>
      <c r="F207" s="230"/>
      <c r="G207" s="218">
        <f>SUM(G201:G206)</f>
        <v>0</v>
      </c>
    </row>
    <row r="208" spans="1:7" ht="62.25" customHeight="1" thickBot="1">
      <c r="A208" s="288" t="s">
        <v>201</v>
      </c>
      <c r="B208" s="289"/>
      <c r="C208" s="289"/>
      <c r="D208" s="289"/>
      <c r="E208" s="289"/>
      <c r="F208" s="289"/>
      <c r="G208" s="290"/>
    </row>
    <row r="209" spans="1:7" ht="18">
      <c r="A209" s="91"/>
      <c r="B209" s="92" t="s">
        <v>202</v>
      </c>
      <c r="C209" s="93"/>
      <c r="D209" s="93"/>
      <c r="E209" s="94"/>
      <c r="F209" s="177"/>
      <c r="G209" s="95"/>
    </row>
    <row r="210" spans="1:7" ht="18">
      <c r="A210" s="22">
        <v>1</v>
      </c>
      <c r="B210" s="43" t="s">
        <v>203</v>
      </c>
      <c r="C210" s="24" t="s">
        <v>204</v>
      </c>
      <c r="D210" s="48">
        <v>1</v>
      </c>
      <c r="E210" s="265">
        <v>175.32999999999998</v>
      </c>
      <c r="F210" s="234"/>
      <c r="G210" s="235">
        <f>F210*D210</f>
        <v>0</v>
      </c>
    </row>
    <row r="211" spans="1:7" ht="18">
      <c r="A211" s="22">
        <v>2</v>
      </c>
      <c r="B211" s="43" t="s">
        <v>205</v>
      </c>
      <c r="C211" s="24" t="s">
        <v>204</v>
      </c>
      <c r="D211" s="48">
        <v>1</v>
      </c>
      <c r="E211" s="265">
        <v>256.22800000000001</v>
      </c>
      <c r="F211" s="234"/>
      <c r="G211" s="235">
        <f t="shared" ref="G211:G242" si="5">F211*D211</f>
        <v>0</v>
      </c>
    </row>
    <row r="212" spans="1:7" ht="18">
      <c r="A212" s="22">
        <v>3</v>
      </c>
      <c r="B212" s="43" t="s">
        <v>206</v>
      </c>
      <c r="C212" s="24" t="s">
        <v>204</v>
      </c>
      <c r="D212" s="48">
        <v>1</v>
      </c>
      <c r="E212" s="265">
        <v>274.24</v>
      </c>
      <c r="F212" s="234"/>
      <c r="G212" s="235">
        <f t="shared" si="5"/>
        <v>0</v>
      </c>
    </row>
    <row r="213" spans="1:7" ht="18">
      <c r="A213" s="96"/>
      <c r="B213" s="97" t="s">
        <v>207</v>
      </c>
      <c r="C213" s="98"/>
      <c r="D213" s="188"/>
      <c r="E213" s="266"/>
      <c r="F213" s="236"/>
      <c r="G213" s="237"/>
    </row>
    <row r="214" spans="1:7" ht="18">
      <c r="A214" s="22">
        <v>4</v>
      </c>
      <c r="B214" s="43" t="s">
        <v>208</v>
      </c>
      <c r="C214" s="24" t="s">
        <v>1</v>
      </c>
      <c r="D214" s="48">
        <v>2</v>
      </c>
      <c r="E214" s="265">
        <v>10.251237288135592</v>
      </c>
      <c r="F214" s="234"/>
      <c r="G214" s="235">
        <f t="shared" si="5"/>
        <v>0</v>
      </c>
    </row>
    <row r="215" spans="1:7" ht="18">
      <c r="A215" s="22">
        <v>5</v>
      </c>
      <c r="B215" s="43" t="s">
        <v>209</v>
      </c>
      <c r="C215" s="24" t="s">
        <v>1</v>
      </c>
      <c r="D215" s="48">
        <v>3</v>
      </c>
      <c r="E215" s="265">
        <v>7.3911050847457629</v>
      </c>
      <c r="F215" s="234"/>
      <c r="G215" s="235">
        <f t="shared" si="5"/>
        <v>0</v>
      </c>
    </row>
    <row r="216" spans="1:7" ht="18">
      <c r="A216" s="22">
        <v>6</v>
      </c>
      <c r="B216" s="43" t="s">
        <v>210</v>
      </c>
      <c r="C216" s="24" t="s">
        <v>1</v>
      </c>
      <c r="D216" s="48">
        <v>8</v>
      </c>
      <c r="E216" s="265">
        <v>6.6359355932203385</v>
      </c>
      <c r="F216" s="234"/>
      <c r="G216" s="235">
        <f t="shared" si="5"/>
        <v>0</v>
      </c>
    </row>
    <row r="217" spans="1:7" ht="18">
      <c r="A217" s="96"/>
      <c r="B217" s="97" t="s">
        <v>211</v>
      </c>
      <c r="C217" s="98"/>
      <c r="D217" s="188"/>
      <c r="E217" s="266"/>
      <c r="F217" s="236"/>
      <c r="G217" s="237"/>
    </row>
    <row r="218" spans="1:7" ht="18">
      <c r="A218" s="22">
        <v>7</v>
      </c>
      <c r="B218" s="43" t="s">
        <v>212</v>
      </c>
      <c r="C218" s="24" t="s">
        <v>1</v>
      </c>
      <c r="D218" s="48">
        <v>10</v>
      </c>
      <c r="E218" s="265">
        <v>6.9618508474576259</v>
      </c>
      <c r="F218" s="234"/>
      <c r="G218" s="235">
        <f t="shared" si="5"/>
        <v>0</v>
      </c>
    </row>
    <row r="219" spans="1:7" ht="18">
      <c r="A219" s="22">
        <v>8</v>
      </c>
      <c r="B219" s="43" t="s">
        <v>213</v>
      </c>
      <c r="C219" s="24" t="s">
        <v>55</v>
      </c>
      <c r="D219" s="42">
        <v>0.62800000000000011</v>
      </c>
      <c r="E219" s="265">
        <v>14.898140000000001</v>
      </c>
      <c r="F219" s="234"/>
      <c r="G219" s="235">
        <f t="shared" si="5"/>
        <v>0</v>
      </c>
    </row>
    <row r="220" spans="1:7" ht="18">
      <c r="A220" s="50">
        <v>9</v>
      </c>
      <c r="B220" s="43" t="s">
        <v>214</v>
      </c>
      <c r="C220" s="24" t="s">
        <v>57</v>
      </c>
      <c r="D220" s="42">
        <v>2</v>
      </c>
      <c r="E220" s="265">
        <v>13.692</v>
      </c>
      <c r="F220" s="234"/>
      <c r="G220" s="235">
        <f t="shared" si="5"/>
        <v>0</v>
      </c>
    </row>
    <row r="221" spans="1:7" ht="18">
      <c r="A221" s="96"/>
      <c r="B221" s="97" t="s">
        <v>215</v>
      </c>
      <c r="C221" s="98"/>
      <c r="D221" s="99"/>
      <c r="E221" s="266"/>
      <c r="F221" s="236"/>
      <c r="G221" s="237"/>
    </row>
    <row r="222" spans="1:7" ht="18">
      <c r="A222" s="50">
        <v>10</v>
      </c>
      <c r="B222" s="43" t="s">
        <v>216</v>
      </c>
      <c r="C222" s="24" t="s">
        <v>57</v>
      </c>
      <c r="D222" s="42">
        <v>1</v>
      </c>
      <c r="E222" s="265">
        <v>15.092000000000001</v>
      </c>
      <c r="F222" s="234"/>
      <c r="G222" s="235">
        <f t="shared" si="5"/>
        <v>0</v>
      </c>
    </row>
    <row r="223" spans="1:7" ht="18">
      <c r="A223" s="50">
        <v>11</v>
      </c>
      <c r="B223" s="43" t="s">
        <v>217</v>
      </c>
      <c r="C223" s="24" t="s">
        <v>57</v>
      </c>
      <c r="D223" s="42">
        <v>3</v>
      </c>
      <c r="E223" s="265">
        <v>15.692</v>
      </c>
      <c r="F223" s="234"/>
      <c r="G223" s="235">
        <f t="shared" si="5"/>
        <v>0</v>
      </c>
    </row>
    <row r="224" spans="1:7" ht="18">
      <c r="A224" s="50">
        <v>12</v>
      </c>
      <c r="B224" s="43" t="s">
        <v>218</v>
      </c>
      <c r="C224" s="24" t="s">
        <v>57</v>
      </c>
      <c r="D224" s="42">
        <v>1</v>
      </c>
      <c r="E224" s="265">
        <v>27.391999999999999</v>
      </c>
      <c r="F224" s="234"/>
      <c r="G224" s="235">
        <f t="shared" si="5"/>
        <v>0</v>
      </c>
    </row>
    <row r="225" spans="1:7" ht="18">
      <c r="A225" s="96"/>
      <c r="B225" s="97" t="s">
        <v>219</v>
      </c>
      <c r="C225" s="98"/>
      <c r="D225" s="188"/>
      <c r="E225" s="266"/>
      <c r="F225" s="236"/>
      <c r="G225" s="237"/>
    </row>
    <row r="226" spans="1:7" ht="18">
      <c r="A226" s="22">
        <v>13</v>
      </c>
      <c r="B226" s="43" t="s">
        <v>220</v>
      </c>
      <c r="C226" s="24" t="s">
        <v>57</v>
      </c>
      <c r="D226" s="42">
        <v>2</v>
      </c>
      <c r="E226" s="265">
        <v>0.73</v>
      </c>
      <c r="F226" s="234"/>
      <c r="G226" s="235">
        <f t="shared" si="5"/>
        <v>0</v>
      </c>
    </row>
    <row r="227" spans="1:7" ht="18">
      <c r="A227" s="22">
        <v>14</v>
      </c>
      <c r="B227" s="43" t="s">
        <v>221</v>
      </c>
      <c r="C227" s="24" t="s">
        <v>57</v>
      </c>
      <c r="D227" s="42">
        <v>6</v>
      </c>
      <c r="E227" s="265">
        <v>0.32</v>
      </c>
      <c r="F227" s="234"/>
      <c r="G227" s="235">
        <f t="shared" si="5"/>
        <v>0</v>
      </c>
    </row>
    <row r="228" spans="1:7" ht="18">
      <c r="A228" s="22">
        <v>15</v>
      </c>
      <c r="B228" s="43" t="s">
        <v>222</v>
      </c>
      <c r="C228" s="24" t="s">
        <v>57</v>
      </c>
      <c r="D228" s="42">
        <v>1</v>
      </c>
      <c r="E228" s="265">
        <v>0.2</v>
      </c>
      <c r="F228" s="234"/>
      <c r="G228" s="235">
        <f t="shared" si="5"/>
        <v>0</v>
      </c>
    </row>
    <row r="229" spans="1:7" ht="18">
      <c r="A229" s="22">
        <v>16</v>
      </c>
      <c r="B229" s="43" t="s">
        <v>354</v>
      </c>
      <c r="C229" s="24" t="s">
        <v>57</v>
      </c>
      <c r="D229" s="42">
        <v>2</v>
      </c>
      <c r="E229" s="265">
        <v>0.6</v>
      </c>
      <c r="F229" s="234"/>
      <c r="G229" s="235">
        <f t="shared" si="5"/>
        <v>0</v>
      </c>
    </row>
    <row r="230" spans="1:7" ht="18">
      <c r="A230" s="22">
        <v>17</v>
      </c>
      <c r="B230" s="43" t="s">
        <v>355</v>
      </c>
      <c r="C230" s="24" t="s">
        <v>57</v>
      </c>
      <c r="D230" s="42">
        <v>1</v>
      </c>
      <c r="E230" s="265">
        <v>0.9</v>
      </c>
      <c r="F230" s="234"/>
      <c r="G230" s="235">
        <f t="shared" si="5"/>
        <v>0</v>
      </c>
    </row>
    <row r="231" spans="1:7" ht="18">
      <c r="A231" s="22">
        <v>18</v>
      </c>
      <c r="B231" s="43" t="s">
        <v>356</v>
      </c>
      <c r="C231" s="24" t="s">
        <v>57</v>
      </c>
      <c r="D231" s="42">
        <v>1</v>
      </c>
      <c r="E231" s="265">
        <v>0.37</v>
      </c>
      <c r="F231" s="234"/>
      <c r="G231" s="235">
        <f t="shared" si="5"/>
        <v>0</v>
      </c>
    </row>
    <row r="232" spans="1:7" ht="18">
      <c r="A232" s="22">
        <v>19</v>
      </c>
      <c r="B232" s="43" t="s">
        <v>357</v>
      </c>
      <c r="C232" s="24" t="s">
        <v>57</v>
      </c>
      <c r="D232" s="42">
        <v>1</v>
      </c>
      <c r="E232" s="265">
        <v>0.19</v>
      </c>
      <c r="F232" s="234"/>
      <c r="G232" s="235">
        <f t="shared" si="5"/>
        <v>0</v>
      </c>
    </row>
    <row r="233" spans="1:7" ht="18">
      <c r="A233" s="22">
        <v>20</v>
      </c>
      <c r="B233" s="43" t="s">
        <v>223</v>
      </c>
      <c r="C233" s="24" t="s">
        <v>57</v>
      </c>
      <c r="D233" s="42">
        <v>2</v>
      </c>
      <c r="E233" s="265">
        <v>0.71</v>
      </c>
      <c r="F233" s="234"/>
      <c r="G233" s="235">
        <f t="shared" si="5"/>
        <v>0</v>
      </c>
    </row>
    <row r="234" spans="1:7" ht="18">
      <c r="A234" s="22">
        <v>21</v>
      </c>
      <c r="B234" s="43" t="s">
        <v>224</v>
      </c>
      <c r="C234" s="24" t="s">
        <v>57</v>
      </c>
      <c r="D234" s="42">
        <v>2</v>
      </c>
      <c r="E234" s="265">
        <v>0.21</v>
      </c>
      <c r="F234" s="234"/>
      <c r="G234" s="235">
        <f t="shared" si="5"/>
        <v>0</v>
      </c>
    </row>
    <row r="235" spans="1:7" ht="18">
      <c r="A235" s="22">
        <v>22</v>
      </c>
      <c r="B235" s="43" t="s">
        <v>225</v>
      </c>
      <c r="C235" s="24" t="s">
        <v>57</v>
      </c>
      <c r="D235" s="42">
        <v>5</v>
      </c>
      <c r="E235" s="265">
        <v>0.21000000000000002</v>
      </c>
      <c r="F235" s="234"/>
      <c r="G235" s="235">
        <f t="shared" si="5"/>
        <v>0</v>
      </c>
    </row>
    <row r="236" spans="1:7" ht="18">
      <c r="A236" s="22">
        <v>23</v>
      </c>
      <c r="B236" s="43" t="s">
        <v>358</v>
      </c>
      <c r="C236" s="24" t="s">
        <v>57</v>
      </c>
      <c r="D236" s="42">
        <v>1</v>
      </c>
      <c r="E236" s="265">
        <v>5.2</v>
      </c>
      <c r="F236" s="234"/>
      <c r="G236" s="235">
        <f t="shared" si="5"/>
        <v>0</v>
      </c>
    </row>
    <row r="237" spans="1:7" ht="18">
      <c r="A237" s="22">
        <v>24</v>
      </c>
      <c r="B237" s="43" t="s">
        <v>359</v>
      </c>
      <c r="C237" s="24" t="s">
        <v>57</v>
      </c>
      <c r="D237" s="42">
        <v>2</v>
      </c>
      <c r="E237" s="265">
        <v>2.4</v>
      </c>
      <c r="F237" s="234"/>
      <c r="G237" s="235">
        <f t="shared" si="5"/>
        <v>0</v>
      </c>
    </row>
    <row r="238" spans="1:7" ht="18">
      <c r="A238" s="22">
        <v>25</v>
      </c>
      <c r="B238" s="43" t="s">
        <v>360</v>
      </c>
      <c r="C238" s="24" t="s">
        <v>57</v>
      </c>
      <c r="D238" s="42">
        <v>1</v>
      </c>
      <c r="E238" s="265">
        <v>11.4</v>
      </c>
      <c r="F238" s="234"/>
      <c r="G238" s="235">
        <f t="shared" si="5"/>
        <v>0</v>
      </c>
    </row>
    <row r="239" spans="1:7" ht="18">
      <c r="A239" s="22">
        <v>26</v>
      </c>
      <c r="B239" s="43" t="s">
        <v>361</v>
      </c>
      <c r="C239" s="24" t="s">
        <v>57</v>
      </c>
      <c r="D239" s="42">
        <v>2</v>
      </c>
      <c r="E239" s="265">
        <v>7.4</v>
      </c>
      <c r="F239" s="234"/>
      <c r="G239" s="235">
        <f t="shared" si="5"/>
        <v>0</v>
      </c>
    </row>
    <row r="240" spans="1:7" ht="18">
      <c r="A240" s="22">
        <v>27</v>
      </c>
      <c r="B240" s="43" t="s">
        <v>226</v>
      </c>
      <c r="C240" s="98" t="s">
        <v>57</v>
      </c>
      <c r="D240" s="42">
        <v>3</v>
      </c>
      <c r="E240" s="265">
        <v>1.8</v>
      </c>
      <c r="F240" s="234"/>
      <c r="G240" s="235">
        <f t="shared" si="5"/>
        <v>0</v>
      </c>
    </row>
    <row r="241" spans="1:14" ht="18">
      <c r="A241" s="22">
        <v>28</v>
      </c>
      <c r="B241" s="43" t="s">
        <v>227</v>
      </c>
      <c r="C241" s="98" t="s">
        <v>57</v>
      </c>
      <c r="D241" s="42">
        <v>5</v>
      </c>
      <c r="E241" s="265">
        <v>1.8</v>
      </c>
      <c r="F241" s="234"/>
      <c r="G241" s="235">
        <f t="shared" si="5"/>
        <v>0</v>
      </c>
    </row>
    <row r="242" spans="1:14" ht="36.75" thickBot="1">
      <c r="A242" s="22">
        <v>29</v>
      </c>
      <c r="B242" s="43" t="s">
        <v>228</v>
      </c>
      <c r="C242" s="24" t="s">
        <v>57</v>
      </c>
      <c r="D242" s="42">
        <v>1</v>
      </c>
      <c r="E242" s="265">
        <v>440</v>
      </c>
      <c r="F242" s="234"/>
      <c r="G242" s="235">
        <f t="shared" si="5"/>
        <v>0</v>
      </c>
    </row>
    <row r="243" spans="1:14" ht="37.5" customHeight="1" thickBot="1">
      <c r="A243" s="52"/>
      <c r="B243" s="167" t="s">
        <v>84</v>
      </c>
      <c r="C243" s="53"/>
      <c r="D243" s="54"/>
      <c r="E243" s="238"/>
      <c r="F243" s="239"/>
      <c r="G243" s="240">
        <f>SUM(G210:G242)</f>
        <v>0</v>
      </c>
    </row>
    <row r="244" spans="1:14" ht="54" customHeight="1">
      <c r="A244" s="288" t="s">
        <v>229</v>
      </c>
      <c r="B244" s="302"/>
      <c r="C244" s="302"/>
      <c r="D244" s="302"/>
      <c r="E244" s="302"/>
      <c r="F244" s="302"/>
      <c r="G244" s="303"/>
    </row>
    <row r="245" spans="1:14" ht="18">
      <c r="A245" s="22">
        <v>1</v>
      </c>
      <c r="B245" s="43" t="s">
        <v>230</v>
      </c>
      <c r="C245" s="24" t="s">
        <v>1</v>
      </c>
      <c r="D245" s="48">
        <v>10</v>
      </c>
      <c r="E245" s="265">
        <v>6.1017200000000003</v>
      </c>
      <c r="F245" s="234"/>
      <c r="G245" s="235">
        <f>F245*D245</f>
        <v>0</v>
      </c>
    </row>
    <row r="246" spans="1:14" ht="18">
      <c r="A246" s="22">
        <v>2</v>
      </c>
      <c r="B246" s="43" t="s">
        <v>231</v>
      </c>
      <c r="C246" s="24" t="s">
        <v>1</v>
      </c>
      <c r="D246" s="48">
        <v>6</v>
      </c>
      <c r="E246" s="265">
        <v>8.5967199999999995</v>
      </c>
      <c r="F246" s="234"/>
      <c r="G246" s="235">
        <f t="shared" ref="G246:G255" si="6">F246*D246</f>
        <v>0</v>
      </c>
    </row>
    <row r="247" spans="1:14" ht="18">
      <c r="A247" s="22">
        <v>3</v>
      </c>
      <c r="B247" s="43" t="s">
        <v>362</v>
      </c>
      <c r="C247" s="24" t="s">
        <v>40</v>
      </c>
      <c r="D247" s="44">
        <v>1</v>
      </c>
      <c r="E247" s="265">
        <v>5.2040000000000006</v>
      </c>
      <c r="F247" s="234"/>
      <c r="G247" s="235">
        <f t="shared" si="6"/>
        <v>0</v>
      </c>
    </row>
    <row r="248" spans="1:14" ht="18">
      <c r="A248" s="22">
        <v>4</v>
      </c>
      <c r="B248" s="43" t="s">
        <v>363</v>
      </c>
      <c r="C248" s="24" t="s">
        <v>40</v>
      </c>
      <c r="D248" s="44">
        <v>2</v>
      </c>
      <c r="E248" s="265">
        <v>6.2040000000000006</v>
      </c>
      <c r="F248" s="234"/>
      <c r="G248" s="235">
        <f t="shared" si="6"/>
        <v>0</v>
      </c>
    </row>
    <row r="249" spans="1:14" ht="18">
      <c r="A249" s="22">
        <v>5</v>
      </c>
      <c r="B249" s="43" t="s">
        <v>364</v>
      </c>
      <c r="C249" s="24" t="s">
        <v>40</v>
      </c>
      <c r="D249" s="44">
        <v>6</v>
      </c>
      <c r="E249" s="265">
        <v>4.7939999999999996</v>
      </c>
      <c r="F249" s="234"/>
      <c r="G249" s="235">
        <f t="shared" si="6"/>
        <v>0</v>
      </c>
      <c r="N249" s="100"/>
    </row>
    <row r="250" spans="1:14" ht="36">
      <c r="A250" s="22">
        <v>6</v>
      </c>
      <c r="B250" s="43" t="s">
        <v>232</v>
      </c>
      <c r="C250" s="24" t="s">
        <v>40</v>
      </c>
      <c r="D250" s="44">
        <v>2</v>
      </c>
      <c r="E250" s="265">
        <v>11.2896</v>
      </c>
      <c r="F250" s="234"/>
      <c r="G250" s="235">
        <f t="shared" si="6"/>
        <v>0</v>
      </c>
    </row>
    <row r="251" spans="1:14" ht="36">
      <c r="A251" s="22">
        <v>7</v>
      </c>
      <c r="B251" s="43" t="s">
        <v>365</v>
      </c>
      <c r="C251" s="24" t="s">
        <v>40</v>
      </c>
      <c r="D251" s="44">
        <v>3</v>
      </c>
      <c r="E251" s="265">
        <v>11.2896</v>
      </c>
      <c r="F251" s="234"/>
      <c r="G251" s="235">
        <f t="shared" si="6"/>
        <v>0</v>
      </c>
    </row>
    <row r="252" spans="1:14" ht="18">
      <c r="A252" s="22">
        <v>8</v>
      </c>
      <c r="B252" s="43" t="s">
        <v>366</v>
      </c>
      <c r="C252" s="24" t="s">
        <v>40</v>
      </c>
      <c r="D252" s="44">
        <v>1</v>
      </c>
      <c r="E252" s="265">
        <v>4.7940000000000005</v>
      </c>
      <c r="F252" s="234"/>
      <c r="G252" s="235">
        <f t="shared" si="6"/>
        <v>0</v>
      </c>
    </row>
    <row r="253" spans="1:14" ht="18">
      <c r="A253" s="22">
        <v>9</v>
      </c>
      <c r="B253" s="43" t="s">
        <v>367</v>
      </c>
      <c r="C253" s="24" t="s">
        <v>40</v>
      </c>
      <c r="D253" s="44">
        <v>1</v>
      </c>
      <c r="E253" s="265">
        <v>9.1651864406779673</v>
      </c>
      <c r="F253" s="234"/>
      <c r="G253" s="235">
        <f t="shared" si="6"/>
        <v>0</v>
      </c>
    </row>
    <row r="254" spans="1:14" ht="18">
      <c r="A254" s="22">
        <v>10</v>
      </c>
      <c r="B254" s="43" t="s">
        <v>233</v>
      </c>
      <c r="C254" s="24" t="s">
        <v>40</v>
      </c>
      <c r="D254" s="44">
        <v>1</v>
      </c>
      <c r="E254" s="265">
        <v>8.4760000000000009</v>
      </c>
      <c r="F254" s="234"/>
      <c r="G254" s="235">
        <f t="shared" si="6"/>
        <v>0</v>
      </c>
    </row>
    <row r="255" spans="1:14" ht="18.75" thickBot="1">
      <c r="A255" s="22">
        <v>11</v>
      </c>
      <c r="B255" s="43" t="s">
        <v>234</v>
      </c>
      <c r="C255" s="24" t="s">
        <v>40</v>
      </c>
      <c r="D255" s="44">
        <v>1</v>
      </c>
      <c r="E255" s="265">
        <v>63.783999999999999</v>
      </c>
      <c r="F255" s="234"/>
      <c r="G255" s="235">
        <f t="shared" si="6"/>
        <v>0</v>
      </c>
    </row>
    <row r="256" spans="1:14" ht="33" customHeight="1" thickBot="1">
      <c r="A256" s="81"/>
      <c r="B256" s="168" t="s">
        <v>84</v>
      </c>
      <c r="C256" s="82"/>
      <c r="D256" s="83"/>
      <c r="E256" s="230"/>
      <c r="F256" s="231"/>
      <c r="G256" s="240">
        <f>SUM(G245:G255)</f>
        <v>0</v>
      </c>
    </row>
    <row r="257" spans="1:7" ht="42.75" customHeight="1">
      <c r="A257" s="287" t="s">
        <v>235</v>
      </c>
      <c r="B257" s="287"/>
      <c r="C257" s="287"/>
      <c r="D257" s="287"/>
      <c r="E257" s="287"/>
      <c r="F257" s="287"/>
      <c r="G257" s="287"/>
    </row>
    <row r="258" spans="1:7" ht="55.5">
      <c r="A258" s="15">
        <v>1</v>
      </c>
      <c r="B258" s="16" t="s">
        <v>368</v>
      </c>
      <c r="C258" s="13" t="s">
        <v>336</v>
      </c>
      <c r="D258" s="17">
        <v>1500</v>
      </c>
      <c r="E258" s="267">
        <v>1.5949900000000001</v>
      </c>
      <c r="F258" s="241"/>
      <c r="G258" s="242">
        <f>F258*D258</f>
        <v>0</v>
      </c>
    </row>
    <row r="259" spans="1:7" ht="36">
      <c r="A259" s="27">
        <v>2</v>
      </c>
      <c r="B259" s="28" t="s">
        <v>236</v>
      </c>
      <c r="C259" s="56" t="s">
        <v>8</v>
      </c>
      <c r="D259" s="30">
        <v>2400</v>
      </c>
      <c r="E259" s="268">
        <v>0.56999999999999995</v>
      </c>
      <c r="F259" s="243"/>
      <c r="G259" s="242">
        <f t="shared" ref="G259:G264" si="7">F259*D259</f>
        <v>0</v>
      </c>
    </row>
    <row r="260" spans="1:7" ht="36">
      <c r="A260" s="22">
        <v>3</v>
      </c>
      <c r="B260" s="23" t="s">
        <v>237</v>
      </c>
      <c r="C260" s="24" t="s">
        <v>16</v>
      </c>
      <c r="D260" s="25">
        <v>1500</v>
      </c>
      <c r="E260" s="268">
        <v>2.370301</v>
      </c>
      <c r="F260" s="243"/>
      <c r="G260" s="242">
        <f t="shared" si="7"/>
        <v>0</v>
      </c>
    </row>
    <row r="261" spans="1:7" ht="18">
      <c r="A261" s="101">
        <v>4</v>
      </c>
      <c r="B261" s="102" t="s">
        <v>238</v>
      </c>
      <c r="C261" s="103" t="s">
        <v>55</v>
      </c>
      <c r="D261" s="104">
        <v>652</v>
      </c>
      <c r="E261" s="268">
        <v>0.61199999999999988</v>
      </c>
      <c r="F261" s="243"/>
      <c r="G261" s="242">
        <f t="shared" si="7"/>
        <v>0</v>
      </c>
    </row>
    <row r="262" spans="1:7" ht="18">
      <c r="A262" s="101">
        <v>5</v>
      </c>
      <c r="B262" s="102" t="s">
        <v>239</v>
      </c>
      <c r="C262" s="103" t="s">
        <v>55</v>
      </c>
      <c r="D262" s="104">
        <v>652</v>
      </c>
      <c r="E262" s="268">
        <v>13.104240000000001</v>
      </c>
      <c r="F262" s="243"/>
      <c r="G262" s="242">
        <f t="shared" si="7"/>
        <v>0</v>
      </c>
    </row>
    <row r="263" spans="1:7" ht="36">
      <c r="A263" s="105">
        <v>6</v>
      </c>
      <c r="B263" s="102" t="s">
        <v>240</v>
      </c>
      <c r="C263" s="106" t="s">
        <v>241</v>
      </c>
      <c r="D263" s="107">
        <v>267</v>
      </c>
      <c r="E263" s="268">
        <v>11.009048900000002</v>
      </c>
      <c r="F263" s="243"/>
      <c r="G263" s="242">
        <f t="shared" si="7"/>
        <v>0</v>
      </c>
    </row>
    <row r="264" spans="1:7" ht="36.75" thickBot="1">
      <c r="A264" s="101">
        <v>7</v>
      </c>
      <c r="B264" s="108" t="s">
        <v>242</v>
      </c>
      <c r="C264" s="103" t="s">
        <v>1</v>
      </c>
      <c r="D264" s="104">
        <v>94</v>
      </c>
      <c r="E264" s="268">
        <v>15.238719999999999</v>
      </c>
      <c r="F264" s="243"/>
      <c r="G264" s="242">
        <f t="shared" si="7"/>
        <v>0</v>
      </c>
    </row>
    <row r="265" spans="1:7" ht="45" customHeight="1" thickBot="1">
      <c r="A265" s="52"/>
      <c r="B265" s="157" t="s">
        <v>84</v>
      </c>
      <c r="C265" s="53"/>
      <c r="D265" s="54"/>
      <c r="E265" s="216"/>
      <c r="F265" s="217"/>
      <c r="G265" s="244">
        <f>SUM(G258:G264)</f>
        <v>0</v>
      </c>
    </row>
    <row r="266" spans="1:7" ht="48.75" customHeight="1">
      <c r="A266" s="288" t="s">
        <v>243</v>
      </c>
      <c r="B266" s="289"/>
      <c r="C266" s="289"/>
      <c r="D266" s="289"/>
      <c r="E266" s="289"/>
      <c r="F266" s="289"/>
      <c r="G266" s="290"/>
    </row>
    <row r="267" spans="1:7" ht="36">
      <c r="A267" s="18">
        <v>1</v>
      </c>
      <c r="B267" s="109" t="s">
        <v>244</v>
      </c>
      <c r="C267" s="20" t="s">
        <v>16</v>
      </c>
      <c r="D267" s="110">
        <v>72.150000000000006</v>
      </c>
      <c r="E267" s="269">
        <v>198.25549404019404</v>
      </c>
      <c r="F267" s="245"/>
      <c r="G267" s="246">
        <f>F267*D267</f>
        <v>0</v>
      </c>
    </row>
    <row r="268" spans="1:7" ht="36">
      <c r="A268" s="111" t="s">
        <v>245</v>
      </c>
      <c r="B268" s="23" t="s">
        <v>246</v>
      </c>
      <c r="C268" s="24" t="s">
        <v>1</v>
      </c>
      <c r="D268" s="25">
        <v>124</v>
      </c>
      <c r="E268" s="265">
        <v>73.421409917987972</v>
      </c>
      <c r="F268" s="234"/>
      <c r="G268" s="246">
        <f t="shared" ref="G268:G283" si="8">F268*D268</f>
        <v>0</v>
      </c>
    </row>
    <row r="269" spans="1:7" ht="36">
      <c r="A269" s="111" t="s">
        <v>247</v>
      </c>
      <c r="B269" s="23" t="s">
        <v>248</v>
      </c>
      <c r="C269" s="24" t="s">
        <v>8</v>
      </c>
      <c r="D269" s="59">
        <v>0.11209999999999999</v>
      </c>
      <c r="E269" s="265">
        <v>2611.1938389452521</v>
      </c>
      <c r="F269" s="234"/>
      <c r="G269" s="246">
        <f t="shared" si="8"/>
        <v>0</v>
      </c>
    </row>
    <row r="270" spans="1:7" ht="36">
      <c r="A270" s="111" t="s">
        <v>249</v>
      </c>
      <c r="B270" s="23" t="s">
        <v>250</v>
      </c>
      <c r="C270" s="24" t="s">
        <v>1</v>
      </c>
      <c r="D270" s="25">
        <v>124.5</v>
      </c>
      <c r="E270" s="265">
        <v>20.646595903614458</v>
      </c>
      <c r="F270" s="234"/>
      <c r="G270" s="246">
        <f t="shared" si="8"/>
        <v>0</v>
      </c>
    </row>
    <row r="271" spans="1:7" ht="18">
      <c r="A271" s="111"/>
      <c r="B271" s="112" t="s">
        <v>251</v>
      </c>
      <c r="C271" s="24"/>
      <c r="D271" s="149"/>
      <c r="E271" s="266"/>
      <c r="F271" s="236"/>
      <c r="G271" s="247"/>
    </row>
    <row r="272" spans="1:7" ht="31.5">
      <c r="A272" s="113" t="s">
        <v>252</v>
      </c>
      <c r="B272" s="170" t="s">
        <v>4</v>
      </c>
      <c r="C272" s="20" t="s">
        <v>336</v>
      </c>
      <c r="D272" s="57">
        <v>0.57999999999999996</v>
      </c>
      <c r="E272" s="265">
        <v>11.7</v>
      </c>
      <c r="F272" s="234"/>
      <c r="G272" s="246">
        <f t="shared" si="8"/>
        <v>0</v>
      </c>
    </row>
    <row r="273" spans="1:14" ht="18">
      <c r="A273" s="114" t="s">
        <v>253</v>
      </c>
      <c r="B273" s="170" t="s">
        <v>399</v>
      </c>
      <c r="C273" s="13" t="s">
        <v>8</v>
      </c>
      <c r="D273" s="55">
        <v>1.131</v>
      </c>
      <c r="E273" s="265">
        <v>7.81</v>
      </c>
      <c r="F273" s="234"/>
      <c r="G273" s="246">
        <f t="shared" si="8"/>
        <v>0</v>
      </c>
    </row>
    <row r="274" spans="1:14" ht="36">
      <c r="A274" s="115" t="s">
        <v>254</v>
      </c>
      <c r="B274" s="23" t="s">
        <v>255</v>
      </c>
      <c r="C274" s="116" t="s">
        <v>336</v>
      </c>
      <c r="D274" s="117">
        <v>0.5</v>
      </c>
      <c r="E274" s="265">
        <v>145.08530000000002</v>
      </c>
      <c r="F274" s="234"/>
      <c r="G274" s="246">
        <f t="shared" si="8"/>
        <v>0</v>
      </c>
    </row>
    <row r="275" spans="1:14" ht="31.5">
      <c r="A275" s="111" t="s">
        <v>256</v>
      </c>
      <c r="B275" s="169" t="s">
        <v>257</v>
      </c>
      <c r="C275" s="24" t="s">
        <v>336</v>
      </c>
      <c r="D275" s="44">
        <v>0.57999999999999996</v>
      </c>
      <c r="E275" s="265">
        <v>135.16</v>
      </c>
      <c r="F275" s="234"/>
      <c r="G275" s="246">
        <f t="shared" si="8"/>
        <v>0</v>
      </c>
    </row>
    <row r="276" spans="1:14" ht="36">
      <c r="A276" s="18">
        <v>9</v>
      </c>
      <c r="B276" s="38" t="s">
        <v>258</v>
      </c>
      <c r="C276" s="20" t="s">
        <v>8</v>
      </c>
      <c r="D276" s="118">
        <v>9.6699999999999994E-2</v>
      </c>
      <c r="E276" s="265">
        <v>2083.09</v>
      </c>
      <c r="F276" s="234"/>
      <c r="G276" s="246">
        <f t="shared" si="8"/>
        <v>0</v>
      </c>
    </row>
    <row r="277" spans="1:14" ht="18">
      <c r="A277" s="111" t="s">
        <v>259</v>
      </c>
      <c r="B277" s="23" t="s">
        <v>260</v>
      </c>
      <c r="C277" s="24" t="s">
        <v>78</v>
      </c>
      <c r="D277" s="25">
        <v>1</v>
      </c>
      <c r="E277" s="265">
        <v>584.68150542372882</v>
      </c>
      <c r="F277" s="234"/>
      <c r="G277" s="246">
        <f t="shared" si="8"/>
        <v>0</v>
      </c>
    </row>
    <row r="278" spans="1:14" ht="18">
      <c r="A278" s="119">
        <v>11</v>
      </c>
      <c r="B278" s="38" t="s">
        <v>261</v>
      </c>
      <c r="C278" s="120" t="s">
        <v>55</v>
      </c>
      <c r="D278" s="121">
        <v>21</v>
      </c>
      <c r="E278" s="265">
        <v>4.2979399999999988</v>
      </c>
      <c r="F278" s="234"/>
      <c r="G278" s="246">
        <f t="shared" si="8"/>
        <v>0</v>
      </c>
    </row>
    <row r="279" spans="1:14" ht="18">
      <c r="A279" s="111"/>
      <c r="B279" s="122" t="s">
        <v>262</v>
      </c>
      <c r="C279" s="24"/>
      <c r="D279" s="149"/>
      <c r="E279" s="266"/>
      <c r="F279" s="236"/>
      <c r="G279" s="247"/>
    </row>
    <row r="280" spans="1:14" ht="36">
      <c r="A280" s="113" t="s">
        <v>263</v>
      </c>
      <c r="B280" s="19" t="s">
        <v>4</v>
      </c>
      <c r="C280" s="20" t="s">
        <v>336</v>
      </c>
      <c r="D280" s="57">
        <v>0.57999999999999996</v>
      </c>
      <c r="E280" s="265">
        <v>11.7</v>
      </c>
      <c r="F280" s="234"/>
      <c r="G280" s="246">
        <f t="shared" si="8"/>
        <v>0</v>
      </c>
    </row>
    <row r="281" spans="1:14" ht="18">
      <c r="A281" s="114" t="s">
        <v>133</v>
      </c>
      <c r="B281" s="12" t="s">
        <v>400</v>
      </c>
      <c r="C281" s="13" t="s">
        <v>8</v>
      </c>
      <c r="D281" s="55">
        <v>1.131</v>
      </c>
      <c r="E281" s="265">
        <v>7.81</v>
      </c>
      <c r="F281" s="234"/>
      <c r="G281" s="246">
        <f t="shared" si="8"/>
        <v>0</v>
      </c>
    </row>
    <row r="282" spans="1:14" ht="36">
      <c r="A282" s="111" t="s">
        <v>264</v>
      </c>
      <c r="B282" s="23" t="s">
        <v>257</v>
      </c>
      <c r="C282" s="24" t="s">
        <v>336</v>
      </c>
      <c r="D282" s="44">
        <v>0.57999999999999996</v>
      </c>
      <c r="E282" s="265">
        <v>135.16</v>
      </c>
      <c r="F282" s="234"/>
      <c r="G282" s="246">
        <f t="shared" si="8"/>
        <v>0</v>
      </c>
    </row>
    <row r="283" spans="1:14" ht="18.75" thickBot="1">
      <c r="A283" s="111" t="s">
        <v>265</v>
      </c>
      <c r="B283" s="23" t="s">
        <v>266</v>
      </c>
      <c r="C283" s="24" t="s">
        <v>57</v>
      </c>
      <c r="D283" s="25">
        <v>1</v>
      </c>
      <c r="E283" s="265">
        <v>376.11636271186438</v>
      </c>
      <c r="F283" s="234"/>
      <c r="G283" s="246">
        <f t="shared" si="8"/>
        <v>0</v>
      </c>
    </row>
    <row r="284" spans="1:14" ht="33.75" customHeight="1">
      <c r="A284" s="123"/>
      <c r="B284" s="124" t="s">
        <v>267</v>
      </c>
      <c r="C284" s="125"/>
      <c r="D284" s="126"/>
      <c r="E284" s="248"/>
      <c r="F284" s="249"/>
      <c r="G284" s="250">
        <f>SUM(G267:G283)</f>
        <v>0</v>
      </c>
    </row>
    <row r="285" spans="1:14" ht="50.25" customHeight="1">
      <c r="A285" s="291" t="s">
        <v>268</v>
      </c>
      <c r="B285" s="291"/>
      <c r="C285" s="291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</row>
    <row r="286" spans="1:14" ht="23.25" customHeight="1">
      <c r="A286" s="292" t="s">
        <v>85</v>
      </c>
      <c r="B286" s="292" t="s">
        <v>86</v>
      </c>
      <c r="C286" s="292" t="s">
        <v>87</v>
      </c>
      <c r="D286" s="292" t="s">
        <v>269</v>
      </c>
      <c r="E286" s="292" t="s">
        <v>270</v>
      </c>
      <c r="F286" s="292"/>
      <c r="G286" s="292"/>
      <c r="H286" s="292" t="s">
        <v>271</v>
      </c>
      <c r="I286" s="292"/>
      <c r="J286" s="292"/>
      <c r="K286" s="292" t="s">
        <v>272</v>
      </c>
      <c r="L286" s="292"/>
      <c r="M286" s="292"/>
      <c r="N286" s="282" t="s">
        <v>413</v>
      </c>
    </row>
    <row r="287" spans="1:14" ht="60.75" customHeight="1">
      <c r="A287" s="292"/>
      <c r="B287" s="292"/>
      <c r="C287" s="292"/>
      <c r="D287" s="292"/>
      <c r="E287" s="251" t="s">
        <v>412</v>
      </c>
      <c r="F287" s="251" t="s">
        <v>89</v>
      </c>
      <c r="G287" s="252" t="s">
        <v>273</v>
      </c>
      <c r="H287" s="251" t="s">
        <v>412</v>
      </c>
      <c r="I287" s="251" t="s">
        <v>89</v>
      </c>
      <c r="J287" s="252" t="s">
        <v>273</v>
      </c>
      <c r="K287" s="251" t="s">
        <v>412</v>
      </c>
      <c r="L287" s="251" t="s">
        <v>89</v>
      </c>
      <c r="M287" s="252" t="s">
        <v>274</v>
      </c>
      <c r="N287" s="283"/>
    </row>
    <row r="288" spans="1:14" ht="18">
      <c r="A288" s="253">
        <v>1</v>
      </c>
      <c r="B288" s="251">
        <v>2</v>
      </c>
      <c r="C288" s="251">
        <v>3</v>
      </c>
      <c r="D288" s="251">
        <v>4</v>
      </c>
      <c r="E288" s="253">
        <v>5</v>
      </c>
      <c r="F288" s="253">
        <v>6</v>
      </c>
      <c r="G288" s="254">
        <v>7</v>
      </c>
      <c r="H288" s="253">
        <v>8</v>
      </c>
      <c r="I288" s="253">
        <v>9</v>
      </c>
      <c r="J288" s="254">
        <v>10</v>
      </c>
      <c r="K288" s="253">
        <v>11</v>
      </c>
      <c r="L288" s="253">
        <v>13</v>
      </c>
      <c r="M288" s="254">
        <v>14</v>
      </c>
      <c r="N288" s="253">
        <v>15</v>
      </c>
    </row>
    <row r="289" spans="1:14" ht="18">
      <c r="A289" s="128"/>
      <c r="B289" s="131" t="s">
        <v>275</v>
      </c>
      <c r="C289" s="127"/>
      <c r="D289" s="127"/>
      <c r="E289" s="129"/>
      <c r="F289" s="129"/>
      <c r="G289" s="130"/>
      <c r="H289" s="129"/>
      <c r="I289" s="129"/>
      <c r="J289" s="130"/>
      <c r="K289" s="129"/>
      <c r="L289" s="129"/>
      <c r="M289" s="130"/>
      <c r="N289" s="129"/>
    </row>
    <row r="290" spans="1:14" ht="36">
      <c r="A290" s="56">
        <v>1</v>
      </c>
      <c r="B290" s="132" t="s">
        <v>276</v>
      </c>
      <c r="C290" s="133" t="s">
        <v>336</v>
      </c>
      <c r="D290" s="189">
        <v>17.5</v>
      </c>
      <c r="E290" s="268">
        <v>0</v>
      </c>
      <c r="F290" s="190"/>
      <c r="G290" s="190">
        <f>F290*D290</f>
        <v>0</v>
      </c>
      <c r="H290" s="268">
        <v>8.5799999999999983</v>
      </c>
      <c r="I290" s="190"/>
      <c r="J290" s="190">
        <f>I290*D290</f>
        <v>0</v>
      </c>
      <c r="K290" s="268">
        <v>0</v>
      </c>
      <c r="L290" s="190"/>
      <c r="M290" s="190">
        <f>L290*D290</f>
        <v>0</v>
      </c>
      <c r="N290" s="191">
        <f>G290+J290+M290</f>
        <v>0</v>
      </c>
    </row>
    <row r="291" spans="1:14" ht="19.5">
      <c r="A291" s="56">
        <v>2</v>
      </c>
      <c r="B291" s="132" t="s">
        <v>369</v>
      </c>
      <c r="C291" s="133" t="s">
        <v>1</v>
      </c>
      <c r="D291" s="189">
        <v>70</v>
      </c>
      <c r="E291" s="268">
        <v>2.8</v>
      </c>
      <c r="F291" s="190"/>
      <c r="G291" s="190">
        <f t="shared" ref="G291:G292" si="9">F291*D291</f>
        <v>0</v>
      </c>
      <c r="H291" s="268">
        <v>0.3</v>
      </c>
      <c r="I291" s="190"/>
      <c r="J291" s="190">
        <f t="shared" ref="J291:J292" si="10">I291*D291</f>
        <v>0</v>
      </c>
      <c r="K291" s="268">
        <v>0.22</v>
      </c>
      <c r="L291" s="190"/>
      <c r="M291" s="190">
        <f t="shared" ref="M291:M292" si="11">L291*D291</f>
        <v>0</v>
      </c>
      <c r="N291" s="191">
        <f t="shared" ref="N291:N292" si="12">G291+J291+M291</f>
        <v>0</v>
      </c>
    </row>
    <row r="292" spans="1:14" ht="18">
      <c r="A292" s="56">
        <v>3</v>
      </c>
      <c r="B292" s="171" t="s">
        <v>277</v>
      </c>
      <c r="C292" s="134" t="s">
        <v>1</v>
      </c>
      <c r="D292" s="190">
        <v>70</v>
      </c>
      <c r="E292" s="268">
        <v>1.01</v>
      </c>
      <c r="F292" s="190"/>
      <c r="G292" s="190">
        <f t="shared" si="9"/>
        <v>0</v>
      </c>
      <c r="H292" s="268">
        <v>0.27</v>
      </c>
      <c r="I292" s="192"/>
      <c r="J292" s="190">
        <f t="shared" si="10"/>
        <v>0</v>
      </c>
      <c r="K292" s="268">
        <v>0.18</v>
      </c>
      <c r="L292" s="190"/>
      <c r="M292" s="190">
        <f t="shared" si="11"/>
        <v>0</v>
      </c>
      <c r="N292" s="191">
        <f t="shared" si="12"/>
        <v>0</v>
      </c>
    </row>
    <row r="293" spans="1:14" ht="18">
      <c r="A293" s="163"/>
      <c r="B293" s="164" t="s">
        <v>278</v>
      </c>
      <c r="C293" s="163"/>
      <c r="D293" s="193"/>
      <c r="E293" s="270"/>
      <c r="F293" s="193"/>
      <c r="G293" s="194">
        <f>SUM(G290:G292)</f>
        <v>0</v>
      </c>
      <c r="H293" s="274"/>
      <c r="I293" s="194"/>
      <c r="J293" s="194">
        <f>SUM(J290:J292)</f>
        <v>0</v>
      </c>
      <c r="K293" s="274"/>
      <c r="L293" s="194"/>
      <c r="M293" s="194">
        <f>SUM(M290:M292)</f>
        <v>0</v>
      </c>
      <c r="N293" s="195">
        <f>SUM(N290:N292)</f>
        <v>0</v>
      </c>
    </row>
    <row r="294" spans="1:14" ht="18">
      <c r="A294" s="128"/>
      <c r="B294" s="131" t="s">
        <v>279</v>
      </c>
      <c r="C294" s="127"/>
      <c r="D294" s="196"/>
      <c r="E294" s="271"/>
      <c r="F294" s="191"/>
      <c r="G294" s="191"/>
      <c r="H294" s="271"/>
      <c r="I294" s="191"/>
      <c r="J294" s="191"/>
      <c r="K294" s="271"/>
      <c r="L294" s="191"/>
      <c r="M294" s="191"/>
      <c r="N294" s="191"/>
    </row>
    <row r="295" spans="1:14" ht="54">
      <c r="A295" s="56">
        <v>4</v>
      </c>
      <c r="B295" s="132" t="s">
        <v>280</v>
      </c>
      <c r="C295" s="134" t="s">
        <v>40</v>
      </c>
      <c r="D295" s="190">
        <v>1</v>
      </c>
      <c r="E295" s="268">
        <v>356.02</v>
      </c>
      <c r="F295" s="190"/>
      <c r="G295" s="190">
        <f>F295*D295</f>
        <v>0</v>
      </c>
      <c r="H295" s="268">
        <v>18</v>
      </c>
      <c r="I295" s="190"/>
      <c r="J295" s="190">
        <f>I295*D295</f>
        <v>0</v>
      </c>
      <c r="K295" s="268">
        <v>2.11</v>
      </c>
      <c r="L295" s="190"/>
      <c r="M295" s="190">
        <f>L295*D295</f>
        <v>0</v>
      </c>
      <c r="N295" s="190">
        <f t="shared" ref="N295:N345" si="13">G295+J295+M295</f>
        <v>0</v>
      </c>
    </row>
    <row r="296" spans="1:14" ht="54">
      <c r="A296" s="56">
        <v>5</v>
      </c>
      <c r="B296" s="132" t="s">
        <v>370</v>
      </c>
      <c r="C296" s="134" t="s">
        <v>40</v>
      </c>
      <c r="D296" s="190">
        <v>2</v>
      </c>
      <c r="E296" s="268">
        <v>467.02</v>
      </c>
      <c r="F296" s="190"/>
      <c r="G296" s="190">
        <f t="shared" ref="G296:G345" si="14">F296*D296</f>
        <v>0</v>
      </c>
      <c r="H296" s="268">
        <v>18</v>
      </c>
      <c r="I296" s="190"/>
      <c r="J296" s="190">
        <f t="shared" ref="J296:J345" si="15">I296*D296</f>
        <v>0</v>
      </c>
      <c r="K296" s="268">
        <v>2.11</v>
      </c>
      <c r="L296" s="190"/>
      <c r="M296" s="190">
        <f t="shared" ref="M296:M345" si="16">L296*D296</f>
        <v>0</v>
      </c>
      <c r="N296" s="190">
        <f t="shared" si="13"/>
        <v>0</v>
      </c>
    </row>
    <row r="297" spans="1:14" ht="36">
      <c r="A297" s="56">
        <v>6</v>
      </c>
      <c r="B297" s="132" t="s">
        <v>281</v>
      </c>
      <c r="C297" s="134" t="s">
        <v>40</v>
      </c>
      <c r="D297" s="190">
        <v>6</v>
      </c>
      <c r="E297" s="268">
        <v>1063.6199999999999</v>
      </c>
      <c r="F297" s="190"/>
      <c r="G297" s="190">
        <f t="shared" si="14"/>
        <v>0</v>
      </c>
      <c r="H297" s="268">
        <v>54</v>
      </c>
      <c r="I297" s="190"/>
      <c r="J297" s="190">
        <f t="shared" si="15"/>
        <v>0</v>
      </c>
      <c r="K297" s="268">
        <v>1.18</v>
      </c>
      <c r="L297" s="190"/>
      <c r="M297" s="190">
        <f t="shared" si="16"/>
        <v>0</v>
      </c>
      <c r="N297" s="190">
        <f t="shared" si="13"/>
        <v>0</v>
      </c>
    </row>
    <row r="298" spans="1:14" ht="36">
      <c r="A298" s="56">
        <v>7</v>
      </c>
      <c r="B298" s="132" t="s">
        <v>282</v>
      </c>
      <c r="C298" s="134" t="s">
        <v>40</v>
      </c>
      <c r="D298" s="190">
        <v>2</v>
      </c>
      <c r="E298" s="268">
        <v>223.68</v>
      </c>
      <c r="F298" s="190"/>
      <c r="G298" s="190">
        <f t="shared" si="14"/>
        <v>0</v>
      </c>
      <c r="H298" s="268">
        <v>24</v>
      </c>
      <c r="I298" s="190"/>
      <c r="J298" s="190">
        <f t="shared" si="15"/>
        <v>0</v>
      </c>
      <c r="K298" s="268">
        <v>0.86</v>
      </c>
      <c r="L298" s="190"/>
      <c r="M298" s="190">
        <f t="shared" si="16"/>
        <v>0</v>
      </c>
      <c r="N298" s="190">
        <f t="shared" si="13"/>
        <v>0</v>
      </c>
    </row>
    <row r="299" spans="1:14" ht="36">
      <c r="A299" s="56">
        <v>8</v>
      </c>
      <c r="B299" s="132" t="s">
        <v>283</v>
      </c>
      <c r="C299" s="134" t="s">
        <v>40</v>
      </c>
      <c r="D299" s="190">
        <v>1</v>
      </c>
      <c r="E299" s="268">
        <v>32.18</v>
      </c>
      <c r="F299" s="190"/>
      <c r="G299" s="190">
        <f t="shared" si="14"/>
        <v>0</v>
      </c>
      <c r="H299" s="268">
        <v>18</v>
      </c>
      <c r="I299" s="190"/>
      <c r="J299" s="190">
        <f t="shared" si="15"/>
        <v>0</v>
      </c>
      <c r="K299" s="268">
        <v>0.38</v>
      </c>
      <c r="L299" s="190"/>
      <c r="M299" s="190">
        <f t="shared" si="16"/>
        <v>0</v>
      </c>
      <c r="N299" s="190">
        <f t="shared" si="13"/>
        <v>0</v>
      </c>
    </row>
    <row r="300" spans="1:14" ht="36">
      <c r="A300" s="56">
        <v>9</v>
      </c>
      <c r="B300" s="132" t="s">
        <v>284</v>
      </c>
      <c r="C300" s="134" t="s">
        <v>40</v>
      </c>
      <c r="D300" s="190">
        <v>7</v>
      </c>
      <c r="E300" s="268">
        <v>31.38</v>
      </c>
      <c r="F300" s="190"/>
      <c r="G300" s="190">
        <f t="shared" si="14"/>
        <v>0</v>
      </c>
      <c r="H300" s="268">
        <v>18</v>
      </c>
      <c r="I300" s="190"/>
      <c r="J300" s="190">
        <f t="shared" si="15"/>
        <v>0</v>
      </c>
      <c r="K300" s="268">
        <v>0.38400000000000001</v>
      </c>
      <c r="L300" s="190"/>
      <c r="M300" s="190">
        <f t="shared" si="16"/>
        <v>0</v>
      </c>
      <c r="N300" s="190">
        <f t="shared" si="13"/>
        <v>0</v>
      </c>
    </row>
    <row r="301" spans="1:14" ht="36">
      <c r="A301" s="56">
        <v>10</v>
      </c>
      <c r="B301" s="132" t="s">
        <v>285</v>
      </c>
      <c r="C301" s="134" t="s">
        <v>40</v>
      </c>
      <c r="D301" s="190">
        <v>3</v>
      </c>
      <c r="E301" s="268">
        <v>19.852</v>
      </c>
      <c r="F301" s="190"/>
      <c r="G301" s="190">
        <f t="shared" si="14"/>
        <v>0</v>
      </c>
      <c r="H301" s="268">
        <v>12</v>
      </c>
      <c r="I301" s="190"/>
      <c r="J301" s="190">
        <f t="shared" si="15"/>
        <v>0</v>
      </c>
      <c r="K301" s="268">
        <v>0.28800000000000003</v>
      </c>
      <c r="L301" s="190"/>
      <c r="M301" s="190">
        <f t="shared" si="16"/>
        <v>0</v>
      </c>
      <c r="N301" s="190">
        <f t="shared" si="13"/>
        <v>0</v>
      </c>
    </row>
    <row r="302" spans="1:14" ht="36">
      <c r="A302" s="56">
        <v>11</v>
      </c>
      <c r="B302" s="132" t="s">
        <v>286</v>
      </c>
      <c r="C302" s="134" t="s">
        <v>40</v>
      </c>
      <c r="D302" s="190">
        <v>1</v>
      </c>
      <c r="E302" s="268">
        <v>11.15</v>
      </c>
      <c r="F302" s="190"/>
      <c r="G302" s="190">
        <f t="shared" si="14"/>
        <v>0</v>
      </c>
      <c r="H302" s="268">
        <v>12</v>
      </c>
      <c r="I302" s="190"/>
      <c r="J302" s="190">
        <f t="shared" si="15"/>
        <v>0</v>
      </c>
      <c r="K302" s="268">
        <v>0.28999999999999998</v>
      </c>
      <c r="L302" s="190"/>
      <c r="M302" s="190">
        <f t="shared" si="16"/>
        <v>0</v>
      </c>
      <c r="N302" s="190">
        <f t="shared" si="13"/>
        <v>0</v>
      </c>
    </row>
    <row r="303" spans="1:14" ht="18">
      <c r="A303" s="56">
        <v>12</v>
      </c>
      <c r="B303" s="132" t="s">
        <v>287</v>
      </c>
      <c r="C303" s="134" t="s">
        <v>40</v>
      </c>
      <c r="D303" s="190">
        <v>8</v>
      </c>
      <c r="E303" s="268">
        <v>1214.1120000000001</v>
      </c>
      <c r="F303" s="190"/>
      <c r="G303" s="190">
        <f t="shared" si="14"/>
        <v>0</v>
      </c>
      <c r="H303" s="268">
        <v>36</v>
      </c>
      <c r="I303" s="190"/>
      <c r="J303" s="190">
        <f t="shared" si="15"/>
        <v>0</v>
      </c>
      <c r="K303" s="268">
        <v>0.99199999999999999</v>
      </c>
      <c r="L303" s="190"/>
      <c r="M303" s="190">
        <f t="shared" si="16"/>
        <v>0</v>
      </c>
      <c r="N303" s="190">
        <f t="shared" si="13"/>
        <v>0</v>
      </c>
    </row>
    <row r="304" spans="1:14" ht="36">
      <c r="A304" s="56">
        <v>13</v>
      </c>
      <c r="B304" s="132" t="s">
        <v>288</v>
      </c>
      <c r="C304" s="134" t="s">
        <v>40</v>
      </c>
      <c r="D304" s="190">
        <v>2</v>
      </c>
      <c r="E304" s="268">
        <v>5007.3599999999997</v>
      </c>
      <c r="F304" s="190"/>
      <c r="G304" s="190">
        <f t="shared" si="14"/>
        <v>0</v>
      </c>
      <c r="H304" s="268">
        <v>114</v>
      </c>
      <c r="I304" s="190"/>
      <c r="J304" s="190">
        <f t="shared" si="15"/>
        <v>0</v>
      </c>
      <c r="K304" s="268">
        <v>0</v>
      </c>
      <c r="L304" s="190"/>
      <c r="M304" s="190">
        <f t="shared" si="16"/>
        <v>0</v>
      </c>
      <c r="N304" s="190">
        <f t="shared" si="13"/>
        <v>0</v>
      </c>
    </row>
    <row r="305" spans="1:14" ht="54">
      <c r="A305" s="56">
        <v>14</v>
      </c>
      <c r="B305" s="132" t="s">
        <v>289</v>
      </c>
      <c r="C305" s="134" t="s">
        <v>40</v>
      </c>
      <c r="D305" s="190">
        <v>1</v>
      </c>
      <c r="E305" s="268">
        <v>4507.3599999999997</v>
      </c>
      <c r="F305" s="190"/>
      <c r="G305" s="190">
        <f t="shared" si="14"/>
        <v>0</v>
      </c>
      <c r="H305" s="268">
        <v>114</v>
      </c>
      <c r="I305" s="190"/>
      <c r="J305" s="190">
        <f t="shared" si="15"/>
        <v>0</v>
      </c>
      <c r="K305" s="268">
        <v>0</v>
      </c>
      <c r="L305" s="190"/>
      <c r="M305" s="190">
        <f t="shared" si="16"/>
        <v>0</v>
      </c>
      <c r="N305" s="190">
        <f t="shared" si="13"/>
        <v>0</v>
      </c>
    </row>
    <row r="306" spans="1:14" ht="37.5">
      <c r="A306" s="56">
        <v>15</v>
      </c>
      <c r="B306" s="132" t="s">
        <v>371</v>
      </c>
      <c r="C306" s="134" t="s">
        <v>1</v>
      </c>
      <c r="D306" s="190">
        <v>70</v>
      </c>
      <c r="E306" s="268">
        <v>186.57200228571429</v>
      </c>
      <c r="F306" s="190"/>
      <c r="G306" s="190">
        <f t="shared" si="14"/>
        <v>0</v>
      </c>
      <c r="H306" s="268">
        <v>0.64400000000000002</v>
      </c>
      <c r="I306" s="190"/>
      <c r="J306" s="190">
        <f t="shared" si="15"/>
        <v>0</v>
      </c>
      <c r="K306" s="268">
        <v>0.128</v>
      </c>
      <c r="L306" s="190"/>
      <c r="M306" s="190">
        <f t="shared" si="16"/>
        <v>0</v>
      </c>
      <c r="N306" s="190">
        <f t="shared" si="13"/>
        <v>0</v>
      </c>
    </row>
    <row r="307" spans="1:14" ht="37.5">
      <c r="A307" s="56">
        <v>16</v>
      </c>
      <c r="B307" s="132" t="s">
        <v>372</v>
      </c>
      <c r="C307" s="134" t="s">
        <v>1</v>
      </c>
      <c r="D307" s="190">
        <v>25</v>
      </c>
      <c r="E307" s="268">
        <v>48.01</v>
      </c>
      <c r="F307" s="190"/>
      <c r="G307" s="190">
        <f t="shared" si="14"/>
        <v>0</v>
      </c>
      <c r="H307" s="268">
        <v>2.25</v>
      </c>
      <c r="I307" s="190"/>
      <c r="J307" s="190">
        <f t="shared" si="15"/>
        <v>0</v>
      </c>
      <c r="K307" s="268">
        <v>0.46</v>
      </c>
      <c r="L307" s="190"/>
      <c r="M307" s="190">
        <f t="shared" si="16"/>
        <v>0</v>
      </c>
      <c r="N307" s="190">
        <f t="shared" si="13"/>
        <v>0</v>
      </c>
    </row>
    <row r="308" spans="1:14" ht="37.5">
      <c r="A308" s="56">
        <v>17</v>
      </c>
      <c r="B308" s="132" t="s">
        <v>373</v>
      </c>
      <c r="C308" s="134" t="s">
        <v>1</v>
      </c>
      <c r="D308" s="190">
        <v>150</v>
      </c>
      <c r="E308" s="268">
        <v>26.2</v>
      </c>
      <c r="F308" s="190"/>
      <c r="G308" s="190">
        <f t="shared" si="14"/>
        <v>0</v>
      </c>
      <c r="H308" s="268">
        <v>2.52</v>
      </c>
      <c r="I308" s="190"/>
      <c r="J308" s="190">
        <f t="shared" si="15"/>
        <v>0</v>
      </c>
      <c r="K308" s="268">
        <v>0.44</v>
      </c>
      <c r="L308" s="190"/>
      <c r="M308" s="190">
        <f t="shared" si="16"/>
        <v>0</v>
      </c>
      <c r="N308" s="190">
        <f t="shared" si="13"/>
        <v>0</v>
      </c>
    </row>
    <row r="309" spans="1:14" ht="37.5">
      <c r="A309" s="56">
        <v>18</v>
      </c>
      <c r="B309" s="132" t="s">
        <v>374</v>
      </c>
      <c r="C309" s="134" t="s">
        <v>1</v>
      </c>
      <c r="D309" s="190">
        <v>50</v>
      </c>
      <c r="E309" s="268">
        <v>11.4428032</v>
      </c>
      <c r="F309" s="190"/>
      <c r="G309" s="190">
        <f t="shared" si="14"/>
        <v>0</v>
      </c>
      <c r="H309" s="268">
        <v>1.86</v>
      </c>
      <c r="I309" s="190"/>
      <c r="J309" s="190">
        <f t="shared" si="15"/>
        <v>0</v>
      </c>
      <c r="K309" s="268">
        <v>0.40639999999999998</v>
      </c>
      <c r="L309" s="190"/>
      <c r="M309" s="190">
        <f t="shared" si="16"/>
        <v>0</v>
      </c>
      <c r="N309" s="190">
        <f t="shared" si="13"/>
        <v>0</v>
      </c>
    </row>
    <row r="310" spans="1:14" ht="37.5">
      <c r="A310" s="56">
        <v>19</v>
      </c>
      <c r="B310" s="132" t="s">
        <v>375</v>
      </c>
      <c r="C310" s="134" t="s">
        <v>1</v>
      </c>
      <c r="D310" s="190">
        <v>170</v>
      </c>
      <c r="E310" s="268">
        <v>4.7699999999999996</v>
      </c>
      <c r="F310" s="190"/>
      <c r="G310" s="190">
        <f t="shared" si="14"/>
        <v>0</v>
      </c>
      <c r="H310" s="268">
        <v>1.8600000000000003</v>
      </c>
      <c r="I310" s="190"/>
      <c r="J310" s="190">
        <f t="shared" si="15"/>
        <v>0</v>
      </c>
      <c r="K310" s="268">
        <v>0.4</v>
      </c>
      <c r="L310" s="190"/>
      <c r="M310" s="190">
        <f t="shared" si="16"/>
        <v>0</v>
      </c>
      <c r="N310" s="190">
        <f t="shared" si="13"/>
        <v>0</v>
      </c>
    </row>
    <row r="311" spans="1:14" ht="37.5">
      <c r="A311" s="56">
        <v>20</v>
      </c>
      <c r="B311" s="135" t="s">
        <v>376</v>
      </c>
      <c r="C311" s="134" t="s">
        <v>1</v>
      </c>
      <c r="D311" s="190">
        <v>60</v>
      </c>
      <c r="E311" s="268">
        <v>2.29</v>
      </c>
      <c r="F311" s="190"/>
      <c r="G311" s="190">
        <f t="shared" si="14"/>
        <v>0</v>
      </c>
      <c r="H311" s="268">
        <v>2.46</v>
      </c>
      <c r="I311" s="190"/>
      <c r="J311" s="190">
        <f t="shared" si="15"/>
        <v>0</v>
      </c>
      <c r="K311" s="268">
        <v>0.72</v>
      </c>
      <c r="L311" s="190"/>
      <c r="M311" s="190">
        <f t="shared" si="16"/>
        <v>0</v>
      </c>
      <c r="N311" s="190">
        <f t="shared" si="13"/>
        <v>0</v>
      </c>
    </row>
    <row r="312" spans="1:14" ht="37.5">
      <c r="A312" s="56">
        <v>21</v>
      </c>
      <c r="B312" s="135" t="s">
        <v>377</v>
      </c>
      <c r="C312" s="134" t="s">
        <v>1</v>
      </c>
      <c r="D312" s="190">
        <v>60</v>
      </c>
      <c r="E312" s="268">
        <v>1.37</v>
      </c>
      <c r="F312" s="190"/>
      <c r="G312" s="190">
        <f t="shared" si="14"/>
        <v>0</v>
      </c>
      <c r="H312" s="268">
        <v>2.46</v>
      </c>
      <c r="I312" s="190"/>
      <c r="J312" s="190">
        <f t="shared" si="15"/>
        <v>0</v>
      </c>
      <c r="K312" s="268">
        <v>0.73</v>
      </c>
      <c r="L312" s="190"/>
      <c r="M312" s="190">
        <f t="shared" si="16"/>
        <v>0</v>
      </c>
      <c r="N312" s="190">
        <f t="shared" si="13"/>
        <v>0</v>
      </c>
    </row>
    <row r="313" spans="1:14" ht="36">
      <c r="A313" s="136">
        <v>22</v>
      </c>
      <c r="B313" s="132" t="s">
        <v>290</v>
      </c>
      <c r="C313" s="134" t="s">
        <v>40</v>
      </c>
      <c r="D313" s="190">
        <v>4</v>
      </c>
      <c r="E313" s="268">
        <v>43.29</v>
      </c>
      <c r="F313" s="190"/>
      <c r="G313" s="190">
        <f t="shared" si="14"/>
        <v>0</v>
      </c>
      <c r="H313" s="268">
        <v>4.8600000000000003</v>
      </c>
      <c r="I313" s="190"/>
      <c r="J313" s="190">
        <f t="shared" si="15"/>
        <v>0</v>
      </c>
      <c r="K313" s="268">
        <v>1.85</v>
      </c>
      <c r="L313" s="190"/>
      <c r="M313" s="190">
        <f t="shared" si="16"/>
        <v>0</v>
      </c>
      <c r="N313" s="190">
        <f t="shared" si="13"/>
        <v>0</v>
      </c>
    </row>
    <row r="314" spans="1:14" ht="36">
      <c r="A314" s="136">
        <v>23</v>
      </c>
      <c r="B314" s="132" t="s">
        <v>291</v>
      </c>
      <c r="C314" s="134" t="s">
        <v>40</v>
      </c>
      <c r="D314" s="190">
        <v>2</v>
      </c>
      <c r="E314" s="268">
        <v>23.268000000000001</v>
      </c>
      <c r="F314" s="190"/>
      <c r="G314" s="190">
        <f t="shared" si="14"/>
        <v>0</v>
      </c>
      <c r="H314" s="268">
        <v>4.5</v>
      </c>
      <c r="I314" s="190"/>
      <c r="J314" s="190">
        <f t="shared" si="15"/>
        <v>0</v>
      </c>
      <c r="K314" s="268">
        <v>1.9936</v>
      </c>
      <c r="L314" s="190"/>
      <c r="M314" s="190">
        <f t="shared" si="16"/>
        <v>0</v>
      </c>
      <c r="N314" s="190">
        <f t="shared" si="13"/>
        <v>0</v>
      </c>
    </row>
    <row r="315" spans="1:14" ht="36">
      <c r="A315" s="136">
        <v>24</v>
      </c>
      <c r="B315" s="132" t="s">
        <v>292</v>
      </c>
      <c r="C315" s="134" t="s">
        <v>40</v>
      </c>
      <c r="D315" s="190">
        <v>10</v>
      </c>
      <c r="E315" s="268">
        <v>16.760000000000002</v>
      </c>
      <c r="F315" s="190"/>
      <c r="G315" s="190">
        <f t="shared" si="14"/>
        <v>0</v>
      </c>
      <c r="H315" s="268">
        <v>4.5</v>
      </c>
      <c r="I315" s="190"/>
      <c r="J315" s="190">
        <f t="shared" si="15"/>
        <v>0</v>
      </c>
      <c r="K315" s="268">
        <v>1.99</v>
      </c>
      <c r="L315" s="190"/>
      <c r="M315" s="190">
        <f t="shared" si="16"/>
        <v>0</v>
      </c>
      <c r="N315" s="190">
        <f t="shared" si="13"/>
        <v>0</v>
      </c>
    </row>
    <row r="316" spans="1:14" ht="36">
      <c r="A316" s="136">
        <v>25</v>
      </c>
      <c r="B316" s="132" t="s">
        <v>293</v>
      </c>
      <c r="C316" s="134" t="s">
        <v>40</v>
      </c>
      <c r="D316" s="190">
        <v>7</v>
      </c>
      <c r="E316" s="268">
        <v>16.760000000000002</v>
      </c>
      <c r="F316" s="190"/>
      <c r="G316" s="190">
        <f t="shared" si="14"/>
        <v>0</v>
      </c>
      <c r="H316" s="268">
        <v>4.5</v>
      </c>
      <c r="I316" s="190"/>
      <c r="J316" s="190">
        <f t="shared" si="15"/>
        <v>0</v>
      </c>
      <c r="K316" s="268">
        <v>1.99</v>
      </c>
      <c r="L316" s="190"/>
      <c r="M316" s="190">
        <f t="shared" si="16"/>
        <v>0</v>
      </c>
      <c r="N316" s="190">
        <f t="shared" si="13"/>
        <v>0</v>
      </c>
    </row>
    <row r="317" spans="1:14" ht="36">
      <c r="A317" s="56">
        <v>26</v>
      </c>
      <c r="B317" s="135" t="s">
        <v>294</v>
      </c>
      <c r="C317" s="134" t="s">
        <v>57</v>
      </c>
      <c r="D317" s="190">
        <v>11</v>
      </c>
      <c r="E317" s="268">
        <v>9.9</v>
      </c>
      <c r="F317" s="190"/>
      <c r="G317" s="190">
        <f t="shared" si="14"/>
        <v>0</v>
      </c>
      <c r="H317" s="268">
        <v>1.32</v>
      </c>
      <c r="I317" s="190"/>
      <c r="J317" s="190">
        <f t="shared" si="15"/>
        <v>0</v>
      </c>
      <c r="K317" s="268">
        <v>0.01</v>
      </c>
      <c r="L317" s="190"/>
      <c r="M317" s="190">
        <f t="shared" si="16"/>
        <v>0</v>
      </c>
      <c r="N317" s="190">
        <f t="shared" si="13"/>
        <v>0</v>
      </c>
    </row>
    <row r="318" spans="1:14" ht="36">
      <c r="A318" s="56">
        <v>27</v>
      </c>
      <c r="B318" s="135" t="s">
        <v>295</v>
      </c>
      <c r="C318" s="134" t="s">
        <v>57</v>
      </c>
      <c r="D318" s="190">
        <v>6</v>
      </c>
      <c r="E318" s="268">
        <v>11.5</v>
      </c>
      <c r="F318" s="190"/>
      <c r="G318" s="190">
        <f t="shared" si="14"/>
        <v>0</v>
      </c>
      <c r="H318" s="268">
        <v>1.32</v>
      </c>
      <c r="I318" s="190"/>
      <c r="J318" s="190">
        <f t="shared" si="15"/>
        <v>0</v>
      </c>
      <c r="K318" s="268">
        <v>0.01</v>
      </c>
      <c r="L318" s="190"/>
      <c r="M318" s="190">
        <f t="shared" si="16"/>
        <v>0</v>
      </c>
      <c r="N318" s="190">
        <f t="shared" si="13"/>
        <v>0</v>
      </c>
    </row>
    <row r="319" spans="1:14" ht="18">
      <c r="A319" s="56">
        <v>28</v>
      </c>
      <c r="B319" s="135" t="s">
        <v>296</v>
      </c>
      <c r="C319" s="134" t="s">
        <v>57</v>
      </c>
      <c r="D319" s="190">
        <v>4</v>
      </c>
      <c r="E319" s="268">
        <v>10.93</v>
      </c>
      <c r="F319" s="190"/>
      <c r="G319" s="190">
        <f t="shared" si="14"/>
        <v>0</v>
      </c>
      <c r="H319" s="268">
        <v>1.62</v>
      </c>
      <c r="I319" s="190"/>
      <c r="J319" s="190">
        <f t="shared" si="15"/>
        <v>0</v>
      </c>
      <c r="K319" s="268">
        <v>0</v>
      </c>
      <c r="L319" s="190"/>
      <c r="M319" s="190">
        <f t="shared" si="16"/>
        <v>0</v>
      </c>
      <c r="N319" s="190">
        <f t="shared" si="13"/>
        <v>0</v>
      </c>
    </row>
    <row r="320" spans="1:14" ht="37.5">
      <c r="A320" s="56">
        <v>29</v>
      </c>
      <c r="B320" s="135" t="s">
        <v>378</v>
      </c>
      <c r="C320" s="134" t="s">
        <v>57</v>
      </c>
      <c r="D320" s="190">
        <v>15</v>
      </c>
      <c r="E320" s="268">
        <v>5.79</v>
      </c>
      <c r="F320" s="190"/>
      <c r="G320" s="190">
        <f t="shared" si="14"/>
        <v>0</v>
      </c>
      <c r="H320" s="268">
        <v>12</v>
      </c>
      <c r="I320" s="190"/>
      <c r="J320" s="190">
        <f t="shared" si="15"/>
        <v>0</v>
      </c>
      <c r="K320" s="268">
        <v>0.22</v>
      </c>
      <c r="L320" s="190"/>
      <c r="M320" s="190">
        <f t="shared" si="16"/>
        <v>0</v>
      </c>
      <c r="N320" s="190">
        <f t="shared" si="13"/>
        <v>0</v>
      </c>
    </row>
    <row r="321" spans="1:14" ht="18">
      <c r="A321" s="56">
        <v>30</v>
      </c>
      <c r="B321" s="135" t="s">
        <v>402</v>
      </c>
      <c r="C321" s="134" t="s">
        <v>40</v>
      </c>
      <c r="D321" s="197">
        <v>2</v>
      </c>
      <c r="E321" s="258">
        <v>150</v>
      </c>
      <c r="F321" s="197"/>
      <c r="G321" s="190">
        <f t="shared" si="14"/>
        <v>0</v>
      </c>
      <c r="H321" s="258">
        <v>0</v>
      </c>
      <c r="I321" s="197"/>
      <c r="J321" s="190">
        <f t="shared" si="15"/>
        <v>0</v>
      </c>
      <c r="K321" s="258">
        <v>0</v>
      </c>
      <c r="L321" s="197"/>
      <c r="M321" s="190">
        <f t="shared" si="16"/>
        <v>0</v>
      </c>
      <c r="N321" s="190">
        <f t="shared" si="13"/>
        <v>0</v>
      </c>
    </row>
    <row r="322" spans="1:14" ht="18">
      <c r="A322" s="136">
        <v>31</v>
      </c>
      <c r="B322" s="132" t="s">
        <v>297</v>
      </c>
      <c r="C322" s="134" t="s">
        <v>1</v>
      </c>
      <c r="D322" s="190">
        <v>80</v>
      </c>
      <c r="E322" s="268">
        <v>2.31</v>
      </c>
      <c r="F322" s="190"/>
      <c r="G322" s="190">
        <f t="shared" si="14"/>
        <v>0</v>
      </c>
      <c r="H322" s="268">
        <v>0.87</v>
      </c>
      <c r="I322" s="190"/>
      <c r="J322" s="190">
        <f t="shared" si="15"/>
        <v>0</v>
      </c>
      <c r="K322" s="268">
        <v>2.25</v>
      </c>
      <c r="L322" s="190"/>
      <c r="M322" s="190">
        <f t="shared" si="16"/>
        <v>0</v>
      </c>
      <c r="N322" s="190">
        <f t="shared" si="13"/>
        <v>0</v>
      </c>
    </row>
    <row r="323" spans="1:14" ht="18">
      <c r="A323" s="136">
        <v>32</v>
      </c>
      <c r="B323" s="132" t="s">
        <v>298</v>
      </c>
      <c r="C323" s="134" t="s">
        <v>1</v>
      </c>
      <c r="D323" s="190">
        <v>20</v>
      </c>
      <c r="E323" s="268">
        <v>1.29</v>
      </c>
      <c r="F323" s="190"/>
      <c r="G323" s="190">
        <f t="shared" si="14"/>
        <v>0</v>
      </c>
      <c r="H323" s="268">
        <v>0.87</v>
      </c>
      <c r="I323" s="190"/>
      <c r="J323" s="190">
        <f t="shared" si="15"/>
        <v>0</v>
      </c>
      <c r="K323" s="268">
        <v>2.25</v>
      </c>
      <c r="L323" s="190"/>
      <c r="M323" s="190">
        <f t="shared" si="16"/>
        <v>0</v>
      </c>
      <c r="N323" s="190">
        <f t="shared" si="13"/>
        <v>0</v>
      </c>
    </row>
    <row r="324" spans="1:14" ht="36">
      <c r="A324" s="136">
        <v>33</v>
      </c>
      <c r="B324" s="132" t="s">
        <v>299</v>
      </c>
      <c r="C324" s="134" t="s">
        <v>1</v>
      </c>
      <c r="D324" s="190">
        <v>60</v>
      </c>
      <c r="E324" s="268">
        <v>5.6800000000000006</v>
      </c>
      <c r="F324" s="190"/>
      <c r="G324" s="190">
        <f t="shared" si="14"/>
        <v>0</v>
      </c>
      <c r="H324" s="268">
        <v>2.0699999999999998</v>
      </c>
      <c r="I324" s="190"/>
      <c r="J324" s="190">
        <f t="shared" si="15"/>
        <v>0</v>
      </c>
      <c r="K324" s="268">
        <v>0.85</v>
      </c>
      <c r="L324" s="190"/>
      <c r="M324" s="190">
        <f t="shared" si="16"/>
        <v>0</v>
      </c>
      <c r="N324" s="190">
        <f t="shared" si="13"/>
        <v>0</v>
      </c>
    </row>
    <row r="325" spans="1:14" ht="36">
      <c r="A325" s="136">
        <v>34</v>
      </c>
      <c r="B325" s="132" t="s">
        <v>300</v>
      </c>
      <c r="C325" s="134" t="s">
        <v>1</v>
      </c>
      <c r="D325" s="190">
        <v>50</v>
      </c>
      <c r="E325" s="268">
        <v>1.25</v>
      </c>
      <c r="F325" s="190"/>
      <c r="G325" s="190">
        <f t="shared" si="14"/>
        <v>0</v>
      </c>
      <c r="H325" s="268">
        <v>1.47</v>
      </c>
      <c r="I325" s="190"/>
      <c r="J325" s="190">
        <f t="shared" si="15"/>
        <v>0</v>
      </c>
      <c r="K325" s="268">
        <v>0.61</v>
      </c>
      <c r="L325" s="190"/>
      <c r="M325" s="190">
        <f t="shared" si="16"/>
        <v>0</v>
      </c>
      <c r="N325" s="190">
        <f t="shared" si="13"/>
        <v>0</v>
      </c>
    </row>
    <row r="326" spans="1:14" ht="36">
      <c r="A326" s="136">
        <v>35</v>
      </c>
      <c r="B326" s="132" t="s">
        <v>301</v>
      </c>
      <c r="C326" s="134" t="s">
        <v>1</v>
      </c>
      <c r="D326" s="190">
        <v>70</v>
      </c>
      <c r="E326" s="268">
        <v>2.94</v>
      </c>
      <c r="F326" s="190"/>
      <c r="G326" s="190">
        <f t="shared" si="14"/>
        <v>0</v>
      </c>
      <c r="H326" s="268">
        <v>1.2</v>
      </c>
      <c r="I326" s="190"/>
      <c r="J326" s="190">
        <f t="shared" si="15"/>
        <v>0</v>
      </c>
      <c r="K326" s="268">
        <v>0.39</v>
      </c>
      <c r="L326" s="190"/>
      <c r="M326" s="190">
        <f t="shared" si="16"/>
        <v>0</v>
      </c>
      <c r="N326" s="190">
        <f t="shared" si="13"/>
        <v>0</v>
      </c>
    </row>
    <row r="327" spans="1:14" ht="37.5">
      <c r="A327" s="56">
        <v>36</v>
      </c>
      <c r="B327" s="132" t="s">
        <v>379</v>
      </c>
      <c r="C327" s="134" t="s">
        <v>1</v>
      </c>
      <c r="D327" s="190">
        <v>120</v>
      </c>
      <c r="E327" s="268">
        <v>3.2</v>
      </c>
      <c r="F327" s="190"/>
      <c r="G327" s="190">
        <f t="shared" si="14"/>
        <v>0</v>
      </c>
      <c r="H327" s="268">
        <v>2.46</v>
      </c>
      <c r="I327" s="190"/>
      <c r="J327" s="190">
        <f t="shared" si="15"/>
        <v>0</v>
      </c>
      <c r="K327" s="268">
        <v>0.72</v>
      </c>
      <c r="L327" s="190"/>
      <c r="M327" s="190">
        <f t="shared" si="16"/>
        <v>0</v>
      </c>
      <c r="N327" s="190">
        <f t="shared" si="13"/>
        <v>0</v>
      </c>
    </row>
    <row r="328" spans="1:14" ht="37.5">
      <c r="A328" s="56">
        <v>37</v>
      </c>
      <c r="B328" s="132" t="s">
        <v>380</v>
      </c>
      <c r="C328" s="134" t="s">
        <v>1</v>
      </c>
      <c r="D328" s="190">
        <v>120</v>
      </c>
      <c r="E328" s="268">
        <v>4.58</v>
      </c>
      <c r="F328" s="190"/>
      <c r="G328" s="190">
        <f t="shared" si="14"/>
        <v>0</v>
      </c>
      <c r="H328" s="268">
        <v>2.46</v>
      </c>
      <c r="I328" s="190"/>
      <c r="J328" s="190">
        <f t="shared" si="15"/>
        <v>0</v>
      </c>
      <c r="K328" s="268">
        <v>0.72</v>
      </c>
      <c r="L328" s="190"/>
      <c r="M328" s="190">
        <f t="shared" si="16"/>
        <v>0</v>
      </c>
      <c r="N328" s="190">
        <f t="shared" si="13"/>
        <v>0</v>
      </c>
    </row>
    <row r="329" spans="1:14" ht="19.5">
      <c r="A329" s="56">
        <v>38</v>
      </c>
      <c r="B329" s="132" t="s">
        <v>381</v>
      </c>
      <c r="C329" s="134" t="s">
        <v>40</v>
      </c>
      <c r="D329" s="190">
        <v>1</v>
      </c>
      <c r="E329" s="268">
        <v>80.099999999999994</v>
      </c>
      <c r="F329" s="190"/>
      <c r="G329" s="190">
        <f t="shared" si="14"/>
        <v>0</v>
      </c>
      <c r="H329" s="268">
        <v>12</v>
      </c>
      <c r="I329" s="190"/>
      <c r="J329" s="190">
        <f t="shared" si="15"/>
        <v>0</v>
      </c>
      <c r="K329" s="268">
        <v>0.03</v>
      </c>
      <c r="L329" s="190"/>
      <c r="M329" s="190">
        <f t="shared" si="16"/>
        <v>0</v>
      </c>
      <c r="N329" s="190">
        <f t="shared" si="13"/>
        <v>0</v>
      </c>
    </row>
    <row r="330" spans="1:14" ht="19.5">
      <c r="A330" s="56">
        <v>39</v>
      </c>
      <c r="B330" s="132" t="s">
        <v>382</v>
      </c>
      <c r="C330" s="134" t="s">
        <v>40</v>
      </c>
      <c r="D330" s="190">
        <v>1</v>
      </c>
      <c r="E330" s="268">
        <v>120.1</v>
      </c>
      <c r="F330" s="190"/>
      <c r="G330" s="190">
        <f t="shared" si="14"/>
        <v>0</v>
      </c>
      <c r="H330" s="268">
        <v>12</v>
      </c>
      <c r="I330" s="190"/>
      <c r="J330" s="190">
        <f t="shared" si="15"/>
        <v>0</v>
      </c>
      <c r="K330" s="268">
        <v>0.03</v>
      </c>
      <c r="L330" s="190"/>
      <c r="M330" s="190">
        <f t="shared" si="16"/>
        <v>0</v>
      </c>
      <c r="N330" s="190">
        <f t="shared" si="13"/>
        <v>0</v>
      </c>
    </row>
    <row r="331" spans="1:14" ht="18">
      <c r="A331" s="56">
        <v>40</v>
      </c>
      <c r="B331" s="132" t="s">
        <v>302</v>
      </c>
      <c r="C331" s="134" t="s">
        <v>40</v>
      </c>
      <c r="D331" s="190">
        <v>8</v>
      </c>
      <c r="E331" s="268">
        <v>6.1</v>
      </c>
      <c r="F331" s="190"/>
      <c r="G331" s="190">
        <f t="shared" si="14"/>
        <v>0</v>
      </c>
      <c r="H331" s="268">
        <v>12</v>
      </c>
      <c r="I331" s="190"/>
      <c r="J331" s="190">
        <f t="shared" si="15"/>
        <v>0</v>
      </c>
      <c r="K331" s="268">
        <v>0</v>
      </c>
      <c r="L331" s="190"/>
      <c r="M331" s="190">
        <f t="shared" si="16"/>
        <v>0</v>
      </c>
      <c r="N331" s="190">
        <f t="shared" si="13"/>
        <v>0</v>
      </c>
    </row>
    <row r="332" spans="1:14" ht="18">
      <c r="A332" s="56">
        <v>41</v>
      </c>
      <c r="B332" s="132" t="s">
        <v>303</v>
      </c>
      <c r="C332" s="134" t="s">
        <v>40</v>
      </c>
      <c r="D332" s="190">
        <v>8</v>
      </c>
      <c r="E332" s="268">
        <v>9.52</v>
      </c>
      <c r="F332" s="190"/>
      <c r="G332" s="190">
        <f t="shared" si="14"/>
        <v>0</v>
      </c>
      <c r="H332" s="268">
        <v>12</v>
      </c>
      <c r="I332" s="190"/>
      <c r="J332" s="190">
        <f t="shared" si="15"/>
        <v>0</v>
      </c>
      <c r="K332" s="268">
        <v>0</v>
      </c>
      <c r="L332" s="190"/>
      <c r="M332" s="190">
        <f t="shared" si="16"/>
        <v>0</v>
      </c>
      <c r="N332" s="190">
        <f t="shared" si="13"/>
        <v>0</v>
      </c>
    </row>
    <row r="333" spans="1:14" ht="36">
      <c r="A333" s="56">
        <v>42</v>
      </c>
      <c r="B333" s="132" t="s">
        <v>304</v>
      </c>
      <c r="C333" s="134" t="s">
        <v>1</v>
      </c>
      <c r="D333" s="197">
        <v>9</v>
      </c>
      <c r="E333" s="258">
        <v>10.5</v>
      </c>
      <c r="F333" s="197"/>
      <c r="G333" s="190">
        <f t="shared" si="14"/>
        <v>0</v>
      </c>
      <c r="H333" s="258">
        <v>0</v>
      </c>
      <c r="I333" s="197"/>
      <c r="J333" s="190">
        <f t="shared" si="15"/>
        <v>0</v>
      </c>
      <c r="K333" s="258">
        <v>0</v>
      </c>
      <c r="L333" s="197"/>
      <c r="M333" s="190">
        <f t="shared" si="16"/>
        <v>0</v>
      </c>
      <c r="N333" s="190">
        <f t="shared" si="13"/>
        <v>0</v>
      </c>
    </row>
    <row r="334" spans="1:14" ht="18">
      <c r="A334" s="56">
        <v>43</v>
      </c>
      <c r="B334" s="132" t="s">
        <v>305</v>
      </c>
      <c r="C334" s="134" t="s">
        <v>78</v>
      </c>
      <c r="D334" s="197">
        <v>1</v>
      </c>
      <c r="E334" s="258">
        <v>7500</v>
      </c>
      <c r="F334" s="197"/>
      <c r="G334" s="190">
        <f t="shared" si="14"/>
        <v>0</v>
      </c>
      <c r="H334" s="258">
        <v>0</v>
      </c>
      <c r="I334" s="197"/>
      <c r="J334" s="190">
        <f t="shared" si="15"/>
        <v>0</v>
      </c>
      <c r="K334" s="258">
        <v>0</v>
      </c>
      <c r="L334" s="197"/>
      <c r="M334" s="190">
        <f t="shared" si="16"/>
        <v>0</v>
      </c>
      <c r="N334" s="190">
        <f t="shared" si="13"/>
        <v>0</v>
      </c>
    </row>
    <row r="335" spans="1:14" ht="18">
      <c r="A335" s="56">
        <v>44</v>
      </c>
      <c r="B335" s="132" t="s">
        <v>306</v>
      </c>
      <c r="C335" s="134" t="s">
        <v>78</v>
      </c>
      <c r="D335" s="197">
        <v>1</v>
      </c>
      <c r="E335" s="258">
        <v>1500</v>
      </c>
      <c r="F335" s="197"/>
      <c r="G335" s="190">
        <f t="shared" si="14"/>
        <v>0</v>
      </c>
      <c r="H335" s="258">
        <v>0</v>
      </c>
      <c r="I335" s="197"/>
      <c r="J335" s="190">
        <f t="shared" si="15"/>
        <v>0</v>
      </c>
      <c r="K335" s="258">
        <v>0</v>
      </c>
      <c r="L335" s="197"/>
      <c r="M335" s="190">
        <f t="shared" si="16"/>
        <v>0</v>
      </c>
      <c r="N335" s="190">
        <f t="shared" si="13"/>
        <v>0</v>
      </c>
    </row>
    <row r="336" spans="1:14" ht="36">
      <c r="A336" s="120">
        <v>45</v>
      </c>
      <c r="B336" s="137" t="s">
        <v>403</v>
      </c>
      <c r="C336" s="138" t="s">
        <v>40</v>
      </c>
      <c r="D336" s="198">
        <v>3</v>
      </c>
      <c r="E336" s="272">
        <v>7.33</v>
      </c>
      <c r="F336" s="198"/>
      <c r="G336" s="190">
        <f t="shared" si="14"/>
        <v>0</v>
      </c>
      <c r="H336" s="272">
        <v>3.5999999999999996</v>
      </c>
      <c r="I336" s="198"/>
      <c r="J336" s="190">
        <f t="shared" si="15"/>
        <v>0</v>
      </c>
      <c r="K336" s="272">
        <v>0.16000000000000003</v>
      </c>
      <c r="L336" s="198"/>
      <c r="M336" s="190">
        <f t="shared" si="16"/>
        <v>0</v>
      </c>
      <c r="N336" s="190">
        <f t="shared" si="13"/>
        <v>0</v>
      </c>
    </row>
    <row r="337" spans="1:14" ht="36">
      <c r="A337" s="120">
        <v>46</v>
      </c>
      <c r="B337" s="139" t="s">
        <v>307</v>
      </c>
      <c r="C337" s="138" t="s">
        <v>1</v>
      </c>
      <c r="D337" s="198">
        <v>70</v>
      </c>
      <c r="E337" s="272">
        <v>2.72</v>
      </c>
      <c r="F337" s="198"/>
      <c r="G337" s="190">
        <f t="shared" si="14"/>
        <v>0</v>
      </c>
      <c r="H337" s="272">
        <v>0.55000000000000004</v>
      </c>
      <c r="I337" s="198"/>
      <c r="J337" s="190">
        <f t="shared" si="15"/>
        <v>0</v>
      </c>
      <c r="K337" s="272">
        <v>0.03</v>
      </c>
      <c r="L337" s="198"/>
      <c r="M337" s="190">
        <f t="shared" si="16"/>
        <v>0</v>
      </c>
      <c r="N337" s="190">
        <f t="shared" si="13"/>
        <v>0</v>
      </c>
    </row>
    <row r="338" spans="1:14" ht="36">
      <c r="A338" s="120">
        <v>47</v>
      </c>
      <c r="B338" s="139" t="s">
        <v>308</v>
      </c>
      <c r="C338" s="138" t="s">
        <v>1</v>
      </c>
      <c r="D338" s="198">
        <v>50</v>
      </c>
      <c r="E338" s="272">
        <v>2.0099999999999998</v>
      </c>
      <c r="F338" s="198"/>
      <c r="G338" s="190">
        <f t="shared" si="14"/>
        <v>0</v>
      </c>
      <c r="H338" s="272">
        <v>1.79</v>
      </c>
      <c r="I338" s="198"/>
      <c r="J338" s="190">
        <f t="shared" si="15"/>
        <v>0</v>
      </c>
      <c r="K338" s="272">
        <v>7.0000000000000007E-2</v>
      </c>
      <c r="L338" s="198"/>
      <c r="M338" s="190">
        <f t="shared" si="16"/>
        <v>0</v>
      </c>
      <c r="N338" s="190">
        <f t="shared" si="13"/>
        <v>0</v>
      </c>
    </row>
    <row r="339" spans="1:14" ht="19.5">
      <c r="A339" s="36">
        <v>48</v>
      </c>
      <c r="B339" s="140" t="s">
        <v>404</v>
      </c>
      <c r="C339" s="141" t="s">
        <v>1</v>
      </c>
      <c r="D339" s="199">
        <v>10</v>
      </c>
      <c r="E339" s="273">
        <v>3.73</v>
      </c>
      <c r="F339" s="199"/>
      <c r="G339" s="190">
        <f t="shared" si="14"/>
        <v>0</v>
      </c>
      <c r="H339" s="273">
        <v>1.43</v>
      </c>
      <c r="I339" s="199"/>
      <c r="J339" s="190">
        <f t="shared" si="15"/>
        <v>0</v>
      </c>
      <c r="K339" s="273">
        <v>0.01</v>
      </c>
      <c r="L339" s="199"/>
      <c r="M339" s="190">
        <f t="shared" si="16"/>
        <v>0</v>
      </c>
      <c r="N339" s="190">
        <f t="shared" si="13"/>
        <v>0</v>
      </c>
    </row>
    <row r="340" spans="1:14" ht="37.5">
      <c r="A340" s="56">
        <v>49</v>
      </c>
      <c r="B340" s="132" t="s">
        <v>405</v>
      </c>
      <c r="C340" s="134" t="s">
        <v>57</v>
      </c>
      <c r="D340" s="190">
        <v>24</v>
      </c>
      <c r="E340" s="268">
        <v>3.39</v>
      </c>
      <c r="F340" s="190"/>
      <c r="G340" s="190">
        <f t="shared" si="14"/>
        <v>0</v>
      </c>
      <c r="H340" s="268">
        <v>1.9799999999999998</v>
      </c>
      <c r="I340" s="190"/>
      <c r="J340" s="190">
        <f t="shared" si="15"/>
        <v>0</v>
      </c>
      <c r="K340" s="268">
        <v>0</v>
      </c>
      <c r="L340" s="190"/>
      <c r="M340" s="190">
        <f t="shared" si="16"/>
        <v>0</v>
      </c>
      <c r="N340" s="190">
        <f t="shared" si="13"/>
        <v>0</v>
      </c>
    </row>
    <row r="341" spans="1:14" ht="37.5">
      <c r="A341" s="56">
        <v>50</v>
      </c>
      <c r="B341" s="132" t="s">
        <v>406</v>
      </c>
      <c r="C341" s="134" t="s">
        <v>57</v>
      </c>
      <c r="D341" s="190">
        <v>20</v>
      </c>
      <c r="E341" s="268">
        <v>1.69</v>
      </c>
      <c r="F341" s="190"/>
      <c r="G341" s="190">
        <f t="shared" si="14"/>
        <v>0</v>
      </c>
      <c r="H341" s="268">
        <v>1.32</v>
      </c>
      <c r="I341" s="190"/>
      <c r="J341" s="190">
        <f t="shared" si="15"/>
        <v>0</v>
      </c>
      <c r="K341" s="268">
        <v>0</v>
      </c>
      <c r="L341" s="190"/>
      <c r="M341" s="190">
        <f t="shared" si="16"/>
        <v>0</v>
      </c>
      <c r="N341" s="190">
        <f t="shared" si="13"/>
        <v>0</v>
      </c>
    </row>
    <row r="342" spans="1:14" ht="37.5">
      <c r="A342" s="56">
        <v>51</v>
      </c>
      <c r="B342" s="132" t="s">
        <v>407</v>
      </c>
      <c r="C342" s="134" t="s">
        <v>57</v>
      </c>
      <c r="D342" s="190">
        <v>4</v>
      </c>
      <c r="E342" s="268">
        <v>0.93</v>
      </c>
      <c r="F342" s="190"/>
      <c r="G342" s="190">
        <f t="shared" si="14"/>
        <v>0</v>
      </c>
      <c r="H342" s="268">
        <v>0.96</v>
      </c>
      <c r="I342" s="190"/>
      <c r="J342" s="190">
        <f t="shared" si="15"/>
        <v>0</v>
      </c>
      <c r="K342" s="268">
        <v>0</v>
      </c>
      <c r="L342" s="190"/>
      <c r="M342" s="190">
        <f t="shared" si="16"/>
        <v>0</v>
      </c>
      <c r="N342" s="190">
        <f t="shared" si="13"/>
        <v>0</v>
      </c>
    </row>
    <row r="343" spans="1:14" ht="37.5">
      <c r="A343" s="56">
        <v>52</v>
      </c>
      <c r="B343" s="132" t="s">
        <v>408</v>
      </c>
      <c r="C343" s="134" t="s">
        <v>57</v>
      </c>
      <c r="D343" s="190">
        <v>24</v>
      </c>
      <c r="E343" s="268">
        <v>0.7</v>
      </c>
      <c r="F343" s="190"/>
      <c r="G343" s="190">
        <f t="shared" si="14"/>
        <v>0</v>
      </c>
      <c r="H343" s="268">
        <v>0.54</v>
      </c>
      <c r="I343" s="190"/>
      <c r="J343" s="190">
        <f t="shared" si="15"/>
        <v>0</v>
      </c>
      <c r="K343" s="268">
        <v>0</v>
      </c>
      <c r="L343" s="190"/>
      <c r="M343" s="190">
        <f t="shared" si="16"/>
        <v>0</v>
      </c>
      <c r="N343" s="190">
        <f t="shared" si="13"/>
        <v>0</v>
      </c>
    </row>
    <row r="344" spans="1:14" ht="18">
      <c r="A344" s="56">
        <v>53</v>
      </c>
      <c r="B344" s="132" t="s">
        <v>409</v>
      </c>
      <c r="C344" s="134" t="s">
        <v>78</v>
      </c>
      <c r="D344" s="190">
        <v>2</v>
      </c>
      <c r="E344" s="268">
        <v>50193.461440677973</v>
      </c>
      <c r="F344" s="190"/>
      <c r="G344" s="190">
        <f t="shared" si="14"/>
        <v>0</v>
      </c>
      <c r="H344" s="268">
        <v>0</v>
      </c>
      <c r="I344" s="190"/>
      <c r="J344" s="190">
        <f t="shared" si="15"/>
        <v>0</v>
      </c>
      <c r="K344" s="268">
        <v>0</v>
      </c>
      <c r="L344" s="190"/>
      <c r="M344" s="190">
        <f t="shared" si="16"/>
        <v>0</v>
      </c>
      <c r="N344" s="190">
        <f t="shared" si="13"/>
        <v>0</v>
      </c>
    </row>
    <row r="345" spans="1:14" ht="18">
      <c r="A345" s="56">
        <v>54</v>
      </c>
      <c r="B345" s="132" t="s">
        <v>309</v>
      </c>
      <c r="C345" s="134" t="s">
        <v>57</v>
      </c>
      <c r="D345" s="190">
        <v>1</v>
      </c>
      <c r="E345" s="268">
        <v>81.34</v>
      </c>
      <c r="F345" s="190"/>
      <c r="G345" s="190">
        <f t="shared" si="14"/>
        <v>0</v>
      </c>
      <c r="H345" s="268">
        <v>9.06</v>
      </c>
      <c r="I345" s="190"/>
      <c r="J345" s="190">
        <f t="shared" si="15"/>
        <v>0</v>
      </c>
      <c r="K345" s="268">
        <v>5.96</v>
      </c>
      <c r="L345" s="190"/>
      <c r="M345" s="190">
        <f t="shared" si="16"/>
        <v>0</v>
      </c>
      <c r="N345" s="190">
        <f t="shared" si="13"/>
        <v>0</v>
      </c>
    </row>
    <row r="346" spans="1:14" ht="18">
      <c r="A346" s="29"/>
      <c r="B346" s="172" t="s">
        <v>310</v>
      </c>
      <c r="C346" s="29"/>
      <c r="D346" s="200"/>
      <c r="E346" s="200"/>
      <c r="F346" s="200"/>
      <c r="G346" s="195">
        <f>SUM(G295:G345)</f>
        <v>0</v>
      </c>
      <c r="H346" s="275"/>
      <c r="I346" s="195"/>
      <c r="J346" s="195">
        <f>SUM(J295:J345)</f>
        <v>0</v>
      </c>
      <c r="K346" s="275"/>
      <c r="L346" s="195"/>
      <c r="M346" s="195">
        <f>SUM(M295:M345)</f>
        <v>0</v>
      </c>
      <c r="N346" s="195">
        <f>SUM(N295:N345)</f>
        <v>0</v>
      </c>
    </row>
    <row r="347" spans="1:14" ht="18">
      <c r="A347" s="142"/>
      <c r="B347" s="143" t="s">
        <v>311</v>
      </c>
      <c r="C347" s="144"/>
      <c r="D347" s="201"/>
      <c r="E347" s="201"/>
      <c r="F347" s="201"/>
      <c r="G347" s="201"/>
      <c r="H347" s="276"/>
      <c r="I347" s="201"/>
      <c r="J347" s="201"/>
      <c r="K347" s="276"/>
      <c r="L347" s="201"/>
      <c r="M347" s="201"/>
      <c r="N347" s="201"/>
    </row>
    <row r="348" spans="1:14" ht="18">
      <c r="A348" s="24"/>
      <c r="B348" s="145" t="s">
        <v>312</v>
      </c>
      <c r="C348" s="146"/>
      <c r="D348" s="202"/>
      <c r="E348" s="203"/>
      <c r="F348" s="203"/>
      <c r="G348" s="203"/>
      <c r="H348" s="266"/>
      <c r="I348" s="203"/>
      <c r="J348" s="203"/>
      <c r="K348" s="266"/>
      <c r="L348" s="203"/>
      <c r="M348" s="203"/>
      <c r="N348" s="203"/>
    </row>
    <row r="349" spans="1:14" ht="36">
      <c r="A349" s="24">
        <v>1</v>
      </c>
      <c r="B349" s="148" t="s">
        <v>313</v>
      </c>
      <c r="C349" s="147" t="s">
        <v>336</v>
      </c>
      <c r="D349" s="203">
        <v>29.4</v>
      </c>
      <c r="E349" s="265">
        <v>0</v>
      </c>
      <c r="F349" s="203"/>
      <c r="G349" s="203">
        <f>F349*D349</f>
        <v>0</v>
      </c>
      <c r="H349" s="265">
        <v>12.36</v>
      </c>
      <c r="I349" s="203"/>
      <c r="J349" s="203">
        <f>I349*D349</f>
        <v>0</v>
      </c>
      <c r="K349" s="265">
        <v>0</v>
      </c>
      <c r="L349" s="203"/>
      <c r="M349" s="203">
        <f>L349*D349</f>
        <v>0</v>
      </c>
      <c r="N349" s="203">
        <f t="shared" ref="N349:N353" si="17">G349+J349+M349</f>
        <v>0</v>
      </c>
    </row>
    <row r="350" spans="1:14" ht="36">
      <c r="A350" s="36">
        <v>2</v>
      </c>
      <c r="B350" s="150" t="s">
        <v>314</v>
      </c>
      <c r="C350" s="151" t="s">
        <v>336</v>
      </c>
      <c r="D350" s="204">
        <v>21</v>
      </c>
      <c r="E350" s="265">
        <v>0</v>
      </c>
      <c r="F350" s="203"/>
      <c r="G350" s="203">
        <f t="shared" ref="G350:G353" si="18">F350*D350</f>
        <v>0</v>
      </c>
      <c r="H350" s="273">
        <v>5.95</v>
      </c>
      <c r="I350" s="199"/>
      <c r="J350" s="203">
        <f t="shared" ref="J350:J353" si="19">I350*D350</f>
        <v>0</v>
      </c>
      <c r="K350" s="273">
        <v>0</v>
      </c>
      <c r="L350" s="199"/>
      <c r="M350" s="203">
        <f t="shared" ref="M350:M353" si="20">L350*D350</f>
        <v>0</v>
      </c>
      <c r="N350" s="203">
        <f t="shared" si="17"/>
        <v>0</v>
      </c>
    </row>
    <row r="351" spans="1:14" ht="19.5">
      <c r="A351" s="36">
        <v>3</v>
      </c>
      <c r="B351" s="150" t="s">
        <v>315</v>
      </c>
      <c r="C351" s="151" t="s">
        <v>336</v>
      </c>
      <c r="D351" s="204">
        <v>8.4</v>
      </c>
      <c r="E351" s="265">
        <v>0</v>
      </c>
      <c r="F351" s="203"/>
      <c r="G351" s="203">
        <f t="shared" si="18"/>
        <v>0</v>
      </c>
      <c r="H351" s="273">
        <v>0.66</v>
      </c>
      <c r="I351" s="199"/>
      <c r="J351" s="203">
        <f t="shared" si="19"/>
        <v>0</v>
      </c>
      <c r="K351" s="273">
        <v>0</v>
      </c>
      <c r="L351" s="199"/>
      <c r="M351" s="203">
        <f t="shared" si="20"/>
        <v>0</v>
      </c>
      <c r="N351" s="203">
        <f t="shared" si="17"/>
        <v>0</v>
      </c>
    </row>
    <row r="352" spans="1:14" ht="19.5">
      <c r="A352" s="36">
        <v>4</v>
      </c>
      <c r="B352" s="150" t="s">
        <v>383</v>
      </c>
      <c r="C352" s="151" t="s">
        <v>1</v>
      </c>
      <c r="D352" s="204">
        <v>140</v>
      </c>
      <c r="E352" s="273">
        <v>6.2</v>
      </c>
      <c r="F352" s="199"/>
      <c r="G352" s="203">
        <f t="shared" si="18"/>
        <v>0</v>
      </c>
      <c r="H352" s="273">
        <v>0.3</v>
      </c>
      <c r="I352" s="199"/>
      <c r="J352" s="203">
        <f t="shared" si="19"/>
        <v>0</v>
      </c>
      <c r="K352" s="273">
        <v>0.23</v>
      </c>
      <c r="L352" s="199"/>
      <c r="M352" s="203">
        <f t="shared" si="20"/>
        <v>0</v>
      </c>
      <c r="N352" s="203">
        <f t="shared" si="17"/>
        <v>0</v>
      </c>
    </row>
    <row r="353" spans="1:14" ht="18">
      <c r="A353" s="56">
        <v>5</v>
      </c>
      <c r="B353" s="135" t="s">
        <v>277</v>
      </c>
      <c r="C353" s="134" t="s">
        <v>1</v>
      </c>
      <c r="D353" s="190">
        <v>140</v>
      </c>
      <c r="E353" s="268">
        <v>1.01</v>
      </c>
      <c r="F353" s="190"/>
      <c r="G353" s="203">
        <f t="shared" si="18"/>
        <v>0</v>
      </c>
      <c r="H353" s="268">
        <v>0.27</v>
      </c>
      <c r="I353" s="192"/>
      <c r="J353" s="203">
        <f t="shared" si="19"/>
        <v>0</v>
      </c>
      <c r="K353" s="268">
        <v>0.18</v>
      </c>
      <c r="L353" s="190"/>
      <c r="M353" s="203">
        <f t="shared" si="20"/>
        <v>0</v>
      </c>
      <c r="N353" s="203">
        <f t="shared" si="17"/>
        <v>0</v>
      </c>
    </row>
    <row r="354" spans="1:14" ht="18">
      <c r="A354" s="29"/>
      <c r="B354" s="172" t="s">
        <v>310</v>
      </c>
      <c r="C354" s="29"/>
      <c r="D354" s="200"/>
      <c r="E354" s="200"/>
      <c r="F354" s="200"/>
      <c r="G354" s="205">
        <f>SUM(G349:G353)</f>
        <v>0</v>
      </c>
      <c r="H354" s="275"/>
      <c r="I354" s="195"/>
      <c r="J354" s="205">
        <f>SUM(J349:J353)</f>
        <v>0</v>
      </c>
      <c r="K354" s="275"/>
      <c r="L354" s="195"/>
      <c r="M354" s="205">
        <f>SUM(M349:M353)</f>
        <v>0</v>
      </c>
      <c r="N354" s="205">
        <f>SUM(N349:N353)</f>
        <v>0</v>
      </c>
    </row>
    <row r="355" spans="1:14" ht="18">
      <c r="A355" s="24"/>
      <c r="B355" s="145" t="s">
        <v>316</v>
      </c>
      <c r="C355" s="146"/>
      <c r="D355" s="202"/>
      <c r="E355" s="203"/>
      <c r="F355" s="203"/>
      <c r="G355" s="203"/>
      <c r="H355" s="266"/>
      <c r="I355" s="203"/>
      <c r="J355" s="203"/>
      <c r="K355" s="266"/>
      <c r="L355" s="203"/>
      <c r="M355" s="203"/>
      <c r="N355" s="203"/>
    </row>
    <row r="356" spans="1:14" ht="54">
      <c r="A356" s="36">
        <v>6</v>
      </c>
      <c r="B356" s="150" t="s">
        <v>410</v>
      </c>
      <c r="C356" s="141" t="s">
        <v>40</v>
      </c>
      <c r="D356" s="199">
        <v>6</v>
      </c>
      <c r="E356" s="273">
        <v>253.8</v>
      </c>
      <c r="F356" s="199"/>
      <c r="G356" s="199">
        <f>F356*D356</f>
        <v>0</v>
      </c>
      <c r="H356" s="273">
        <v>24.299999999999997</v>
      </c>
      <c r="I356" s="199"/>
      <c r="J356" s="199">
        <f>I356*D356</f>
        <v>0</v>
      </c>
      <c r="K356" s="273">
        <v>12.82</v>
      </c>
      <c r="L356" s="199"/>
      <c r="M356" s="199">
        <f>L356*D356</f>
        <v>0</v>
      </c>
      <c r="N356" s="199">
        <f t="shared" ref="N356:N370" si="21">G356+J356+M356</f>
        <v>0</v>
      </c>
    </row>
    <row r="357" spans="1:14" ht="36">
      <c r="A357" s="36">
        <v>7</v>
      </c>
      <c r="B357" s="150" t="s">
        <v>317</v>
      </c>
      <c r="C357" s="141" t="s">
        <v>40</v>
      </c>
      <c r="D357" s="199">
        <v>6</v>
      </c>
      <c r="E357" s="273">
        <v>39.559999999999995</v>
      </c>
      <c r="F357" s="199"/>
      <c r="G357" s="199">
        <f t="shared" ref="G357:G370" si="22">F357*D357</f>
        <v>0</v>
      </c>
      <c r="H357" s="273">
        <v>6</v>
      </c>
      <c r="I357" s="199"/>
      <c r="J357" s="199">
        <f t="shared" ref="J357:J370" si="23">I357*D357</f>
        <v>0</v>
      </c>
      <c r="K357" s="273">
        <v>0</v>
      </c>
      <c r="L357" s="199"/>
      <c r="M357" s="199">
        <f t="shared" ref="M357:M370" si="24">L357*D357</f>
        <v>0</v>
      </c>
      <c r="N357" s="199">
        <f t="shared" si="21"/>
        <v>0</v>
      </c>
    </row>
    <row r="358" spans="1:14" ht="36">
      <c r="A358" s="33">
        <v>8</v>
      </c>
      <c r="B358" s="150" t="s">
        <v>318</v>
      </c>
      <c r="C358" s="141" t="s">
        <v>40</v>
      </c>
      <c r="D358" s="199">
        <v>6</v>
      </c>
      <c r="E358" s="273">
        <v>128.06</v>
      </c>
      <c r="F358" s="199"/>
      <c r="G358" s="199">
        <f t="shared" si="22"/>
        <v>0</v>
      </c>
      <c r="H358" s="273">
        <v>18.36</v>
      </c>
      <c r="I358" s="199"/>
      <c r="J358" s="199">
        <f t="shared" si="23"/>
        <v>0</v>
      </c>
      <c r="K358" s="273">
        <v>3.41</v>
      </c>
      <c r="L358" s="199"/>
      <c r="M358" s="199">
        <f t="shared" si="24"/>
        <v>0</v>
      </c>
      <c r="N358" s="199">
        <f t="shared" si="21"/>
        <v>0</v>
      </c>
    </row>
    <row r="359" spans="1:14" ht="37.5">
      <c r="A359" s="36">
        <v>9</v>
      </c>
      <c r="B359" s="140" t="s">
        <v>384</v>
      </c>
      <c r="C359" s="141" t="s">
        <v>1</v>
      </c>
      <c r="D359" s="199">
        <v>140</v>
      </c>
      <c r="E359" s="273">
        <v>0.01</v>
      </c>
      <c r="F359" s="199"/>
      <c r="G359" s="199">
        <f t="shared" si="22"/>
        <v>0</v>
      </c>
      <c r="H359" s="273">
        <v>0.66</v>
      </c>
      <c r="I359" s="199"/>
      <c r="J359" s="199">
        <f t="shared" si="23"/>
        <v>0</v>
      </c>
      <c r="K359" s="273">
        <v>0.01</v>
      </c>
      <c r="L359" s="199"/>
      <c r="M359" s="199">
        <f t="shared" si="24"/>
        <v>0</v>
      </c>
      <c r="N359" s="199">
        <f t="shared" si="21"/>
        <v>0</v>
      </c>
    </row>
    <row r="360" spans="1:14" ht="37.5">
      <c r="A360" s="36">
        <v>10</v>
      </c>
      <c r="B360" s="140" t="s">
        <v>411</v>
      </c>
      <c r="C360" s="141" t="s">
        <v>1</v>
      </c>
      <c r="D360" s="199">
        <v>140</v>
      </c>
      <c r="E360" s="273">
        <v>2.86</v>
      </c>
      <c r="F360" s="199"/>
      <c r="G360" s="199">
        <f t="shared" si="22"/>
        <v>0</v>
      </c>
      <c r="H360" s="273">
        <v>0.6</v>
      </c>
      <c r="I360" s="199"/>
      <c r="J360" s="199">
        <f t="shared" si="23"/>
        <v>0</v>
      </c>
      <c r="K360" s="273">
        <v>7.0000000000000007E-2</v>
      </c>
      <c r="L360" s="199"/>
      <c r="M360" s="199">
        <f t="shared" si="24"/>
        <v>0</v>
      </c>
      <c r="N360" s="199">
        <f t="shared" si="21"/>
        <v>0</v>
      </c>
    </row>
    <row r="361" spans="1:14" ht="37.5">
      <c r="A361" s="36">
        <v>11</v>
      </c>
      <c r="B361" s="140" t="s">
        <v>385</v>
      </c>
      <c r="C361" s="141" t="s">
        <v>1</v>
      </c>
      <c r="D361" s="199">
        <v>40</v>
      </c>
      <c r="E361" s="273">
        <v>0.01</v>
      </c>
      <c r="F361" s="199"/>
      <c r="G361" s="199">
        <f t="shared" si="22"/>
        <v>0</v>
      </c>
      <c r="H361" s="273">
        <v>0.66</v>
      </c>
      <c r="I361" s="199"/>
      <c r="J361" s="199">
        <f t="shared" si="23"/>
        <v>0</v>
      </c>
      <c r="K361" s="273">
        <v>0.01</v>
      </c>
      <c r="L361" s="199"/>
      <c r="M361" s="199">
        <f t="shared" si="24"/>
        <v>0</v>
      </c>
      <c r="N361" s="199">
        <f t="shared" si="21"/>
        <v>0</v>
      </c>
    </row>
    <row r="362" spans="1:14" ht="37.5">
      <c r="A362" s="36">
        <v>12</v>
      </c>
      <c r="B362" s="140" t="s">
        <v>386</v>
      </c>
      <c r="C362" s="141" t="s">
        <v>1</v>
      </c>
      <c r="D362" s="199">
        <v>40</v>
      </c>
      <c r="E362" s="273">
        <v>1.72</v>
      </c>
      <c r="F362" s="199"/>
      <c r="G362" s="199">
        <f t="shared" si="22"/>
        <v>0</v>
      </c>
      <c r="H362" s="273">
        <v>0.6</v>
      </c>
      <c r="I362" s="199"/>
      <c r="J362" s="199">
        <f t="shared" si="23"/>
        <v>0</v>
      </c>
      <c r="K362" s="273">
        <v>7.0000000000000007E-2</v>
      </c>
      <c r="L362" s="199"/>
      <c r="M362" s="199">
        <f t="shared" si="24"/>
        <v>0</v>
      </c>
      <c r="N362" s="199">
        <f t="shared" si="21"/>
        <v>0</v>
      </c>
    </row>
    <row r="363" spans="1:14" ht="36">
      <c r="A363" s="36">
        <v>13</v>
      </c>
      <c r="B363" s="150" t="s">
        <v>319</v>
      </c>
      <c r="C363" s="151" t="s">
        <v>1</v>
      </c>
      <c r="D363" s="204">
        <v>130</v>
      </c>
      <c r="E363" s="273">
        <v>2.0499999999999998</v>
      </c>
      <c r="F363" s="199"/>
      <c r="G363" s="199">
        <f t="shared" si="22"/>
        <v>0</v>
      </c>
      <c r="H363" s="273">
        <v>0.96</v>
      </c>
      <c r="I363" s="199"/>
      <c r="J363" s="199">
        <f t="shared" si="23"/>
        <v>0</v>
      </c>
      <c r="K363" s="273">
        <v>0.01</v>
      </c>
      <c r="L363" s="199"/>
      <c r="M363" s="199">
        <f t="shared" si="24"/>
        <v>0</v>
      </c>
      <c r="N363" s="199">
        <f t="shared" si="21"/>
        <v>0</v>
      </c>
    </row>
    <row r="364" spans="1:14" ht="36">
      <c r="A364" s="36">
        <v>14</v>
      </c>
      <c r="B364" s="150" t="s">
        <v>320</v>
      </c>
      <c r="C364" s="151" t="s">
        <v>1</v>
      </c>
      <c r="D364" s="204">
        <v>40</v>
      </c>
      <c r="E364" s="273">
        <v>2.1</v>
      </c>
      <c r="F364" s="199"/>
      <c r="G364" s="199">
        <f t="shared" si="22"/>
        <v>0</v>
      </c>
      <c r="H364" s="273">
        <v>1.92</v>
      </c>
      <c r="I364" s="199"/>
      <c r="J364" s="199">
        <f t="shared" si="23"/>
        <v>0</v>
      </c>
      <c r="K364" s="273">
        <v>0.61</v>
      </c>
      <c r="L364" s="199"/>
      <c r="M364" s="199">
        <f t="shared" si="24"/>
        <v>0</v>
      </c>
      <c r="N364" s="199">
        <f t="shared" si="21"/>
        <v>0</v>
      </c>
    </row>
    <row r="365" spans="1:14" ht="18">
      <c r="A365" s="36">
        <v>15</v>
      </c>
      <c r="B365" s="150" t="s">
        <v>321</v>
      </c>
      <c r="C365" s="141" t="s">
        <v>40</v>
      </c>
      <c r="D365" s="199">
        <v>3</v>
      </c>
      <c r="E365" s="273">
        <v>46.61</v>
      </c>
      <c r="F365" s="199"/>
      <c r="G365" s="199">
        <f t="shared" si="22"/>
        <v>0</v>
      </c>
      <c r="H365" s="273">
        <v>24</v>
      </c>
      <c r="I365" s="199"/>
      <c r="J365" s="199">
        <f t="shared" si="23"/>
        <v>0</v>
      </c>
      <c r="K365" s="273">
        <v>0.48</v>
      </c>
      <c r="L365" s="199"/>
      <c r="M365" s="199">
        <f t="shared" si="24"/>
        <v>0</v>
      </c>
      <c r="N365" s="199">
        <f t="shared" si="21"/>
        <v>0</v>
      </c>
    </row>
    <row r="366" spans="1:14" ht="18">
      <c r="A366" s="36">
        <v>16</v>
      </c>
      <c r="B366" s="150" t="s">
        <v>322</v>
      </c>
      <c r="C366" s="141" t="s">
        <v>78</v>
      </c>
      <c r="D366" s="199">
        <v>1</v>
      </c>
      <c r="E366" s="273">
        <v>131.54</v>
      </c>
      <c r="F366" s="199"/>
      <c r="G366" s="199">
        <f t="shared" si="22"/>
        <v>0</v>
      </c>
      <c r="H366" s="273">
        <v>6</v>
      </c>
      <c r="I366" s="199"/>
      <c r="J366" s="199">
        <f t="shared" si="23"/>
        <v>0</v>
      </c>
      <c r="K366" s="273">
        <v>0</v>
      </c>
      <c r="L366" s="199"/>
      <c r="M366" s="199">
        <f t="shared" si="24"/>
        <v>0</v>
      </c>
      <c r="N366" s="199">
        <f t="shared" si="21"/>
        <v>0</v>
      </c>
    </row>
    <row r="367" spans="1:14" ht="36">
      <c r="A367" s="36">
        <v>17</v>
      </c>
      <c r="B367" s="150" t="s">
        <v>323</v>
      </c>
      <c r="C367" s="141" t="s">
        <v>336</v>
      </c>
      <c r="D367" s="199">
        <v>0.63</v>
      </c>
      <c r="E367" s="273">
        <v>108.06</v>
      </c>
      <c r="F367" s="199"/>
      <c r="G367" s="199">
        <f t="shared" si="22"/>
        <v>0</v>
      </c>
      <c r="H367" s="273">
        <v>6.3</v>
      </c>
      <c r="I367" s="199"/>
      <c r="J367" s="199">
        <f t="shared" si="23"/>
        <v>0</v>
      </c>
      <c r="K367" s="273">
        <v>0.9</v>
      </c>
      <c r="L367" s="199"/>
      <c r="M367" s="199">
        <f t="shared" si="24"/>
        <v>0</v>
      </c>
      <c r="N367" s="199">
        <f t="shared" si="21"/>
        <v>0</v>
      </c>
    </row>
    <row r="368" spans="1:14" ht="56.25" customHeight="1">
      <c r="A368" s="36">
        <v>18</v>
      </c>
      <c r="B368" s="150" t="s">
        <v>324</v>
      </c>
      <c r="C368" s="141" t="s">
        <v>40</v>
      </c>
      <c r="D368" s="199">
        <v>6</v>
      </c>
      <c r="E368" s="273">
        <v>5.18</v>
      </c>
      <c r="F368" s="199"/>
      <c r="G368" s="199">
        <f t="shared" si="22"/>
        <v>0</v>
      </c>
      <c r="H368" s="273">
        <v>10.56</v>
      </c>
      <c r="I368" s="199"/>
      <c r="J368" s="199">
        <f t="shared" si="23"/>
        <v>0</v>
      </c>
      <c r="K368" s="273">
        <v>26.28</v>
      </c>
      <c r="L368" s="199"/>
      <c r="M368" s="199">
        <f t="shared" si="24"/>
        <v>0</v>
      </c>
      <c r="N368" s="199">
        <f t="shared" si="21"/>
        <v>0</v>
      </c>
    </row>
    <row r="369" spans="1:18" ht="19.5">
      <c r="A369" s="20">
        <v>19</v>
      </c>
      <c r="B369" s="152" t="s">
        <v>325</v>
      </c>
      <c r="C369" s="153" t="s">
        <v>339</v>
      </c>
      <c r="D369" s="206">
        <v>1.5</v>
      </c>
      <c r="E369" s="269">
        <v>1.6</v>
      </c>
      <c r="F369" s="207"/>
      <c r="G369" s="199">
        <f t="shared" si="22"/>
        <v>0</v>
      </c>
      <c r="H369" s="269">
        <v>0.35</v>
      </c>
      <c r="I369" s="207"/>
      <c r="J369" s="199">
        <f t="shared" si="23"/>
        <v>0</v>
      </c>
      <c r="K369" s="269">
        <v>0.01</v>
      </c>
      <c r="L369" s="207"/>
      <c r="M369" s="199">
        <f t="shared" si="24"/>
        <v>0</v>
      </c>
      <c r="N369" s="199">
        <f t="shared" si="21"/>
        <v>0</v>
      </c>
    </row>
    <row r="370" spans="1:18" ht="18">
      <c r="A370" s="20">
        <v>20</v>
      </c>
      <c r="B370" s="152" t="s">
        <v>326</v>
      </c>
      <c r="C370" s="153" t="s">
        <v>40</v>
      </c>
      <c r="D370" s="206">
        <v>12</v>
      </c>
      <c r="E370" s="269">
        <v>7.9</v>
      </c>
      <c r="F370" s="207"/>
      <c r="G370" s="199">
        <f t="shared" si="22"/>
        <v>0</v>
      </c>
      <c r="H370" s="269">
        <v>12</v>
      </c>
      <c r="I370" s="207"/>
      <c r="J370" s="199">
        <f t="shared" si="23"/>
        <v>0</v>
      </c>
      <c r="K370" s="269">
        <v>0</v>
      </c>
      <c r="L370" s="207"/>
      <c r="M370" s="199">
        <f t="shared" si="24"/>
        <v>0</v>
      </c>
      <c r="N370" s="199">
        <f t="shared" si="21"/>
        <v>0</v>
      </c>
    </row>
    <row r="371" spans="1:18" ht="18">
      <c r="A371" s="277"/>
      <c r="B371" s="278" t="s">
        <v>310</v>
      </c>
      <c r="C371" s="277"/>
      <c r="D371" s="279"/>
      <c r="E371" s="280"/>
      <c r="F371" s="280"/>
      <c r="G371" s="205">
        <f>SUM(G356:G370)</f>
        <v>0</v>
      </c>
      <c r="H371" s="280"/>
      <c r="I371" s="280"/>
      <c r="J371" s="205">
        <f>SUM(J356:J370)</f>
        <v>0</v>
      </c>
      <c r="K371" s="280"/>
      <c r="L371" s="280"/>
      <c r="M371" s="162">
        <f>SUM(M356:M370)</f>
        <v>0</v>
      </c>
      <c r="N371" s="195">
        <f>SUM(N356:N370)</f>
        <v>0</v>
      </c>
    </row>
    <row r="372" spans="1:18" s="154" customFormat="1" ht="32.25" customHeight="1">
      <c r="A372" s="29"/>
      <c r="B372" s="161" t="s">
        <v>84</v>
      </c>
      <c r="C372" s="29"/>
      <c r="D372" s="200"/>
      <c r="E372" s="200"/>
      <c r="F372" s="200"/>
      <c r="G372" s="208">
        <f>G371+G354+G346+G293</f>
        <v>0</v>
      </c>
      <c r="H372" s="209"/>
      <c r="I372" s="209"/>
      <c r="J372" s="208">
        <f>J371+J354+J346+J293</f>
        <v>0</v>
      </c>
      <c r="K372" s="209"/>
      <c r="L372" s="209"/>
      <c r="M372" s="208">
        <f>M371+M354+M346+M293</f>
        <v>0</v>
      </c>
      <c r="N372" s="162">
        <f>N371+N354+N346+N293</f>
        <v>0</v>
      </c>
    </row>
    <row r="373" spans="1:18" ht="34.5" customHeight="1">
      <c r="A373" s="173"/>
      <c r="B373" s="173" t="s">
        <v>327</v>
      </c>
      <c r="C373" s="173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1">
        <f>N372+G284+G265+G256+G243+G207+G199+G136+G102</f>
        <v>0</v>
      </c>
    </row>
    <row r="374" spans="1:18" ht="34.5" customHeight="1">
      <c r="A374" s="173"/>
      <c r="B374" s="173" t="s">
        <v>328</v>
      </c>
      <c r="C374" s="173"/>
      <c r="D374" s="210"/>
      <c r="E374" s="1" t="s">
        <v>388</v>
      </c>
      <c r="F374" s="211"/>
      <c r="G374" s="210"/>
      <c r="H374" s="210"/>
      <c r="I374" s="210"/>
      <c r="J374" s="210"/>
      <c r="K374" s="210"/>
      <c r="L374" s="210"/>
      <c r="M374" s="210"/>
      <c r="N374" s="211">
        <f>IFERROR(N373*E374,0)</f>
        <v>0</v>
      </c>
    </row>
    <row r="375" spans="1:18" ht="34.5" customHeight="1">
      <c r="A375" s="173"/>
      <c r="B375" s="174" t="s">
        <v>329</v>
      </c>
      <c r="C375" s="173"/>
      <c r="D375" s="210"/>
      <c r="E375" s="1"/>
      <c r="F375" s="211"/>
      <c r="G375" s="210"/>
      <c r="H375" s="210"/>
      <c r="I375" s="210"/>
      <c r="J375" s="210"/>
      <c r="K375" s="210"/>
      <c r="L375" s="210"/>
      <c r="M375" s="210"/>
      <c r="N375" s="211">
        <f>SUM(N373:N374)</f>
        <v>0</v>
      </c>
    </row>
    <row r="376" spans="1:18" ht="34.5" customHeight="1">
      <c r="A376" s="173"/>
      <c r="B376" s="173" t="s">
        <v>330</v>
      </c>
      <c r="C376" s="173"/>
      <c r="D376" s="210"/>
      <c r="E376" s="1" t="s">
        <v>388</v>
      </c>
      <c r="F376" s="211"/>
      <c r="G376" s="210"/>
      <c r="H376" s="210"/>
      <c r="I376" s="210"/>
      <c r="J376" s="210"/>
      <c r="K376" s="210"/>
      <c r="L376" s="210"/>
      <c r="M376" s="210"/>
      <c r="N376" s="211">
        <f>IFERROR(N375*E376,0)</f>
        <v>0</v>
      </c>
    </row>
    <row r="377" spans="1:18" ht="34.5" customHeight="1">
      <c r="A377" s="173"/>
      <c r="B377" s="173" t="s">
        <v>331</v>
      </c>
      <c r="C377" s="173"/>
      <c r="D377" s="210"/>
      <c r="E377" s="1"/>
      <c r="F377" s="211"/>
      <c r="G377" s="210"/>
      <c r="H377" s="210"/>
      <c r="I377" s="210"/>
      <c r="J377" s="210"/>
      <c r="K377" s="210"/>
      <c r="L377" s="210"/>
      <c r="M377" s="210"/>
      <c r="N377" s="211">
        <f>SUM(N375:N376)</f>
        <v>0</v>
      </c>
    </row>
    <row r="378" spans="1:18" ht="34.5" customHeight="1">
      <c r="A378" s="173"/>
      <c r="B378" s="173" t="s">
        <v>332</v>
      </c>
      <c r="C378" s="173"/>
      <c r="D378" s="210"/>
      <c r="E378" s="1">
        <v>0.03</v>
      </c>
      <c r="F378" s="211"/>
      <c r="G378" s="210"/>
      <c r="H378" s="210"/>
      <c r="I378" s="210"/>
      <c r="J378" s="210"/>
      <c r="K378" s="210"/>
      <c r="L378" s="210"/>
      <c r="M378" s="210"/>
      <c r="N378" s="211">
        <f>N377*E378</f>
        <v>0</v>
      </c>
    </row>
    <row r="379" spans="1:18" ht="34.5" customHeight="1">
      <c r="A379" s="173"/>
      <c r="B379" s="175" t="s">
        <v>329</v>
      </c>
      <c r="C379" s="173"/>
      <c r="D379" s="210"/>
      <c r="E379" s="1"/>
      <c r="F379" s="211"/>
      <c r="G379" s="210"/>
      <c r="H379" s="210"/>
      <c r="I379" s="210"/>
      <c r="J379" s="210"/>
      <c r="K379" s="210"/>
      <c r="L379" s="210"/>
      <c r="M379" s="210"/>
      <c r="N379" s="211">
        <f>SUM(N377:N378)</f>
        <v>0</v>
      </c>
    </row>
    <row r="380" spans="1:18" ht="30.75" customHeight="1">
      <c r="A380" s="173"/>
      <c r="B380" s="173" t="s">
        <v>333</v>
      </c>
      <c r="C380" s="173"/>
      <c r="D380" s="210"/>
      <c r="E380" s="1">
        <v>0.18</v>
      </c>
      <c r="F380" s="211"/>
      <c r="G380" s="210"/>
      <c r="H380" s="210"/>
      <c r="I380" s="210"/>
      <c r="J380" s="210"/>
      <c r="K380" s="210"/>
      <c r="L380" s="210"/>
      <c r="M380" s="210"/>
      <c r="N380" s="211">
        <f>N379*E380</f>
        <v>0</v>
      </c>
      <c r="R380" s="155"/>
    </row>
    <row r="381" spans="1:18" ht="30.75" customHeight="1">
      <c r="A381" s="173"/>
      <c r="B381" s="173" t="s">
        <v>329</v>
      </c>
      <c r="C381" s="173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2">
        <f>SUM(N379:N380)</f>
        <v>0</v>
      </c>
    </row>
    <row r="382" spans="1:18" ht="28.5" customHeight="1"/>
    <row r="383" spans="1:18" ht="131.25" customHeight="1">
      <c r="A383" s="281" t="s">
        <v>414</v>
      </c>
      <c r="B383" s="281"/>
      <c r="C383" s="281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R383" s="155"/>
    </row>
  </sheetData>
  <mergeCells count="24">
    <mergeCell ref="D4:D5"/>
    <mergeCell ref="E4:E5"/>
    <mergeCell ref="G4:G5"/>
    <mergeCell ref="A244:G244"/>
    <mergeCell ref="A103:G103"/>
    <mergeCell ref="A137:G137"/>
    <mergeCell ref="A200:G200"/>
    <mergeCell ref="A208:G208"/>
    <mergeCell ref="A383:N383"/>
    <mergeCell ref="N286:N287"/>
    <mergeCell ref="A2:G2"/>
    <mergeCell ref="A257:G257"/>
    <mergeCell ref="A266:G266"/>
    <mergeCell ref="A285:N285"/>
    <mergeCell ref="A286:A287"/>
    <mergeCell ref="B286:B287"/>
    <mergeCell ref="C286:C287"/>
    <mergeCell ref="D286:D287"/>
    <mergeCell ref="E286:G286"/>
    <mergeCell ref="H286:J286"/>
    <mergeCell ref="K286:M286"/>
    <mergeCell ref="A3:G3"/>
    <mergeCell ref="A4:A5"/>
    <mergeCell ref="C4:C5"/>
  </mergeCells>
  <phoneticPr fontId="18" type="noConversion"/>
  <conditionalFormatting sqref="B2:B3 B6:B10 B12 B14:B17 B19:B101 B103:B135 B137:B187 B189:B198 B200:B206 B208:B242 B244:B255 B257:B264 B266:B271 B274 B276:B287 B293:B345 B347:B353 B355:B378 B382 B380 B289:B291 B384:B1048576">
    <cfRule type="duplicateValues" dxfId="5" priority="6"/>
  </conditionalFormatting>
  <conditionalFormatting sqref="B4">
    <cfRule type="duplicateValues" dxfId="4" priority="5"/>
  </conditionalFormatting>
  <conditionalFormatting sqref="B11">
    <cfRule type="duplicateValues" dxfId="3" priority="4"/>
  </conditionalFormatting>
  <conditionalFormatting sqref="B13">
    <cfRule type="duplicateValues" dxfId="2" priority="3"/>
  </conditionalFormatting>
  <conditionalFormatting sqref="B18">
    <cfRule type="duplicateValues" dxfId="1" priority="2"/>
  </conditionalFormatting>
  <conditionalFormatting sqref="B188">
    <cfRule type="duplicateValues" dxfId="0" priority="1"/>
  </conditionalFormatting>
  <printOptions horizontalCentered="1"/>
  <pageMargins left="0.2" right="0.2" top="0.5" bottom="0.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2021-09-02T09:09:07Z</dcterms:modified>
</cp:coreProperties>
</file>