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rqiteqtura" sheetId="1" r:id="rId1"/>
    <sheet name="konstruqcia" sheetId="8" r:id="rId2"/>
    <sheet name="saxandzro signalizacia" sheetId="9" r:id="rId3"/>
    <sheet name="eleqtrooba" sheetId="3" r:id="rId4"/>
    <sheet name="nakrebi" sheetId="6" r:id="rId5"/>
  </sheets>
  <calcPr calcId="162913"/>
</workbook>
</file>

<file path=xl/calcChain.xml><?xml version="1.0" encoding="utf-8"?>
<calcChain xmlns="http://schemas.openxmlformats.org/spreadsheetml/2006/main">
  <c r="F50" i="3" l="1"/>
  <c r="F11" i="8"/>
  <c r="F74" i="8"/>
  <c r="F72" i="8"/>
  <c r="F71" i="8"/>
  <c r="F70" i="8"/>
  <c r="F69" i="8"/>
  <c r="F67" i="8"/>
  <c r="F66" i="8"/>
  <c r="F64" i="8"/>
  <c r="F62" i="8"/>
  <c r="F61" i="8"/>
  <c r="F60" i="8"/>
  <c r="F59" i="8"/>
  <c r="E57" i="8"/>
  <c r="F57" i="8" s="1"/>
  <c r="F55" i="8"/>
  <c r="F54" i="8"/>
  <c r="F53" i="8"/>
  <c r="F52" i="8"/>
  <c r="E50" i="8"/>
  <c r="F50" i="8"/>
  <c r="F48" i="8"/>
  <c r="F47" i="8"/>
  <c r="F46" i="8"/>
  <c r="F44" i="8"/>
  <c r="F43" i="8"/>
  <c r="F42" i="8"/>
  <c r="F41" i="8"/>
  <c r="E39" i="8"/>
  <c r="F39" i="8" s="1"/>
  <c r="F37" i="8"/>
  <c r="F34" i="8"/>
  <c r="F32" i="8"/>
  <c r="F31" i="8"/>
  <c r="F29" i="8"/>
  <c r="F27" i="8"/>
  <c r="F26" i="8"/>
  <c r="F25" i="8"/>
  <c r="F24" i="8"/>
  <c r="E22" i="8"/>
  <c r="F22" i="8"/>
  <c r="F20" i="8"/>
  <c r="F19" i="8"/>
  <c r="F18" i="8"/>
  <c r="F17" i="8"/>
  <c r="E15" i="8"/>
  <c r="F15" i="8" s="1"/>
  <c r="K14" i="8"/>
  <c r="E107" i="1"/>
  <c r="E99" i="1"/>
  <c r="F99" i="1" s="1"/>
  <c r="E80" i="1"/>
  <c r="E72" i="1"/>
  <c r="E55" i="1"/>
  <c r="E49" i="1"/>
  <c r="E39" i="1"/>
  <c r="E32" i="1"/>
  <c r="E25" i="1"/>
  <c r="E19" i="1"/>
  <c r="E12" i="1"/>
  <c r="F48" i="3"/>
  <c r="F47" i="3"/>
  <c r="F44" i="3"/>
  <c r="F42" i="3"/>
  <c r="F41" i="3"/>
  <c r="F38" i="3"/>
  <c r="F35" i="3"/>
  <c r="F32" i="3"/>
  <c r="E29" i="3"/>
  <c r="F29" i="3" s="1"/>
  <c r="F26" i="3"/>
  <c r="F25" i="3"/>
  <c r="F23" i="3"/>
  <c r="F22" i="3"/>
  <c r="F19" i="3"/>
  <c r="F13" i="3"/>
  <c r="F11" i="3"/>
  <c r="J63" i="3"/>
  <c r="I63" i="3"/>
  <c r="L35" i="3"/>
  <c r="F16" i="3"/>
  <c r="K10" i="3"/>
  <c r="A9" i="3"/>
  <c r="F118" i="1"/>
  <c r="F117" i="1"/>
  <c r="F115" i="1"/>
  <c r="F110" i="1"/>
  <c r="F112" i="1"/>
  <c r="F111" i="1"/>
  <c r="F109" i="1"/>
  <c r="F108" i="1"/>
  <c r="F107" i="1"/>
  <c r="F104" i="1"/>
  <c r="F103" i="1"/>
  <c r="F102" i="1"/>
  <c r="F101" i="1"/>
  <c r="F100" i="1"/>
  <c r="F97" i="1"/>
  <c r="F96" i="1"/>
  <c r="F94" i="1"/>
  <c r="F92" i="1"/>
  <c r="F87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69" i="1"/>
  <c r="F68" i="1"/>
  <c r="F66" i="1"/>
  <c r="F64" i="1"/>
  <c r="F63" i="1"/>
  <c r="F59" i="1"/>
  <c r="F58" i="1"/>
  <c r="F57" i="1"/>
  <c r="F55" i="1"/>
  <c r="F53" i="1"/>
  <c r="F52" i="1"/>
  <c r="F51" i="1"/>
  <c r="F49" i="1"/>
  <c r="F46" i="1"/>
  <c r="F41" i="1"/>
  <c r="F44" i="1"/>
  <c r="F43" i="1"/>
  <c r="F42" i="1"/>
  <c r="F40" i="1"/>
  <c r="F39" i="1"/>
  <c r="F37" i="1"/>
  <c r="F36" i="1"/>
  <c r="F35" i="1"/>
  <c r="F34" i="1"/>
  <c r="F33" i="1"/>
  <c r="F32" i="1"/>
  <c r="F12" i="1"/>
  <c r="F13" i="1"/>
  <c r="F14" i="1"/>
  <c r="F15" i="1"/>
  <c r="F16" i="1"/>
  <c r="F30" i="1"/>
  <c r="F29" i="1"/>
  <c r="F28" i="1"/>
  <c r="F27" i="1"/>
  <c r="F26" i="1"/>
  <c r="F25" i="1"/>
  <c r="F23" i="1"/>
  <c r="F22" i="1"/>
  <c r="F21" i="1"/>
  <c r="F19" i="1"/>
  <c r="F17" i="1"/>
  <c r="I249" i="1"/>
  <c r="I253" i="1"/>
  <c r="K109" i="1"/>
  <c r="L106" i="1"/>
  <c r="K106" i="1" s="1"/>
  <c r="K107" i="1" s="1"/>
  <c r="K108" i="1" s="1"/>
  <c r="K100" i="1"/>
  <c r="K101" i="1" s="1"/>
  <c r="J98" i="1"/>
  <c r="M91" i="1"/>
  <c r="L91" i="1"/>
  <c r="L85" i="1"/>
  <c r="O70" i="1"/>
  <c r="K56" i="1"/>
  <c r="K57" i="1"/>
  <c r="J54" i="1"/>
  <c r="L38" i="1"/>
  <c r="J17" i="1"/>
  <c r="K11" i="1"/>
  <c r="A9" i="1"/>
  <c r="J48" i="1"/>
  <c r="L48" i="1"/>
  <c r="J124" i="1"/>
  <c r="F62" i="1"/>
  <c r="K74" i="1"/>
  <c r="K77" i="1"/>
  <c r="J252" i="1"/>
  <c r="J253" i="1"/>
  <c r="J45" i="3" l="1"/>
  <c r="L45" i="3" s="1"/>
</calcChain>
</file>

<file path=xl/sharedStrings.xml><?xml version="1.0" encoding="utf-8"?>
<sst xmlns="http://schemas.openxmlformats.org/spreadsheetml/2006/main" count="755" uniqueCount="277">
  <si>
    <t>lari</t>
  </si>
  <si>
    <t>#</t>
  </si>
  <si>
    <t>safuZveli</t>
  </si>
  <si>
    <t>samuSaos dasaxeleba</t>
  </si>
  <si>
    <t>ganzomilebis 
erTeuli</t>
  </si>
  <si>
    <t>raodenoba</t>
  </si>
  <si>
    <t>saxarjTaRricxvo Rirebuleba</t>
  </si>
  <si>
    <t>ganzomi lebis erTeulze</t>
  </si>
  <si>
    <t>saproeqto monacemze</t>
  </si>
  <si>
    <t>ganzomilebis erTelze</t>
  </si>
  <si>
    <t>sul</t>
  </si>
  <si>
    <t xml:space="preserve">SromiTi danaxarjebi </t>
  </si>
  <si>
    <t>kac/sT</t>
  </si>
  <si>
    <r>
      <t xml:space="preserve"> m</t>
    </r>
    <r>
      <rPr>
        <vertAlign val="superscript"/>
        <sz val="10"/>
        <color indexed="8"/>
        <rFont val="AcadNusx"/>
      </rPr>
      <t>3</t>
    </r>
  </si>
  <si>
    <t>m3</t>
  </si>
  <si>
    <t>qviSa</t>
  </si>
  <si>
    <t>m2</t>
  </si>
  <si>
    <t>kg</t>
  </si>
  <si>
    <t>jami</t>
  </si>
  <si>
    <t>zednadebi xarjebi</t>
  </si>
  <si>
    <t>jami:</t>
  </si>
  <si>
    <t>sul jami:</t>
  </si>
  <si>
    <t>daba lentexSi  maCubis muzeumis mSeneblobis</t>
  </si>
  <si>
    <t xml:space="preserve">Sida da gare tixrebi </t>
  </si>
  <si>
    <t>lajeraS (puris sacxobi adgilis) mowyoba kedelSi sigrZiT 2 alagi-1376mm,  ganiT 344mm, simarliT 688mm</t>
  </si>
  <si>
    <t>xis masala</t>
  </si>
  <si>
    <t>10-4-1</t>
  </si>
  <si>
    <t>proeqti</t>
  </si>
  <si>
    <t>T5,1p10</t>
  </si>
  <si>
    <t>samSeneblo qanCi</t>
  </si>
  <si>
    <t>kagc/sT</t>
  </si>
  <si>
    <t>antiseptikuri pasta</t>
  </si>
  <si>
    <t>sxva masala</t>
  </si>
  <si>
    <t>manqana</t>
  </si>
  <si>
    <t>sab.fasi</t>
  </si>
  <si>
    <t>sacxobis oTaxis (SemdgomSi gidis oTaxis) kedlebis mowyoba ficriT yuris  amoyvaniT sisqiT 5sm</t>
  </si>
  <si>
    <t>10-6-1</t>
  </si>
  <si>
    <t>SromiTi danaxarji</t>
  </si>
  <si>
    <t>samSeneblo lursmani</t>
  </si>
  <si>
    <t>patara TaRovani saqonlis(kumaS) sadgomis  mowyoba sufRad gaTlili xis ZeliT</t>
  </si>
  <si>
    <t>didi TaRovani saqonlis sadgomis  mowyoba sufRad gaTlili xis ZeliT</t>
  </si>
  <si>
    <t>sxvenis mowyoba xis gaTlili ZelebiT</t>
  </si>
  <si>
    <t>10-11-1</t>
  </si>
  <si>
    <t>"layurjas" (Sua cecxlis) naWedi dekoratiuli sakidis mowyoba</t>
  </si>
  <si>
    <t>sndw</t>
  </si>
  <si>
    <t>IV-15-83</t>
  </si>
  <si>
    <t>g/m</t>
  </si>
  <si>
    <t>adg</t>
  </si>
  <si>
    <t>dekoratiuli xis Jaluzis  mowyoba amokveTili ornamentebis gaTvaliswinebiT</t>
  </si>
  <si>
    <t>10-36-2</t>
  </si>
  <si>
    <t>samSeneblo lusmani</t>
  </si>
  <si>
    <t>sapireebis mowyoba gaTlili xisagan dekoratiuli elementebiT</t>
  </si>
  <si>
    <t>iatakebi</t>
  </si>
  <si>
    <t>"sgir-is" (iataki) mowyoba kedlis didi zomis fleTili qvebiT datkepnil miwayrilze</t>
  </si>
  <si>
    <t>fleTili qva</t>
  </si>
  <si>
    <t>11-16-1</t>
  </si>
  <si>
    <t>baga WerisaTvis  d-15-20sm mrgvali xis morebis gapoba, calmxriv gasufTaveba,momzadeba da dageba saTanado qanobiT</t>
  </si>
  <si>
    <t>SromoTi danaxarji</t>
  </si>
  <si>
    <t>10-10-1</t>
  </si>
  <si>
    <t>proeqtit</t>
  </si>
  <si>
    <t>sxva manqana</t>
  </si>
  <si>
    <t>kar-fanjrebi</t>
  </si>
  <si>
    <t>orfrTiani xis dekoratiuli ficruli tipis karis blokis damzadeba sisqiT 6sm da mowyoba qvis kedelSi</t>
  </si>
  <si>
    <t>10-13-3</t>
  </si>
  <si>
    <t>xis fanjris bloki</t>
  </si>
  <si>
    <t>pakli</t>
  </si>
  <si>
    <t>toli</t>
  </si>
  <si>
    <t>WanWiki</t>
  </si>
  <si>
    <t>erTfrTiani xis dekoratiuli ficruli tipis karis blokis damzadeba sisqiT 6sm da mowyoba qvis kedelSi</t>
  </si>
  <si>
    <t>karis saketi mowyobilobebis da anjamebis mowyoba</t>
  </si>
  <si>
    <t>karis saketi</t>
  </si>
  <si>
    <t>liT.anjmebi</t>
  </si>
  <si>
    <t>kompl</t>
  </si>
  <si>
    <t>10-29-5</t>
  </si>
  <si>
    <t>c</t>
  </si>
  <si>
    <t xml:space="preserve">"senolis"-tipis(nakelsayreli karis) mowyoba </t>
  </si>
  <si>
    <t>karis bloki sakeTi mowyobilobiT</t>
  </si>
  <si>
    <t>TaRovani tipis xis fanjris  blokebis damzadeba da mowyoba sisqiT 6sm</t>
  </si>
  <si>
    <t>fanjris mowyobilobebi</t>
  </si>
  <si>
    <t>saketi mowyobilobebi da anjamebi</t>
  </si>
  <si>
    <t>Seminuli karis bloki</t>
  </si>
  <si>
    <t>10-22-3</t>
  </si>
  <si>
    <t>fanjris xis guliani karebis mowyoba calmxrivi gaRebiT</t>
  </si>
  <si>
    <t>xis taxtis mowyoba ficriT sisqiT 6sm da dekoratiuli gaformebiT</t>
  </si>
  <si>
    <t>10-29-2</t>
  </si>
  <si>
    <t xml:space="preserve">gegmiuri dagroveba  </t>
  </si>
  <si>
    <t>m</t>
  </si>
  <si>
    <t>k/sT</t>
  </si>
  <si>
    <t>grZ.m</t>
  </si>
  <si>
    <t>xarjTaRricxva #1</t>
  </si>
  <si>
    <t xml:space="preserve">arsebuli el.gamanawilebeli karadis mowyoba </t>
  </si>
  <si>
    <t>8-27-2</t>
  </si>
  <si>
    <t xml:space="preserve">arsebuli el.gamanawilebeli gadamrTvelis  mowyoba </t>
  </si>
  <si>
    <t>el.gamanawilebeli gadamrTveli</t>
  </si>
  <si>
    <t>6 jgufiani el. Ggamanawilebeli dafis mowyoba da momzadeba CarTvisatvis</t>
  </si>
  <si>
    <t>6 jgufiani el. Ggamanawilebeli dafa</t>
  </si>
  <si>
    <t>8-127-1</t>
  </si>
  <si>
    <t>21-18-1</t>
  </si>
  <si>
    <t>3X2,5 spilenZis kabelis montaJi</t>
  </si>
  <si>
    <t>3X2,5 spilenZis kabeli</t>
  </si>
  <si>
    <t xml:space="preserve">Sr.resursi </t>
  </si>
  <si>
    <t>T8,3p32</t>
  </si>
  <si>
    <t>2X2,5 spilenZis kabelis montaJi</t>
  </si>
  <si>
    <t>2X2,5 spilenZis kabeli</t>
  </si>
  <si>
    <t>3X1,5 spilenZis kabelis montaJi</t>
  </si>
  <si>
    <t>3X1,5 spilenZis kabeli</t>
  </si>
  <si>
    <t>plastmasis milebi el.kabelis gasatareblad</t>
  </si>
  <si>
    <t xml:space="preserve"> el. Ggamanawilebeli kolofis mowyoba </t>
  </si>
  <si>
    <t>Sr.resursi 1X0,4</t>
  </si>
  <si>
    <t>21-27</t>
  </si>
  <si>
    <t>el.gamanawilebeli kolofi</t>
  </si>
  <si>
    <t>8-591-1</t>
  </si>
  <si>
    <t>1 klaviSiani  CamrTvelis  montaJi</t>
  </si>
  <si>
    <t>erTklaviSiani CamrTveli</t>
  </si>
  <si>
    <t>2klaviSiani  CamrTvelis  montaJi</t>
  </si>
  <si>
    <t>orklaviSiani CamrTveli</t>
  </si>
  <si>
    <t>8-591-8</t>
  </si>
  <si>
    <t>cali</t>
  </si>
  <si>
    <t>saStefcelo rozetis montaJi  damamiwebeli kontaqtiT</t>
  </si>
  <si>
    <t>saStefcelo rozeti damiwebiT</t>
  </si>
  <si>
    <t xml:space="preserve">saStefcelo rozetis montaJi  </t>
  </si>
  <si>
    <t xml:space="preserve">saStefcelo rozeti </t>
  </si>
  <si>
    <t>erT naTuriani sanaTis montaJi</t>
  </si>
  <si>
    <t>sanaTi</t>
  </si>
  <si>
    <t>8-599-1</t>
  </si>
  <si>
    <t>gamofenis erT naTuriani sanaTis montaJi</t>
  </si>
  <si>
    <t>kuTxovაnა 40X4</t>
  </si>
  <si>
    <t>dაmiwebis konturis mowyobა</t>
  </si>
  <si>
    <t xml:space="preserve"> zolovana 25X4</t>
  </si>
  <si>
    <t>folაdis yrud dაgmაnuli mili d-50mm</t>
  </si>
  <si>
    <t>liT.mili d-32mm</t>
  </si>
  <si>
    <t>T2,1p40</t>
  </si>
  <si>
    <t>daba lentexSi  maCubis muzeumis mSenebloba</t>
  </si>
  <si>
    <t>xarjTaRricxva #3</t>
  </si>
  <si>
    <t>Sida el.samontaJo samuSaoebi</t>
  </si>
  <si>
    <t>a</t>
  </si>
  <si>
    <t>SromiTi danaxarjebi 24X1,3</t>
  </si>
  <si>
    <t>k-1,3</t>
  </si>
  <si>
    <t>SromiTi danaxarji0,39X1,3</t>
  </si>
  <si>
    <t>SromiTi danaxarjebi  23,8X1,3</t>
  </si>
  <si>
    <t>SromiTi danaxarjebi 14,2*1,3</t>
  </si>
  <si>
    <t>SromiTi danaxarjebi 14,2X1,3</t>
  </si>
  <si>
    <t>xis karis  bloki</t>
  </si>
  <si>
    <t>SromiTi danaxarji 2,33X1,2</t>
  </si>
  <si>
    <t>SromiTi danaxarji 2,56X1,2</t>
  </si>
  <si>
    <t>krebsiTi saxarjTaRricxvo angariSi</t>
  </si>
  <si>
    <t xml:space="preserve"> </t>
  </si>
  <si>
    <t>xarjTaRricxvebis da angariSebis nomeri</t>
  </si>
  <si>
    <t>karebis (Tavebis) obieqtebis, samuSaoebisa da xarjebis dasaxeleba</t>
  </si>
  <si>
    <t>saxarjTaRicxvo Rirebuleba</t>
  </si>
  <si>
    <t>saerTo saxarjTaRricxvo Rirebuleba aTasi lari</t>
  </si>
  <si>
    <t>samSeneblo samuSaoebis</t>
  </si>
  <si>
    <t>samontaJo samuSaoebis</t>
  </si>
  <si>
    <t>mowyobiloba avejis da inventaris</t>
  </si>
  <si>
    <t>sxvadasxva xarjebis</t>
  </si>
  <si>
    <t>Tavi1)</t>
  </si>
  <si>
    <t>xarjT. #1</t>
  </si>
  <si>
    <t>gauTvaliswinebeli xarjebi 3%</t>
  </si>
  <si>
    <t>dRg 18%</t>
  </si>
  <si>
    <t xml:space="preserve">sul </t>
  </si>
  <si>
    <t>arqiteqturuli nawili</t>
  </si>
  <si>
    <t>xarjT. #3</t>
  </si>
  <si>
    <t>daba lentexis maCubis muzeumis Senobis arqiteqturul-samSeneblo nawilis mowyoba</t>
  </si>
  <si>
    <t>imave Senobis Sida el.samontaJo samuSaoebi</t>
  </si>
  <si>
    <t>xarjT. #2</t>
  </si>
  <si>
    <t>konstruqciuli nawili</t>
  </si>
  <si>
    <r>
      <t>d-400</t>
    </r>
    <r>
      <rPr>
        <b/>
        <sz val="10"/>
        <rFont val="AcadNusx"/>
      </rPr>
      <t>mm moris gaTla xeliT da direebis mowyoba</t>
    </r>
  </si>
  <si>
    <r>
      <t>d-250</t>
    </r>
    <r>
      <rPr>
        <b/>
        <sz val="10"/>
        <rFont val="AcadNusx"/>
      </rPr>
      <t>mm moris gaTla xeliT da xis koWebis mowyoba</t>
    </r>
  </si>
  <si>
    <t>Weris (sxvenis) mowyoba mrgvali xis morebisagan d-90-110mm</t>
  </si>
  <si>
    <t>10-49-1</t>
  </si>
  <si>
    <t>sxvenis daTbuneba toliT da qviSiT</t>
  </si>
  <si>
    <t>mrgvalis xis morebiT xis nivnivebis mowyoba d-11-15mm</t>
  </si>
  <si>
    <t>qvis kedlebTan Sexebis adgilebSi xis konstruqciebze erTi fena tolis Semoxveva</t>
  </si>
  <si>
    <t>sakvamuris mowyoba mrgvali xis d-15mm morebis WdomiT</t>
  </si>
  <si>
    <t>lartyebis damzadeba d10-12mm Suaze gapobili morebisagan da gaTla xeliT 258g/m</t>
  </si>
  <si>
    <t>fenilqveS molartyvis mowyoba gaTlili lartyebiT an ficriT 4X10 biji35sm</t>
  </si>
  <si>
    <t>saxuravis mowyoba ruxi feris profnastiliT sisqiT 0,5mm</t>
  </si>
  <si>
    <t>12-6-1</t>
  </si>
  <si>
    <t xml:space="preserve">profnastilis furclebi </t>
  </si>
  <si>
    <t>sWvali</t>
  </si>
  <si>
    <t>parapetis Semosva ruxi feris SeRebili brtyeli rulonuri tipis Tunuqis furcliT sisqiT 0,5mm</t>
  </si>
  <si>
    <t>Tunuqis furceli</t>
  </si>
  <si>
    <t>12-8-5</t>
  </si>
  <si>
    <t>TovldamWeri Cangali</t>
  </si>
  <si>
    <t>xarjTaRricxva #2</t>
  </si>
  <si>
    <t>daba lentexis maCubis muzeumis Senobis konstruwqviuli nawili</t>
  </si>
  <si>
    <t>T5,1p4</t>
  </si>
  <si>
    <t>T1,10p29</t>
  </si>
  <si>
    <t>4.2-7</t>
  </si>
  <si>
    <t>T1,10p1</t>
  </si>
  <si>
    <t>T5,1p27</t>
  </si>
  <si>
    <t>T1,10p16</t>
  </si>
  <si>
    <t>liTonis dekoratiuli  naWedi jaWvi sakidiT da samagrebiT</t>
  </si>
  <si>
    <t>5p.4</t>
  </si>
  <si>
    <t>T.5 p.4</t>
  </si>
  <si>
    <t>T4,1p329</t>
  </si>
  <si>
    <t>T4,1p241</t>
  </si>
  <si>
    <t>T85p10</t>
  </si>
  <si>
    <t>T5,1p79</t>
  </si>
  <si>
    <t>T4.3-65</t>
  </si>
  <si>
    <t>T4,1p380</t>
  </si>
  <si>
    <t>T1,10p19</t>
  </si>
  <si>
    <t>T.4.3p.65</t>
  </si>
  <si>
    <t>T1,0p</t>
  </si>
  <si>
    <t>T5,1p165</t>
  </si>
  <si>
    <t>p.168</t>
  </si>
  <si>
    <t>T5p160</t>
  </si>
  <si>
    <t>saeluri</t>
  </si>
  <si>
    <t>saxeluri</t>
  </si>
  <si>
    <t>T5p79</t>
  </si>
  <si>
    <t>T4.1p.380</t>
  </si>
  <si>
    <t>T5.1p160</t>
  </si>
  <si>
    <t>T5,1p.84</t>
  </si>
  <si>
    <t>T.4.3 p.65</t>
  </si>
  <si>
    <t>T1,0p19</t>
  </si>
  <si>
    <t>T5,1p82</t>
  </si>
  <si>
    <t>T.5.pp.158, 164,167</t>
  </si>
  <si>
    <t>T.5.pp.159, 163,164,167</t>
  </si>
  <si>
    <t>T1,10p4</t>
  </si>
  <si>
    <t>T.5p.10</t>
  </si>
  <si>
    <t>T.4.1p.279</t>
  </si>
  <si>
    <t>pr</t>
  </si>
  <si>
    <t>T5p10</t>
  </si>
  <si>
    <t>T1,p</t>
  </si>
  <si>
    <t>T.5p.15</t>
  </si>
  <si>
    <t>T1,5p10</t>
  </si>
  <si>
    <t>T1,10p27</t>
  </si>
  <si>
    <t>T1,5p15</t>
  </si>
  <si>
    <t>T.1.0p.26</t>
  </si>
  <si>
    <t xml:space="preserve">8-27-2 3.14-305  </t>
  </si>
  <si>
    <t>T8,14p82</t>
  </si>
  <si>
    <t>8.14p235</t>
  </si>
  <si>
    <t>T8,3p45</t>
  </si>
  <si>
    <t>T8,3p82</t>
  </si>
  <si>
    <t>T8,3p350</t>
  </si>
  <si>
    <t>8.14p342</t>
  </si>
  <si>
    <t>T8.14p14</t>
  </si>
  <si>
    <t>T8.14p15</t>
  </si>
  <si>
    <t>T8.14p238</t>
  </si>
  <si>
    <t>T8.14p239</t>
  </si>
  <si>
    <t>T.14-192</t>
  </si>
  <si>
    <t>8.14p191</t>
  </si>
  <si>
    <t>8-472-5</t>
  </si>
  <si>
    <t>T1.4p433</t>
  </si>
  <si>
    <t>T1,6p49</t>
  </si>
  <si>
    <t>T2,1p35</t>
  </si>
  <si>
    <t>igive d-26.9mm</t>
  </si>
  <si>
    <t>T2,1p5</t>
  </si>
  <si>
    <t>3.  WveduareS(kedlebi)</t>
  </si>
  <si>
    <t>8-16-7</t>
  </si>
  <si>
    <t>kldis qva</t>
  </si>
  <si>
    <t>qvisa-cementis xsnari</t>
  </si>
  <si>
    <t>ligmalis(zeZirkvlis) da parapetis amoSeneba saSualo zomis koja-biCiT-kldis qviT</t>
  </si>
  <si>
    <t>T4,1p318</t>
  </si>
  <si>
    <t>T4,1p368</t>
  </si>
  <si>
    <t>transportirebis xarji masalebis Rirebulebidan 9121.43 l)</t>
  </si>
  <si>
    <t>ytansportireba masalebis Rirebulebidan (14774.08l)</t>
  </si>
  <si>
    <t>Sedgenilia 2021 wlis I kvartlis fasebis mixedviT           Tanxa 25978.82 lari</t>
  </si>
  <si>
    <t>grZ.m.</t>
  </si>
  <si>
    <t>zednadebi xarjebi SromiTi dაnაxაrjidაn 630.47</t>
  </si>
  <si>
    <t>samisamarTo sakontrolo panelis Rirebuleba da montaji satadarigo blokiT</t>
  </si>
  <si>
    <t>masala</t>
  </si>
  <si>
    <t>sagangaSo Rilakis montaJi</t>
  </si>
  <si>
    <t>sagangaSo sayviri strobnaTuriT montaJi</t>
  </si>
  <si>
    <t>saxanZro spec kabeli 2X1mm2 montaJi</t>
  </si>
  <si>
    <t>maT Soris SromiTi danaxarji</t>
  </si>
  <si>
    <t>zednadebi xarjebi SromiTi danaxarjebidan</t>
  </si>
  <si>
    <t>gegmiuri dagroveba</t>
  </si>
  <si>
    <t>kvamlze mgrZnobiare pirveladi mauwyeblobis Rirebuleba da  montaJi</t>
  </si>
  <si>
    <t>xarjTaRricxva #4</t>
  </si>
  <si>
    <t>saxanZro signalizacia</t>
  </si>
  <si>
    <t>xarjT. #4</t>
  </si>
  <si>
    <t>imave Senobis saxanZro signalizacia</t>
  </si>
  <si>
    <t xml:space="preserve">daba lentexSi maCubis muzeumis Senobis mSeneblobis dasamTavreblad Sesasrulebeli samuSaoebis </t>
  </si>
  <si>
    <t xml:space="preserve">Sedgenilia 2021 wlis I kvartlis fasebis mixedviT          </t>
  </si>
  <si>
    <t>Sedgenilia 2021 wlis I kvartlis fasebis mixedviT           Tanxa --------</t>
  </si>
  <si>
    <t>Sedgenilia 2021 wlis I kvartlis fasebis mixedviT           Tanxa 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</si>
</sst>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00"/>
    <numFmt numFmtId="166" formatCode="_-* #,##0.00_-;\-* #,##0.00_-;_-* &quot;-&quot;??_-;_-@_-"/>
    <numFmt numFmtId="167" formatCode="0.000"/>
    <numFmt numFmtId="168" formatCode="_-* #,##0.000_р_._-;\-* #,##0.000_р_._-;_-* &quot;-&quot;??_р_._-;_-@_-"/>
    <numFmt numFmtId="169" formatCode="_-* #,##0.0000_-;\-* #,##0.0000_-;_-* &quot;-&quot;??_-;_-@_-"/>
    <numFmt numFmtId="170" formatCode="#,##0.0000"/>
    <numFmt numFmtId="171" formatCode="#,##0.0"/>
    <numFmt numFmtId="172" formatCode="0.0000"/>
    <numFmt numFmtId="173" formatCode="#,##0.00_ ;\-#,##0.00\ "/>
  </numFmts>
  <fonts count="4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Sylfaen"/>
      <family val="1"/>
      <charset val="204"/>
    </font>
    <font>
      <sz val="11"/>
      <color indexed="8"/>
      <name val="AcadNusx"/>
    </font>
    <font>
      <b/>
      <sz val="11"/>
      <color indexed="8"/>
      <name val="AcadMtavr"/>
    </font>
    <font>
      <b/>
      <sz val="11"/>
      <color indexed="8"/>
      <name val="AcadNusx"/>
    </font>
    <font>
      <sz val="8"/>
      <color indexed="8"/>
      <name val="AcadNusx"/>
    </font>
    <font>
      <sz val="8"/>
      <color indexed="8"/>
      <name val="AcadNusx"/>
    </font>
    <font>
      <sz val="8"/>
      <color indexed="8"/>
      <name val="AcadNusx"/>
    </font>
    <font>
      <sz val="8"/>
      <color indexed="8"/>
      <name val="Calibri"/>
      <family val="2"/>
      <charset val="204"/>
    </font>
    <font>
      <sz val="10"/>
      <name val="AcadNusx"/>
    </font>
    <font>
      <sz val="10"/>
      <name val="AcadMtavr"/>
    </font>
    <font>
      <b/>
      <sz val="10"/>
      <name val="AcadNusx"/>
    </font>
    <font>
      <sz val="11"/>
      <color indexed="8"/>
      <name val="Calibri"/>
      <family val="2"/>
      <charset val="204"/>
    </font>
    <font>
      <sz val="8"/>
      <name val="Times New Roman"/>
      <family val="1"/>
    </font>
    <font>
      <sz val="8"/>
      <name val="AcadNusx"/>
    </font>
    <font>
      <b/>
      <sz val="10"/>
      <color indexed="8"/>
      <name val="AcadNusx"/>
    </font>
    <font>
      <sz val="10"/>
      <color indexed="8"/>
      <name val="AcadNusx"/>
    </font>
    <font>
      <vertAlign val="superscript"/>
      <sz val="10"/>
      <color indexed="8"/>
      <name val="AcadNusx"/>
    </font>
    <font>
      <b/>
      <sz val="10"/>
      <color indexed="8"/>
      <name val="AcadNusx"/>
    </font>
    <font>
      <sz val="10"/>
      <color indexed="8"/>
      <name val="AcadNusx"/>
    </font>
    <font>
      <b/>
      <sz val="10"/>
      <color indexed="8"/>
      <name val="AcadMtavr"/>
    </font>
    <font>
      <b/>
      <sz val="10"/>
      <color indexed="8"/>
      <name val="AcadNusx"/>
    </font>
    <font>
      <sz val="10"/>
      <name val="Arial Cyr"/>
      <charset val="1"/>
    </font>
    <font>
      <sz val="11"/>
      <name val="Sylfaen"/>
      <family val="1"/>
      <charset val="204"/>
    </font>
    <font>
      <sz val="11"/>
      <name val="Arial Cyr"/>
      <charset val="1"/>
    </font>
    <font>
      <sz val="10"/>
      <name val="Arial"/>
      <family val="2"/>
      <charset val="204"/>
    </font>
    <font>
      <b/>
      <sz val="9"/>
      <name val="AcadNusx"/>
    </font>
    <font>
      <b/>
      <sz val="11"/>
      <name val="AcadNusx"/>
    </font>
    <font>
      <b/>
      <sz val="11"/>
      <color indexed="8"/>
      <name val="AcadNusx"/>
    </font>
    <font>
      <sz val="9"/>
      <name val="AcadNusx"/>
    </font>
    <font>
      <sz val="11"/>
      <name val="AcadNusx"/>
    </font>
    <font>
      <sz val="11"/>
      <color indexed="8"/>
      <name val="AcadNusx"/>
    </font>
    <font>
      <b/>
      <sz val="9"/>
      <color indexed="8"/>
      <name val="AcadNusx"/>
    </font>
    <font>
      <b/>
      <sz val="14"/>
      <name val="AcadNusx"/>
    </font>
    <font>
      <sz val="10"/>
      <color indexed="8"/>
      <name val="Calibri"/>
      <family val="2"/>
    </font>
    <font>
      <b/>
      <sz val="12"/>
      <name val="AcadNusx"/>
    </font>
    <font>
      <b/>
      <sz val="10"/>
      <name val="AcadMtavr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color indexed="8"/>
      <name val="AcadNusx"/>
    </font>
    <font>
      <sz val="11"/>
      <color indexed="8"/>
      <name val="Acad Nusx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3" fillId="0" borderId="0"/>
    <xf numFmtId="0" fontId="26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69">
    <xf numFmtId="0" fontId="0" fillId="0" borderId="0" xfId="0"/>
    <xf numFmtId="0" fontId="3" fillId="0" borderId="0" xfId="0" applyFont="1" applyFill="1"/>
    <xf numFmtId="0" fontId="3" fillId="0" borderId="0" xfId="0" applyFont="1"/>
    <xf numFmtId="0" fontId="8" fillId="0" borderId="0" xfId="0" applyFont="1" applyFill="1"/>
    <xf numFmtId="0" fontId="8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7" xfId="0" quotePrefix="1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4" fontId="10" fillId="0" borderId="7" xfId="3" applyNumberFormat="1" applyFont="1" applyBorder="1" applyAlignment="1">
      <alignment horizontal="right" vertical="top" wrapText="1"/>
    </xf>
    <xf numFmtId="4" fontId="10" fillId="0" borderId="7" xfId="3" applyNumberFormat="1" applyFont="1" applyFill="1" applyBorder="1" applyAlignment="1">
      <alignment horizontal="right" vertical="top" wrapText="1"/>
    </xf>
    <xf numFmtId="166" fontId="10" fillId="0" borderId="7" xfId="3" applyNumberFormat="1" applyFont="1" applyFill="1" applyBorder="1" applyAlignment="1" applyProtection="1">
      <alignment horizontal="right" vertical="top" wrapText="1"/>
      <protection locked="0"/>
    </xf>
    <xf numFmtId="0" fontId="3" fillId="3" borderId="0" xfId="0" applyFont="1" applyFill="1" applyAlignment="1">
      <alignment horizontal="center" vertical="center"/>
    </xf>
    <xf numFmtId="4" fontId="16" fillId="0" borderId="8" xfId="0" applyNumberFormat="1" applyFont="1" applyFill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2" fontId="3" fillId="0" borderId="0" xfId="0" applyNumberFormat="1" applyFont="1"/>
    <xf numFmtId="0" fontId="16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6" fontId="10" fillId="0" borderId="7" xfId="3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/>
    </xf>
    <xf numFmtId="4" fontId="17" fillId="0" borderId="7" xfId="0" applyNumberFormat="1" applyFont="1" applyFill="1" applyBorder="1" applyAlignment="1">
      <alignment vertical="center"/>
    </xf>
    <xf numFmtId="49" fontId="16" fillId="0" borderId="8" xfId="0" applyNumberFormat="1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vertical="center"/>
    </xf>
    <xf numFmtId="4" fontId="10" fillId="0" borderId="7" xfId="3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3" fillId="3" borderId="0" xfId="0" applyFont="1" applyFill="1"/>
    <xf numFmtId="0" fontId="3" fillId="4" borderId="0" xfId="0" applyFont="1" applyFill="1"/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49" fontId="16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/>
    </xf>
    <xf numFmtId="4" fontId="17" fillId="0" borderId="9" xfId="0" applyNumberFormat="1" applyFont="1" applyFill="1" applyBorder="1" applyAlignment="1">
      <alignment vertical="center"/>
    </xf>
    <xf numFmtId="4" fontId="17" fillId="0" borderId="9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6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7" xfId="0" applyNumberFormat="1" applyFont="1" applyBorder="1" applyAlignment="1">
      <alignment horizontal="right" vertical="center"/>
    </xf>
    <xf numFmtId="166" fontId="12" fillId="0" borderId="9" xfId="3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top" wrapText="1"/>
    </xf>
    <xf numFmtId="4" fontId="10" fillId="0" borderId="10" xfId="3" applyNumberFormat="1" applyFont="1" applyFill="1" applyBorder="1" applyAlignment="1">
      <alignment horizontal="right" vertical="center" wrapText="1"/>
    </xf>
    <xf numFmtId="166" fontId="10" fillId="0" borderId="10" xfId="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5" fillId="0" borderId="7" xfId="0" applyFont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/>
    <xf numFmtId="9" fontId="21" fillId="2" borderId="9" xfId="0" applyNumberFormat="1" applyFont="1" applyFill="1" applyBorder="1" applyAlignment="1">
      <alignment horizontal="center" vertical="center"/>
    </xf>
    <xf numFmtId="4" fontId="21" fillId="2" borderId="9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3" fillId="5" borderId="0" xfId="0" applyNumberFormat="1" applyFont="1" applyFill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0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69" fontId="12" fillId="0" borderId="9" xfId="4" applyNumberFormat="1" applyFont="1" applyFill="1" applyBorder="1" applyAlignment="1">
      <alignment horizontal="right" vertical="center" wrapText="1"/>
    </xf>
    <xf numFmtId="165" fontId="12" fillId="0" borderId="9" xfId="4" applyNumberFormat="1" applyFont="1" applyFill="1" applyBorder="1" applyAlignment="1">
      <alignment horizontal="right" vertical="center" wrapText="1"/>
    </xf>
    <xf numFmtId="166" fontId="12" fillId="0" borderId="9" xfId="4" applyNumberFormat="1" applyFont="1" applyFill="1" applyBorder="1" applyAlignment="1" applyProtection="1">
      <alignment horizontal="right" vertical="center" wrapText="1"/>
      <protection locked="0"/>
    </xf>
    <xf numFmtId="166" fontId="12" fillId="0" borderId="9" xfId="4" applyNumberFormat="1" applyFont="1" applyFill="1" applyBorder="1" applyAlignment="1">
      <alignment horizontal="right" vertical="center" wrapText="1"/>
    </xf>
    <xf numFmtId="0" fontId="21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vertical="top" wrapText="1"/>
    </xf>
    <xf numFmtId="4" fontId="12" fillId="0" borderId="9" xfId="3" applyNumberFormat="1" applyFont="1" applyFill="1" applyBorder="1" applyAlignment="1">
      <alignment horizontal="right" vertical="center" wrapText="1"/>
    </xf>
    <xf numFmtId="165" fontId="12" fillId="0" borderId="9" xfId="3" applyNumberFormat="1" applyFont="1" applyFill="1" applyBorder="1" applyAlignment="1">
      <alignment horizontal="right" vertical="center" wrapText="1"/>
    </xf>
    <xf numFmtId="166" fontId="12" fillId="0" borderId="9" xfId="3" applyNumberFormat="1" applyFont="1" applyFill="1" applyBorder="1" applyAlignment="1" applyProtection="1">
      <alignment horizontal="center" vertical="center" wrapText="1"/>
      <protection locked="0"/>
    </xf>
    <xf numFmtId="166" fontId="10" fillId="0" borderId="7" xfId="3" applyNumberFormat="1" applyFont="1" applyFill="1" applyBorder="1" applyAlignment="1">
      <alignment horizontal="right" vertical="top" wrapText="1"/>
    </xf>
    <xf numFmtId="166" fontId="12" fillId="0" borderId="8" xfId="3" applyNumberFormat="1" applyFont="1" applyFill="1" applyBorder="1" applyAlignment="1">
      <alignment horizontal="right" vertical="center" wrapText="1"/>
    </xf>
    <xf numFmtId="2" fontId="12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5" fillId="0" borderId="10" xfId="0" quotePrefix="1" applyFont="1" applyBorder="1" applyAlignment="1">
      <alignment horizontal="center" vertical="top" wrapText="1"/>
    </xf>
    <xf numFmtId="4" fontId="10" fillId="0" borderId="10" xfId="3" applyNumberFormat="1" applyFont="1" applyBorder="1" applyAlignment="1">
      <alignment horizontal="right" vertical="top" wrapText="1"/>
    </xf>
    <xf numFmtId="166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/>
    </xf>
    <xf numFmtId="167" fontId="12" fillId="0" borderId="9" xfId="0" applyNumberFormat="1" applyFont="1" applyBorder="1" applyAlignment="1">
      <alignment horizontal="right" vertical="center"/>
    </xf>
    <xf numFmtId="169" fontId="12" fillId="0" borderId="9" xfId="3" applyNumberFormat="1" applyFont="1" applyFill="1" applyBorder="1" applyAlignment="1">
      <alignment horizontal="right" vertical="center" wrapText="1"/>
    </xf>
    <xf numFmtId="166" fontId="12" fillId="0" borderId="9" xfId="3" applyNumberFormat="1" applyFont="1" applyFill="1" applyBorder="1" applyAlignment="1" applyProtection="1">
      <alignment horizontal="right" vertical="center" wrapText="1"/>
      <protection locked="0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  <xf numFmtId="167" fontId="12" fillId="0" borderId="9" xfId="0" applyNumberFormat="1" applyFont="1" applyFill="1" applyBorder="1" applyAlignment="1">
      <alignment horizontal="right" vertical="center"/>
    </xf>
    <xf numFmtId="2" fontId="12" fillId="0" borderId="9" xfId="0" applyNumberFormat="1" applyFont="1" applyFill="1" applyBorder="1" applyAlignment="1">
      <alignment horizontal="right" vertical="center"/>
    </xf>
    <xf numFmtId="165" fontId="16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2" fontId="12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166" fontId="10" fillId="0" borderId="7" xfId="4" applyNumberFormat="1" applyFont="1" applyFill="1" applyBorder="1" applyAlignment="1">
      <alignment horizontal="right" vertical="center" wrapText="1"/>
    </xf>
    <xf numFmtId="173" fontId="21" fillId="2" borderId="10" xfId="0" applyNumberFormat="1" applyFont="1" applyFill="1" applyBorder="1" applyAlignment="1">
      <alignment horizontal="right" vertical="center"/>
    </xf>
    <xf numFmtId="0" fontId="14" fillId="0" borderId="9" xfId="0" quotePrefix="1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4" fontId="10" fillId="0" borderId="9" xfId="3" applyNumberFormat="1" applyFont="1" applyBorder="1" applyAlignment="1">
      <alignment horizontal="right" vertical="top" wrapText="1"/>
    </xf>
    <xf numFmtId="4" fontId="10" fillId="0" borderId="9" xfId="3" applyNumberFormat="1" applyFont="1" applyFill="1" applyBorder="1" applyAlignment="1">
      <alignment horizontal="right" vertical="top" wrapText="1"/>
    </xf>
    <xf numFmtId="166" fontId="10" fillId="0" borderId="9" xfId="3" applyNumberFormat="1" applyFont="1" applyFill="1" applyBorder="1" applyAlignment="1" applyProtection="1">
      <alignment horizontal="right" vertical="top" wrapText="1"/>
      <protection locked="0"/>
    </xf>
    <xf numFmtId="166" fontId="10" fillId="0" borderId="9" xfId="3" applyNumberFormat="1" applyFont="1" applyFill="1" applyBorder="1" applyAlignment="1">
      <alignment horizontal="right" vertical="top" wrapText="1"/>
    </xf>
    <xf numFmtId="0" fontId="15" fillId="0" borderId="9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left" vertical="center" wrapText="1"/>
    </xf>
    <xf numFmtId="166" fontId="10" fillId="0" borderId="9" xfId="4" applyNumberFormat="1" applyFont="1" applyFill="1" applyBorder="1" applyAlignment="1">
      <alignment horizontal="right" vertical="center" wrapText="1"/>
    </xf>
    <xf numFmtId="49" fontId="27" fillId="4" borderId="9" xfId="2" applyNumberFormat="1" applyFont="1" applyFill="1" applyBorder="1" applyAlignment="1">
      <alignment horizontal="center" vertical="center"/>
    </xf>
    <xf numFmtId="0" fontId="28" fillId="4" borderId="9" xfId="2" applyFont="1" applyFill="1" applyBorder="1" applyAlignment="1">
      <alignment horizontal="center" vertical="center"/>
    </xf>
    <xf numFmtId="1" fontId="28" fillId="4" borderId="9" xfId="2" applyNumberFormat="1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2" fontId="29" fillId="4" borderId="9" xfId="0" applyNumberFormat="1" applyFont="1" applyFill="1" applyBorder="1" applyAlignment="1">
      <alignment vertical="center"/>
    </xf>
    <xf numFmtId="0" fontId="30" fillId="4" borderId="9" xfId="2" applyFont="1" applyFill="1" applyBorder="1" applyAlignment="1"/>
    <xf numFmtId="0" fontId="31" fillId="4" borderId="9" xfId="2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2" fontId="32" fillId="4" borderId="9" xfId="0" applyNumberFormat="1" applyFont="1" applyFill="1" applyBorder="1"/>
    <xf numFmtId="0" fontId="12" fillId="4" borderId="9" xfId="2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7" fillId="4" borderId="9" xfId="2" applyFont="1" applyFill="1" applyBorder="1" applyAlignment="1">
      <alignment horizontal="center"/>
    </xf>
    <xf numFmtId="0" fontId="28" fillId="4" borderId="9" xfId="2" applyFont="1" applyFill="1" applyBorder="1" applyAlignment="1">
      <alignment horizontal="center"/>
    </xf>
    <xf numFmtId="1" fontId="28" fillId="4" borderId="9" xfId="2" applyNumberFormat="1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4" borderId="9" xfId="0" applyFont="1" applyFill="1" applyBorder="1"/>
    <xf numFmtId="2" fontId="31" fillId="4" borderId="9" xfId="2" applyNumberFormat="1" applyFont="1" applyFill="1" applyBorder="1" applyAlignment="1">
      <alignment horizontal="center"/>
    </xf>
    <xf numFmtId="167" fontId="31" fillId="4" borderId="9" xfId="2" applyNumberFormat="1" applyFont="1" applyFill="1" applyBorder="1" applyAlignment="1">
      <alignment horizontal="center"/>
    </xf>
    <xf numFmtId="0" fontId="31" fillId="4" borderId="9" xfId="2" applyFont="1" applyFill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12" fillId="4" borderId="9" xfId="2" applyFont="1" applyFill="1" applyBorder="1" applyAlignment="1">
      <alignment horizontal="left"/>
    </xf>
    <xf numFmtId="0" fontId="30" fillId="4" borderId="9" xfId="2" applyFont="1" applyFill="1" applyBorder="1" applyAlignment="1">
      <alignment horizontal="center"/>
    </xf>
    <xf numFmtId="49" fontId="27" fillId="4" borderId="9" xfId="2" applyNumberFormat="1" applyFont="1" applyFill="1" applyBorder="1" applyAlignment="1">
      <alignment horizontal="center"/>
    </xf>
    <xf numFmtId="4" fontId="10" fillId="0" borderId="10" xfId="3" applyNumberFormat="1" applyFont="1" applyFill="1" applyBorder="1" applyAlignment="1">
      <alignment horizontal="right" vertical="top" wrapText="1"/>
    </xf>
    <xf numFmtId="166" fontId="10" fillId="0" borderId="10" xfId="3" applyNumberFormat="1" applyFont="1" applyFill="1" applyBorder="1" applyAlignment="1" applyProtection="1">
      <alignment horizontal="right" vertical="top" wrapText="1"/>
      <protection locked="0"/>
    </xf>
    <xf numFmtId="166" fontId="10" fillId="0" borderId="10" xfId="3" applyNumberFormat="1" applyFont="1" applyFill="1" applyBorder="1" applyAlignment="1">
      <alignment horizontal="right" vertical="top" wrapText="1"/>
    </xf>
    <xf numFmtId="0" fontId="12" fillId="4" borderId="9" xfId="2" applyFont="1" applyFill="1" applyBorder="1" applyAlignment="1">
      <alignment horizontal="left" wrapText="1"/>
    </xf>
    <xf numFmtId="0" fontId="12" fillId="4" borderId="9" xfId="2" applyFont="1" applyFill="1" applyBorder="1" applyAlignment="1">
      <alignment horizontal="center"/>
    </xf>
    <xf numFmtId="0" fontId="10" fillId="4" borderId="9" xfId="2" applyFont="1" applyFill="1" applyBorder="1" applyAlignment="1">
      <alignment horizontal="left" wrapText="1"/>
    </xf>
    <xf numFmtId="0" fontId="10" fillId="4" borderId="9" xfId="2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6" fontId="12" fillId="0" borderId="9" xfId="3" applyNumberFormat="1" applyFont="1" applyFill="1" applyBorder="1" applyAlignment="1">
      <alignment horizontal="right" vertical="top" wrapText="1"/>
    </xf>
    <xf numFmtId="49" fontId="27" fillId="4" borderId="14" xfId="2" applyNumberFormat="1" applyFont="1" applyFill="1" applyBorder="1" applyAlignment="1">
      <alignment horizontal="center"/>
    </xf>
    <xf numFmtId="0" fontId="30" fillId="4" borderId="14" xfId="2" applyFont="1" applyFill="1" applyBorder="1" applyAlignment="1"/>
    <xf numFmtId="0" fontId="15" fillId="0" borderId="15" xfId="0" applyFont="1" applyBorder="1" applyAlignment="1">
      <alignment horizontal="center" vertical="top" wrapText="1"/>
    </xf>
    <xf numFmtId="0" fontId="27" fillId="4" borderId="9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0" fillId="4" borderId="9" xfId="2" applyFont="1" applyFill="1" applyBorder="1" applyAlignment="1"/>
    <xf numFmtId="165" fontId="17" fillId="0" borderId="9" xfId="0" applyNumberFormat="1" applyFont="1" applyFill="1" applyBorder="1" applyAlignment="1">
      <alignment vertical="center"/>
    </xf>
    <xf numFmtId="0" fontId="12" fillId="4" borderId="9" xfId="2" applyFont="1" applyFill="1" applyBorder="1" applyAlignment="1">
      <alignment horizontal="left" vertical="center" wrapText="1"/>
    </xf>
    <xf numFmtId="167" fontId="10" fillId="0" borderId="9" xfId="0" applyNumberFormat="1" applyFont="1" applyBorder="1" applyAlignment="1">
      <alignment horizontal="right" vertical="center"/>
    </xf>
    <xf numFmtId="0" fontId="33" fillId="4" borderId="9" xfId="0" applyFont="1" applyFill="1" applyBorder="1" applyAlignment="1">
      <alignment vertical="center"/>
    </xf>
    <xf numFmtId="166" fontId="12" fillId="0" borderId="7" xfId="3" applyNumberFormat="1" applyFont="1" applyFill="1" applyBorder="1" applyAlignment="1">
      <alignment horizontal="right" vertical="center" wrapText="1"/>
    </xf>
    <xf numFmtId="0" fontId="27" fillId="4" borderId="13" xfId="2" applyFont="1" applyFill="1" applyBorder="1" applyAlignment="1">
      <alignment horizontal="center"/>
    </xf>
    <xf numFmtId="0" fontId="28" fillId="4" borderId="13" xfId="2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13" xfId="0" applyFont="1" applyFill="1" applyBorder="1"/>
    <xf numFmtId="0" fontId="12" fillId="0" borderId="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top" wrapText="1"/>
    </xf>
    <xf numFmtId="4" fontId="12" fillId="0" borderId="9" xfId="3" applyNumberFormat="1" applyFont="1" applyBorder="1" applyAlignment="1">
      <alignment horizontal="right" vertical="top" wrapText="1"/>
    </xf>
    <xf numFmtId="4" fontId="12" fillId="0" borderId="9" xfId="3" applyNumberFormat="1" applyFont="1" applyFill="1" applyBorder="1" applyAlignment="1">
      <alignment horizontal="right" vertical="top" wrapText="1"/>
    </xf>
    <xf numFmtId="166" fontId="12" fillId="0" borderId="9" xfId="3" applyNumberFormat="1" applyFont="1" applyFill="1" applyBorder="1" applyAlignment="1" applyProtection="1">
      <alignment horizontal="right" vertical="top" wrapText="1"/>
      <protection locked="0"/>
    </xf>
    <xf numFmtId="165" fontId="12" fillId="0" borderId="9" xfId="3" applyNumberFormat="1" applyFont="1" applyFill="1" applyBorder="1" applyAlignment="1">
      <alignment horizontal="right" vertical="top" wrapText="1"/>
    </xf>
    <xf numFmtId="166" fontId="12" fillId="0" borderId="9" xfId="0" applyNumberFormat="1" applyFont="1" applyFill="1" applyBorder="1" applyAlignment="1" applyProtection="1">
      <alignment horizontal="right" vertical="top" wrapText="1"/>
      <protection locked="0"/>
    </xf>
    <xf numFmtId="166" fontId="10" fillId="0" borderId="9" xfId="3" applyNumberFormat="1" applyFont="1" applyFill="1" applyBorder="1" applyAlignment="1">
      <alignment horizontal="right" vertical="center" wrapText="1"/>
    </xf>
    <xf numFmtId="4" fontId="10" fillId="0" borderId="9" xfId="3" applyNumberFormat="1" applyFont="1" applyFill="1" applyBorder="1" applyAlignment="1">
      <alignment horizontal="right" vertical="center" wrapText="1"/>
    </xf>
    <xf numFmtId="166" fontId="10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vertical="center" wrapText="1"/>
    </xf>
    <xf numFmtId="0" fontId="32" fillId="4" borderId="9" xfId="0" applyFont="1" applyFill="1" applyBorder="1"/>
    <xf numFmtId="1" fontId="31" fillId="4" borderId="9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169" fontId="10" fillId="0" borderId="9" xfId="3" applyNumberFormat="1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top" wrapText="1"/>
    </xf>
    <xf numFmtId="0" fontId="10" fillId="0" borderId="9" xfId="0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0" fillId="0" borderId="0" xfId="0" applyFont="1"/>
    <xf numFmtId="0" fontId="34" fillId="0" borderId="0" xfId="0" applyFont="1"/>
    <xf numFmtId="0" fontId="35" fillId="0" borderId="0" xfId="0" applyFont="1"/>
    <xf numFmtId="0" fontId="36" fillId="0" borderId="0" xfId="2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0" fillId="0" borderId="9" xfId="0" applyFont="1" applyBorder="1"/>
    <xf numFmtId="0" fontId="10" fillId="0" borderId="9" xfId="0" applyFont="1" applyBorder="1" applyAlignment="1">
      <alignment horizontal="center"/>
    </xf>
    <xf numFmtId="0" fontId="31" fillId="0" borderId="9" xfId="0" applyFont="1" applyBorder="1" applyAlignment="1">
      <alignment horizontal="left" wrapText="1"/>
    </xf>
    <xf numFmtId="2" fontId="31" fillId="0" borderId="9" xfId="0" applyNumberFormat="1" applyFont="1" applyBorder="1" applyAlignment="1">
      <alignment horizontal="left"/>
    </xf>
    <xf numFmtId="0" fontId="32" fillId="0" borderId="9" xfId="0" applyFont="1" applyBorder="1"/>
    <xf numFmtId="2" fontId="32" fillId="0" borderId="9" xfId="0" applyNumberFormat="1" applyFont="1" applyBorder="1" applyAlignment="1">
      <alignment horizontal="center"/>
    </xf>
    <xf numFmtId="0" fontId="28" fillId="0" borderId="9" xfId="0" applyFont="1" applyBorder="1" applyAlignment="1">
      <alignment horizontal="left" wrapText="1"/>
    </xf>
    <xf numFmtId="2" fontId="32" fillId="0" borderId="9" xfId="0" applyNumberFormat="1" applyFont="1" applyBorder="1" applyAlignment="1">
      <alignment horizontal="left"/>
    </xf>
    <xf numFmtId="2" fontId="32" fillId="0" borderId="9" xfId="0" applyNumberFormat="1" applyFont="1" applyBorder="1"/>
    <xf numFmtId="0" fontId="31" fillId="0" borderId="9" xfId="0" applyFont="1" applyBorder="1" applyAlignment="1">
      <alignment horizontal="center"/>
    </xf>
    <xf numFmtId="167" fontId="32" fillId="0" borderId="9" xfId="0" applyNumberFormat="1" applyFont="1" applyBorder="1"/>
    <xf numFmtId="167" fontId="0" fillId="0" borderId="0" xfId="0" applyNumberFormat="1"/>
    <xf numFmtId="167" fontId="32" fillId="0" borderId="9" xfId="0" applyNumberFormat="1" applyFont="1" applyBorder="1" applyAlignment="1">
      <alignment horizontal="center"/>
    </xf>
    <xf numFmtId="2" fontId="29" fillId="0" borderId="9" xfId="0" applyNumberFormat="1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2" fontId="0" fillId="0" borderId="0" xfId="0" applyNumberFormat="1"/>
    <xf numFmtId="0" fontId="38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center" wrapText="1"/>
    </xf>
    <xf numFmtId="171" fontId="16" fillId="0" borderId="9" xfId="0" applyNumberFormat="1" applyFont="1" applyBorder="1" applyAlignment="1">
      <alignment vertical="center"/>
    </xf>
    <xf numFmtId="165" fontId="17" fillId="0" borderId="7" xfId="0" applyNumberFormat="1" applyFont="1" applyFill="1" applyBorder="1" applyAlignment="1">
      <alignment vertical="center"/>
    </xf>
    <xf numFmtId="165" fontId="17" fillId="0" borderId="10" xfId="0" applyNumberFormat="1" applyFont="1" applyFill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0" fontId="14" fillId="0" borderId="9" xfId="0" applyFont="1" applyBorder="1" applyAlignment="1">
      <alignment horizontal="center" vertical="top" wrapText="1"/>
    </xf>
    <xf numFmtId="0" fontId="15" fillId="0" borderId="9" xfId="0" quotePrefix="1" applyFont="1" applyBorder="1" applyAlignment="1">
      <alignment horizontal="center" vertical="top" wrapText="1"/>
    </xf>
    <xf numFmtId="166" fontId="10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9" xfId="0" applyNumberFormat="1" applyFont="1" applyBorder="1" applyAlignment="1">
      <alignment horizontal="center" vertical="center"/>
    </xf>
    <xf numFmtId="170" fontId="17" fillId="0" borderId="9" xfId="0" applyNumberFormat="1" applyFont="1" applyFill="1" applyBorder="1" applyAlignment="1">
      <alignment vertical="center"/>
    </xf>
    <xf numFmtId="4" fontId="10" fillId="0" borderId="16" xfId="3" applyNumberFormat="1" applyFont="1" applyBorder="1" applyAlignment="1">
      <alignment horizontal="right" vertical="top" wrapText="1"/>
    </xf>
    <xf numFmtId="0" fontId="17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/>
    </xf>
    <xf numFmtId="165" fontId="10" fillId="0" borderId="9" xfId="3" applyNumberFormat="1" applyFont="1" applyFill="1" applyBorder="1" applyAlignment="1">
      <alignment horizontal="right" vertical="top" wrapText="1"/>
    </xf>
    <xf numFmtId="166" fontId="10" fillId="0" borderId="9" xfId="0" applyNumberFormat="1" applyFont="1" applyFill="1" applyBorder="1" applyAlignment="1" applyProtection="1">
      <alignment horizontal="right" vertical="top" wrapText="1"/>
      <protection locked="0"/>
    </xf>
    <xf numFmtId="2" fontId="10" fillId="0" borderId="9" xfId="0" applyNumberFormat="1" applyFont="1" applyBorder="1" applyAlignment="1">
      <alignment horizontal="right" vertical="center"/>
    </xf>
    <xf numFmtId="0" fontId="15" fillId="0" borderId="9" xfId="0" quotePrefix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center"/>
    </xf>
    <xf numFmtId="4" fontId="10" fillId="0" borderId="9" xfId="4" applyNumberFormat="1" applyFont="1" applyBorder="1" applyAlignment="1">
      <alignment horizontal="right" vertical="top" wrapText="1"/>
    </xf>
    <xf numFmtId="4" fontId="10" fillId="0" borderId="9" xfId="4" applyNumberFormat="1" applyFont="1" applyFill="1" applyBorder="1" applyAlignment="1">
      <alignment horizontal="right" vertical="top" wrapText="1"/>
    </xf>
    <xf numFmtId="166" fontId="10" fillId="0" borderId="9" xfId="4" applyNumberFormat="1" applyFont="1" applyFill="1" applyBorder="1" applyAlignment="1" applyProtection="1">
      <alignment horizontal="right" vertical="top" wrapText="1"/>
      <protection locked="0"/>
    </xf>
    <xf numFmtId="166" fontId="10" fillId="0" borderId="9" xfId="4" applyNumberFormat="1" applyFont="1" applyFill="1" applyBorder="1" applyAlignment="1">
      <alignment horizontal="right" vertical="top" wrapText="1"/>
    </xf>
    <xf numFmtId="165" fontId="10" fillId="0" borderId="9" xfId="4" applyNumberFormat="1" applyFont="1" applyFill="1" applyBorder="1" applyAlignment="1">
      <alignment horizontal="right" vertical="top" wrapText="1"/>
    </xf>
    <xf numFmtId="0" fontId="40" fillId="0" borderId="9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top" wrapText="1"/>
    </xf>
    <xf numFmtId="4" fontId="17" fillId="4" borderId="9" xfId="0" applyNumberFormat="1" applyFont="1" applyFill="1" applyBorder="1" applyAlignment="1">
      <alignment vertical="center"/>
    </xf>
    <xf numFmtId="2" fontId="10" fillId="4" borderId="9" xfId="0" applyNumberFormat="1" applyFont="1" applyFill="1" applyBorder="1" applyAlignment="1">
      <alignment horizontal="right" vertical="center"/>
    </xf>
    <xf numFmtId="49" fontId="17" fillId="4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 wrapText="1"/>
    </xf>
    <xf numFmtId="169" fontId="12" fillId="4" borderId="0" xfId="4" applyNumberFormat="1" applyFont="1" applyFill="1" applyBorder="1" applyAlignment="1">
      <alignment horizontal="right" vertical="center" wrapText="1"/>
    </xf>
    <xf numFmtId="171" fontId="12" fillId="4" borderId="0" xfId="4" applyNumberFormat="1" applyFont="1" applyFill="1" applyBorder="1" applyAlignment="1">
      <alignment horizontal="right" vertical="center" wrapText="1"/>
    </xf>
    <xf numFmtId="166" fontId="12" fillId="4" borderId="0" xfId="4" applyNumberFormat="1" applyFont="1" applyFill="1" applyBorder="1" applyAlignment="1" applyProtection="1">
      <alignment horizontal="right" vertical="center" wrapText="1"/>
      <protection locked="0"/>
    </xf>
    <xf numFmtId="166" fontId="12" fillId="4" borderId="0" xfId="4" applyNumberFormat="1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center" vertical="top" wrapText="1"/>
    </xf>
    <xf numFmtId="4" fontId="10" fillId="4" borderId="0" xfId="4" applyNumberFormat="1" applyFont="1" applyFill="1" applyBorder="1" applyAlignment="1">
      <alignment horizontal="right" vertical="top" wrapText="1"/>
    </xf>
    <xf numFmtId="166" fontId="10" fillId="4" borderId="0" xfId="4" applyNumberFormat="1" applyFont="1" applyFill="1" applyBorder="1" applyAlignment="1" applyProtection="1">
      <alignment horizontal="right" vertical="top" wrapText="1"/>
      <protection locked="0"/>
    </xf>
    <xf numFmtId="166" fontId="10" fillId="4" borderId="0" xfId="4" applyNumberFormat="1" applyFont="1" applyFill="1" applyBorder="1" applyAlignment="1">
      <alignment horizontal="right" vertical="top" wrapText="1"/>
    </xf>
    <xf numFmtId="165" fontId="10" fillId="4" borderId="0" xfId="4" applyNumberFormat="1" applyFont="1" applyFill="1" applyBorder="1" applyAlignment="1">
      <alignment horizontal="right" vertical="top" wrapText="1"/>
    </xf>
    <xf numFmtId="166" fontId="10" fillId="4" borderId="0" xfId="0" applyNumberFormat="1" applyFont="1" applyFill="1" applyBorder="1" applyAlignment="1" applyProtection="1">
      <alignment horizontal="right" vertical="top" wrapText="1"/>
      <protection locked="0"/>
    </xf>
    <xf numFmtId="4" fontId="17" fillId="4" borderId="0" xfId="0" applyNumberFormat="1" applyFont="1" applyFill="1" applyBorder="1" applyAlignment="1">
      <alignment vertical="center"/>
    </xf>
    <xf numFmtId="2" fontId="10" fillId="4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top" wrapText="1"/>
    </xf>
    <xf numFmtId="2" fontId="10" fillId="4" borderId="0" xfId="0" applyNumberFormat="1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Border="1"/>
    <xf numFmtId="0" fontId="10" fillId="4" borderId="0" xfId="0" applyFont="1" applyFill="1" applyBorder="1" applyAlignment="1">
      <alignment vertical="center"/>
    </xf>
    <xf numFmtId="165" fontId="17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wrapText="1"/>
    </xf>
    <xf numFmtId="2" fontId="12" fillId="4" borderId="0" xfId="0" applyNumberFormat="1" applyFont="1" applyFill="1" applyBorder="1" applyAlignment="1">
      <alignment horizontal="right" vertical="center" wrapText="1"/>
    </xf>
    <xf numFmtId="2" fontId="17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172" fontId="17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73" fontId="21" fillId="4" borderId="0" xfId="0" applyNumberFormat="1" applyFont="1" applyFill="1" applyBorder="1" applyAlignment="1">
      <alignment horizontal="right" vertical="center"/>
    </xf>
    <xf numFmtId="9" fontId="21" fillId="4" borderId="0" xfId="0" applyNumberFormat="1" applyFont="1" applyFill="1" applyBorder="1" applyAlignment="1">
      <alignment horizontal="center" vertical="center"/>
    </xf>
    <xf numFmtId="4" fontId="21" fillId="4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166" fontId="10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" fontId="10" fillId="0" borderId="0" xfId="3" applyNumberFormat="1" applyFont="1" applyBorder="1" applyAlignment="1">
      <alignment horizontal="right" vertical="top" wrapText="1"/>
    </xf>
    <xf numFmtId="4" fontId="10" fillId="0" borderId="0" xfId="3" applyNumberFormat="1" applyFont="1" applyFill="1" applyBorder="1" applyAlignment="1">
      <alignment horizontal="right" vertical="top" wrapText="1"/>
    </xf>
    <xf numFmtId="166" fontId="10" fillId="0" borderId="0" xfId="3" applyNumberFormat="1" applyFont="1" applyFill="1" applyBorder="1" applyAlignment="1" applyProtection="1">
      <alignment horizontal="right" vertical="top" wrapText="1"/>
      <protection locked="0"/>
    </xf>
    <xf numFmtId="166" fontId="10" fillId="0" borderId="0" xfId="3" applyNumberFormat="1" applyFont="1" applyFill="1" applyBorder="1" applyAlignment="1">
      <alignment horizontal="right" vertical="top" wrapText="1"/>
    </xf>
    <xf numFmtId="0" fontId="15" fillId="0" borderId="0" xfId="0" quotePrefix="1" applyFont="1" applyBorder="1" applyAlignment="1">
      <alignment horizontal="center" vertical="top" wrapText="1"/>
    </xf>
    <xf numFmtId="4" fontId="10" fillId="0" borderId="0" xfId="3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3" applyNumberFormat="1" applyFont="1" applyFill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6" fontId="12" fillId="0" borderId="0" xfId="3" applyNumberFormat="1" applyFont="1" applyFill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4" fontId="16" fillId="0" borderId="0" xfId="0" applyNumberFormat="1" applyFont="1" applyBorder="1" applyAlignment="1">
      <alignment vertical="center"/>
    </xf>
    <xf numFmtId="0" fontId="14" fillId="0" borderId="0" xfId="0" quotePrefix="1" applyFont="1" applyBorder="1" applyAlignment="1">
      <alignment horizontal="center" vertical="top" wrapText="1"/>
    </xf>
    <xf numFmtId="171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5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9" fontId="21" fillId="2" borderId="10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0" fontId="31" fillId="4" borderId="9" xfId="2" applyFont="1" applyFill="1" applyBorder="1" applyAlignment="1">
      <alignment horizontal="left" wrapText="1"/>
    </xf>
    <xf numFmtId="0" fontId="31" fillId="4" borderId="13" xfId="2" applyFont="1" applyFill="1" applyBorder="1" applyAlignment="1">
      <alignment horizontal="left" wrapText="1"/>
    </xf>
    <xf numFmtId="166" fontId="10" fillId="0" borderId="13" xfId="3" applyNumberFormat="1" applyFont="1" applyFill="1" applyBorder="1" applyAlignment="1">
      <alignment horizontal="right" vertical="center" wrapText="1"/>
    </xf>
    <xf numFmtId="4" fontId="10" fillId="0" borderId="16" xfId="3" applyNumberFormat="1" applyFont="1" applyFill="1" applyBorder="1" applyAlignment="1">
      <alignment horizontal="right" vertical="top" wrapText="1"/>
    </xf>
    <xf numFmtId="166" fontId="10" fillId="0" borderId="16" xfId="3" applyNumberFormat="1" applyFont="1" applyFill="1" applyBorder="1" applyAlignment="1" applyProtection="1">
      <alignment horizontal="right" vertical="top" wrapText="1"/>
      <protection locked="0"/>
    </xf>
    <xf numFmtId="0" fontId="17" fillId="0" borderId="16" xfId="0" applyFont="1" applyBorder="1" applyAlignment="1">
      <alignment horizontal="right" vertical="center"/>
    </xf>
    <xf numFmtId="2" fontId="17" fillId="3" borderId="16" xfId="0" applyNumberFormat="1" applyFont="1" applyFill="1" applyBorder="1" applyAlignment="1">
      <alignment vertical="center"/>
    </xf>
    <xf numFmtId="2" fontId="17" fillId="0" borderId="16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top" wrapText="1"/>
    </xf>
    <xf numFmtId="0" fontId="41" fillId="0" borderId="0" xfId="0" applyFont="1"/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166" fontId="12" fillId="0" borderId="10" xfId="3" applyNumberFormat="1" applyFont="1" applyFill="1" applyBorder="1" applyAlignment="1">
      <alignment horizontal="right" vertical="center" wrapText="1"/>
    </xf>
    <xf numFmtId="4" fontId="17" fillId="0" borderId="9" xfId="0" applyNumberFormat="1" applyFont="1" applyFill="1" applyBorder="1" applyAlignment="1">
      <alignment vertical="center"/>
    </xf>
    <xf numFmtId="4" fontId="17" fillId="0" borderId="9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" fontId="16" fillId="0" borderId="9" xfId="0" applyNumberFormat="1" applyFont="1" applyFill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9" fontId="16" fillId="0" borderId="10" xfId="0" applyNumberFormat="1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/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2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2" fillId="0" borderId="3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9" xfId="0" applyFont="1" applyBorder="1" applyAlignment="1">
      <alignment horizontal="center"/>
    </xf>
  </cellXfs>
  <cellStyles count="5">
    <cellStyle name="Comma" xfId="3" builtinId="3"/>
    <cellStyle name="Normal" xfId="0" builtinId="0"/>
    <cellStyle name="Обычный 2" xfId="1"/>
    <cellStyle name="Обычный_Лист1" xfId="2"/>
    <cellStyle name="მძიმე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tabSelected="1" topLeftCell="A118" workbookViewId="0">
      <selection activeCell="A5" sqref="A5:H5"/>
    </sheetView>
  </sheetViews>
  <sheetFormatPr defaultRowHeight="15.75"/>
  <cols>
    <col min="1" max="1" width="4.5703125" style="18" customWidth="1"/>
    <col min="2" max="2" width="8.85546875" style="77" customWidth="1"/>
    <col min="3" max="3" width="35.140625" style="78" customWidth="1"/>
    <col min="4" max="4" width="8.5703125" style="18" customWidth="1"/>
    <col min="5" max="5" width="8.85546875" style="79" customWidth="1"/>
    <col min="6" max="6" width="10.140625" style="65" customWidth="1"/>
    <col min="7" max="7" width="8.5703125" style="79" customWidth="1"/>
    <col min="8" max="8" width="10.7109375" style="65" customWidth="1"/>
    <col min="9" max="9" width="13.28515625" style="1" hidden="1" customWidth="1"/>
    <col min="10" max="10" width="12.85546875" style="2" hidden="1" customWidth="1"/>
    <col min="11" max="11" width="8.28515625" style="2" hidden="1" customWidth="1"/>
    <col min="12" max="12" width="11.42578125" style="2" hidden="1" customWidth="1"/>
    <col min="13" max="13" width="6.7109375" style="2" hidden="1" customWidth="1"/>
    <col min="14" max="21" width="0" style="2" hidden="1" customWidth="1"/>
    <col min="22" max="22" width="13.140625" style="2" bestFit="1" customWidth="1"/>
    <col min="23" max="16384" width="9.140625" style="2"/>
  </cols>
  <sheetData>
    <row r="1" spans="1:12">
      <c r="A1" s="431">
        <v>1</v>
      </c>
      <c r="B1" s="432"/>
      <c r="C1" s="432"/>
      <c r="D1" s="432"/>
      <c r="E1" s="432"/>
      <c r="F1" s="432"/>
      <c r="G1" s="432"/>
      <c r="H1" s="432"/>
    </row>
    <row r="2" spans="1:12">
      <c r="A2" s="433" t="s">
        <v>22</v>
      </c>
      <c r="B2" s="434"/>
      <c r="C2" s="434"/>
      <c r="D2" s="434"/>
      <c r="E2" s="434"/>
      <c r="F2" s="434"/>
      <c r="G2" s="434"/>
      <c r="H2" s="434"/>
    </row>
    <row r="3" spans="1:12">
      <c r="A3" s="433" t="s">
        <v>184</v>
      </c>
      <c r="B3" s="434"/>
      <c r="C3" s="434"/>
      <c r="D3" s="434"/>
      <c r="E3" s="434"/>
      <c r="F3" s="434"/>
      <c r="G3" s="434"/>
      <c r="H3" s="434"/>
    </row>
    <row r="4" spans="1:12">
      <c r="A4" s="137"/>
      <c r="B4" s="164"/>
      <c r="C4" s="433" t="s">
        <v>160</v>
      </c>
      <c r="D4" s="434"/>
      <c r="E4" s="434"/>
      <c r="F4" s="434"/>
      <c r="G4" s="434"/>
      <c r="H4" s="434"/>
      <c r="I4" s="434"/>
      <c r="J4" s="434"/>
    </row>
    <row r="5" spans="1:12" ht="16.5" thickBot="1">
      <c r="A5" s="435"/>
      <c r="B5" s="435"/>
      <c r="C5" s="435"/>
      <c r="D5" s="435"/>
      <c r="E5" s="435"/>
      <c r="F5" s="435"/>
      <c r="G5" s="435"/>
      <c r="H5" s="435"/>
    </row>
    <row r="6" spans="1:12" s="4" customFormat="1" ht="12" thickTop="1">
      <c r="A6" s="429" t="s">
        <v>1</v>
      </c>
      <c r="B6" s="413" t="s">
        <v>2</v>
      </c>
      <c r="C6" s="413" t="s">
        <v>3</v>
      </c>
      <c r="D6" s="418" t="s">
        <v>4</v>
      </c>
      <c r="E6" s="420" t="s">
        <v>5</v>
      </c>
      <c r="F6" s="420"/>
      <c r="G6" s="421" t="s">
        <v>6</v>
      </c>
      <c r="H6" s="422"/>
      <c r="I6" s="3"/>
    </row>
    <row r="7" spans="1:12" s="4" customFormat="1" ht="45.75" thickBot="1">
      <c r="A7" s="430"/>
      <c r="B7" s="414"/>
      <c r="C7" s="417"/>
      <c r="D7" s="419"/>
      <c r="E7" s="5" t="s">
        <v>7</v>
      </c>
      <c r="F7" s="6" t="s">
        <v>8</v>
      </c>
      <c r="G7" s="6" t="s">
        <v>9</v>
      </c>
      <c r="H7" s="7" t="s">
        <v>10</v>
      </c>
      <c r="I7" s="3"/>
    </row>
    <row r="8" spans="1:12" ht="17.25" thickTop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9">
        <v>7</v>
      </c>
      <c r="H8" s="10">
        <v>8</v>
      </c>
    </row>
    <row r="9" spans="1:12" ht="17.25" thickTop="1" thickBot="1">
      <c r="A9" s="423">
        <f>A1</f>
        <v>1</v>
      </c>
      <c r="B9" s="424"/>
      <c r="C9" s="425"/>
      <c r="D9" s="11"/>
      <c r="E9" s="11"/>
      <c r="F9" s="12"/>
      <c r="G9" s="12"/>
      <c r="H9" s="13"/>
    </row>
    <row r="10" spans="1:12" ht="17.25" customHeight="1" thickTop="1">
      <c r="A10" s="426" t="s">
        <v>23</v>
      </c>
      <c r="B10" s="427"/>
      <c r="C10" s="428"/>
      <c r="D10" s="14"/>
      <c r="E10" s="14"/>
      <c r="F10" s="15"/>
      <c r="G10" s="15"/>
      <c r="H10" s="16"/>
    </row>
    <row r="11" spans="1:12" ht="51.75" customHeight="1">
      <c r="A11" s="412">
        <v>1</v>
      </c>
      <c r="B11" s="100" t="s">
        <v>26</v>
      </c>
      <c r="C11" s="101" t="s">
        <v>24</v>
      </c>
      <c r="D11" s="93" t="s">
        <v>14</v>
      </c>
      <c r="E11" s="102"/>
      <c r="F11" s="103">
        <v>0.32</v>
      </c>
      <c r="G11" s="104"/>
      <c r="H11" s="57"/>
      <c r="J11" s="17">
        <v>51</v>
      </c>
      <c r="K11" s="18">
        <f>J11*0.05</f>
        <v>2.5500000000000003</v>
      </c>
      <c r="L11" s="18"/>
    </row>
    <row r="12" spans="1:12">
      <c r="A12" s="412"/>
      <c r="B12" s="259" t="s">
        <v>137</v>
      </c>
      <c r="C12" s="144" t="s">
        <v>136</v>
      </c>
      <c r="D12" s="145" t="s">
        <v>12</v>
      </c>
      <c r="E12" s="146">
        <f>24*1.3</f>
        <v>31.200000000000003</v>
      </c>
      <c r="F12" s="147">
        <f>F11*E12</f>
        <v>9.9840000000000018</v>
      </c>
      <c r="G12" s="148"/>
      <c r="H12" s="149"/>
      <c r="K12" s="18"/>
      <c r="L12" s="18"/>
    </row>
    <row r="13" spans="1:12">
      <c r="A13" s="412"/>
      <c r="B13" s="150" t="s">
        <v>186</v>
      </c>
      <c r="C13" s="144" t="s">
        <v>25</v>
      </c>
      <c r="D13" s="145" t="s">
        <v>14</v>
      </c>
      <c r="E13" s="146" t="s">
        <v>27</v>
      </c>
      <c r="F13" s="147">
        <f>F11*1</f>
        <v>0.32</v>
      </c>
      <c r="G13" s="148"/>
      <c r="H13" s="149"/>
      <c r="K13" s="18"/>
      <c r="L13" s="18"/>
    </row>
    <row r="14" spans="1:12">
      <c r="A14" s="412"/>
      <c r="B14" s="150" t="s">
        <v>187</v>
      </c>
      <c r="C14" s="144" t="s">
        <v>29</v>
      </c>
      <c r="D14" s="145" t="s">
        <v>30</v>
      </c>
      <c r="E14" s="146">
        <v>7.5</v>
      </c>
      <c r="F14" s="147">
        <f>E14*F11</f>
        <v>2.4</v>
      </c>
      <c r="G14" s="148"/>
      <c r="H14" s="149"/>
      <c r="K14" s="18"/>
      <c r="L14" s="18"/>
    </row>
    <row r="15" spans="1:12">
      <c r="A15" s="412"/>
      <c r="B15" s="150" t="s">
        <v>188</v>
      </c>
      <c r="C15" s="144" t="s">
        <v>31</v>
      </c>
      <c r="D15" s="145" t="s">
        <v>17</v>
      </c>
      <c r="E15" s="146">
        <v>3.01</v>
      </c>
      <c r="F15" s="147">
        <f>E15*F11</f>
        <v>0.96319999999999995</v>
      </c>
      <c r="G15" s="148"/>
      <c r="H15" s="149"/>
      <c r="K15" s="18"/>
      <c r="L15" s="18"/>
    </row>
    <row r="16" spans="1:12">
      <c r="A16" s="412"/>
      <c r="B16" s="150"/>
      <c r="C16" s="144" t="s">
        <v>32</v>
      </c>
      <c r="D16" s="145" t="s">
        <v>0</v>
      </c>
      <c r="E16" s="146">
        <v>1.38</v>
      </c>
      <c r="F16" s="147">
        <f>F11*E16</f>
        <v>0.44159999999999999</v>
      </c>
      <c r="G16" s="148"/>
      <c r="H16" s="149"/>
      <c r="K16" s="18"/>
      <c r="L16" s="18"/>
    </row>
    <row r="17" spans="1:12">
      <c r="A17" s="412"/>
      <c r="B17" s="260"/>
      <c r="C17" s="144" t="s">
        <v>33</v>
      </c>
      <c r="D17" s="222" t="s">
        <v>0</v>
      </c>
      <c r="E17" s="146">
        <v>1.3</v>
      </c>
      <c r="F17" s="213">
        <f>F11*E17</f>
        <v>0.41600000000000004</v>
      </c>
      <c r="G17" s="261"/>
      <c r="H17" s="212"/>
      <c r="J17" s="25">
        <f>J11*K17</f>
        <v>6375</v>
      </c>
      <c r="K17" s="18">
        <v>125</v>
      </c>
      <c r="L17" s="18"/>
    </row>
    <row r="18" spans="1:12" ht="48.75" customHeight="1">
      <c r="A18" s="412">
        <v>2</v>
      </c>
      <c r="B18" s="100" t="s">
        <v>36</v>
      </c>
      <c r="C18" s="110" t="s">
        <v>35</v>
      </c>
      <c r="D18" s="111" t="s">
        <v>16</v>
      </c>
      <c r="E18" s="112"/>
      <c r="F18" s="113">
        <v>15</v>
      </c>
      <c r="G18" s="112"/>
      <c r="H18" s="97"/>
      <c r="I18" s="2"/>
      <c r="J18" s="17">
        <v>163</v>
      </c>
    </row>
    <row r="19" spans="1:12">
      <c r="A19" s="412"/>
      <c r="B19" s="100"/>
      <c r="C19" s="151" t="s">
        <v>138</v>
      </c>
      <c r="D19" s="145" t="s">
        <v>12</v>
      </c>
      <c r="E19" s="146">
        <f>0.39*1.3</f>
        <v>0.50700000000000001</v>
      </c>
      <c r="F19" s="52">
        <f>E19*F18</f>
        <v>7.6050000000000004</v>
      </c>
      <c r="G19" s="51"/>
      <c r="H19" s="152"/>
      <c r="I19" s="2"/>
      <c r="J19" s="17"/>
    </row>
    <row r="20" spans="1:12">
      <c r="A20" s="412"/>
      <c r="B20" s="150" t="s">
        <v>186</v>
      </c>
      <c r="C20" s="144" t="s">
        <v>25</v>
      </c>
      <c r="D20" s="145" t="s">
        <v>14</v>
      </c>
      <c r="E20" s="146" t="s">
        <v>27</v>
      </c>
      <c r="F20" s="147">
        <v>1.03</v>
      </c>
      <c r="G20" s="148"/>
      <c r="H20" s="149"/>
      <c r="I20" s="2"/>
      <c r="J20" s="17"/>
    </row>
    <row r="21" spans="1:12">
      <c r="A21" s="412"/>
      <c r="B21" s="262" t="s">
        <v>189</v>
      </c>
      <c r="C21" s="151" t="s">
        <v>38</v>
      </c>
      <c r="D21" s="222" t="s">
        <v>17</v>
      </c>
      <c r="E21" s="193">
        <v>7.1999999999999995E-2</v>
      </c>
      <c r="F21" s="52">
        <f>E21*F18</f>
        <v>1.0799999999999998</v>
      </c>
      <c r="G21" s="51"/>
      <c r="H21" s="152"/>
      <c r="I21" s="2"/>
      <c r="J21" s="17"/>
    </row>
    <row r="22" spans="1:12">
      <c r="A22" s="412"/>
      <c r="B22" s="262"/>
      <c r="C22" s="151" t="s">
        <v>32</v>
      </c>
      <c r="D22" s="222" t="s">
        <v>0</v>
      </c>
      <c r="E22" s="263">
        <v>5.4999999999999997E-3</v>
      </c>
      <c r="F22" s="52">
        <f>E22*F18</f>
        <v>8.249999999999999E-2</v>
      </c>
      <c r="G22" s="51"/>
      <c r="H22" s="152"/>
      <c r="I22" s="2"/>
      <c r="J22" s="17"/>
    </row>
    <row r="23" spans="1:12">
      <c r="A23" s="412"/>
      <c r="B23" s="262"/>
      <c r="C23" s="151" t="s">
        <v>33</v>
      </c>
      <c r="D23" s="222" t="s">
        <v>0</v>
      </c>
      <c r="E23" s="51">
        <v>2.8000000000000001E-2</v>
      </c>
      <c r="F23" s="52">
        <f>E23*F18</f>
        <v>0.42</v>
      </c>
      <c r="G23" s="51"/>
      <c r="H23" s="152"/>
      <c r="I23" s="2"/>
      <c r="J23" s="17"/>
    </row>
    <row r="24" spans="1:12" ht="54">
      <c r="A24" s="412">
        <v>3</v>
      </c>
      <c r="B24" s="100" t="s">
        <v>26</v>
      </c>
      <c r="C24" s="110" t="s">
        <v>39</v>
      </c>
      <c r="D24" s="114" t="s">
        <v>13</v>
      </c>
      <c r="E24" s="112"/>
      <c r="F24" s="113">
        <v>0.9</v>
      </c>
      <c r="G24" s="112"/>
      <c r="H24" s="57"/>
      <c r="J24" s="17">
        <v>6.75</v>
      </c>
    </row>
    <row r="25" spans="1:12">
      <c r="A25" s="412"/>
      <c r="B25" s="143"/>
      <c r="C25" s="144" t="s">
        <v>136</v>
      </c>
      <c r="D25" s="145" t="s">
        <v>12</v>
      </c>
      <c r="E25" s="146">
        <f>24*1.3</f>
        <v>31.200000000000003</v>
      </c>
      <c r="F25" s="147">
        <f>F24*E25</f>
        <v>28.080000000000002</v>
      </c>
      <c r="G25" s="148"/>
      <c r="H25" s="149"/>
      <c r="J25" s="28"/>
    </row>
    <row r="26" spans="1:12">
      <c r="A26" s="412"/>
      <c r="B26" s="150" t="s">
        <v>186</v>
      </c>
      <c r="C26" s="144" t="s">
        <v>25</v>
      </c>
      <c r="D26" s="145" t="s">
        <v>14</v>
      </c>
      <c r="E26" s="146" t="s">
        <v>27</v>
      </c>
      <c r="F26" s="147">
        <f>F24*1</f>
        <v>0.9</v>
      </c>
      <c r="G26" s="148"/>
      <c r="H26" s="149"/>
      <c r="J26" s="28"/>
    </row>
    <row r="27" spans="1:12">
      <c r="A27" s="412"/>
      <c r="B27" s="150" t="s">
        <v>187</v>
      </c>
      <c r="C27" s="144" t="s">
        <v>29</v>
      </c>
      <c r="D27" s="145" t="s">
        <v>30</v>
      </c>
      <c r="E27" s="146">
        <v>7.5</v>
      </c>
      <c r="F27" s="147">
        <f>E27*F24</f>
        <v>6.75</v>
      </c>
      <c r="G27" s="148"/>
      <c r="H27" s="149"/>
      <c r="J27" s="28"/>
    </row>
    <row r="28" spans="1:12">
      <c r="A28" s="412"/>
      <c r="B28" s="150"/>
      <c r="C28" s="144" t="s">
        <v>31</v>
      </c>
      <c r="D28" s="145" t="s">
        <v>17</v>
      </c>
      <c r="E28" s="146">
        <v>3.01</v>
      </c>
      <c r="F28" s="147">
        <f>E28*F24</f>
        <v>2.7090000000000001</v>
      </c>
      <c r="G28" s="148"/>
      <c r="H28" s="149"/>
      <c r="J28" s="28"/>
    </row>
    <row r="29" spans="1:12">
      <c r="A29" s="412"/>
      <c r="B29" s="150"/>
      <c r="C29" s="144" t="s">
        <v>32</v>
      </c>
      <c r="D29" s="145" t="s">
        <v>0</v>
      </c>
      <c r="E29" s="146">
        <v>1.38</v>
      </c>
      <c r="F29" s="147">
        <f>F24*E29</f>
        <v>1.242</v>
      </c>
      <c r="G29" s="148"/>
      <c r="H29" s="149"/>
      <c r="J29" s="28"/>
    </row>
    <row r="30" spans="1:12">
      <c r="A30" s="412"/>
      <c r="B30" s="260"/>
      <c r="C30" s="144" t="s">
        <v>33</v>
      </c>
      <c r="D30" s="222" t="s">
        <v>0</v>
      </c>
      <c r="E30" s="146">
        <v>1.3</v>
      </c>
      <c r="F30" s="213">
        <f>F24*E30</f>
        <v>1.1700000000000002</v>
      </c>
      <c r="G30" s="261"/>
      <c r="H30" s="212"/>
      <c r="J30" s="17">
        <v>3.2</v>
      </c>
    </row>
    <row r="31" spans="1:12" ht="40.5">
      <c r="A31" s="412">
        <v>4</v>
      </c>
      <c r="B31" s="100" t="s">
        <v>26</v>
      </c>
      <c r="C31" s="110" t="s">
        <v>40</v>
      </c>
      <c r="D31" s="114" t="s">
        <v>13</v>
      </c>
      <c r="E31" s="112"/>
      <c r="F31" s="113">
        <v>3.11</v>
      </c>
      <c r="G31" s="112"/>
      <c r="H31" s="57"/>
      <c r="J31" s="17">
        <v>106.5</v>
      </c>
    </row>
    <row r="32" spans="1:12">
      <c r="A32" s="412"/>
      <c r="B32" s="143"/>
      <c r="C32" s="144" t="s">
        <v>136</v>
      </c>
      <c r="D32" s="145" t="s">
        <v>12</v>
      </c>
      <c r="E32" s="146">
        <f>24*1.3</f>
        <v>31.200000000000003</v>
      </c>
      <c r="F32" s="147">
        <f>F31*E32</f>
        <v>97.032000000000011</v>
      </c>
      <c r="G32" s="148"/>
      <c r="H32" s="149"/>
      <c r="J32" s="17"/>
    </row>
    <row r="33" spans="1:12">
      <c r="A33" s="412"/>
      <c r="B33" s="150" t="s">
        <v>186</v>
      </c>
      <c r="C33" s="144" t="s">
        <v>25</v>
      </c>
      <c r="D33" s="145" t="s">
        <v>14</v>
      </c>
      <c r="E33" s="146" t="s">
        <v>27</v>
      </c>
      <c r="F33" s="147">
        <f>F31*1</f>
        <v>3.11</v>
      </c>
      <c r="G33" s="148"/>
      <c r="H33" s="149"/>
      <c r="J33" s="17"/>
    </row>
    <row r="34" spans="1:12">
      <c r="A34" s="412"/>
      <c r="B34" s="150" t="s">
        <v>187</v>
      </c>
      <c r="C34" s="144" t="s">
        <v>29</v>
      </c>
      <c r="D34" s="145" t="s">
        <v>30</v>
      </c>
      <c r="E34" s="146">
        <v>7.5</v>
      </c>
      <c r="F34" s="147">
        <f>E34*F31</f>
        <v>23.324999999999999</v>
      </c>
      <c r="G34" s="148"/>
      <c r="H34" s="149"/>
      <c r="J34" s="17"/>
    </row>
    <row r="35" spans="1:12">
      <c r="A35" s="412"/>
      <c r="B35" s="150"/>
      <c r="C35" s="144" t="s">
        <v>31</v>
      </c>
      <c r="D35" s="145" t="s">
        <v>17</v>
      </c>
      <c r="E35" s="146">
        <v>3.01</v>
      </c>
      <c r="F35" s="147">
        <f>E35*F31</f>
        <v>9.3610999999999986</v>
      </c>
      <c r="G35" s="148"/>
      <c r="H35" s="149"/>
      <c r="J35" s="17"/>
    </row>
    <row r="36" spans="1:12">
      <c r="A36" s="412"/>
      <c r="B36" s="150"/>
      <c r="C36" s="144" t="s">
        <v>32</v>
      </c>
      <c r="D36" s="145" t="s">
        <v>0</v>
      </c>
      <c r="E36" s="146">
        <v>1.38</v>
      </c>
      <c r="F36" s="147">
        <f>F31*E36</f>
        <v>4.2917999999999994</v>
      </c>
      <c r="G36" s="148"/>
      <c r="H36" s="149"/>
      <c r="J36" s="17"/>
    </row>
    <row r="37" spans="1:12">
      <c r="A37" s="412"/>
      <c r="B37" s="260"/>
      <c r="C37" s="144" t="s">
        <v>33</v>
      </c>
      <c r="D37" s="222" t="s">
        <v>0</v>
      </c>
      <c r="E37" s="146">
        <v>1.3</v>
      </c>
      <c r="F37" s="213">
        <f>F31*E37</f>
        <v>4.0430000000000001</v>
      </c>
      <c r="G37" s="261"/>
      <c r="H37" s="212"/>
      <c r="J37" s="17"/>
    </row>
    <row r="38" spans="1:12" ht="27">
      <c r="A38" s="412">
        <v>5</v>
      </c>
      <c r="B38" s="100" t="s">
        <v>42</v>
      </c>
      <c r="C38" s="110" t="s">
        <v>41</v>
      </c>
      <c r="D38" s="114" t="s">
        <v>13</v>
      </c>
      <c r="E38" s="112"/>
      <c r="F38" s="113">
        <v>0.45</v>
      </c>
      <c r="G38" s="112"/>
      <c r="H38" s="57"/>
      <c r="I38" s="84"/>
      <c r="J38" s="17">
        <v>0</v>
      </c>
      <c r="K38" s="17">
        <v>0.8</v>
      </c>
      <c r="L38" s="31">
        <f>J38*K38</f>
        <v>0</v>
      </c>
    </row>
    <row r="39" spans="1:12">
      <c r="A39" s="412"/>
      <c r="B39" s="143"/>
      <c r="C39" s="144" t="s">
        <v>139</v>
      </c>
      <c r="D39" s="145" t="s">
        <v>12</v>
      </c>
      <c r="E39" s="146">
        <f>23.8*1.3</f>
        <v>30.94</v>
      </c>
      <c r="F39" s="147">
        <f>F38*E39</f>
        <v>13.923</v>
      </c>
      <c r="G39" s="148"/>
      <c r="H39" s="149"/>
      <c r="I39" s="84"/>
      <c r="J39" s="17"/>
      <c r="K39" s="17"/>
      <c r="L39" s="31"/>
    </row>
    <row r="40" spans="1:12">
      <c r="A40" s="412"/>
      <c r="B40" s="150" t="s">
        <v>190</v>
      </c>
      <c r="C40" s="144" t="s">
        <v>25</v>
      </c>
      <c r="D40" s="145" t="s">
        <v>14</v>
      </c>
      <c r="E40" s="146" t="s">
        <v>27</v>
      </c>
      <c r="F40" s="147">
        <f>F38*1</f>
        <v>0.45</v>
      </c>
      <c r="G40" s="148"/>
      <c r="H40" s="149"/>
      <c r="I40" s="84"/>
      <c r="J40" s="17"/>
      <c r="K40" s="17"/>
      <c r="L40" s="31"/>
    </row>
    <row r="41" spans="1:12">
      <c r="A41" s="412"/>
      <c r="B41" s="262" t="s">
        <v>189</v>
      </c>
      <c r="C41" s="151" t="s">
        <v>38</v>
      </c>
      <c r="D41" s="222" t="s">
        <v>17</v>
      </c>
      <c r="E41" s="193">
        <v>7.2</v>
      </c>
      <c r="F41" s="52">
        <f>E41*F38</f>
        <v>3.24</v>
      </c>
      <c r="G41" s="51"/>
      <c r="H41" s="152"/>
      <c r="I41" s="84"/>
      <c r="J41" s="17"/>
      <c r="K41" s="17"/>
      <c r="L41" s="31"/>
    </row>
    <row r="42" spans="1:12">
      <c r="A42" s="412"/>
      <c r="B42" s="150" t="s">
        <v>188</v>
      </c>
      <c r="C42" s="144" t="s">
        <v>31</v>
      </c>
      <c r="D42" s="145" t="s">
        <v>17</v>
      </c>
      <c r="E42" s="146">
        <v>1.96</v>
      </c>
      <c r="F42" s="147">
        <f>E42*F38</f>
        <v>0.88200000000000001</v>
      </c>
      <c r="G42" s="148"/>
      <c r="H42" s="149"/>
      <c r="I42" s="84"/>
      <c r="J42" s="17"/>
      <c r="K42" s="17"/>
      <c r="L42" s="31"/>
    </row>
    <row r="43" spans="1:12">
      <c r="A43" s="412"/>
      <c r="B43" s="150"/>
      <c r="C43" s="144" t="s">
        <v>32</v>
      </c>
      <c r="D43" s="145" t="s">
        <v>0</v>
      </c>
      <c r="E43" s="146">
        <v>3.44</v>
      </c>
      <c r="F43" s="147">
        <f>F38*E43</f>
        <v>1.548</v>
      </c>
      <c r="G43" s="148"/>
      <c r="H43" s="149"/>
    </row>
    <row r="44" spans="1:12">
      <c r="A44" s="412"/>
      <c r="B44" s="260"/>
      <c r="C44" s="144" t="s">
        <v>33</v>
      </c>
      <c r="D44" s="222" t="s">
        <v>0</v>
      </c>
      <c r="E44" s="146">
        <v>2.1</v>
      </c>
      <c r="F44" s="213">
        <f>F38*E44</f>
        <v>0.94500000000000006</v>
      </c>
      <c r="G44" s="261"/>
      <c r="H44" s="212"/>
    </row>
    <row r="45" spans="1:12" ht="40.5">
      <c r="A45" s="438">
        <v>6</v>
      </c>
      <c r="B45" s="118" t="s">
        <v>44</v>
      </c>
      <c r="C45" s="119" t="s">
        <v>43</v>
      </c>
      <c r="D45" s="120" t="s">
        <v>47</v>
      </c>
      <c r="E45" s="112"/>
      <c r="F45" s="121">
        <v>1</v>
      </c>
      <c r="G45" s="112"/>
      <c r="H45" s="112"/>
      <c r="J45" s="34"/>
      <c r="K45" s="18"/>
    </row>
    <row r="46" spans="1:12">
      <c r="A46" s="438"/>
      <c r="B46" s="118" t="s">
        <v>45</v>
      </c>
      <c r="C46" s="144" t="s">
        <v>11</v>
      </c>
      <c r="D46" s="145" t="s">
        <v>12</v>
      </c>
      <c r="E46" s="146">
        <v>7.46</v>
      </c>
      <c r="F46" s="147">
        <f>F45*E46</f>
        <v>7.46</v>
      </c>
      <c r="G46" s="148"/>
      <c r="H46" s="149"/>
      <c r="J46" s="34"/>
      <c r="K46" s="18"/>
    </row>
    <row r="47" spans="1:12" ht="27">
      <c r="A47" s="438"/>
      <c r="B47" s="118" t="s">
        <v>191</v>
      </c>
      <c r="C47" s="265" t="s">
        <v>192</v>
      </c>
      <c r="D47" s="266" t="s">
        <v>46</v>
      </c>
      <c r="E47" s="51"/>
      <c r="F47" s="195">
        <v>2.5</v>
      </c>
      <c r="G47" s="51"/>
      <c r="H47" s="51"/>
      <c r="J47" s="34"/>
      <c r="K47" s="18"/>
    </row>
    <row r="48" spans="1:12" ht="54">
      <c r="A48" s="412">
        <v>7</v>
      </c>
      <c r="B48" s="48" t="s">
        <v>49</v>
      </c>
      <c r="C48" s="92" t="s">
        <v>48</v>
      </c>
      <c r="D48" s="93" t="s">
        <v>14</v>
      </c>
      <c r="E48" s="122"/>
      <c r="F48" s="102">
        <v>0.11</v>
      </c>
      <c r="G48" s="123"/>
      <c r="H48" s="57"/>
      <c r="J48" s="17">
        <f>F38*10</f>
        <v>4.5</v>
      </c>
      <c r="K48" s="31">
        <v>3</v>
      </c>
      <c r="L48" s="31">
        <f>J48/K48</f>
        <v>1.5</v>
      </c>
    </row>
    <row r="49" spans="1:13">
      <c r="A49" s="412"/>
      <c r="B49" s="50"/>
      <c r="C49" s="144" t="s">
        <v>140</v>
      </c>
      <c r="D49" s="145" t="s">
        <v>12</v>
      </c>
      <c r="E49" s="146">
        <f>14.2*1.3</f>
        <v>18.46</v>
      </c>
      <c r="F49" s="147">
        <f>F48*E49</f>
        <v>2.0306000000000002</v>
      </c>
      <c r="G49" s="148"/>
      <c r="H49" s="149"/>
    </row>
    <row r="50" spans="1:13">
      <c r="A50" s="412"/>
      <c r="B50" s="50" t="s">
        <v>193</v>
      </c>
      <c r="C50" s="144" t="s">
        <v>25</v>
      </c>
      <c r="D50" s="145" t="s">
        <v>14</v>
      </c>
      <c r="E50" s="146" t="s">
        <v>27</v>
      </c>
      <c r="F50" s="267">
        <v>0.11</v>
      </c>
      <c r="G50" s="268"/>
      <c r="H50" s="149"/>
    </row>
    <row r="51" spans="1:13">
      <c r="A51" s="412"/>
      <c r="B51" s="100" t="s">
        <v>189</v>
      </c>
      <c r="C51" s="144" t="s">
        <v>50</v>
      </c>
      <c r="D51" s="50" t="s">
        <v>17</v>
      </c>
      <c r="E51" s="51">
        <v>0.7</v>
      </c>
      <c r="F51" s="52">
        <f>E51*F48</f>
        <v>7.6999999999999999E-2</v>
      </c>
      <c r="G51" s="51"/>
      <c r="H51" s="269"/>
    </row>
    <row r="52" spans="1:13">
      <c r="A52" s="412"/>
      <c r="B52" s="50"/>
      <c r="C52" s="144" t="s">
        <v>32</v>
      </c>
      <c r="D52" s="50" t="s">
        <v>0</v>
      </c>
      <c r="E52" s="51">
        <v>2.68</v>
      </c>
      <c r="F52" s="52">
        <f>E52*F48</f>
        <v>0.29480000000000001</v>
      </c>
      <c r="G52" s="51"/>
      <c r="H52" s="269"/>
    </row>
    <row r="53" spans="1:13">
      <c r="A53" s="412"/>
      <c r="B53" s="50"/>
      <c r="C53" s="144" t="s">
        <v>33</v>
      </c>
      <c r="D53" s="50" t="s">
        <v>0</v>
      </c>
      <c r="E53" s="51">
        <v>1.38</v>
      </c>
      <c r="F53" s="52">
        <f>E53*F48</f>
        <v>0.15179999999999999</v>
      </c>
      <c r="G53" s="51"/>
      <c r="H53" s="269"/>
    </row>
    <row r="54" spans="1:13" ht="40.5">
      <c r="A54" s="412">
        <v>8</v>
      </c>
      <c r="B54" s="48" t="s">
        <v>49</v>
      </c>
      <c r="C54" s="92" t="s">
        <v>51</v>
      </c>
      <c r="D54" s="93" t="s">
        <v>14</v>
      </c>
      <c r="E54" s="122"/>
      <c r="F54" s="102">
        <v>0.82</v>
      </c>
      <c r="G54" s="123"/>
      <c r="H54" s="57"/>
      <c r="J54" s="17">
        <f>J38</f>
        <v>0</v>
      </c>
    </row>
    <row r="55" spans="1:13">
      <c r="A55" s="412"/>
      <c r="B55" s="50"/>
      <c r="C55" s="144" t="s">
        <v>141</v>
      </c>
      <c r="D55" s="145" t="s">
        <v>12</v>
      </c>
      <c r="E55" s="146">
        <f>14.2*1.3</f>
        <v>18.46</v>
      </c>
      <c r="F55" s="147">
        <f>F54*E55</f>
        <v>15.1372</v>
      </c>
      <c r="G55" s="148"/>
      <c r="H55" s="149"/>
      <c r="K55" s="2">
        <v>149</v>
      </c>
      <c r="L55" s="2">
        <v>53</v>
      </c>
      <c r="M55" s="2">
        <v>12.4</v>
      </c>
    </row>
    <row r="56" spans="1:13">
      <c r="A56" s="412"/>
      <c r="B56" s="50" t="s">
        <v>194</v>
      </c>
      <c r="C56" s="144" t="s">
        <v>25</v>
      </c>
      <c r="D56" s="145" t="s">
        <v>14</v>
      </c>
      <c r="E56" s="146" t="s">
        <v>27</v>
      </c>
      <c r="F56" s="267">
        <v>0.11</v>
      </c>
      <c r="G56" s="268"/>
      <c r="H56" s="149"/>
      <c r="K56" s="2">
        <f>L55*M55</f>
        <v>657.2</v>
      </c>
    </row>
    <row r="57" spans="1:13">
      <c r="A57" s="412"/>
      <c r="B57" s="100" t="s">
        <v>189</v>
      </c>
      <c r="C57" s="144" t="s">
        <v>50</v>
      </c>
      <c r="D57" s="50" t="s">
        <v>17</v>
      </c>
      <c r="E57" s="51">
        <v>0.7</v>
      </c>
      <c r="F57" s="52">
        <f>E57*F54</f>
        <v>0.57399999999999995</v>
      </c>
      <c r="G57" s="51"/>
      <c r="H57" s="269"/>
      <c r="K57" s="2">
        <f>SUM(K55:K56)</f>
        <v>806.2</v>
      </c>
    </row>
    <row r="58" spans="1:13">
      <c r="A58" s="412"/>
      <c r="B58" s="50"/>
      <c r="C58" s="144" t="s">
        <v>32</v>
      </c>
      <c r="D58" s="50" t="s">
        <v>0</v>
      </c>
      <c r="E58" s="51">
        <v>2.68</v>
      </c>
      <c r="F58" s="52">
        <f>E58*F54</f>
        <v>2.1976</v>
      </c>
      <c r="G58" s="51"/>
      <c r="H58" s="269"/>
    </row>
    <row r="59" spans="1:13">
      <c r="A59" s="412"/>
      <c r="B59" s="50"/>
      <c r="C59" s="144" t="s">
        <v>33</v>
      </c>
      <c r="D59" s="50" t="s">
        <v>0</v>
      </c>
      <c r="E59" s="51">
        <v>1.38</v>
      </c>
      <c r="F59" s="52">
        <f>E59*F54</f>
        <v>1.1315999999999999</v>
      </c>
      <c r="G59" s="51"/>
      <c r="H59" s="269"/>
    </row>
    <row r="60" spans="1:13">
      <c r="A60" s="71"/>
      <c r="B60" s="50"/>
      <c r="C60" s="206" t="s">
        <v>52</v>
      </c>
      <c r="D60" s="50"/>
      <c r="E60" s="51"/>
      <c r="F60" s="52"/>
      <c r="G60" s="51"/>
      <c r="H60" s="269"/>
    </row>
    <row r="61" spans="1:13" ht="40.5">
      <c r="A61" s="437">
        <v>9</v>
      </c>
      <c r="B61" s="124" t="s">
        <v>55</v>
      </c>
      <c r="C61" s="110" t="s">
        <v>53</v>
      </c>
      <c r="D61" s="125" t="s">
        <v>16</v>
      </c>
      <c r="E61" s="126"/>
      <c r="F61" s="127">
        <v>53</v>
      </c>
      <c r="G61" s="128"/>
      <c r="H61" s="128"/>
    </row>
    <row r="62" spans="1:13">
      <c r="A62" s="437"/>
      <c r="B62" s="270"/>
      <c r="C62" s="221" t="s">
        <v>11</v>
      </c>
      <c r="D62" s="271" t="s">
        <v>12</v>
      </c>
      <c r="E62" s="213">
        <v>0.83899999999999997</v>
      </c>
      <c r="F62" s="213">
        <f>F61*E62</f>
        <v>44.466999999999999</v>
      </c>
      <c r="G62" s="214"/>
      <c r="H62" s="212"/>
    </row>
    <row r="63" spans="1:13">
      <c r="A63" s="437"/>
      <c r="B63" s="272" t="s">
        <v>195</v>
      </c>
      <c r="C63" s="221" t="s">
        <v>54</v>
      </c>
      <c r="D63" s="271" t="s">
        <v>16</v>
      </c>
      <c r="E63" s="213">
        <v>0.16800000000000001</v>
      </c>
      <c r="F63" s="213">
        <f>E63*F61</f>
        <v>8.9039999999999999</v>
      </c>
      <c r="G63" s="214"/>
      <c r="H63" s="212"/>
    </row>
    <row r="64" spans="1:13">
      <c r="A64" s="437"/>
      <c r="B64" s="272" t="s">
        <v>196</v>
      </c>
      <c r="C64" s="221" t="s">
        <v>15</v>
      </c>
      <c r="D64" s="273" t="s">
        <v>14</v>
      </c>
      <c r="E64" s="51">
        <v>1.6E-2</v>
      </c>
      <c r="F64" s="51">
        <f>E64*F61</f>
        <v>0.84799999999999998</v>
      </c>
      <c r="G64" s="51"/>
      <c r="H64" s="212"/>
    </row>
    <row r="65" spans="1:15" ht="67.5">
      <c r="A65" s="412">
        <v>10</v>
      </c>
      <c r="B65" s="48" t="s">
        <v>58</v>
      </c>
      <c r="C65" s="250" t="s">
        <v>56</v>
      </c>
      <c r="D65" s="114" t="s">
        <v>16</v>
      </c>
      <c r="E65" s="112"/>
      <c r="F65" s="129">
        <v>16.399999999999999</v>
      </c>
      <c r="G65" s="112"/>
      <c r="H65" s="57"/>
      <c r="J65" s="40"/>
    </row>
    <row r="66" spans="1:15">
      <c r="A66" s="412"/>
      <c r="B66" s="50"/>
      <c r="C66" s="144" t="s">
        <v>57</v>
      </c>
      <c r="D66" s="50" t="s">
        <v>12</v>
      </c>
      <c r="E66" s="51">
        <v>0.24</v>
      </c>
      <c r="F66" s="52">
        <f>F65*E66</f>
        <v>3.9359999999999995</v>
      </c>
      <c r="G66" s="51"/>
      <c r="H66" s="269"/>
      <c r="J66" s="41"/>
    </row>
    <row r="67" spans="1:15">
      <c r="A67" s="412"/>
      <c r="B67" s="50" t="s">
        <v>197</v>
      </c>
      <c r="C67" s="144" t="s">
        <v>25</v>
      </c>
      <c r="D67" s="50" t="s">
        <v>14</v>
      </c>
      <c r="E67" s="51" t="s">
        <v>27</v>
      </c>
      <c r="F67" s="52">
        <v>1.5</v>
      </c>
      <c r="G67" s="51"/>
      <c r="H67" s="269"/>
      <c r="J67" s="41"/>
    </row>
    <row r="68" spans="1:15">
      <c r="A68" s="412"/>
      <c r="B68" s="50"/>
      <c r="C68" s="144" t="s">
        <v>60</v>
      </c>
      <c r="D68" s="50" t="s">
        <v>0</v>
      </c>
      <c r="E68" s="51">
        <v>2.5000000000000001E-2</v>
      </c>
      <c r="F68" s="52">
        <f>E68*F65</f>
        <v>0.41</v>
      </c>
      <c r="G68" s="51"/>
      <c r="H68" s="269"/>
      <c r="J68" s="41"/>
    </row>
    <row r="69" spans="1:15">
      <c r="A69" s="412"/>
      <c r="B69" s="50"/>
      <c r="C69" s="144" t="s">
        <v>32</v>
      </c>
      <c r="D69" s="50" t="s">
        <v>0</v>
      </c>
      <c r="E69" s="51">
        <v>1.2800000000000001E-2</v>
      </c>
      <c r="F69" s="52">
        <f>E69*F65</f>
        <v>0.20992</v>
      </c>
      <c r="G69" s="51"/>
      <c r="H69" s="269"/>
      <c r="J69" s="41"/>
    </row>
    <row r="70" spans="1:15">
      <c r="A70" s="47"/>
      <c r="B70" s="48"/>
      <c r="C70" s="111" t="s">
        <v>61</v>
      </c>
      <c r="D70" s="114"/>
      <c r="E70" s="112"/>
      <c r="F70" s="129"/>
      <c r="G70" s="112"/>
      <c r="H70" s="57"/>
      <c r="J70" s="41"/>
      <c r="K70" s="2">
        <v>1324</v>
      </c>
      <c r="M70" s="2">
        <v>140</v>
      </c>
      <c r="O70" s="2">
        <f>K70*0.05</f>
        <v>66.2</v>
      </c>
    </row>
    <row r="71" spans="1:15" ht="54">
      <c r="A71" s="412">
        <v>11</v>
      </c>
      <c r="B71" s="50" t="s">
        <v>81</v>
      </c>
      <c r="C71" s="49" t="s">
        <v>62</v>
      </c>
      <c r="D71" s="50" t="s">
        <v>16</v>
      </c>
      <c r="E71" s="51"/>
      <c r="F71" s="52">
        <v>3</v>
      </c>
      <c r="G71" s="51"/>
      <c r="H71" s="107"/>
      <c r="J71" s="41"/>
    </row>
    <row r="72" spans="1:15">
      <c r="A72" s="412"/>
      <c r="B72" s="50"/>
      <c r="C72" s="144" t="s">
        <v>143</v>
      </c>
      <c r="D72" s="50" t="s">
        <v>12</v>
      </c>
      <c r="E72" s="51">
        <f>2.33*1.2</f>
        <v>2.7959999999999998</v>
      </c>
      <c r="F72" s="52">
        <f>E72*F71</f>
        <v>8.3879999999999999</v>
      </c>
      <c r="G72" s="51"/>
      <c r="H72" s="269"/>
      <c r="J72" s="41"/>
    </row>
    <row r="73" spans="1:15">
      <c r="A73" s="412"/>
      <c r="B73" s="50" t="s">
        <v>198</v>
      </c>
      <c r="C73" s="144" t="s">
        <v>142</v>
      </c>
      <c r="D73" s="50" t="s">
        <v>16</v>
      </c>
      <c r="E73" s="51">
        <v>1</v>
      </c>
      <c r="F73" s="52">
        <f>F71*E73</f>
        <v>3</v>
      </c>
      <c r="G73" s="51"/>
      <c r="H73" s="269"/>
      <c r="J73" s="41"/>
    </row>
    <row r="74" spans="1:15">
      <c r="A74" s="412"/>
      <c r="B74" s="50" t="s">
        <v>199</v>
      </c>
      <c r="C74" s="144" t="s">
        <v>65</v>
      </c>
      <c r="D74" s="50" t="s">
        <v>17</v>
      </c>
      <c r="E74" s="51">
        <v>2.5099999999999998</v>
      </c>
      <c r="F74" s="52">
        <f>E74*F71</f>
        <v>7.5299999999999994</v>
      </c>
      <c r="G74" s="51"/>
      <c r="H74" s="269"/>
      <c r="J74" s="41"/>
      <c r="K74" s="42" t="e">
        <f>L74/F70</f>
        <v>#DIV/0!</v>
      </c>
      <c r="L74" s="2">
        <v>1403.4</v>
      </c>
    </row>
    <row r="75" spans="1:15">
      <c r="A75" s="412"/>
      <c r="B75" s="50" t="s">
        <v>200</v>
      </c>
      <c r="C75" s="144" t="s">
        <v>66</v>
      </c>
      <c r="D75" s="50" t="s">
        <v>16</v>
      </c>
      <c r="E75" s="51">
        <v>1.7</v>
      </c>
      <c r="F75" s="52">
        <f>E75*F71</f>
        <v>5.0999999999999996</v>
      </c>
      <c r="G75" s="51"/>
      <c r="H75" s="269"/>
      <c r="J75" s="41"/>
    </row>
    <row r="76" spans="1:15">
      <c r="A76" s="412"/>
      <c r="B76" s="50" t="s">
        <v>201</v>
      </c>
      <c r="C76" s="144" t="s">
        <v>67</v>
      </c>
      <c r="D76" s="50" t="s">
        <v>17</v>
      </c>
      <c r="E76" s="51">
        <v>0.114</v>
      </c>
      <c r="F76" s="52">
        <f>E76*F71</f>
        <v>0.34200000000000003</v>
      </c>
      <c r="G76" s="51"/>
      <c r="H76" s="269"/>
      <c r="J76" s="41"/>
    </row>
    <row r="77" spans="1:15">
      <c r="A77" s="412"/>
      <c r="B77" s="274"/>
      <c r="C77" s="144" t="s">
        <v>32</v>
      </c>
      <c r="D77" s="50" t="s">
        <v>0</v>
      </c>
      <c r="E77" s="275">
        <v>0.32</v>
      </c>
      <c r="F77" s="52">
        <f>E77*F71</f>
        <v>0.96</v>
      </c>
      <c r="G77" s="51"/>
      <c r="H77" s="269"/>
      <c r="J77" s="41"/>
      <c r="K77" s="42">
        <f>SUM(F75:F76)</f>
        <v>5.4419999999999993</v>
      </c>
    </row>
    <row r="78" spans="1:15">
      <c r="A78" s="71"/>
      <c r="B78" s="274"/>
      <c r="C78" s="144" t="s">
        <v>33</v>
      </c>
      <c r="D78" s="50" t="s">
        <v>0</v>
      </c>
      <c r="E78" s="275">
        <v>0.33</v>
      </c>
      <c r="F78" s="52">
        <f>E78*F71</f>
        <v>0.99</v>
      </c>
      <c r="G78" s="51"/>
      <c r="H78" s="269"/>
      <c r="J78" s="41"/>
      <c r="K78" s="42"/>
    </row>
    <row r="79" spans="1:15" ht="54">
      <c r="A79" s="412">
        <v>12</v>
      </c>
      <c r="B79" s="50" t="s">
        <v>81</v>
      </c>
      <c r="C79" s="49" t="s">
        <v>68</v>
      </c>
      <c r="D79" s="130" t="s">
        <v>16</v>
      </c>
      <c r="E79" s="131"/>
      <c r="F79" s="107">
        <v>2</v>
      </c>
      <c r="G79" s="107"/>
      <c r="H79" s="107"/>
      <c r="J79" s="25">
        <v>0</v>
      </c>
    </row>
    <row r="80" spans="1:15">
      <c r="A80" s="412"/>
      <c r="B80" s="50"/>
      <c r="C80" s="144" t="s">
        <v>143</v>
      </c>
      <c r="D80" s="50" t="s">
        <v>12</v>
      </c>
      <c r="E80" s="51">
        <f>2.33*1.2</f>
        <v>2.7959999999999998</v>
      </c>
      <c r="F80" s="52">
        <f>E80*F79</f>
        <v>5.5919999999999996</v>
      </c>
      <c r="G80" s="51"/>
      <c r="H80" s="269"/>
    </row>
    <row r="81" spans="1:17">
      <c r="A81" s="412"/>
      <c r="B81" s="50" t="s">
        <v>198</v>
      </c>
      <c r="C81" s="144" t="s">
        <v>142</v>
      </c>
      <c r="D81" s="50" t="s">
        <v>16</v>
      </c>
      <c r="E81" s="51">
        <v>1</v>
      </c>
      <c r="F81" s="52">
        <f>F79*E81</f>
        <v>2</v>
      </c>
      <c r="G81" s="51"/>
      <c r="H81" s="269"/>
    </row>
    <row r="82" spans="1:17">
      <c r="A82" s="412"/>
      <c r="B82" s="50" t="s">
        <v>202</v>
      </c>
      <c r="C82" s="144" t="s">
        <v>65</v>
      </c>
      <c r="D82" s="50" t="s">
        <v>17</v>
      </c>
      <c r="E82" s="51">
        <v>2.5099999999999998</v>
      </c>
      <c r="F82" s="52">
        <f>E82*F79</f>
        <v>5.0199999999999996</v>
      </c>
      <c r="G82" s="51"/>
      <c r="H82" s="269"/>
    </row>
    <row r="83" spans="1:17">
      <c r="A83" s="412"/>
      <c r="B83" s="50" t="s">
        <v>200</v>
      </c>
      <c r="C83" s="144" t="s">
        <v>66</v>
      </c>
      <c r="D83" s="50" t="s">
        <v>16</v>
      </c>
      <c r="E83" s="51">
        <v>1.7</v>
      </c>
      <c r="F83" s="52">
        <f>E83*F79</f>
        <v>3.4</v>
      </c>
      <c r="G83" s="51"/>
      <c r="H83" s="269"/>
    </row>
    <row r="84" spans="1:17">
      <c r="A84" s="412"/>
      <c r="B84" s="50" t="s">
        <v>203</v>
      </c>
      <c r="C84" s="144" t="s">
        <v>67</v>
      </c>
      <c r="D84" s="50" t="s">
        <v>17</v>
      </c>
      <c r="E84" s="51">
        <v>0.114</v>
      </c>
      <c r="F84" s="52">
        <f>E84*F79</f>
        <v>0.22800000000000001</v>
      </c>
      <c r="G84" s="51"/>
      <c r="H84" s="269"/>
      <c r="J84" s="1"/>
      <c r="K84" s="1"/>
      <c r="L84" s="1"/>
      <c r="M84" s="1"/>
      <c r="N84" s="1"/>
      <c r="O84" s="1"/>
      <c r="P84" s="1"/>
      <c r="Q84" s="1"/>
    </row>
    <row r="85" spans="1:17">
      <c r="A85" s="412"/>
      <c r="B85" s="274"/>
      <c r="C85" s="144" t="s">
        <v>32</v>
      </c>
      <c r="D85" s="50" t="s">
        <v>0</v>
      </c>
      <c r="E85" s="275">
        <v>0.32</v>
      </c>
      <c r="F85" s="52">
        <f>E85*F79</f>
        <v>0.64</v>
      </c>
      <c r="G85" s="51"/>
      <c r="H85" s="269"/>
      <c r="J85" s="25">
        <v>5910</v>
      </c>
      <c r="K85" s="17">
        <v>0.8</v>
      </c>
      <c r="L85" s="18">
        <f>J85*K85</f>
        <v>4728</v>
      </c>
    </row>
    <row r="86" spans="1:17" ht="27">
      <c r="A86" s="438">
        <v>13</v>
      </c>
      <c r="B86" s="118" t="s">
        <v>73</v>
      </c>
      <c r="C86" s="119" t="s">
        <v>69</v>
      </c>
      <c r="D86" s="120" t="s">
        <v>72</v>
      </c>
      <c r="E86" s="112"/>
      <c r="F86" s="121">
        <v>2</v>
      </c>
      <c r="G86" s="112"/>
      <c r="H86" s="112"/>
      <c r="K86" s="18"/>
    </row>
    <row r="87" spans="1:17">
      <c r="A87" s="438"/>
      <c r="B87" s="273"/>
      <c r="C87" s="276" t="s">
        <v>37</v>
      </c>
      <c r="D87" s="50" t="s">
        <v>12</v>
      </c>
      <c r="E87" s="51">
        <v>0.73</v>
      </c>
      <c r="F87" s="51">
        <f>E87*F86</f>
        <v>1.46</v>
      </c>
      <c r="G87" s="51"/>
      <c r="H87" s="51"/>
    </row>
    <row r="88" spans="1:17">
      <c r="A88" s="438"/>
      <c r="B88" s="273" t="s">
        <v>204</v>
      </c>
      <c r="C88" s="276" t="s">
        <v>70</v>
      </c>
      <c r="D88" s="266" t="s">
        <v>74</v>
      </c>
      <c r="E88" s="51"/>
      <c r="F88" s="51">
        <v>2</v>
      </c>
      <c r="G88" s="51"/>
      <c r="H88" s="51"/>
    </row>
    <row r="89" spans="1:17">
      <c r="A89" s="438"/>
      <c r="B89" s="273" t="s">
        <v>205</v>
      </c>
      <c r="C89" s="276" t="s">
        <v>208</v>
      </c>
      <c r="D89" s="266" t="s">
        <v>74</v>
      </c>
      <c r="E89" s="51">
        <v>1</v>
      </c>
      <c r="F89" s="51">
        <v>2</v>
      </c>
      <c r="G89" s="51"/>
      <c r="H89" s="51"/>
    </row>
    <row r="90" spans="1:17">
      <c r="A90" s="438"/>
      <c r="B90" s="277" t="s">
        <v>206</v>
      </c>
      <c r="C90" s="265" t="s">
        <v>71</v>
      </c>
      <c r="D90" s="273" t="s">
        <v>74</v>
      </c>
      <c r="E90" s="51"/>
      <c r="F90" s="51">
        <v>15</v>
      </c>
      <c r="G90" s="278"/>
      <c r="H90" s="51"/>
    </row>
    <row r="91" spans="1:17" ht="27">
      <c r="A91" s="412">
        <v>14</v>
      </c>
      <c r="B91" s="50" t="s">
        <v>81</v>
      </c>
      <c r="C91" s="119" t="s">
        <v>75</v>
      </c>
      <c r="D91" s="120" t="s">
        <v>72</v>
      </c>
      <c r="E91" s="112"/>
      <c r="F91" s="121">
        <v>1</v>
      </c>
      <c r="G91" s="112"/>
      <c r="H91" s="112"/>
      <c r="J91" s="17">
        <v>0</v>
      </c>
      <c r="K91" s="18">
        <v>3</v>
      </c>
      <c r="L91" s="31">
        <f>J91/K91</f>
        <v>0</v>
      </c>
      <c r="M91" s="18">
        <f>J91/3</f>
        <v>0</v>
      </c>
    </row>
    <row r="92" spans="1:17">
      <c r="A92" s="412"/>
      <c r="B92" s="273"/>
      <c r="C92" s="276" t="s">
        <v>143</v>
      </c>
      <c r="D92" s="50" t="s">
        <v>12</v>
      </c>
      <c r="E92" s="51">
        <v>2.8</v>
      </c>
      <c r="F92" s="51">
        <f>E92*F91</f>
        <v>2.8</v>
      </c>
      <c r="G92" s="51"/>
      <c r="H92" s="51"/>
    </row>
    <row r="93" spans="1:17">
      <c r="A93" s="412"/>
      <c r="B93" s="273" t="s">
        <v>209</v>
      </c>
      <c r="C93" s="276" t="s">
        <v>76</v>
      </c>
      <c r="D93" s="266" t="s">
        <v>16</v>
      </c>
      <c r="E93" s="51">
        <v>0.35</v>
      </c>
      <c r="F93" s="51">
        <v>1</v>
      </c>
      <c r="G93" s="51"/>
      <c r="H93" s="51"/>
    </row>
    <row r="94" spans="1:17">
      <c r="A94" s="412"/>
      <c r="B94" s="50" t="s">
        <v>210</v>
      </c>
      <c r="C94" s="144" t="s">
        <v>207</v>
      </c>
      <c r="D94" s="50" t="s">
        <v>74</v>
      </c>
      <c r="E94" s="51">
        <v>1.7</v>
      </c>
      <c r="F94" s="52">
        <f>E94*F91</f>
        <v>1.7</v>
      </c>
      <c r="G94" s="51"/>
      <c r="H94" s="269"/>
    </row>
    <row r="95" spans="1:17">
      <c r="A95" s="412"/>
      <c r="B95" s="277" t="s">
        <v>211</v>
      </c>
      <c r="C95" s="265" t="s">
        <v>71</v>
      </c>
      <c r="D95" s="273" t="s">
        <v>74</v>
      </c>
      <c r="E95" s="51">
        <v>2</v>
      </c>
      <c r="F95" s="51">
        <v>4</v>
      </c>
      <c r="G95" s="278"/>
      <c r="H95" s="51"/>
    </row>
    <row r="96" spans="1:17">
      <c r="A96" s="412"/>
      <c r="B96" s="277"/>
      <c r="C96" s="265" t="s">
        <v>32</v>
      </c>
      <c r="D96" s="273" t="s">
        <v>0</v>
      </c>
      <c r="E96" s="51">
        <v>0.32</v>
      </c>
      <c r="F96" s="51">
        <f>E96*F91</f>
        <v>0.32</v>
      </c>
      <c r="G96" s="278"/>
      <c r="H96" s="51"/>
    </row>
    <row r="97" spans="1:13">
      <c r="A97" s="412"/>
      <c r="B97" s="277"/>
      <c r="C97" s="265" t="s">
        <v>33</v>
      </c>
      <c r="D97" s="273" t="s">
        <v>0</v>
      </c>
      <c r="E97" s="51">
        <v>0.33</v>
      </c>
      <c r="F97" s="51">
        <f>E97*F91</f>
        <v>0.33</v>
      </c>
      <c r="G97" s="278"/>
      <c r="H97" s="51"/>
    </row>
    <row r="98" spans="1:13" ht="40.5">
      <c r="A98" s="412">
        <v>15</v>
      </c>
      <c r="B98" s="50" t="s">
        <v>63</v>
      </c>
      <c r="C98" s="49" t="s">
        <v>77</v>
      </c>
      <c r="D98" s="130" t="s">
        <v>16</v>
      </c>
      <c r="E98" s="131"/>
      <c r="F98" s="107">
        <v>4.8</v>
      </c>
      <c r="G98" s="107"/>
      <c r="H98" s="107"/>
      <c r="J98" s="17">
        <f>J85</f>
        <v>5910</v>
      </c>
    </row>
    <row r="99" spans="1:13">
      <c r="A99" s="412"/>
      <c r="B99" s="50"/>
      <c r="C99" s="144" t="s">
        <v>144</v>
      </c>
      <c r="D99" s="50" t="s">
        <v>12</v>
      </c>
      <c r="E99" s="51">
        <f>2.56*1.2</f>
        <v>3.0720000000000001</v>
      </c>
      <c r="F99" s="52">
        <f>E99*F98</f>
        <v>14.7456</v>
      </c>
      <c r="G99" s="51"/>
      <c r="H99" s="269"/>
      <c r="K99" s="2">
        <v>149</v>
      </c>
      <c r="L99" s="2">
        <v>53</v>
      </c>
      <c r="M99" s="2">
        <v>12.4</v>
      </c>
    </row>
    <row r="100" spans="1:13">
      <c r="A100" s="412"/>
      <c r="B100" s="50" t="s">
        <v>212</v>
      </c>
      <c r="C100" s="144" t="s">
        <v>64</v>
      </c>
      <c r="D100" s="50" t="s">
        <v>16</v>
      </c>
      <c r="E100" s="51">
        <v>1</v>
      </c>
      <c r="F100" s="52">
        <f>F98*E100</f>
        <v>4.8</v>
      </c>
      <c r="G100" s="51"/>
      <c r="H100" s="269"/>
      <c r="K100" s="2">
        <f>L99*M99</f>
        <v>657.2</v>
      </c>
    </row>
    <row r="101" spans="1:13">
      <c r="A101" s="412"/>
      <c r="B101" s="50" t="s">
        <v>213</v>
      </c>
      <c r="C101" s="144" t="s">
        <v>65</v>
      </c>
      <c r="D101" s="50" t="s">
        <v>17</v>
      </c>
      <c r="E101" s="51">
        <v>2.6</v>
      </c>
      <c r="F101" s="52">
        <f>E101*F98</f>
        <v>12.48</v>
      </c>
      <c r="G101" s="51"/>
      <c r="H101" s="269"/>
      <c r="J101" s="43">
        <v>657.4</v>
      </c>
      <c r="K101" s="2">
        <f>SUM(K99:K100)</f>
        <v>806.2</v>
      </c>
    </row>
    <row r="102" spans="1:13" ht="16.5" customHeight="1">
      <c r="A102" s="412"/>
      <c r="B102" s="50" t="s">
        <v>200</v>
      </c>
      <c r="C102" s="144" t="s">
        <v>66</v>
      </c>
      <c r="D102" s="50" t="s">
        <v>16</v>
      </c>
      <c r="E102" s="51">
        <v>1.76</v>
      </c>
      <c r="F102" s="52">
        <f>E102*F98</f>
        <v>8.4480000000000004</v>
      </c>
      <c r="G102" s="51"/>
      <c r="H102" s="269"/>
    </row>
    <row r="103" spans="1:13">
      <c r="A103" s="412"/>
      <c r="B103" s="50" t="s">
        <v>214</v>
      </c>
      <c r="C103" s="144" t="s">
        <v>67</v>
      </c>
      <c r="D103" s="50" t="s">
        <v>17</v>
      </c>
      <c r="E103" s="51">
        <v>0.114</v>
      </c>
      <c r="F103" s="52">
        <f>E103*F98</f>
        <v>0.54720000000000002</v>
      </c>
      <c r="G103" s="51"/>
      <c r="H103" s="269"/>
    </row>
    <row r="104" spans="1:13">
      <c r="A104" s="412"/>
      <c r="C104" s="144" t="s">
        <v>32</v>
      </c>
      <c r="D104" s="50" t="s">
        <v>0</v>
      </c>
      <c r="E104" s="275">
        <v>0.26</v>
      </c>
      <c r="F104" s="52">
        <f>E104*F98</f>
        <v>1.248</v>
      </c>
      <c r="G104" s="51"/>
      <c r="H104" s="269"/>
      <c r="K104" s="2">
        <v>15.9</v>
      </c>
      <c r="L104" s="2">
        <v>35</v>
      </c>
    </row>
    <row r="105" spans="1:13" ht="26.25" customHeight="1">
      <c r="A105" s="412"/>
      <c r="B105" s="284" t="s">
        <v>216</v>
      </c>
      <c r="C105" s="144" t="s">
        <v>78</v>
      </c>
      <c r="D105" s="50" t="s">
        <v>72</v>
      </c>
      <c r="E105" s="275"/>
      <c r="F105" s="52">
        <v>4</v>
      </c>
      <c r="G105" s="51"/>
      <c r="H105" s="269"/>
    </row>
    <row r="106" spans="1:13" ht="27">
      <c r="A106" s="437">
        <v>16</v>
      </c>
      <c r="B106" s="50" t="s">
        <v>81</v>
      </c>
      <c r="C106" s="49" t="s">
        <v>82</v>
      </c>
      <c r="D106" s="130" t="s">
        <v>16</v>
      </c>
      <c r="E106" s="131"/>
      <c r="F106" s="107">
        <v>4</v>
      </c>
      <c r="G106" s="107"/>
      <c r="H106" s="107"/>
      <c r="K106" s="2">
        <f>L106*M106</f>
        <v>11.06</v>
      </c>
      <c r="L106" s="2">
        <f>L104/5</f>
        <v>7</v>
      </c>
      <c r="M106" s="2">
        <v>1.58</v>
      </c>
    </row>
    <row r="107" spans="1:13">
      <c r="A107" s="437"/>
      <c r="B107" s="50"/>
      <c r="C107" s="144" t="s">
        <v>143</v>
      </c>
      <c r="D107" s="50" t="s">
        <v>12</v>
      </c>
      <c r="E107" s="51">
        <f>2.33*1.2</f>
        <v>2.7959999999999998</v>
      </c>
      <c r="F107" s="52">
        <f>E107*F106</f>
        <v>11.183999999999999</v>
      </c>
      <c r="G107" s="51"/>
      <c r="H107" s="269"/>
      <c r="K107" s="2">
        <f>SUM(K104:K106)</f>
        <v>26.96</v>
      </c>
    </row>
    <row r="108" spans="1:13">
      <c r="A108" s="437"/>
      <c r="B108" s="50" t="s">
        <v>215</v>
      </c>
      <c r="C108" s="144" t="s">
        <v>80</v>
      </c>
      <c r="D108" s="50" t="s">
        <v>16</v>
      </c>
      <c r="E108" s="51">
        <v>1</v>
      </c>
      <c r="F108" s="52">
        <f>F106*E108</f>
        <v>4</v>
      </c>
      <c r="G108" s="51"/>
      <c r="H108" s="269"/>
      <c r="K108" s="2">
        <f>K107/1000</f>
        <v>2.6960000000000001E-2</v>
      </c>
    </row>
    <row r="109" spans="1:13" ht="25.5" customHeight="1">
      <c r="A109" s="437"/>
      <c r="B109" s="50" t="s">
        <v>213</v>
      </c>
      <c r="C109" s="144" t="s">
        <v>65</v>
      </c>
      <c r="D109" s="50" t="s">
        <v>17</v>
      </c>
      <c r="E109" s="51">
        <v>2.5099999999999998</v>
      </c>
      <c r="F109" s="52">
        <f>E109*F106</f>
        <v>10.039999999999999</v>
      </c>
      <c r="G109" s="51"/>
      <c r="H109" s="269"/>
      <c r="K109" s="2">
        <f>32.1*1.2</f>
        <v>38.520000000000003</v>
      </c>
    </row>
    <row r="110" spans="1:13" ht="17.25" customHeight="1">
      <c r="A110" s="437"/>
      <c r="B110" s="50" t="s">
        <v>200</v>
      </c>
      <c r="C110" s="144" t="s">
        <v>66</v>
      </c>
      <c r="D110" s="50" t="s">
        <v>16</v>
      </c>
      <c r="E110" s="51">
        <v>1.7</v>
      </c>
      <c r="F110" s="52">
        <f>E110*F106</f>
        <v>6.8</v>
      </c>
      <c r="G110" s="51"/>
      <c r="H110" s="269"/>
    </row>
    <row r="111" spans="1:13">
      <c r="A111" s="437"/>
      <c r="B111" s="50" t="s">
        <v>201</v>
      </c>
      <c r="C111" s="144" t="s">
        <v>67</v>
      </c>
      <c r="D111" s="50" t="s">
        <v>17</v>
      </c>
      <c r="E111" s="51">
        <v>0.114</v>
      </c>
      <c r="F111" s="52">
        <f>E111*F106</f>
        <v>0.45600000000000002</v>
      </c>
      <c r="G111" s="51"/>
      <c r="H111" s="269"/>
    </row>
    <row r="112" spans="1:13">
      <c r="A112" s="437"/>
      <c r="B112" s="274"/>
      <c r="C112" s="144" t="s">
        <v>32</v>
      </c>
      <c r="D112" s="50" t="s">
        <v>0</v>
      </c>
      <c r="E112" s="275">
        <v>0.32</v>
      </c>
      <c r="F112" s="52">
        <f>E112*F106</f>
        <v>1.28</v>
      </c>
      <c r="G112" s="51"/>
      <c r="H112" s="269"/>
    </row>
    <row r="113" spans="1:10" ht="29.25" customHeight="1">
      <c r="A113" s="437"/>
      <c r="B113" s="284" t="s">
        <v>217</v>
      </c>
      <c r="C113" s="144" t="s">
        <v>79</v>
      </c>
      <c r="D113" s="50" t="s">
        <v>72</v>
      </c>
      <c r="E113" s="275"/>
      <c r="F113" s="52">
        <v>1</v>
      </c>
      <c r="G113" s="51"/>
      <c r="H113" s="269"/>
    </row>
    <row r="114" spans="1:10" ht="40.5">
      <c r="A114" s="412">
        <v>17</v>
      </c>
      <c r="B114" s="48" t="s">
        <v>84</v>
      </c>
      <c r="C114" s="92" t="s">
        <v>83</v>
      </c>
      <c r="D114" s="93" t="s">
        <v>16</v>
      </c>
      <c r="E114" s="94"/>
      <c r="F114" s="95">
        <v>7</v>
      </c>
      <c r="G114" s="96"/>
      <c r="H114" s="97"/>
    </row>
    <row r="115" spans="1:10">
      <c r="A115" s="412"/>
      <c r="B115" s="50"/>
      <c r="C115" s="144" t="s">
        <v>37</v>
      </c>
      <c r="D115" s="145" t="s">
        <v>12</v>
      </c>
      <c r="E115" s="279">
        <v>1.23</v>
      </c>
      <c r="F115" s="280">
        <f>E115*F114</f>
        <v>8.61</v>
      </c>
      <c r="G115" s="281"/>
      <c r="H115" s="282"/>
    </row>
    <row r="116" spans="1:10">
      <c r="A116" s="412"/>
      <c r="B116" s="50" t="s">
        <v>186</v>
      </c>
      <c r="C116" s="144" t="s">
        <v>25</v>
      </c>
      <c r="D116" s="145" t="s">
        <v>14</v>
      </c>
      <c r="E116" s="279"/>
      <c r="F116" s="283">
        <v>0.56000000000000005</v>
      </c>
      <c r="G116" s="268"/>
      <c r="H116" s="282"/>
    </row>
    <row r="117" spans="1:10">
      <c r="A117" s="412"/>
      <c r="B117" s="50"/>
      <c r="C117" s="144" t="s">
        <v>32</v>
      </c>
      <c r="D117" s="50" t="s">
        <v>0</v>
      </c>
      <c r="E117" s="51">
        <v>0.18</v>
      </c>
      <c r="F117" s="52">
        <f>E117*F114</f>
        <v>1.26</v>
      </c>
      <c r="G117" s="51"/>
      <c r="H117" s="269"/>
    </row>
    <row r="118" spans="1:10">
      <c r="A118" s="412"/>
      <c r="B118" s="50"/>
      <c r="C118" s="144" t="s">
        <v>33</v>
      </c>
      <c r="D118" s="50" t="s">
        <v>0</v>
      </c>
      <c r="E118" s="51">
        <v>0.14000000000000001</v>
      </c>
      <c r="F118" s="52">
        <f>E118*F114</f>
        <v>0.98000000000000009</v>
      </c>
      <c r="G118" s="51"/>
      <c r="H118" s="269"/>
    </row>
    <row r="119" spans="1:10">
      <c r="A119" s="292"/>
      <c r="B119" s="98"/>
      <c r="C119" s="99" t="s">
        <v>18</v>
      </c>
      <c r="D119" s="98"/>
      <c r="E119" s="98"/>
      <c r="F119" s="98"/>
      <c r="G119" s="98"/>
      <c r="H119" s="142"/>
    </row>
    <row r="120" spans="1:10" ht="40.5">
      <c r="A120" s="436"/>
      <c r="B120" s="63"/>
      <c r="C120" s="220" t="s">
        <v>255</v>
      </c>
      <c r="D120" s="67">
        <v>0.1</v>
      </c>
      <c r="E120" s="63"/>
      <c r="F120" s="63"/>
      <c r="G120" s="63"/>
      <c r="H120" s="68"/>
    </row>
    <row r="121" spans="1:10">
      <c r="A121" s="436"/>
      <c r="B121" s="63"/>
      <c r="C121" s="64" t="s">
        <v>20</v>
      </c>
      <c r="D121" s="67"/>
      <c r="E121" s="63"/>
      <c r="F121" s="63"/>
      <c r="G121" s="63"/>
      <c r="H121" s="68"/>
    </row>
    <row r="122" spans="1:10">
      <c r="A122" s="436"/>
      <c r="B122" s="63"/>
      <c r="C122" s="64" t="s">
        <v>19</v>
      </c>
      <c r="D122" s="67">
        <v>0.1</v>
      </c>
      <c r="E122" s="63"/>
      <c r="F122" s="63"/>
      <c r="G122" s="63"/>
      <c r="H122" s="68"/>
    </row>
    <row r="123" spans="1:10">
      <c r="A123" s="436"/>
      <c r="B123" s="63"/>
      <c r="C123" s="64" t="s">
        <v>18</v>
      </c>
      <c r="D123" s="67"/>
      <c r="E123" s="63"/>
      <c r="F123" s="63"/>
      <c r="G123" s="63"/>
      <c r="H123" s="68"/>
    </row>
    <row r="124" spans="1:10">
      <c r="A124" s="436"/>
      <c r="B124" s="63"/>
      <c r="C124" s="64" t="s">
        <v>85</v>
      </c>
      <c r="D124" s="67">
        <v>0.08</v>
      </c>
      <c r="E124" s="63"/>
      <c r="F124" s="63"/>
      <c r="G124" s="63"/>
      <c r="H124" s="68"/>
      <c r="J124" s="44">
        <f>SUM(F121:F121)</f>
        <v>0</v>
      </c>
    </row>
    <row r="125" spans="1:10">
      <c r="A125" s="436"/>
      <c r="B125" s="63"/>
      <c r="C125" s="64" t="s">
        <v>21</v>
      </c>
      <c r="D125" s="63"/>
      <c r="E125" s="63"/>
      <c r="F125" s="63"/>
      <c r="G125" s="63"/>
      <c r="H125" s="68"/>
    </row>
    <row r="126" spans="1:10">
      <c r="A126" s="436"/>
      <c r="B126" s="285"/>
      <c r="C126" s="286"/>
      <c r="D126" s="285"/>
      <c r="E126" s="287"/>
      <c r="F126" s="287"/>
      <c r="G126" s="287"/>
      <c r="H126" s="288"/>
    </row>
    <row r="127" spans="1:10" ht="45.75" customHeight="1">
      <c r="A127" s="319"/>
      <c r="B127" s="293"/>
      <c r="C127" s="294"/>
      <c r="D127" s="295"/>
      <c r="E127" s="296"/>
      <c r="F127" s="297"/>
      <c r="G127" s="298"/>
      <c r="H127" s="299"/>
    </row>
    <row r="128" spans="1:10">
      <c r="A128" s="319"/>
      <c r="B128" s="300"/>
      <c r="C128" s="301"/>
      <c r="D128" s="302"/>
      <c r="E128" s="303"/>
      <c r="F128" s="303"/>
      <c r="G128" s="304"/>
      <c r="H128" s="305"/>
    </row>
    <row r="129" spans="1:10">
      <c r="A129" s="319"/>
      <c r="B129" s="300"/>
      <c r="C129" s="301"/>
      <c r="D129" s="302"/>
      <c r="E129" s="303"/>
      <c r="F129" s="306"/>
      <c r="G129" s="307"/>
      <c r="H129" s="305"/>
    </row>
    <row r="130" spans="1:10">
      <c r="A130" s="319"/>
      <c r="B130" s="300"/>
      <c r="C130" s="301"/>
      <c r="D130" s="300"/>
      <c r="E130" s="308"/>
      <c r="F130" s="308"/>
      <c r="G130" s="308"/>
      <c r="H130" s="309"/>
      <c r="I130" s="84"/>
      <c r="J130" s="337"/>
    </row>
    <row r="131" spans="1:10">
      <c r="A131" s="319"/>
      <c r="B131" s="300"/>
      <c r="C131" s="416"/>
      <c r="D131" s="416"/>
      <c r="E131" s="416"/>
      <c r="F131" s="416"/>
      <c r="G131" s="416"/>
      <c r="H131" s="416"/>
      <c r="I131" s="416"/>
      <c r="J131" s="416"/>
    </row>
    <row r="132" spans="1:10">
      <c r="A132" s="319"/>
      <c r="B132" s="289"/>
      <c r="C132" s="310"/>
      <c r="D132" s="300"/>
      <c r="E132" s="290"/>
      <c r="F132" s="291"/>
      <c r="G132" s="291"/>
      <c r="H132" s="311"/>
      <c r="I132" s="84"/>
      <c r="J132" s="337"/>
    </row>
    <row r="133" spans="1:10">
      <c r="A133" s="319"/>
      <c r="B133" s="289"/>
      <c r="C133" s="310"/>
      <c r="D133" s="300"/>
      <c r="E133" s="290"/>
      <c r="F133" s="291"/>
      <c r="G133" s="291"/>
      <c r="H133" s="311"/>
      <c r="I133" s="84"/>
      <c r="J133" s="337"/>
    </row>
    <row r="134" spans="1:10">
      <c r="A134" s="319"/>
      <c r="B134" s="300"/>
      <c r="C134" s="310"/>
      <c r="D134" s="300"/>
      <c r="E134" s="290"/>
      <c r="F134" s="291"/>
      <c r="G134" s="291"/>
      <c r="H134" s="311"/>
    </row>
    <row r="135" spans="1:10">
      <c r="A135" s="319"/>
      <c r="B135" s="300"/>
      <c r="C135" s="312"/>
      <c r="D135" s="300"/>
      <c r="E135" s="290"/>
      <c r="F135" s="291"/>
      <c r="G135" s="291"/>
      <c r="H135" s="311"/>
    </row>
    <row r="136" spans="1:10">
      <c r="A136" s="319"/>
      <c r="B136" s="289"/>
      <c r="C136" s="313"/>
      <c r="D136" s="300"/>
      <c r="E136" s="290"/>
      <c r="F136" s="291"/>
      <c r="G136" s="291"/>
      <c r="H136" s="311"/>
    </row>
    <row r="137" spans="1:10" ht="48" customHeight="1">
      <c r="A137" s="314"/>
      <c r="B137" s="293"/>
      <c r="C137" s="294"/>
      <c r="D137" s="295"/>
      <c r="E137" s="296"/>
      <c r="F137" s="297"/>
      <c r="G137" s="298"/>
      <c r="H137" s="299"/>
    </row>
    <row r="138" spans="1:10">
      <c r="A138" s="319"/>
      <c r="B138" s="300"/>
      <c r="C138" s="301"/>
      <c r="D138" s="302"/>
      <c r="E138" s="303"/>
      <c r="F138" s="303"/>
      <c r="G138" s="304"/>
      <c r="H138" s="305"/>
    </row>
    <row r="139" spans="1:10">
      <c r="A139" s="319"/>
      <c r="B139" s="300"/>
      <c r="C139" s="301"/>
      <c r="D139" s="302"/>
      <c r="E139" s="303"/>
      <c r="F139" s="306"/>
      <c r="G139" s="307"/>
      <c r="H139" s="305"/>
    </row>
    <row r="140" spans="1:10">
      <c r="A140" s="319"/>
      <c r="B140" s="300"/>
      <c r="C140" s="301"/>
      <c r="D140" s="300"/>
      <c r="E140" s="308"/>
      <c r="F140" s="308"/>
      <c r="G140" s="308"/>
      <c r="H140" s="309"/>
    </row>
    <row r="141" spans="1:10">
      <c r="A141" s="319"/>
      <c r="B141" s="300"/>
      <c r="C141" s="301"/>
      <c r="D141" s="300"/>
      <c r="E141" s="308"/>
      <c r="F141" s="315"/>
      <c r="G141" s="308"/>
      <c r="H141" s="309"/>
    </row>
    <row r="142" spans="1:10">
      <c r="A142" s="319"/>
      <c r="B142" s="289"/>
      <c r="C142" s="310"/>
      <c r="D142" s="300"/>
      <c r="E142" s="290"/>
      <c r="F142" s="291"/>
      <c r="G142" s="291"/>
      <c r="H142" s="311"/>
    </row>
    <row r="143" spans="1:10">
      <c r="A143" s="319"/>
      <c r="B143" s="289"/>
      <c r="C143" s="310"/>
      <c r="D143" s="300"/>
      <c r="E143" s="290"/>
      <c r="F143" s="291"/>
      <c r="G143" s="291"/>
      <c r="H143" s="311"/>
    </row>
    <row r="144" spans="1:10">
      <c r="A144" s="319"/>
      <c r="B144" s="300"/>
      <c r="C144" s="310"/>
      <c r="D144" s="300"/>
      <c r="E144" s="290"/>
      <c r="F144" s="291"/>
      <c r="G144" s="291"/>
      <c r="H144" s="311"/>
    </row>
    <row r="145" spans="1:8">
      <c r="A145" s="319"/>
      <c r="B145" s="300"/>
      <c r="C145" s="312"/>
      <c r="D145" s="300"/>
      <c r="E145" s="290"/>
      <c r="F145" s="291"/>
      <c r="G145" s="291"/>
      <c r="H145" s="311"/>
    </row>
    <row r="146" spans="1:8">
      <c r="A146" s="319"/>
      <c r="B146" s="289"/>
      <c r="C146" s="313"/>
      <c r="D146" s="300"/>
      <c r="E146" s="290"/>
      <c r="F146" s="291"/>
      <c r="G146" s="291"/>
      <c r="H146" s="311"/>
    </row>
    <row r="147" spans="1:8">
      <c r="A147" s="319"/>
      <c r="B147" s="289"/>
      <c r="C147" s="316"/>
      <c r="D147" s="300"/>
      <c r="E147" s="290"/>
      <c r="F147" s="291"/>
      <c r="G147" s="291"/>
      <c r="H147" s="317"/>
    </row>
    <row r="148" spans="1:8">
      <c r="A148" s="319"/>
      <c r="B148" s="289"/>
      <c r="C148" s="301"/>
      <c r="D148" s="302"/>
      <c r="E148" s="303"/>
      <c r="F148" s="303"/>
      <c r="G148" s="304"/>
      <c r="H148" s="305"/>
    </row>
    <row r="149" spans="1:8">
      <c r="A149" s="319"/>
      <c r="B149" s="289"/>
      <c r="C149" s="313"/>
      <c r="D149" s="300"/>
      <c r="E149" s="290"/>
      <c r="F149" s="291"/>
      <c r="G149" s="291"/>
      <c r="H149" s="311"/>
    </row>
    <row r="150" spans="1:8">
      <c r="A150" s="319"/>
      <c r="B150" s="289"/>
      <c r="C150" s="313"/>
      <c r="D150" s="300"/>
      <c r="E150" s="290"/>
      <c r="F150" s="291"/>
      <c r="G150" s="291"/>
      <c r="H150" s="311"/>
    </row>
    <row r="151" spans="1:8">
      <c r="A151" s="319"/>
      <c r="B151" s="289"/>
      <c r="C151" s="312"/>
      <c r="D151" s="300"/>
      <c r="E151" s="290"/>
      <c r="F151" s="291"/>
      <c r="G151" s="291"/>
      <c r="H151" s="311"/>
    </row>
    <row r="152" spans="1:8">
      <c r="A152" s="323"/>
      <c r="B152" s="323"/>
      <c r="C152" s="323"/>
      <c r="D152" s="323"/>
      <c r="E152" s="323"/>
      <c r="F152" s="323"/>
      <c r="G152" s="323"/>
      <c r="H152" s="323"/>
    </row>
    <row r="153" spans="1:8" ht="54.75" customHeight="1">
      <c r="A153" s="319"/>
      <c r="B153" s="289"/>
      <c r="C153" s="310"/>
      <c r="D153" s="300"/>
      <c r="E153" s="290"/>
      <c r="F153" s="291"/>
      <c r="G153" s="291"/>
      <c r="H153" s="317"/>
    </row>
    <row r="154" spans="1:8">
      <c r="A154" s="319"/>
      <c r="B154" s="289"/>
      <c r="C154" s="301"/>
      <c r="D154" s="302"/>
      <c r="E154" s="290"/>
      <c r="F154" s="291"/>
      <c r="G154" s="291"/>
      <c r="H154" s="311"/>
    </row>
    <row r="155" spans="1:8">
      <c r="A155" s="319"/>
      <c r="B155" s="289"/>
      <c r="C155" s="313"/>
      <c r="D155" s="300"/>
      <c r="E155" s="290"/>
      <c r="F155" s="291"/>
      <c r="G155" s="291"/>
      <c r="H155" s="311"/>
    </row>
    <row r="156" spans="1:8">
      <c r="A156" s="319"/>
      <c r="B156" s="289"/>
      <c r="C156" s="313"/>
      <c r="D156" s="300"/>
      <c r="E156" s="290"/>
      <c r="F156" s="291"/>
      <c r="G156" s="291"/>
      <c r="H156" s="311"/>
    </row>
    <row r="157" spans="1:8">
      <c r="A157" s="319"/>
      <c r="B157" s="289"/>
      <c r="C157" s="316"/>
      <c r="D157" s="300"/>
      <c r="E157" s="290"/>
      <c r="F157" s="291"/>
      <c r="G157" s="291"/>
      <c r="H157" s="317"/>
    </row>
    <row r="158" spans="1:8">
      <c r="A158" s="319"/>
      <c r="B158" s="289"/>
      <c r="C158" s="301"/>
      <c r="D158" s="302"/>
      <c r="E158" s="290"/>
      <c r="F158" s="318"/>
      <c r="G158" s="291"/>
      <c r="H158" s="311"/>
    </row>
    <row r="159" spans="1:8">
      <c r="A159" s="319"/>
      <c r="B159" s="289"/>
      <c r="C159" s="313"/>
      <c r="D159" s="300"/>
      <c r="E159" s="290"/>
      <c r="F159" s="318"/>
      <c r="G159" s="291"/>
      <c r="H159" s="311"/>
    </row>
    <row r="160" spans="1:8">
      <c r="A160" s="319"/>
      <c r="B160" s="289"/>
      <c r="C160" s="313"/>
      <c r="D160" s="300"/>
      <c r="E160" s="290"/>
      <c r="F160" s="318"/>
      <c r="G160" s="291"/>
      <c r="H160" s="311"/>
    </row>
    <row r="161" spans="1:8">
      <c r="A161" s="319"/>
      <c r="B161" s="289"/>
      <c r="C161" s="313"/>
      <c r="D161" s="300"/>
      <c r="E161" s="290"/>
      <c r="F161" s="318"/>
      <c r="G161" s="291"/>
      <c r="H161" s="311"/>
    </row>
    <row r="162" spans="1:8">
      <c r="A162" s="319"/>
      <c r="B162" s="289"/>
      <c r="C162" s="313"/>
      <c r="D162" s="300"/>
      <c r="E162" s="290"/>
      <c r="F162" s="318"/>
      <c r="G162" s="291"/>
      <c r="H162" s="311"/>
    </row>
    <row r="163" spans="1:8">
      <c r="A163" s="319"/>
      <c r="B163" s="289"/>
      <c r="C163" s="313"/>
      <c r="D163" s="300"/>
      <c r="E163" s="290"/>
      <c r="F163" s="318"/>
      <c r="G163" s="291"/>
      <c r="H163" s="311"/>
    </row>
    <row r="164" spans="1:8">
      <c r="A164" s="319"/>
      <c r="B164" s="289"/>
      <c r="C164" s="313"/>
      <c r="D164" s="300"/>
      <c r="E164" s="290"/>
      <c r="F164" s="318"/>
      <c r="G164" s="291"/>
      <c r="H164" s="311"/>
    </row>
    <row r="165" spans="1:8">
      <c r="A165" s="319"/>
      <c r="B165" s="289"/>
      <c r="C165" s="313"/>
      <c r="D165" s="300"/>
      <c r="E165" s="290"/>
      <c r="F165" s="291"/>
      <c r="G165" s="291"/>
      <c r="H165" s="311"/>
    </row>
    <row r="166" spans="1:8">
      <c r="A166" s="319"/>
      <c r="B166" s="289"/>
      <c r="C166" s="313"/>
      <c r="D166" s="300"/>
      <c r="E166" s="290"/>
      <c r="F166" s="291"/>
      <c r="G166" s="291"/>
      <c r="H166" s="311"/>
    </row>
    <row r="167" spans="1:8">
      <c r="A167" s="319"/>
      <c r="B167" s="289"/>
      <c r="C167" s="313"/>
      <c r="D167" s="300"/>
      <c r="E167" s="290"/>
      <c r="F167" s="291"/>
      <c r="G167" s="291"/>
      <c r="H167" s="311"/>
    </row>
    <row r="168" spans="1:8">
      <c r="A168" s="319"/>
      <c r="B168" s="289"/>
      <c r="C168" s="316"/>
      <c r="D168" s="300"/>
      <c r="E168" s="290"/>
      <c r="F168" s="291"/>
      <c r="G168" s="291"/>
      <c r="H168" s="317"/>
    </row>
    <row r="169" spans="1:8">
      <c r="A169" s="319"/>
      <c r="B169" s="289"/>
      <c r="C169" s="301"/>
      <c r="D169" s="302"/>
      <c r="E169" s="290"/>
      <c r="F169" s="318"/>
      <c r="G169" s="291"/>
      <c r="H169" s="311"/>
    </row>
    <row r="170" spans="1:8">
      <c r="A170" s="319"/>
      <c r="B170" s="289"/>
      <c r="C170" s="313"/>
      <c r="D170" s="300"/>
      <c r="E170" s="290"/>
      <c r="F170" s="291"/>
      <c r="G170" s="291"/>
      <c r="H170" s="311"/>
    </row>
    <row r="171" spans="1:8" ht="19.5" customHeight="1">
      <c r="A171" s="319"/>
      <c r="B171" s="289"/>
      <c r="C171" s="313"/>
      <c r="D171" s="300"/>
      <c r="E171" s="290"/>
      <c r="F171" s="291"/>
      <c r="G171" s="291"/>
      <c r="H171" s="311"/>
    </row>
    <row r="172" spans="1:8">
      <c r="A172" s="319"/>
      <c r="B172" s="289"/>
      <c r="C172" s="316"/>
      <c r="D172" s="300"/>
      <c r="E172" s="290"/>
      <c r="F172" s="291"/>
      <c r="G172" s="291"/>
      <c r="H172" s="317"/>
    </row>
    <row r="173" spans="1:8">
      <c r="A173" s="319"/>
      <c r="B173" s="289"/>
      <c r="C173" s="313"/>
      <c r="D173" s="302"/>
      <c r="E173" s="290"/>
      <c r="F173" s="318"/>
      <c r="G173" s="291"/>
      <c r="H173" s="311"/>
    </row>
    <row r="174" spans="1:8" ht="19.5" customHeight="1">
      <c r="A174" s="319"/>
      <c r="B174" s="289"/>
      <c r="C174" s="313"/>
      <c r="D174" s="300"/>
      <c r="E174" s="290"/>
      <c r="F174" s="291"/>
      <c r="G174" s="291"/>
      <c r="H174" s="311"/>
    </row>
    <row r="175" spans="1:8">
      <c r="A175" s="319"/>
      <c r="B175" s="289"/>
      <c r="C175" s="313"/>
      <c r="D175" s="300"/>
      <c r="E175" s="290"/>
      <c r="F175" s="291"/>
      <c r="G175" s="291"/>
      <c r="H175" s="311"/>
    </row>
    <row r="176" spans="1:8">
      <c r="A176" s="319"/>
      <c r="B176" s="289"/>
      <c r="C176" s="313"/>
      <c r="D176" s="300"/>
      <c r="E176" s="290"/>
      <c r="F176" s="291"/>
      <c r="G176" s="291"/>
      <c r="H176" s="311"/>
    </row>
    <row r="177" spans="1:8">
      <c r="A177" s="319"/>
      <c r="B177" s="289"/>
      <c r="C177" s="313"/>
      <c r="D177" s="300"/>
      <c r="E177" s="290"/>
      <c r="F177" s="291"/>
      <c r="G177" s="291"/>
      <c r="H177" s="311"/>
    </row>
    <row r="178" spans="1:8">
      <c r="A178" s="319"/>
      <c r="B178" s="289"/>
      <c r="C178" s="313"/>
      <c r="D178" s="300"/>
      <c r="E178" s="290"/>
      <c r="F178" s="291"/>
      <c r="G178" s="291"/>
      <c r="H178" s="311"/>
    </row>
    <row r="179" spans="1:8">
      <c r="A179" s="323"/>
      <c r="B179" s="323"/>
      <c r="C179" s="323"/>
      <c r="D179" s="323"/>
      <c r="E179" s="323"/>
      <c r="F179" s="323"/>
      <c r="G179" s="323"/>
      <c r="H179" s="323"/>
    </row>
    <row r="180" spans="1:8">
      <c r="A180" s="319"/>
      <c r="B180" s="289"/>
      <c r="C180" s="316"/>
      <c r="D180" s="300"/>
      <c r="E180" s="290"/>
      <c r="F180" s="291"/>
      <c r="G180" s="291"/>
      <c r="H180" s="317"/>
    </row>
    <row r="181" spans="1:8">
      <c r="A181" s="319"/>
      <c r="B181" s="289"/>
      <c r="C181" s="313"/>
      <c r="D181" s="300"/>
      <c r="E181" s="290"/>
      <c r="F181" s="291"/>
      <c r="G181" s="291"/>
      <c r="H181" s="311"/>
    </row>
    <row r="182" spans="1:8">
      <c r="A182" s="319"/>
      <c r="B182" s="289"/>
      <c r="C182" s="313"/>
      <c r="D182" s="300"/>
      <c r="E182" s="290"/>
      <c r="F182" s="291"/>
      <c r="G182" s="291"/>
      <c r="H182" s="311"/>
    </row>
    <row r="183" spans="1:8">
      <c r="A183" s="319"/>
      <c r="B183" s="289"/>
      <c r="C183" s="316"/>
      <c r="D183" s="300"/>
      <c r="E183" s="290"/>
      <c r="F183" s="291"/>
      <c r="G183" s="291"/>
      <c r="H183" s="317"/>
    </row>
    <row r="184" spans="1:8">
      <c r="A184" s="319"/>
      <c r="B184" s="289"/>
      <c r="C184" s="313"/>
      <c r="D184" s="300"/>
      <c r="E184" s="290"/>
      <c r="F184" s="291"/>
      <c r="G184" s="291"/>
      <c r="H184" s="311"/>
    </row>
    <row r="185" spans="1:8">
      <c r="A185" s="319"/>
      <c r="B185" s="289"/>
      <c r="C185" s="313"/>
      <c r="D185" s="300"/>
      <c r="E185" s="290"/>
      <c r="F185" s="291"/>
      <c r="G185" s="291"/>
      <c r="H185" s="311"/>
    </row>
    <row r="186" spans="1:8">
      <c r="A186" s="319"/>
      <c r="B186" s="289"/>
      <c r="C186" s="316"/>
      <c r="D186" s="300"/>
      <c r="E186" s="290"/>
      <c r="F186" s="291"/>
      <c r="G186" s="291"/>
      <c r="H186" s="317"/>
    </row>
    <row r="187" spans="1:8">
      <c r="A187" s="319"/>
      <c r="B187" s="289"/>
      <c r="C187" s="313"/>
      <c r="D187" s="300"/>
      <c r="E187" s="290"/>
      <c r="F187" s="291"/>
      <c r="G187" s="291"/>
      <c r="H187" s="311"/>
    </row>
    <row r="188" spans="1:8">
      <c r="A188" s="319"/>
      <c r="B188" s="289"/>
      <c r="C188" s="313"/>
      <c r="D188" s="300"/>
      <c r="E188" s="290"/>
      <c r="F188" s="291"/>
      <c r="G188" s="291"/>
      <c r="H188" s="311"/>
    </row>
    <row r="189" spans="1:8">
      <c r="A189" s="319"/>
      <c r="B189" s="289"/>
      <c r="C189" s="316"/>
      <c r="D189" s="300"/>
      <c r="E189" s="290"/>
      <c r="F189" s="291"/>
      <c r="G189" s="291"/>
      <c r="H189" s="317"/>
    </row>
    <row r="190" spans="1:8">
      <c r="A190" s="319"/>
      <c r="B190" s="289"/>
      <c r="C190" s="313"/>
      <c r="D190" s="300"/>
      <c r="E190" s="290"/>
      <c r="F190" s="291"/>
      <c r="G190" s="291"/>
      <c r="H190" s="311"/>
    </row>
    <row r="191" spans="1:8" ht="18" customHeight="1">
      <c r="A191" s="319"/>
      <c r="B191" s="289"/>
      <c r="C191" s="313"/>
      <c r="D191" s="300"/>
      <c r="E191" s="290"/>
      <c r="F191" s="291"/>
      <c r="G191" s="291"/>
      <c r="H191" s="311"/>
    </row>
    <row r="192" spans="1:8">
      <c r="A192" s="319"/>
      <c r="B192" s="289"/>
      <c r="C192" s="313"/>
      <c r="D192" s="300"/>
      <c r="E192" s="290"/>
      <c r="F192" s="291"/>
      <c r="G192" s="291"/>
      <c r="H192" s="311"/>
    </row>
    <row r="193" spans="1:28">
      <c r="A193" s="319"/>
      <c r="B193" s="289"/>
      <c r="C193" s="313"/>
      <c r="D193" s="300"/>
      <c r="E193" s="290"/>
      <c r="F193" s="291"/>
      <c r="G193" s="291"/>
      <c r="H193" s="311"/>
    </row>
    <row r="194" spans="1:28">
      <c r="A194" s="319"/>
      <c r="B194" s="289"/>
      <c r="C194" s="313"/>
      <c r="D194" s="300"/>
      <c r="E194" s="290"/>
      <c r="F194" s="291"/>
      <c r="G194" s="291"/>
      <c r="H194" s="311"/>
    </row>
    <row r="195" spans="1:28">
      <c r="A195" s="319"/>
      <c r="B195" s="289"/>
      <c r="C195" s="313"/>
      <c r="D195" s="300"/>
      <c r="E195" s="290"/>
      <c r="F195" s="291"/>
      <c r="G195" s="291"/>
      <c r="H195" s="311"/>
    </row>
    <row r="196" spans="1:28">
      <c r="A196" s="319"/>
      <c r="B196" s="289"/>
      <c r="C196" s="313"/>
      <c r="D196" s="300"/>
      <c r="E196" s="290"/>
      <c r="F196" s="291"/>
      <c r="G196" s="291"/>
      <c r="H196" s="311"/>
    </row>
    <row r="197" spans="1:28">
      <c r="A197" s="319"/>
      <c r="B197" s="289"/>
      <c r="C197" s="316"/>
      <c r="D197" s="300"/>
      <c r="E197" s="290"/>
      <c r="F197" s="291"/>
      <c r="G197" s="291"/>
      <c r="H197" s="317"/>
      <c r="V197" s="415"/>
      <c r="W197" s="415"/>
      <c r="X197" s="415"/>
      <c r="Y197" s="415"/>
      <c r="Z197" s="415"/>
      <c r="AA197" s="415"/>
      <c r="AB197" s="415"/>
    </row>
    <row r="198" spans="1:28">
      <c r="A198" s="319"/>
      <c r="B198" s="289"/>
      <c r="C198" s="313"/>
      <c r="D198" s="300"/>
      <c r="E198" s="290"/>
      <c r="F198" s="291"/>
      <c r="G198" s="291"/>
      <c r="H198" s="311"/>
    </row>
    <row r="199" spans="1:28" ht="18.75" customHeight="1">
      <c r="A199" s="319"/>
      <c r="B199" s="289"/>
      <c r="C199" s="313"/>
      <c r="D199" s="300"/>
      <c r="E199" s="290"/>
      <c r="F199" s="291"/>
      <c r="G199" s="291"/>
      <c r="H199" s="311"/>
    </row>
    <row r="200" spans="1:28">
      <c r="A200" s="319"/>
      <c r="B200" s="289"/>
      <c r="C200" s="313"/>
      <c r="D200" s="300"/>
      <c r="E200" s="290"/>
      <c r="F200" s="291"/>
      <c r="G200" s="291"/>
      <c r="H200" s="311"/>
    </row>
    <row r="201" spans="1:28" ht="16.5" customHeight="1">
      <c r="A201" s="319"/>
      <c r="B201" s="289"/>
      <c r="C201" s="313"/>
      <c r="D201" s="300"/>
      <c r="E201" s="290"/>
      <c r="F201" s="291"/>
      <c r="G201" s="291"/>
      <c r="H201" s="311"/>
    </row>
    <row r="202" spans="1:28" ht="17.25" customHeight="1">
      <c r="A202" s="319"/>
      <c r="B202" s="289"/>
      <c r="C202" s="313"/>
      <c r="D202" s="300"/>
      <c r="E202" s="290"/>
      <c r="F202" s="291"/>
      <c r="G202" s="291"/>
      <c r="H202" s="311"/>
    </row>
    <row r="203" spans="1:28">
      <c r="A203" s="319"/>
      <c r="B203" s="289"/>
      <c r="C203" s="313"/>
      <c r="D203" s="300"/>
      <c r="E203" s="290"/>
      <c r="F203" s="291"/>
      <c r="G203" s="291"/>
      <c r="H203" s="311"/>
    </row>
    <row r="204" spans="1:28">
      <c r="A204" s="319"/>
      <c r="B204" s="289"/>
      <c r="C204" s="316"/>
      <c r="D204" s="300"/>
      <c r="E204" s="290"/>
      <c r="F204" s="291"/>
      <c r="G204" s="291"/>
      <c r="H204" s="317"/>
    </row>
    <row r="205" spans="1:28">
      <c r="A205" s="319"/>
      <c r="B205" s="289"/>
      <c r="C205" s="313"/>
      <c r="D205" s="300"/>
      <c r="E205" s="290"/>
      <c r="F205" s="291"/>
      <c r="G205" s="291"/>
      <c r="H205" s="311"/>
    </row>
    <row r="206" spans="1:28">
      <c r="A206" s="319"/>
      <c r="B206" s="289"/>
      <c r="C206" s="313"/>
      <c r="D206" s="300"/>
      <c r="E206" s="290"/>
      <c r="F206" s="291"/>
      <c r="G206" s="291"/>
      <c r="H206" s="311"/>
    </row>
    <row r="207" spans="1:28">
      <c r="A207" s="319"/>
      <c r="B207" s="289"/>
      <c r="C207" s="313"/>
      <c r="D207" s="300"/>
      <c r="E207" s="290"/>
      <c r="F207" s="291"/>
      <c r="G207" s="291"/>
      <c r="H207" s="311"/>
    </row>
    <row r="208" spans="1:28" ht="14.25" customHeight="1">
      <c r="A208" s="319"/>
      <c r="B208" s="289"/>
      <c r="C208" s="313"/>
      <c r="D208" s="300"/>
      <c r="E208" s="290"/>
      <c r="F208" s="291"/>
      <c r="G208" s="291"/>
      <c r="H208" s="311"/>
    </row>
    <row r="209" spans="1:8" ht="18.75" customHeight="1">
      <c r="A209" s="319"/>
      <c r="B209" s="289"/>
      <c r="C209" s="313"/>
      <c r="D209" s="300"/>
      <c r="E209" s="290"/>
      <c r="F209" s="291"/>
      <c r="G209" s="291"/>
      <c r="H209" s="311"/>
    </row>
    <row r="210" spans="1:8">
      <c r="A210" s="319"/>
      <c r="B210" s="289"/>
      <c r="C210" s="313"/>
      <c r="D210" s="300"/>
      <c r="E210" s="290"/>
      <c r="F210" s="291"/>
      <c r="G210" s="291"/>
      <c r="H210" s="311"/>
    </row>
    <row r="211" spans="1:8">
      <c r="A211" s="319"/>
      <c r="B211" s="289"/>
      <c r="C211" s="316"/>
      <c r="D211" s="300"/>
      <c r="E211" s="290"/>
      <c r="F211" s="291"/>
      <c r="G211" s="291"/>
      <c r="H211" s="317"/>
    </row>
    <row r="212" spans="1:8">
      <c r="A212" s="319"/>
      <c r="B212" s="289"/>
      <c r="C212" s="313"/>
      <c r="D212" s="300"/>
      <c r="E212" s="290"/>
      <c r="F212" s="291"/>
      <c r="G212" s="291"/>
      <c r="H212" s="311"/>
    </row>
    <row r="213" spans="1:8">
      <c r="A213" s="319"/>
      <c r="B213" s="289"/>
      <c r="C213" s="313"/>
      <c r="D213" s="300"/>
      <c r="E213" s="290"/>
      <c r="F213" s="291"/>
      <c r="G213" s="291"/>
      <c r="H213" s="311"/>
    </row>
    <row r="214" spans="1:8">
      <c r="A214" s="319"/>
      <c r="B214" s="289"/>
      <c r="C214" s="313"/>
      <c r="D214" s="300"/>
      <c r="E214" s="290"/>
      <c r="F214" s="291"/>
      <c r="G214" s="291"/>
      <c r="H214" s="311"/>
    </row>
    <row r="215" spans="1:8">
      <c r="A215" s="319"/>
      <c r="B215" s="289"/>
      <c r="C215" s="316"/>
      <c r="D215" s="300"/>
      <c r="E215" s="290"/>
      <c r="F215" s="291"/>
      <c r="G215" s="291"/>
      <c r="H215" s="317"/>
    </row>
    <row r="216" spans="1:8">
      <c r="A216" s="319"/>
      <c r="B216" s="289"/>
      <c r="C216" s="313"/>
      <c r="D216" s="300"/>
      <c r="E216" s="290"/>
      <c r="F216" s="291"/>
      <c r="G216" s="291"/>
      <c r="H216" s="311"/>
    </row>
    <row r="217" spans="1:8">
      <c r="A217" s="319"/>
      <c r="B217" s="289"/>
      <c r="C217" s="313"/>
      <c r="D217" s="300"/>
      <c r="E217" s="290"/>
      <c r="F217" s="291"/>
      <c r="G217" s="291"/>
      <c r="H217" s="311"/>
    </row>
    <row r="218" spans="1:8">
      <c r="A218" s="319"/>
      <c r="B218" s="289"/>
      <c r="C218" s="313"/>
      <c r="D218" s="300"/>
      <c r="E218" s="290"/>
      <c r="F218" s="291"/>
      <c r="G218" s="291"/>
      <c r="H218" s="311"/>
    </row>
    <row r="219" spans="1:8">
      <c r="A219" s="319"/>
      <c r="B219" s="289"/>
      <c r="C219" s="312"/>
      <c r="D219" s="300"/>
      <c r="E219" s="290"/>
      <c r="F219" s="291"/>
      <c r="G219" s="291"/>
      <c r="H219" s="311"/>
    </row>
    <row r="220" spans="1:8">
      <c r="A220" s="319"/>
      <c r="B220" s="289"/>
      <c r="C220" s="316"/>
      <c r="D220" s="300"/>
      <c r="E220" s="290"/>
      <c r="F220" s="291"/>
      <c r="G220" s="291"/>
      <c r="H220" s="317"/>
    </row>
    <row r="221" spans="1:8">
      <c r="A221" s="319"/>
      <c r="B221" s="289"/>
      <c r="C221" s="313"/>
      <c r="D221" s="300"/>
      <c r="E221" s="290"/>
      <c r="F221" s="291"/>
      <c r="G221" s="291"/>
      <c r="H221" s="311"/>
    </row>
    <row r="222" spans="1:8" ht="21" customHeight="1">
      <c r="A222" s="319"/>
      <c r="B222" s="289"/>
      <c r="C222" s="313"/>
      <c r="D222" s="300"/>
      <c r="E222" s="290"/>
      <c r="F222" s="291"/>
      <c r="G222" s="291"/>
      <c r="H222" s="311"/>
    </row>
    <row r="223" spans="1:8">
      <c r="A223" s="319"/>
      <c r="B223" s="289"/>
      <c r="C223" s="313"/>
      <c r="D223" s="300"/>
      <c r="E223" s="290"/>
      <c r="F223" s="291"/>
      <c r="G223" s="291"/>
      <c r="H223" s="311"/>
    </row>
    <row r="224" spans="1:8">
      <c r="A224" s="319"/>
      <c r="B224" s="289"/>
      <c r="C224" s="313"/>
      <c r="D224" s="300"/>
      <c r="E224" s="290"/>
      <c r="F224" s="291"/>
      <c r="G224" s="291"/>
      <c r="H224" s="311"/>
    </row>
    <row r="225" spans="1:8">
      <c r="A225" s="319"/>
      <c r="B225" s="289"/>
      <c r="C225" s="313"/>
      <c r="D225" s="300"/>
      <c r="E225" s="290"/>
      <c r="F225" s="291"/>
      <c r="G225" s="291"/>
      <c r="H225" s="311"/>
    </row>
    <row r="226" spans="1:8">
      <c r="A226" s="319"/>
      <c r="B226" s="289"/>
      <c r="C226" s="313"/>
      <c r="D226" s="300"/>
      <c r="E226" s="290"/>
      <c r="F226" s="291"/>
      <c r="G226" s="291"/>
      <c r="H226" s="311"/>
    </row>
    <row r="227" spans="1:8">
      <c r="A227" s="319"/>
      <c r="B227" s="289"/>
      <c r="C227" s="313"/>
      <c r="D227" s="300"/>
      <c r="E227" s="290"/>
      <c r="F227" s="291"/>
      <c r="G227" s="291"/>
      <c r="H227" s="311"/>
    </row>
    <row r="228" spans="1:8">
      <c r="A228" s="319"/>
      <c r="B228" s="289"/>
      <c r="C228" s="316"/>
      <c r="D228" s="300"/>
      <c r="E228" s="290"/>
      <c r="F228" s="291"/>
      <c r="G228" s="291"/>
      <c r="H228" s="317"/>
    </row>
    <row r="229" spans="1:8">
      <c r="A229" s="319"/>
      <c r="B229" s="289"/>
      <c r="C229" s="313"/>
      <c r="D229" s="300"/>
      <c r="E229" s="290"/>
      <c r="F229" s="291"/>
      <c r="G229" s="291"/>
      <c r="H229" s="311"/>
    </row>
    <row r="230" spans="1:8">
      <c r="A230" s="319"/>
      <c r="B230" s="289"/>
      <c r="C230" s="313"/>
      <c r="D230" s="300"/>
      <c r="E230" s="290"/>
      <c r="F230" s="291"/>
      <c r="G230" s="291"/>
      <c r="H230" s="311"/>
    </row>
    <row r="231" spans="1:8">
      <c r="A231" s="319"/>
      <c r="B231" s="289"/>
      <c r="C231" s="312"/>
      <c r="D231" s="300"/>
      <c r="E231" s="290"/>
      <c r="F231" s="291"/>
      <c r="G231" s="291"/>
      <c r="H231" s="311"/>
    </row>
    <row r="232" spans="1:8">
      <c r="A232" s="319"/>
      <c r="B232" s="289"/>
      <c r="C232" s="316"/>
      <c r="D232" s="300"/>
      <c r="E232" s="290"/>
      <c r="F232" s="291"/>
      <c r="G232" s="291"/>
      <c r="H232" s="317"/>
    </row>
    <row r="233" spans="1:8">
      <c r="A233" s="319"/>
      <c r="B233" s="289"/>
      <c r="C233" s="313"/>
      <c r="D233" s="300"/>
      <c r="E233" s="290"/>
      <c r="F233" s="291"/>
      <c r="G233" s="291"/>
      <c r="H233" s="311"/>
    </row>
    <row r="234" spans="1:8" ht="17.25" customHeight="1">
      <c r="A234" s="319"/>
      <c r="B234" s="289"/>
      <c r="C234" s="313"/>
      <c r="D234" s="300"/>
      <c r="E234" s="290"/>
      <c r="F234" s="291"/>
      <c r="G234" s="291"/>
      <c r="H234" s="311"/>
    </row>
    <row r="235" spans="1:8">
      <c r="A235" s="319"/>
      <c r="B235" s="289"/>
      <c r="C235" s="313"/>
      <c r="D235" s="300"/>
      <c r="E235" s="290"/>
      <c r="F235" s="291"/>
      <c r="G235" s="291"/>
      <c r="H235" s="311"/>
    </row>
    <row r="236" spans="1:8">
      <c r="A236" s="319"/>
      <c r="B236" s="289"/>
      <c r="C236" s="313"/>
      <c r="D236" s="300"/>
      <c r="E236" s="290"/>
      <c r="F236" s="291"/>
      <c r="G236" s="291"/>
      <c r="H236" s="311"/>
    </row>
    <row r="237" spans="1:8">
      <c r="A237" s="319"/>
      <c r="B237" s="289"/>
      <c r="C237" s="313"/>
      <c r="D237" s="300"/>
      <c r="E237" s="290"/>
      <c r="F237" s="291"/>
      <c r="G237" s="291"/>
      <c r="H237" s="311"/>
    </row>
    <row r="238" spans="1:8">
      <c r="A238" s="319"/>
      <c r="B238" s="289"/>
      <c r="C238" s="313"/>
      <c r="D238" s="300"/>
      <c r="E238" s="290"/>
      <c r="F238" s="291"/>
      <c r="G238" s="291"/>
      <c r="H238" s="311"/>
    </row>
    <row r="239" spans="1:8">
      <c r="A239" s="319"/>
      <c r="B239" s="289"/>
      <c r="C239" s="316"/>
      <c r="D239" s="300"/>
      <c r="E239" s="290"/>
      <c r="F239" s="291"/>
      <c r="G239" s="291"/>
      <c r="H239" s="317"/>
    </row>
    <row r="240" spans="1:8">
      <c r="A240" s="319"/>
      <c r="B240" s="289"/>
      <c r="C240" s="313"/>
      <c r="D240" s="300"/>
      <c r="E240" s="290"/>
      <c r="F240" s="291"/>
      <c r="G240" s="291"/>
      <c r="H240" s="311"/>
    </row>
    <row r="241" spans="1:22">
      <c r="A241" s="319"/>
      <c r="B241" s="289"/>
      <c r="C241" s="313"/>
      <c r="D241" s="300"/>
      <c r="E241" s="290"/>
      <c r="F241" s="291"/>
      <c r="G241" s="291"/>
      <c r="H241" s="311"/>
    </row>
    <row r="242" spans="1:22">
      <c r="A242" s="319"/>
      <c r="B242" s="289"/>
      <c r="C242" s="313"/>
      <c r="D242" s="300"/>
      <c r="E242" s="290"/>
      <c r="F242" s="291"/>
      <c r="G242" s="291"/>
      <c r="H242" s="311"/>
    </row>
    <row r="243" spans="1:22" ht="16.5" customHeight="1">
      <c r="A243" s="319"/>
      <c r="B243" s="289"/>
      <c r="C243" s="313"/>
      <c r="D243" s="300"/>
      <c r="E243" s="290"/>
      <c r="F243" s="291"/>
      <c r="G243" s="291"/>
      <c r="H243" s="311"/>
    </row>
    <row r="244" spans="1:22">
      <c r="A244" s="319"/>
      <c r="B244" s="289"/>
      <c r="C244" s="316"/>
      <c r="D244" s="300"/>
      <c r="E244" s="290"/>
      <c r="F244" s="291"/>
      <c r="G244" s="291"/>
      <c r="H244" s="317"/>
    </row>
    <row r="245" spans="1:22">
      <c r="A245" s="319"/>
      <c r="B245" s="300"/>
      <c r="C245" s="310"/>
      <c r="D245" s="300"/>
      <c r="E245" s="291"/>
      <c r="F245" s="291"/>
      <c r="G245" s="291"/>
      <c r="H245" s="311"/>
    </row>
    <row r="246" spans="1:22">
      <c r="A246" s="319"/>
      <c r="B246" s="300"/>
      <c r="C246" s="312"/>
      <c r="D246" s="300"/>
      <c r="E246" s="320"/>
      <c r="F246" s="291"/>
      <c r="G246" s="291"/>
      <c r="H246" s="311"/>
    </row>
    <row r="247" spans="1:22">
      <c r="A247" s="314"/>
      <c r="B247" s="321"/>
      <c r="C247" s="322"/>
      <c r="D247" s="323"/>
      <c r="E247" s="324"/>
      <c r="F247" s="325"/>
      <c r="G247" s="325"/>
      <c r="H247" s="325"/>
      <c r="J247" s="25"/>
    </row>
    <row r="248" spans="1:22">
      <c r="A248" s="314"/>
      <c r="B248" s="326"/>
      <c r="C248" s="322"/>
      <c r="D248" s="323"/>
      <c r="E248" s="324"/>
      <c r="F248" s="325"/>
      <c r="G248" s="325"/>
      <c r="H248" s="325"/>
      <c r="J248" s="25"/>
    </row>
    <row r="249" spans="1:22">
      <c r="A249" s="327"/>
      <c r="B249" s="327"/>
      <c r="C249" s="328"/>
      <c r="D249" s="327"/>
      <c r="E249" s="327"/>
      <c r="F249" s="327"/>
      <c r="G249" s="327"/>
      <c r="H249" s="329"/>
      <c r="I249" s="65" t="e">
        <f>#REF!+#REF!</f>
        <v>#REF!</v>
      </c>
      <c r="J249" s="65"/>
      <c r="V249" s="66"/>
    </row>
    <row r="250" spans="1:22">
      <c r="A250" s="327"/>
      <c r="B250" s="327"/>
      <c r="C250" s="328"/>
      <c r="D250" s="330"/>
      <c r="E250" s="327"/>
      <c r="F250" s="327"/>
      <c r="G250" s="327"/>
      <c r="H250" s="331"/>
      <c r="J250" s="61"/>
    </row>
    <row r="251" spans="1:22">
      <c r="A251" s="327"/>
      <c r="B251" s="327"/>
      <c r="C251" s="328"/>
      <c r="D251" s="330"/>
      <c r="E251" s="327"/>
      <c r="F251" s="327"/>
      <c r="G251" s="327"/>
      <c r="H251" s="331"/>
      <c r="J251" s="61"/>
    </row>
    <row r="252" spans="1:22">
      <c r="A252" s="327"/>
      <c r="B252" s="327"/>
      <c r="C252" s="328"/>
      <c r="D252" s="330"/>
      <c r="E252" s="327"/>
      <c r="F252" s="327"/>
      <c r="G252" s="327"/>
      <c r="H252" s="331"/>
      <c r="J252" s="69" t="e">
        <f>#REF!+#REF!+#REF!+#REF!+#REF!+#REF!+#REF!</f>
        <v>#REF!</v>
      </c>
    </row>
    <row r="253" spans="1:22">
      <c r="A253" s="327"/>
      <c r="B253" s="327"/>
      <c r="C253" s="328"/>
      <c r="D253" s="327"/>
      <c r="E253" s="327"/>
      <c r="F253" s="327"/>
      <c r="G253" s="327"/>
      <c r="H253" s="331"/>
      <c r="I253" s="65" t="e">
        <f>I249*1.08*1.06</f>
        <v>#REF!</v>
      </c>
      <c r="J253" s="70" t="e">
        <f>J252*1.08*1.06</f>
        <v>#REF!</v>
      </c>
    </row>
    <row r="254" spans="1:22">
      <c r="A254" s="416"/>
      <c r="B254" s="416"/>
      <c r="C254" s="416"/>
      <c r="D254" s="416"/>
      <c r="E254" s="416"/>
      <c r="F254" s="416"/>
      <c r="G254" s="416"/>
      <c r="H254" s="416"/>
      <c r="J254" s="61"/>
    </row>
    <row r="255" spans="1:22">
      <c r="A255" s="72"/>
      <c r="B255" s="73"/>
      <c r="C255" s="74"/>
      <c r="D255" s="45"/>
      <c r="E255" s="75"/>
      <c r="F255" s="75"/>
      <c r="G255" s="46"/>
      <c r="H255" s="76"/>
      <c r="J255" s="61"/>
    </row>
    <row r="256" spans="1:22">
      <c r="A256" s="72"/>
      <c r="B256" s="73"/>
      <c r="C256" s="74"/>
      <c r="D256" s="45"/>
      <c r="E256" s="75"/>
      <c r="F256" s="75"/>
      <c r="G256" s="46"/>
      <c r="H256" s="76"/>
      <c r="J256" s="61"/>
    </row>
    <row r="257" spans="1:10">
      <c r="A257" s="367"/>
      <c r="B257" s="368"/>
      <c r="C257" s="369"/>
      <c r="D257" s="367"/>
      <c r="E257" s="370"/>
      <c r="F257" s="363"/>
      <c r="G257" s="370"/>
      <c r="H257" s="363"/>
      <c r="J257" s="61"/>
    </row>
    <row r="258" spans="1:10">
      <c r="A258" s="439"/>
      <c r="B258" s="439"/>
      <c r="C258" s="439"/>
      <c r="D258" s="439"/>
      <c r="E258" s="439"/>
      <c r="F258" s="439"/>
      <c r="G258" s="439"/>
      <c r="H258" s="439"/>
      <c r="J258" s="1"/>
    </row>
    <row r="260" spans="1:10">
      <c r="A260" s="440"/>
      <c r="B260" s="441"/>
      <c r="C260" s="441"/>
      <c r="D260" s="441"/>
      <c r="E260" s="441"/>
      <c r="F260" s="441"/>
      <c r="G260" s="441"/>
      <c r="H260" s="441"/>
      <c r="I260" s="80"/>
      <c r="J260" s="81"/>
    </row>
    <row r="261" spans="1:10">
      <c r="A261" s="82"/>
      <c r="B261" s="82"/>
      <c r="C261" s="18"/>
      <c r="D261" s="77"/>
      <c r="E261" s="78"/>
      <c r="F261" s="18"/>
      <c r="I261" s="79"/>
      <c r="J261" s="65"/>
    </row>
    <row r="262" spans="1:10">
      <c r="A262" s="82"/>
      <c r="B262" s="82"/>
      <c r="C262" s="439"/>
      <c r="D262" s="439"/>
      <c r="E262" s="439"/>
      <c r="F262" s="439"/>
      <c r="G262" s="439"/>
      <c r="H262" s="439"/>
      <c r="I262" s="439"/>
      <c r="J262" s="439"/>
    </row>
    <row r="263" spans="1:10">
      <c r="A263" s="82"/>
      <c r="B263" s="82"/>
      <c r="C263" s="18"/>
      <c r="D263" s="77"/>
      <c r="E263" s="78"/>
      <c r="F263" s="18"/>
      <c r="I263" s="79"/>
      <c r="J263" s="65"/>
    </row>
  </sheetData>
  <mergeCells count="37">
    <mergeCell ref="A260:H260"/>
    <mergeCell ref="C262:J262"/>
    <mergeCell ref="A38:A44"/>
    <mergeCell ref="A45:A47"/>
    <mergeCell ref="A254:H254"/>
    <mergeCell ref="A31:A37"/>
    <mergeCell ref="A258:H258"/>
    <mergeCell ref="A91:A97"/>
    <mergeCell ref="A79:A85"/>
    <mergeCell ref="A106:A113"/>
    <mergeCell ref="A48:A53"/>
    <mergeCell ref="A61:A64"/>
    <mergeCell ref="A65:A69"/>
    <mergeCell ref="A71:A77"/>
    <mergeCell ref="A86:A90"/>
    <mergeCell ref="A98:A105"/>
    <mergeCell ref="A1:H1"/>
    <mergeCell ref="A2:H2"/>
    <mergeCell ref="A3:H3"/>
    <mergeCell ref="A5:H5"/>
    <mergeCell ref="C4:J4"/>
    <mergeCell ref="A18:A23"/>
    <mergeCell ref="B6:B7"/>
    <mergeCell ref="V197:AB197"/>
    <mergeCell ref="C131:J131"/>
    <mergeCell ref="C6:C7"/>
    <mergeCell ref="D6:D7"/>
    <mergeCell ref="E6:F6"/>
    <mergeCell ref="G6:H6"/>
    <mergeCell ref="A9:C9"/>
    <mergeCell ref="A10:C10"/>
    <mergeCell ref="A11:A17"/>
    <mergeCell ref="A6:A7"/>
    <mergeCell ref="A24:A30"/>
    <mergeCell ref="A54:A59"/>
    <mergeCell ref="A114:A118"/>
    <mergeCell ref="A120:A126"/>
  </mergeCells>
  <phoneticPr fontId="39" type="noConversion"/>
  <pageMargins left="0.48" right="0.28000000000000003" top="0.62" bottom="0.51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topLeftCell="A76" zoomScale="115" zoomScaleNormal="115" workbookViewId="0">
      <selection activeCell="C87" sqref="C87:J87"/>
    </sheetView>
  </sheetViews>
  <sheetFormatPr defaultRowHeight="15.75"/>
  <cols>
    <col min="1" max="1" width="4.5703125" style="18" customWidth="1"/>
    <col min="2" max="2" width="7.7109375" style="77" customWidth="1"/>
    <col min="3" max="3" width="32.85546875" style="78" customWidth="1"/>
    <col min="4" max="4" width="8.5703125" style="18" customWidth="1"/>
    <col min="5" max="5" width="8.85546875" style="79" customWidth="1"/>
    <col min="6" max="6" width="10.140625" style="65" customWidth="1"/>
    <col min="7" max="7" width="8.5703125" style="79" customWidth="1"/>
    <col min="8" max="8" width="10.7109375" style="65" customWidth="1"/>
    <col min="9" max="9" width="13.28515625" style="1" hidden="1" customWidth="1"/>
    <col min="10" max="10" width="12.85546875" style="2" hidden="1" customWidth="1"/>
    <col min="11" max="11" width="8.28515625" style="2" hidden="1" customWidth="1"/>
    <col min="12" max="12" width="11.42578125" style="2" hidden="1" customWidth="1"/>
    <col min="13" max="13" width="6.7109375" style="2" hidden="1" customWidth="1"/>
    <col min="14" max="21" width="0" style="2" hidden="1" customWidth="1"/>
    <col min="22" max="22" width="13.140625" style="2" bestFit="1" customWidth="1"/>
    <col min="23" max="16384" width="9.140625" style="2"/>
  </cols>
  <sheetData>
    <row r="1" spans="1:12" ht="8.25" customHeight="1">
      <c r="A1" s="431"/>
      <c r="B1" s="432"/>
      <c r="C1" s="432"/>
      <c r="D1" s="432"/>
      <c r="E1" s="432"/>
      <c r="F1" s="432"/>
      <c r="G1" s="432"/>
      <c r="H1" s="432"/>
    </row>
    <row r="2" spans="1:12" ht="28.5" customHeight="1">
      <c r="A2" s="433" t="s">
        <v>22</v>
      </c>
      <c r="B2" s="434"/>
      <c r="C2" s="434"/>
      <c r="D2" s="434"/>
      <c r="E2" s="434"/>
      <c r="F2" s="434"/>
      <c r="G2" s="434"/>
      <c r="H2" s="434"/>
    </row>
    <row r="3" spans="1:12">
      <c r="A3" s="433" t="s">
        <v>89</v>
      </c>
      <c r="B3" s="434"/>
      <c r="C3" s="434"/>
      <c r="D3" s="434"/>
      <c r="E3" s="434"/>
      <c r="F3" s="434"/>
      <c r="G3" s="434"/>
      <c r="H3" s="434"/>
    </row>
    <row r="4" spans="1:12">
      <c r="A4" s="137"/>
      <c r="B4" s="164"/>
      <c r="C4" s="434" t="s">
        <v>165</v>
      </c>
      <c r="D4" s="434"/>
      <c r="E4" s="434"/>
      <c r="F4" s="434"/>
      <c r="G4" s="434"/>
      <c r="H4" s="434"/>
    </row>
    <row r="5" spans="1:12" ht="20.25" customHeight="1" thickBot="1">
      <c r="A5" s="435" t="s">
        <v>274</v>
      </c>
      <c r="B5" s="435"/>
      <c r="C5" s="435"/>
      <c r="D5" s="435"/>
      <c r="E5" s="435"/>
      <c r="F5" s="435"/>
      <c r="G5" s="435"/>
      <c r="H5" s="435"/>
    </row>
    <row r="6" spans="1:12" s="4" customFormat="1" ht="12" thickTop="1">
      <c r="A6" s="429" t="s">
        <v>1</v>
      </c>
      <c r="B6" s="413" t="s">
        <v>2</v>
      </c>
      <c r="C6" s="413" t="s">
        <v>3</v>
      </c>
      <c r="D6" s="418" t="s">
        <v>4</v>
      </c>
      <c r="E6" s="420" t="s">
        <v>5</v>
      </c>
      <c r="F6" s="420"/>
      <c r="G6" s="421" t="s">
        <v>6</v>
      </c>
      <c r="H6" s="422"/>
      <c r="I6" s="3"/>
    </row>
    <row r="7" spans="1:12" s="4" customFormat="1" ht="45.75" thickBot="1">
      <c r="A7" s="430"/>
      <c r="B7" s="414"/>
      <c r="C7" s="417"/>
      <c r="D7" s="419"/>
      <c r="E7" s="5" t="s">
        <v>7</v>
      </c>
      <c r="F7" s="6" t="s">
        <v>8</v>
      </c>
      <c r="G7" s="6" t="s">
        <v>9</v>
      </c>
      <c r="H7" s="7" t="s">
        <v>10</v>
      </c>
      <c r="I7" s="3"/>
    </row>
    <row r="8" spans="1:12" ht="17.25" thickTop="1" thickBot="1">
      <c r="A8" s="8">
        <v>1</v>
      </c>
      <c r="B8" s="8">
        <v>2</v>
      </c>
      <c r="C8" s="14">
        <v>3</v>
      </c>
      <c r="D8" s="14">
        <v>4</v>
      </c>
      <c r="E8" s="14">
        <v>5</v>
      </c>
      <c r="F8" s="9">
        <v>6</v>
      </c>
      <c r="G8" s="9">
        <v>7</v>
      </c>
      <c r="H8" s="10">
        <v>8</v>
      </c>
    </row>
    <row r="9" spans="1:12" ht="16.5" thickTop="1">
      <c r="A9" s="71"/>
      <c r="B9" s="445" t="s">
        <v>248</v>
      </c>
      <c r="C9" s="446"/>
      <c r="D9" s="447"/>
      <c r="E9" s="264"/>
      <c r="F9" s="382"/>
      <c r="G9" s="383"/>
      <c r="H9" s="149"/>
    </row>
    <row r="10" spans="1:12" ht="54">
      <c r="A10" s="132">
        <v>9</v>
      </c>
      <c r="B10" s="100" t="s">
        <v>249</v>
      </c>
      <c r="C10" s="224" t="s">
        <v>252</v>
      </c>
      <c r="D10" s="93" t="s">
        <v>14</v>
      </c>
      <c r="E10" s="384"/>
      <c r="F10" s="385">
        <v>56</v>
      </c>
      <c r="G10" s="386"/>
      <c r="H10" s="136"/>
    </row>
    <row r="11" spans="1:12">
      <c r="A11" s="85"/>
      <c r="B11" s="223"/>
      <c r="C11" s="387" t="s">
        <v>37</v>
      </c>
      <c r="D11" s="185" t="s">
        <v>12</v>
      </c>
      <c r="E11" s="116">
        <v>5.09</v>
      </c>
      <c r="F11" s="177">
        <f>F10*E11</f>
        <v>285.03999999999996</v>
      </c>
      <c r="G11" s="178"/>
      <c r="H11" s="179"/>
    </row>
    <row r="12" spans="1:12">
      <c r="A12" s="85"/>
      <c r="B12" s="184" t="s">
        <v>253</v>
      </c>
      <c r="C12" s="20" t="s">
        <v>250</v>
      </c>
      <c r="D12" s="21" t="s">
        <v>14</v>
      </c>
      <c r="E12" s="22">
        <v>0.92</v>
      </c>
      <c r="F12" s="23">
        <v>51.52</v>
      </c>
      <c r="G12" s="24"/>
      <c r="H12" s="105"/>
    </row>
    <row r="13" spans="1:12">
      <c r="A13" s="133"/>
      <c r="B13" s="184" t="s">
        <v>254</v>
      </c>
      <c r="C13" s="58" t="s">
        <v>251</v>
      </c>
      <c r="D13" s="185" t="s">
        <v>14</v>
      </c>
      <c r="E13" s="116">
        <v>0.18</v>
      </c>
      <c r="F13" s="177">
        <v>10.08</v>
      </c>
      <c r="G13" s="178"/>
      <c r="H13" s="179"/>
    </row>
    <row r="14" spans="1:12" ht="28.5" customHeight="1">
      <c r="A14" s="442">
        <v>1</v>
      </c>
      <c r="B14" s="100" t="s">
        <v>42</v>
      </c>
      <c r="C14" s="249" t="s">
        <v>166</v>
      </c>
      <c r="D14" s="114" t="s">
        <v>13</v>
      </c>
      <c r="E14" s="112"/>
      <c r="F14" s="113">
        <v>2</v>
      </c>
      <c r="G14" s="112"/>
      <c r="H14" s="57"/>
      <c r="J14" s="17">
        <v>51</v>
      </c>
      <c r="K14" s="18">
        <f>J14*0.05</f>
        <v>2.5500000000000003</v>
      </c>
      <c r="L14" s="18"/>
    </row>
    <row r="15" spans="1:12">
      <c r="A15" s="443"/>
      <c r="B15" s="19"/>
      <c r="C15" s="20" t="s">
        <v>139</v>
      </c>
      <c r="D15" s="21" t="s">
        <v>12</v>
      </c>
      <c r="E15" s="22">
        <f>23.8*1.3</f>
        <v>30.94</v>
      </c>
      <c r="F15" s="23">
        <f>F14*E15</f>
        <v>61.88</v>
      </c>
      <c r="G15" s="24"/>
      <c r="H15" s="105"/>
      <c r="K15" s="18"/>
      <c r="L15" s="18"/>
    </row>
    <row r="16" spans="1:12">
      <c r="A16" s="443"/>
      <c r="B16" s="62" t="s">
        <v>190</v>
      </c>
      <c r="C16" s="20" t="s">
        <v>25</v>
      </c>
      <c r="D16" s="21" t="s">
        <v>14</v>
      </c>
      <c r="E16" s="22" t="s">
        <v>27</v>
      </c>
      <c r="F16" s="23">
        <v>2.8</v>
      </c>
      <c r="G16" s="24"/>
      <c r="H16" s="105"/>
      <c r="K16" s="18"/>
      <c r="L16" s="18"/>
    </row>
    <row r="17" spans="1:12">
      <c r="A17" s="443"/>
      <c r="B17" s="138" t="s">
        <v>218</v>
      </c>
      <c r="C17" s="83" t="s">
        <v>38</v>
      </c>
      <c r="D17" s="32" t="s">
        <v>17</v>
      </c>
      <c r="E17" s="139">
        <v>7.2</v>
      </c>
      <c r="F17" s="27">
        <f>E17*F14</f>
        <v>14.4</v>
      </c>
      <c r="G17" s="140"/>
      <c r="H17" s="141"/>
      <c r="K17" s="18"/>
      <c r="L17" s="18"/>
    </row>
    <row r="18" spans="1:12">
      <c r="A18" s="443"/>
      <c r="B18" s="62"/>
      <c r="C18" s="20" t="s">
        <v>31</v>
      </c>
      <c r="D18" s="21" t="s">
        <v>17</v>
      </c>
      <c r="E18" s="22">
        <v>1.96</v>
      </c>
      <c r="F18" s="23">
        <f>E18*F14</f>
        <v>3.92</v>
      </c>
      <c r="G18" s="24"/>
      <c r="H18" s="105"/>
      <c r="K18" s="18"/>
      <c r="L18" s="18"/>
    </row>
    <row r="19" spans="1:12">
      <c r="A19" s="443"/>
      <c r="B19" s="62"/>
      <c r="C19" s="20" t="s">
        <v>32</v>
      </c>
      <c r="D19" s="21" t="s">
        <v>0</v>
      </c>
      <c r="E19" s="22">
        <v>3.44</v>
      </c>
      <c r="F19" s="23">
        <f>F14*E19</f>
        <v>6.88</v>
      </c>
      <c r="G19" s="24"/>
      <c r="H19" s="105"/>
    </row>
    <row r="20" spans="1:12">
      <c r="A20" s="444"/>
      <c r="B20" s="115"/>
      <c r="C20" s="58" t="s">
        <v>33</v>
      </c>
      <c r="D20" s="108" t="s">
        <v>0</v>
      </c>
      <c r="E20" s="116">
        <v>2.1</v>
      </c>
      <c r="F20" s="59">
        <f>F14*E20</f>
        <v>4.2</v>
      </c>
      <c r="G20" s="117"/>
      <c r="H20" s="60"/>
    </row>
    <row r="21" spans="1:12" ht="27">
      <c r="A21" s="442">
        <v>2</v>
      </c>
      <c r="B21" s="100" t="s">
        <v>42</v>
      </c>
      <c r="C21" s="249" t="s">
        <v>167</v>
      </c>
      <c r="D21" s="114" t="s">
        <v>13</v>
      </c>
      <c r="E21" s="112"/>
      <c r="F21" s="113">
        <v>4</v>
      </c>
      <c r="G21" s="112"/>
      <c r="H21" s="57"/>
    </row>
    <row r="22" spans="1:12">
      <c r="A22" s="443"/>
      <c r="B22" s="19"/>
      <c r="C22" s="20" t="s">
        <v>139</v>
      </c>
      <c r="D22" s="21" t="s">
        <v>12</v>
      </c>
      <c r="E22" s="22">
        <f>23.8*1.3</f>
        <v>30.94</v>
      </c>
      <c r="F22" s="23">
        <f>F21*E22</f>
        <v>123.76</v>
      </c>
      <c r="G22" s="24"/>
      <c r="H22" s="105"/>
    </row>
    <row r="23" spans="1:12">
      <c r="A23" s="443"/>
      <c r="B23" s="62" t="s">
        <v>190</v>
      </c>
      <c r="C23" s="20" t="s">
        <v>25</v>
      </c>
      <c r="D23" s="21" t="s">
        <v>14</v>
      </c>
      <c r="E23" s="22" t="s">
        <v>27</v>
      </c>
      <c r="F23" s="23">
        <v>5</v>
      </c>
      <c r="G23" s="24"/>
      <c r="H23" s="105"/>
    </row>
    <row r="24" spans="1:12">
      <c r="A24" s="443"/>
      <c r="B24" s="138" t="s">
        <v>189</v>
      </c>
      <c r="C24" s="83" t="s">
        <v>38</v>
      </c>
      <c r="D24" s="32" t="s">
        <v>17</v>
      </c>
      <c r="E24" s="139">
        <v>7.2</v>
      </c>
      <c r="F24" s="27">
        <f>E24*F21</f>
        <v>28.8</v>
      </c>
      <c r="G24" s="140"/>
      <c r="H24" s="141"/>
    </row>
    <row r="25" spans="1:12">
      <c r="A25" s="443"/>
      <c r="B25" s="62"/>
      <c r="C25" s="20" t="s">
        <v>31</v>
      </c>
      <c r="D25" s="21" t="s">
        <v>17</v>
      </c>
      <c r="E25" s="22">
        <v>1.96</v>
      </c>
      <c r="F25" s="23">
        <f>E25*F21</f>
        <v>7.84</v>
      </c>
      <c r="G25" s="24"/>
      <c r="H25" s="105"/>
    </row>
    <row r="26" spans="1:12">
      <c r="A26" s="443"/>
      <c r="B26" s="62"/>
      <c r="C26" s="20" t="s">
        <v>32</v>
      </c>
      <c r="D26" s="21" t="s">
        <v>0</v>
      </c>
      <c r="E26" s="22">
        <v>3.44</v>
      </c>
      <c r="F26" s="23">
        <f>F21*E26</f>
        <v>13.76</v>
      </c>
      <c r="G26" s="24"/>
      <c r="H26" s="105"/>
    </row>
    <row r="27" spans="1:12" ht="15.75" customHeight="1" thickBot="1">
      <c r="A27" s="444"/>
      <c r="B27" s="115"/>
      <c r="C27" s="58" t="s">
        <v>33</v>
      </c>
      <c r="D27" s="108" t="s">
        <v>0</v>
      </c>
      <c r="E27" s="116">
        <v>2.1</v>
      </c>
      <c r="F27" s="59">
        <f>F21*E27</f>
        <v>8.4</v>
      </c>
      <c r="G27" s="117"/>
      <c r="H27" s="60"/>
    </row>
    <row r="28" spans="1:12" ht="41.25" thickTop="1">
      <c r="A28" s="442">
        <v>3</v>
      </c>
      <c r="B28" s="36" t="s">
        <v>58</v>
      </c>
      <c r="C28" s="39" t="s">
        <v>168</v>
      </c>
      <c r="D28" s="29" t="s">
        <v>16</v>
      </c>
      <c r="E28" s="26"/>
      <c r="F28" s="37">
        <v>67.3</v>
      </c>
      <c r="G28" s="26"/>
      <c r="H28" s="106"/>
    </row>
    <row r="29" spans="1:12">
      <c r="A29" s="443"/>
      <c r="B29" s="30"/>
      <c r="C29" s="20" t="s">
        <v>57</v>
      </c>
      <c r="D29" s="30" t="s">
        <v>12</v>
      </c>
      <c r="E29" s="35">
        <v>0.23599999999999999</v>
      </c>
      <c r="F29" s="27">
        <f>F28*E29</f>
        <v>15.882799999999998</v>
      </c>
      <c r="G29" s="35"/>
      <c r="H29" s="56"/>
    </row>
    <row r="30" spans="1:12">
      <c r="A30" s="443"/>
      <c r="B30" s="30" t="s">
        <v>219</v>
      </c>
      <c r="C30" s="20" t="s">
        <v>25</v>
      </c>
      <c r="D30" s="30" t="s">
        <v>14</v>
      </c>
      <c r="E30" s="35" t="s">
        <v>59</v>
      </c>
      <c r="F30" s="27">
        <v>7.33</v>
      </c>
      <c r="G30" s="35"/>
      <c r="H30" s="56"/>
    </row>
    <row r="31" spans="1:12">
      <c r="A31" s="443"/>
      <c r="B31" s="30"/>
      <c r="C31" s="20" t="s">
        <v>60</v>
      </c>
      <c r="D31" s="30" t="s">
        <v>0</v>
      </c>
      <c r="E31" s="35">
        <v>2.5000000000000001E-2</v>
      </c>
      <c r="F31" s="27">
        <f>E31*F28</f>
        <v>1.6825000000000001</v>
      </c>
      <c r="G31" s="35"/>
      <c r="H31" s="56"/>
    </row>
    <row r="32" spans="1:12">
      <c r="A32" s="443"/>
      <c r="B32" s="30"/>
      <c r="C32" s="20" t="s">
        <v>32</v>
      </c>
      <c r="D32" s="30" t="s">
        <v>0</v>
      </c>
      <c r="E32" s="35">
        <v>1.2800000000000001E-2</v>
      </c>
      <c r="F32" s="27">
        <f>E32*F28</f>
        <v>0.86143999999999998</v>
      </c>
      <c r="G32" s="35"/>
      <c r="H32" s="56"/>
    </row>
    <row r="33" spans="1:8" ht="27">
      <c r="A33" s="442">
        <v>4</v>
      </c>
      <c r="B33" s="48" t="s">
        <v>169</v>
      </c>
      <c r="C33" s="250" t="s">
        <v>170</v>
      </c>
      <c r="D33" s="114" t="s">
        <v>16</v>
      </c>
      <c r="E33" s="112"/>
      <c r="F33" s="129">
        <v>67.3</v>
      </c>
      <c r="G33" s="112"/>
      <c r="H33" s="136"/>
    </row>
    <row r="34" spans="1:8">
      <c r="A34" s="443"/>
      <c r="B34" s="30"/>
      <c r="C34" s="20" t="s">
        <v>57</v>
      </c>
      <c r="D34" s="30" t="s">
        <v>12</v>
      </c>
      <c r="E34" s="35">
        <v>0.64700000000000002</v>
      </c>
      <c r="F34" s="27">
        <f>E34*F33</f>
        <v>43.543100000000003</v>
      </c>
      <c r="G34" s="35"/>
      <c r="H34" s="149"/>
    </row>
    <row r="35" spans="1:8">
      <c r="A35" s="443"/>
      <c r="B35" s="30" t="s">
        <v>200</v>
      </c>
      <c r="C35" s="20" t="s">
        <v>66</v>
      </c>
      <c r="D35" s="30" t="s">
        <v>16</v>
      </c>
      <c r="E35" s="35" t="s">
        <v>221</v>
      </c>
      <c r="F35" s="27">
        <v>67.3</v>
      </c>
      <c r="G35" s="35"/>
      <c r="H35" s="149"/>
    </row>
    <row r="36" spans="1:8">
      <c r="A36" s="443"/>
      <c r="B36" s="30" t="s">
        <v>220</v>
      </c>
      <c r="C36" s="20" t="s">
        <v>15</v>
      </c>
      <c r="D36" s="30" t="s">
        <v>14</v>
      </c>
      <c r="E36" s="35"/>
      <c r="F36" s="27">
        <v>6.8</v>
      </c>
      <c r="G36" s="35"/>
      <c r="H36" s="149"/>
    </row>
    <row r="37" spans="1:8">
      <c r="A37" s="444"/>
      <c r="B37" s="86"/>
      <c r="C37" s="58" t="s">
        <v>60</v>
      </c>
      <c r="D37" s="86" t="s">
        <v>0</v>
      </c>
      <c r="E37" s="87">
        <v>0.11</v>
      </c>
      <c r="F37" s="88">
        <f>E37*F33</f>
        <v>7.4029999999999996</v>
      </c>
      <c r="G37" s="87"/>
      <c r="H37" s="186"/>
    </row>
    <row r="38" spans="1:8" ht="27">
      <c r="A38" s="442">
        <v>5</v>
      </c>
      <c r="B38" s="100" t="s">
        <v>42</v>
      </c>
      <c r="C38" s="49" t="s">
        <v>171</v>
      </c>
      <c r="D38" s="114" t="s">
        <v>13</v>
      </c>
      <c r="E38" s="112"/>
      <c r="F38" s="113">
        <v>1.28</v>
      </c>
      <c r="G38" s="112"/>
      <c r="H38" s="149"/>
    </row>
    <row r="39" spans="1:8">
      <c r="A39" s="443"/>
      <c r="B39" s="19"/>
      <c r="C39" s="20" t="s">
        <v>139</v>
      </c>
      <c r="D39" s="21" t="s">
        <v>12</v>
      </c>
      <c r="E39" s="22">
        <f>23.8*1.3</f>
        <v>30.94</v>
      </c>
      <c r="F39" s="23">
        <f>F38*E39</f>
        <v>39.603200000000001</v>
      </c>
      <c r="G39" s="24"/>
      <c r="H39" s="149"/>
    </row>
    <row r="40" spans="1:8">
      <c r="A40" s="443"/>
      <c r="B40" s="62" t="s">
        <v>222</v>
      </c>
      <c r="C40" s="20" t="s">
        <v>25</v>
      </c>
      <c r="D40" s="21" t="s">
        <v>14</v>
      </c>
      <c r="E40" s="22" t="s">
        <v>27</v>
      </c>
      <c r="F40" s="23">
        <v>1.5</v>
      </c>
      <c r="G40" s="24"/>
      <c r="H40" s="149"/>
    </row>
    <row r="41" spans="1:8">
      <c r="A41" s="443"/>
      <c r="B41" s="138" t="s">
        <v>223</v>
      </c>
      <c r="C41" s="83" t="s">
        <v>38</v>
      </c>
      <c r="D41" s="32" t="s">
        <v>17</v>
      </c>
      <c r="E41" s="139">
        <v>7.2</v>
      </c>
      <c r="F41" s="27">
        <f>E41*F38</f>
        <v>9.2160000000000011</v>
      </c>
      <c r="G41" s="140"/>
      <c r="H41" s="149"/>
    </row>
    <row r="42" spans="1:8">
      <c r="A42" s="443"/>
      <c r="B42" s="62" t="s">
        <v>34</v>
      </c>
      <c r="C42" s="20" t="s">
        <v>31</v>
      </c>
      <c r="D42" s="21" t="s">
        <v>17</v>
      </c>
      <c r="E42" s="22">
        <v>1.96</v>
      </c>
      <c r="F42" s="23">
        <f>E42*F38</f>
        <v>2.5087999999999999</v>
      </c>
      <c r="G42" s="24"/>
      <c r="H42" s="149"/>
    </row>
    <row r="43" spans="1:8">
      <c r="A43" s="443"/>
      <c r="B43" s="62"/>
      <c r="C43" s="20" t="s">
        <v>32</v>
      </c>
      <c r="D43" s="21" t="s">
        <v>0</v>
      </c>
      <c r="E43" s="22">
        <v>3.44</v>
      </c>
      <c r="F43" s="23">
        <f>F38*E43</f>
        <v>4.4032</v>
      </c>
      <c r="G43" s="24"/>
      <c r="H43" s="149"/>
    </row>
    <row r="44" spans="1:8">
      <c r="A44" s="444"/>
      <c r="B44" s="115"/>
      <c r="C44" s="58" t="s">
        <v>33</v>
      </c>
      <c r="D44" s="108" t="s">
        <v>0</v>
      </c>
      <c r="E44" s="116">
        <v>2.1</v>
      </c>
      <c r="F44" s="59">
        <f>F38*E44</f>
        <v>2.6880000000000002</v>
      </c>
      <c r="G44" s="117"/>
      <c r="H44" s="105"/>
    </row>
    <row r="45" spans="1:8" ht="54">
      <c r="A45" s="442">
        <v>6</v>
      </c>
      <c r="B45" s="48" t="s">
        <v>169</v>
      </c>
      <c r="C45" s="250" t="s">
        <v>172</v>
      </c>
      <c r="D45" s="114" t="s">
        <v>16</v>
      </c>
      <c r="E45" s="112"/>
      <c r="F45" s="251">
        <v>30</v>
      </c>
      <c r="G45" s="112"/>
      <c r="H45" s="57"/>
    </row>
    <row r="46" spans="1:8">
      <c r="A46" s="443"/>
      <c r="B46" s="30"/>
      <c r="C46" s="20" t="s">
        <v>57</v>
      </c>
      <c r="D46" s="30" t="s">
        <v>12</v>
      </c>
      <c r="E46" s="35">
        <v>0.64700000000000002</v>
      </c>
      <c r="F46" s="27">
        <f>E46*F45</f>
        <v>19.41</v>
      </c>
      <c r="G46" s="35"/>
      <c r="H46" s="56"/>
    </row>
    <row r="47" spans="1:8">
      <c r="A47" s="443"/>
      <c r="B47" s="30" t="s">
        <v>200</v>
      </c>
      <c r="C47" s="20" t="s">
        <v>66</v>
      </c>
      <c r="D47" s="30" t="s">
        <v>16</v>
      </c>
      <c r="E47" s="35"/>
      <c r="F47" s="27">
        <f>F45*1</f>
        <v>30</v>
      </c>
      <c r="G47" s="35"/>
      <c r="H47" s="56"/>
    </row>
    <row r="48" spans="1:8">
      <c r="A48" s="444"/>
      <c r="B48" s="86"/>
      <c r="C48" s="58" t="s">
        <v>60</v>
      </c>
      <c r="D48" s="86" t="s">
        <v>0</v>
      </c>
      <c r="E48" s="87">
        <v>0.11</v>
      </c>
      <c r="F48" s="88">
        <f>E48*F45</f>
        <v>3.3</v>
      </c>
      <c r="G48" s="87"/>
      <c r="H48" s="89"/>
    </row>
    <row r="49" spans="1:25" ht="27">
      <c r="A49" s="442">
        <v>7</v>
      </c>
      <c r="B49" s="100" t="s">
        <v>42</v>
      </c>
      <c r="C49" s="49" t="s">
        <v>173</v>
      </c>
      <c r="D49" s="114" t="s">
        <v>13</v>
      </c>
      <c r="E49" s="112"/>
      <c r="F49" s="113">
        <v>1.28</v>
      </c>
      <c r="G49" s="112"/>
      <c r="H49" s="57"/>
      <c r="V49" s="415"/>
      <c r="W49" s="415"/>
      <c r="X49" s="415"/>
      <c r="Y49" s="415"/>
    </row>
    <row r="50" spans="1:25">
      <c r="A50" s="443"/>
      <c r="B50" s="19"/>
      <c r="C50" s="20" t="s">
        <v>139</v>
      </c>
      <c r="D50" s="21" t="s">
        <v>12</v>
      </c>
      <c r="E50" s="22">
        <f>23.8*1.3</f>
        <v>30.94</v>
      </c>
      <c r="F50" s="23">
        <f>F49*E50</f>
        <v>39.603200000000001</v>
      </c>
      <c r="G50" s="24"/>
      <c r="H50" s="105"/>
    </row>
    <row r="51" spans="1:25">
      <c r="A51" s="443"/>
      <c r="B51" s="62" t="s">
        <v>28</v>
      </c>
      <c r="C51" s="20" t="s">
        <v>25</v>
      </c>
      <c r="D51" s="21" t="s">
        <v>14</v>
      </c>
      <c r="E51" s="22" t="s">
        <v>27</v>
      </c>
      <c r="F51" s="23">
        <v>1.5</v>
      </c>
      <c r="G51" s="24"/>
      <c r="H51" s="105"/>
    </row>
    <row r="52" spans="1:25">
      <c r="A52" s="443"/>
      <c r="B52" s="138" t="s">
        <v>189</v>
      </c>
      <c r="C52" s="83" t="s">
        <v>38</v>
      </c>
      <c r="D52" s="32" t="s">
        <v>17</v>
      </c>
      <c r="E52" s="139">
        <v>7.2</v>
      </c>
      <c r="F52" s="27">
        <f>E52*F49</f>
        <v>9.2160000000000011</v>
      </c>
      <c r="G52" s="140"/>
      <c r="H52" s="141"/>
    </row>
    <row r="53" spans="1:25">
      <c r="A53" s="443"/>
      <c r="B53" s="62" t="s">
        <v>34</v>
      </c>
      <c r="C53" s="20" t="s">
        <v>31</v>
      </c>
      <c r="D53" s="21" t="s">
        <v>17</v>
      </c>
      <c r="E53" s="22">
        <v>1.96</v>
      </c>
      <c r="F53" s="23">
        <f>E53*F49</f>
        <v>2.5087999999999999</v>
      </c>
      <c r="G53" s="24"/>
      <c r="H53" s="105"/>
    </row>
    <row r="54" spans="1:25">
      <c r="A54" s="443"/>
      <c r="B54" s="62"/>
      <c r="C54" s="20" t="s">
        <v>32</v>
      </c>
      <c r="D54" s="21" t="s">
        <v>0</v>
      </c>
      <c r="E54" s="22">
        <v>3.44</v>
      </c>
      <c r="F54" s="23">
        <f>F49*E54</f>
        <v>4.4032</v>
      </c>
      <c r="G54" s="24"/>
      <c r="H54" s="105"/>
    </row>
    <row r="55" spans="1:25">
      <c r="A55" s="443"/>
      <c r="B55" s="115"/>
      <c r="C55" s="58" t="s">
        <v>33</v>
      </c>
      <c r="D55" s="108" t="s">
        <v>0</v>
      </c>
      <c r="E55" s="116">
        <v>2.1</v>
      </c>
      <c r="F55" s="59">
        <f>F49*E55</f>
        <v>2.6880000000000002</v>
      </c>
      <c r="G55" s="117"/>
      <c r="H55" s="60"/>
    </row>
    <row r="56" spans="1:25" ht="54">
      <c r="A56" s="442">
        <v>8</v>
      </c>
      <c r="B56" s="100" t="s">
        <v>42</v>
      </c>
      <c r="C56" s="49" t="s">
        <v>174</v>
      </c>
      <c r="D56" s="114" t="s">
        <v>13</v>
      </c>
      <c r="E56" s="112"/>
      <c r="F56" s="113">
        <v>1.6</v>
      </c>
      <c r="G56" s="112"/>
      <c r="H56" s="57"/>
    </row>
    <row r="57" spans="1:25">
      <c r="A57" s="443"/>
      <c r="B57" s="19"/>
      <c r="C57" s="20" t="s">
        <v>139</v>
      </c>
      <c r="D57" s="21" t="s">
        <v>12</v>
      </c>
      <c r="E57" s="22">
        <f>23.8*1.3</f>
        <v>30.94</v>
      </c>
      <c r="F57" s="23">
        <f>F56*E57</f>
        <v>49.504000000000005</v>
      </c>
      <c r="G57" s="24"/>
      <c r="H57" s="105"/>
    </row>
    <row r="58" spans="1:25">
      <c r="A58" s="443"/>
      <c r="B58" s="62" t="s">
        <v>28</v>
      </c>
      <c r="C58" s="20" t="s">
        <v>25</v>
      </c>
      <c r="D58" s="21" t="s">
        <v>14</v>
      </c>
      <c r="E58" s="22" t="s">
        <v>27</v>
      </c>
      <c r="F58" s="23">
        <v>1.7</v>
      </c>
      <c r="G58" s="24"/>
      <c r="H58" s="105"/>
    </row>
    <row r="59" spans="1:25">
      <c r="A59" s="443"/>
      <c r="B59" s="138" t="s">
        <v>189</v>
      </c>
      <c r="C59" s="83" t="s">
        <v>38</v>
      </c>
      <c r="D59" s="32" t="s">
        <v>17</v>
      </c>
      <c r="E59" s="139">
        <v>7.2</v>
      </c>
      <c r="F59" s="27">
        <f>E59*F56</f>
        <v>11.520000000000001</v>
      </c>
      <c r="G59" s="140"/>
      <c r="H59" s="141"/>
    </row>
    <row r="60" spans="1:25">
      <c r="A60" s="443"/>
      <c r="B60" s="62" t="s">
        <v>34</v>
      </c>
      <c r="C60" s="20" t="s">
        <v>31</v>
      </c>
      <c r="D60" s="21" t="s">
        <v>17</v>
      </c>
      <c r="E60" s="22">
        <v>1.96</v>
      </c>
      <c r="F60" s="23">
        <f>E60*F56</f>
        <v>3.1360000000000001</v>
      </c>
      <c r="G60" s="24"/>
      <c r="H60" s="105"/>
    </row>
    <row r="61" spans="1:25">
      <c r="A61" s="443"/>
      <c r="B61" s="62"/>
      <c r="C61" s="20" t="s">
        <v>32</v>
      </c>
      <c r="D61" s="21" t="s">
        <v>0</v>
      </c>
      <c r="E61" s="22">
        <v>3.44</v>
      </c>
      <c r="F61" s="23">
        <f>F56*E61</f>
        <v>5.5040000000000004</v>
      </c>
      <c r="G61" s="24"/>
      <c r="H61" s="105"/>
    </row>
    <row r="62" spans="1:25">
      <c r="A62" s="443"/>
      <c r="B62" s="109"/>
      <c r="C62" s="20" t="s">
        <v>33</v>
      </c>
      <c r="D62" s="32" t="s">
        <v>0</v>
      </c>
      <c r="E62" s="22">
        <v>2.1</v>
      </c>
      <c r="F62" s="38">
        <f>F56*E62</f>
        <v>3.3600000000000003</v>
      </c>
      <c r="G62" s="55"/>
      <c r="H62" s="33"/>
    </row>
    <row r="63" spans="1:25" ht="46.5" customHeight="1">
      <c r="A63" s="442">
        <v>9</v>
      </c>
      <c r="B63" s="48" t="s">
        <v>58</v>
      </c>
      <c r="C63" s="250" t="s">
        <v>175</v>
      </c>
      <c r="D63" s="114" t="s">
        <v>16</v>
      </c>
      <c r="E63" s="112"/>
      <c r="F63" s="129">
        <v>93</v>
      </c>
      <c r="G63" s="112"/>
      <c r="H63" s="57"/>
    </row>
    <row r="64" spans="1:25">
      <c r="A64" s="443"/>
      <c r="B64" s="30"/>
      <c r="C64" s="20" t="s">
        <v>57</v>
      </c>
      <c r="D64" s="30" t="s">
        <v>12</v>
      </c>
      <c r="E64" s="35">
        <v>0.23599999999999999</v>
      </c>
      <c r="F64" s="27">
        <f>F63*E64</f>
        <v>21.948</v>
      </c>
      <c r="G64" s="35"/>
      <c r="H64" s="56"/>
    </row>
    <row r="65" spans="1:8">
      <c r="A65" s="443"/>
      <c r="B65" s="30" t="s">
        <v>224</v>
      </c>
      <c r="C65" s="20" t="s">
        <v>25</v>
      </c>
      <c r="D65" s="30" t="s">
        <v>14</v>
      </c>
      <c r="E65" s="35" t="s">
        <v>27</v>
      </c>
      <c r="F65" s="27">
        <v>1.1499999999999999</v>
      </c>
      <c r="G65" s="35"/>
      <c r="H65" s="56"/>
    </row>
    <row r="66" spans="1:8">
      <c r="A66" s="443"/>
      <c r="B66" s="30"/>
      <c r="C66" s="20" t="s">
        <v>60</v>
      </c>
      <c r="D66" s="30" t="s">
        <v>0</v>
      </c>
      <c r="E66" s="252">
        <v>2.5000000000000001E-2</v>
      </c>
      <c r="F66" s="27">
        <f>E66*F63</f>
        <v>2.3250000000000002</v>
      </c>
      <c r="G66" s="35"/>
      <c r="H66" s="56"/>
    </row>
    <row r="67" spans="1:8">
      <c r="A67" s="444"/>
      <c r="B67" s="86"/>
      <c r="C67" s="58" t="s">
        <v>32</v>
      </c>
      <c r="D67" s="86" t="s">
        <v>0</v>
      </c>
      <c r="E67" s="253">
        <v>1.2800000000000001E-2</v>
      </c>
      <c r="F67" s="88">
        <f>E67*F63</f>
        <v>1.1904000000000001</v>
      </c>
      <c r="G67" s="87"/>
      <c r="H67" s="89"/>
    </row>
    <row r="68" spans="1:8" ht="40.5">
      <c r="A68" s="442">
        <v>10</v>
      </c>
      <c r="B68" s="256" t="s">
        <v>177</v>
      </c>
      <c r="C68" s="49" t="s">
        <v>176</v>
      </c>
      <c r="D68" s="114" t="s">
        <v>16</v>
      </c>
      <c r="E68" s="193"/>
      <c r="F68" s="254">
        <v>93</v>
      </c>
      <c r="G68" s="255"/>
      <c r="H68" s="107"/>
    </row>
    <row r="69" spans="1:8">
      <c r="A69" s="443"/>
      <c r="B69" s="90"/>
      <c r="C69" s="20" t="s">
        <v>57</v>
      </c>
      <c r="D69" s="30" t="s">
        <v>12</v>
      </c>
      <c r="E69" s="35">
        <v>0.439</v>
      </c>
      <c r="F69" s="27">
        <f>F68*E69</f>
        <v>40.826999999999998</v>
      </c>
      <c r="G69" s="35"/>
      <c r="H69" s="56"/>
    </row>
    <row r="70" spans="1:8">
      <c r="A70" s="443"/>
      <c r="B70" s="90" t="s">
        <v>225</v>
      </c>
      <c r="C70" s="20" t="s">
        <v>178</v>
      </c>
      <c r="D70" s="30" t="s">
        <v>16</v>
      </c>
      <c r="E70" s="252">
        <v>1.1200000000000001</v>
      </c>
      <c r="F70" s="135">
        <f>E70*F68</f>
        <v>104.16000000000001</v>
      </c>
      <c r="G70" s="134"/>
      <c r="H70" s="56"/>
    </row>
    <row r="71" spans="1:8">
      <c r="A71" s="443"/>
      <c r="B71" s="90" t="s">
        <v>226</v>
      </c>
      <c r="C71" s="20" t="s">
        <v>179</v>
      </c>
      <c r="D71" s="30" t="s">
        <v>74</v>
      </c>
      <c r="E71" s="252">
        <v>6</v>
      </c>
      <c r="F71" s="135">
        <f>E71*F68</f>
        <v>558</v>
      </c>
      <c r="G71" s="134"/>
      <c r="H71" s="56"/>
    </row>
    <row r="72" spans="1:8">
      <c r="A72" s="444"/>
      <c r="B72" s="91"/>
      <c r="C72" s="58" t="s">
        <v>33</v>
      </c>
      <c r="D72" s="86" t="s">
        <v>0</v>
      </c>
      <c r="E72" s="253">
        <v>3.5000000000000003E-2</v>
      </c>
      <c r="F72" s="257">
        <f>E72*F68</f>
        <v>3.2550000000000003</v>
      </c>
      <c r="G72" s="258"/>
      <c r="H72" s="89"/>
    </row>
    <row r="73" spans="1:8" ht="54">
      <c r="A73" s="442">
        <v>11</v>
      </c>
      <c r="B73" s="256" t="s">
        <v>182</v>
      </c>
      <c r="C73" s="49" t="s">
        <v>180</v>
      </c>
      <c r="D73" s="114" t="s">
        <v>16</v>
      </c>
      <c r="E73" s="193"/>
      <c r="F73" s="254">
        <v>34.4</v>
      </c>
      <c r="G73" s="255"/>
      <c r="H73" s="107"/>
    </row>
    <row r="74" spans="1:8">
      <c r="A74" s="443"/>
      <c r="B74" s="90"/>
      <c r="C74" s="20" t="s">
        <v>57</v>
      </c>
      <c r="D74" s="30" t="s">
        <v>12</v>
      </c>
      <c r="E74" s="35">
        <v>0.83</v>
      </c>
      <c r="F74" s="27">
        <f>F73*E74</f>
        <v>28.551999999999996</v>
      </c>
      <c r="G74" s="35"/>
      <c r="H74" s="56"/>
    </row>
    <row r="75" spans="1:8">
      <c r="A75" s="443"/>
      <c r="B75" s="90" t="s">
        <v>227</v>
      </c>
      <c r="C75" s="20" t="s">
        <v>181</v>
      </c>
      <c r="D75" s="30" t="s">
        <v>16</v>
      </c>
      <c r="E75" s="252"/>
      <c r="F75" s="135">
        <v>37.799999999999997</v>
      </c>
      <c r="G75" s="134"/>
      <c r="H75" s="56"/>
    </row>
    <row r="76" spans="1:8">
      <c r="A76" s="444"/>
      <c r="B76" s="91" t="s">
        <v>228</v>
      </c>
      <c r="C76" s="58" t="s">
        <v>183</v>
      </c>
      <c r="D76" s="86" t="s">
        <v>74</v>
      </c>
      <c r="E76" s="253"/>
      <c r="F76" s="257">
        <v>48</v>
      </c>
      <c r="G76" s="258"/>
      <c r="H76" s="89"/>
    </row>
    <row r="77" spans="1:8">
      <c r="A77" s="98"/>
      <c r="B77" s="98"/>
      <c r="C77" s="99" t="s">
        <v>18</v>
      </c>
      <c r="D77" s="98"/>
      <c r="E77" s="98"/>
      <c r="F77" s="98"/>
      <c r="G77" s="98"/>
      <c r="H77" s="142"/>
    </row>
    <row r="78" spans="1:8" ht="27">
      <c r="A78" s="98"/>
      <c r="B78" s="98"/>
      <c r="C78" s="376" t="s">
        <v>256</v>
      </c>
      <c r="D78" s="377">
        <v>0.1</v>
      </c>
      <c r="E78" s="98"/>
      <c r="F78" s="98"/>
      <c r="G78" s="98"/>
      <c r="H78" s="142"/>
    </row>
    <row r="79" spans="1:8">
      <c r="A79" s="98"/>
      <c r="B79" s="98"/>
      <c r="C79" s="99" t="s">
        <v>18</v>
      </c>
      <c r="D79" s="98"/>
      <c r="E79" s="98"/>
      <c r="F79" s="98"/>
      <c r="G79" s="98"/>
      <c r="H79" s="142"/>
    </row>
    <row r="80" spans="1:8">
      <c r="A80" s="63"/>
      <c r="B80" s="63"/>
      <c r="C80" s="64" t="s">
        <v>19</v>
      </c>
      <c r="D80" s="67">
        <v>0.1</v>
      </c>
      <c r="E80" s="63"/>
      <c r="F80" s="63"/>
      <c r="G80" s="63"/>
      <c r="H80" s="68"/>
    </row>
    <row r="81" spans="1:10">
      <c r="A81" s="63"/>
      <c r="B81" s="63"/>
      <c r="C81" s="64" t="s">
        <v>20</v>
      </c>
      <c r="D81" s="67"/>
      <c r="E81" s="63"/>
      <c r="F81" s="63"/>
      <c r="G81" s="63"/>
      <c r="H81" s="68"/>
    </row>
    <row r="82" spans="1:10">
      <c r="A82" s="63"/>
      <c r="B82" s="63"/>
      <c r="C82" s="64" t="s">
        <v>85</v>
      </c>
      <c r="D82" s="67">
        <v>0.08</v>
      </c>
      <c r="E82" s="63"/>
      <c r="F82" s="63"/>
      <c r="G82" s="63"/>
      <c r="H82" s="68"/>
    </row>
    <row r="83" spans="1:10">
      <c r="A83" s="63"/>
      <c r="B83" s="63"/>
      <c r="C83" s="64" t="s">
        <v>21</v>
      </c>
      <c r="D83" s="63"/>
      <c r="E83" s="63"/>
      <c r="F83" s="63"/>
      <c r="G83" s="63"/>
      <c r="H83" s="68"/>
    </row>
    <row r="85" spans="1:10">
      <c r="A85" s="72"/>
      <c r="B85" s="332"/>
      <c r="C85" s="333"/>
      <c r="D85" s="334"/>
      <c r="E85" s="139"/>
      <c r="F85" s="335"/>
      <c r="G85" s="140"/>
      <c r="H85" s="336"/>
      <c r="I85" s="84"/>
      <c r="J85" s="337"/>
    </row>
    <row r="86" spans="1:10">
      <c r="A86" s="72"/>
      <c r="B86" s="338"/>
      <c r="C86" s="339"/>
      <c r="D86" s="340"/>
      <c r="E86" s="341"/>
      <c r="F86" s="342"/>
      <c r="G86" s="343"/>
      <c r="H86" s="344"/>
      <c r="I86" s="84"/>
      <c r="J86" s="337"/>
    </row>
    <row r="87" spans="1:10">
      <c r="A87" s="72"/>
      <c r="B87" s="338"/>
      <c r="C87" s="416"/>
      <c r="D87" s="416"/>
      <c r="E87" s="416"/>
      <c r="F87" s="416"/>
      <c r="G87" s="416"/>
      <c r="H87" s="416"/>
      <c r="I87" s="416"/>
      <c r="J87" s="416"/>
    </row>
    <row r="88" spans="1:10">
      <c r="A88" s="72"/>
      <c r="B88" s="345"/>
      <c r="C88" s="339"/>
      <c r="D88" s="334"/>
      <c r="E88" s="341"/>
      <c r="F88" s="346"/>
      <c r="G88" s="347"/>
      <c r="H88" s="348"/>
      <c r="I88" s="84"/>
      <c r="J88" s="337"/>
    </row>
    <row r="89" spans="1:10">
      <c r="A89" s="72"/>
      <c r="B89" s="349"/>
      <c r="C89" s="350"/>
      <c r="D89" s="351"/>
      <c r="E89" s="352"/>
      <c r="F89" s="353"/>
      <c r="G89" s="352"/>
      <c r="H89" s="354"/>
      <c r="I89" s="84"/>
      <c r="J89" s="337"/>
    </row>
    <row r="90" spans="1:10">
      <c r="A90" s="72"/>
      <c r="B90" s="45"/>
      <c r="C90" s="339"/>
      <c r="D90" s="45"/>
      <c r="E90" s="140"/>
      <c r="F90" s="335"/>
      <c r="G90" s="140"/>
      <c r="H90" s="355"/>
      <c r="I90" s="84"/>
      <c r="J90" s="337"/>
    </row>
    <row r="91" spans="1:10">
      <c r="A91" s="72"/>
      <c r="B91" s="45"/>
      <c r="C91" s="339"/>
      <c r="D91" s="45"/>
      <c r="E91" s="140"/>
      <c r="F91" s="335"/>
      <c r="G91" s="140"/>
      <c r="H91" s="355"/>
      <c r="I91" s="84"/>
      <c r="J91" s="337"/>
    </row>
    <row r="92" spans="1:10">
      <c r="A92" s="72"/>
      <c r="B92" s="45"/>
      <c r="C92" s="339"/>
      <c r="D92" s="45"/>
      <c r="E92" s="140"/>
      <c r="F92" s="335"/>
      <c r="G92" s="140"/>
      <c r="H92" s="355"/>
      <c r="I92" s="84"/>
      <c r="J92" s="337"/>
    </row>
    <row r="93" spans="1:10">
      <c r="A93" s="72"/>
      <c r="B93" s="45"/>
      <c r="C93" s="339"/>
      <c r="D93" s="45"/>
      <c r="E93" s="140"/>
      <c r="F93" s="335"/>
      <c r="G93" s="140"/>
      <c r="H93" s="355"/>
      <c r="I93" s="84"/>
      <c r="J93" s="337"/>
    </row>
    <row r="94" spans="1:10">
      <c r="A94" s="72"/>
      <c r="B94" s="349"/>
      <c r="C94" s="350"/>
      <c r="D94" s="351"/>
      <c r="E94" s="352"/>
      <c r="F94" s="353"/>
      <c r="G94" s="352"/>
      <c r="H94" s="354"/>
      <c r="I94" s="84"/>
      <c r="J94" s="337"/>
    </row>
    <row r="95" spans="1:10">
      <c r="A95" s="72"/>
      <c r="B95" s="45"/>
      <c r="C95" s="339"/>
      <c r="D95" s="45"/>
      <c r="E95" s="140"/>
      <c r="F95" s="335"/>
      <c r="G95" s="140"/>
      <c r="H95" s="355"/>
      <c r="I95" s="84"/>
      <c r="J95" s="337"/>
    </row>
    <row r="96" spans="1:10">
      <c r="A96" s="72"/>
      <c r="B96" s="45"/>
      <c r="C96" s="339"/>
      <c r="D96" s="45"/>
      <c r="E96" s="140"/>
      <c r="F96" s="335"/>
      <c r="G96" s="140"/>
      <c r="H96" s="355"/>
      <c r="I96" s="84"/>
      <c r="J96" s="337"/>
    </row>
    <row r="97" spans="1:10">
      <c r="A97" s="72"/>
      <c r="B97" s="45"/>
      <c r="C97" s="339"/>
      <c r="D97" s="45"/>
      <c r="E97" s="140"/>
      <c r="F97" s="335"/>
      <c r="G97" s="140"/>
      <c r="H97" s="355"/>
      <c r="I97" s="84"/>
      <c r="J97" s="337"/>
    </row>
    <row r="98" spans="1:10">
      <c r="A98" s="72"/>
      <c r="B98" s="45"/>
      <c r="C98" s="339"/>
      <c r="D98" s="45"/>
      <c r="E98" s="140"/>
      <c r="F98" s="335"/>
      <c r="G98" s="140"/>
      <c r="H98" s="355"/>
      <c r="I98" s="84"/>
      <c r="J98" s="337"/>
    </row>
    <row r="99" spans="1:10">
      <c r="A99" s="72"/>
      <c r="B99" s="356"/>
      <c r="C99" s="357"/>
      <c r="D99" s="351"/>
      <c r="E99" s="352"/>
      <c r="F99" s="358"/>
      <c r="G99" s="352"/>
      <c r="H99" s="354"/>
      <c r="I99" s="84"/>
      <c r="J99" s="337"/>
    </row>
    <row r="100" spans="1:10">
      <c r="A100" s="72"/>
      <c r="B100" s="359"/>
      <c r="C100" s="339"/>
      <c r="D100" s="340"/>
      <c r="E100" s="341"/>
      <c r="F100" s="342"/>
      <c r="G100" s="343"/>
      <c r="H100" s="344"/>
      <c r="I100" s="84"/>
      <c r="J100" s="337"/>
    </row>
    <row r="101" spans="1:10">
      <c r="A101" s="72"/>
      <c r="B101" s="338"/>
      <c r="C101" s="339"/>
      <c r="D101" s="340"/>
      <c r="E101" s="341"/>
      <c r="F101" s="342"/>
      <c r="G101" s="343"/>
      <c r="H101" s="344"/>
      <c r="I101" s="84"/>
      <c r="J101" s="337"/>
    </row>
    <row r="102" spans="1:10">
      <c r="A102" s="72"/>
      <c r="B102" s="332"/>
      <c r="C102" s="333"/>
      <c r="D102" s="334"/>
      <c r="E102" s="139"/>
      <c r="F102" s="335"/>
      <c r="G102" s="140"/>
      <c r="H102" s="336"/>
      <c r="I102" s="84"/>
      <c r="J102" s="337"/>
    </row>
    <row r="103" spans="1:10">
      <c r="A103" s="72"/>
      <c r="B103" s="338"/>
      <c r="C103" s="339"/>
      <c r="D103" s="340"/>
      <c r="E103" s="341"/>
      <c r="F103" s="342"/>
      <c r="G103" s="343"/>
      <c r="H103" s="344"/>
      <c r="I103" s="84"/>
      <c r="J103" s="337"/>
    </row>
    <row r="104" spans="1:10">
      <c r="A104" s="72"/>
      <c r="B104" s="338"/>
      <c r="C104" s="339"/>
      <c r="D104" s="340"/>
      <c r="E104" s="341"/>
      <c r="F104" s="342"/>
      <c r="G104" s="343"/>
      <c r="H104" s="344"/>
      <c r="I104" s="84"/>
      <c r="J104" s="337"/>
    </row>
    <row r="105" spans="1:10">
      <c r="A105" s="72"/>
      <c r="B105" s="345"/>
      <c r="C105" s="339"/>
      <c r="D105" s="334"/>
      <c r="E105" s="341"/>
      <c r="F105" s="346"/>
      <c r="G105" s="347"/>
      <c r="H105" s="348"/>
      <c r="I105" s="84"/>
      <c r="J105" s="337"/>
    </row>
    <row r="106" spans="1:10">
      <c r="A106" s="72"/>
      <c r="B106" s="349"/>
      <c r="C106" s="350"/>
      <c r="D106" s="351"/>
      <c r="E106" s="352"/>
      <c r="F106" s="360"/>
      <c r="G106" s="352"/>
      <c r="H106" s="354"/>
      <c r="I106" s="84"/>
      <c r="J106" s="337"/>
    </row>
    <row r="107" spans="1:10">
      <c r="A107" s="72"/>
      <c r="B107" s="45"/>
      <c r="C107" s="339"/>
      <c r="D107" s="45"/>
      <c r="E107" s="140"/>
      <c r="F107" s="335"/>
      <c r="G107" s="140"/>
      <c r="H107" s="355"/>
      <c r="I107" s="84"/>
      <c r="J107" s="337"/>
    </row>
    <row r="108" spans="1:10">
      <c r="A108" s="72"/>
      <c r="B108" s="45"/>
      <c r="C108" s="339"/>
      <c r="D108" s="45"/>
      <c r="E108" s="140"/>
      <c r="F108" s="335"/>
      <c r="G108" s="140"/>
      <c r="H108" s="355"/>
      <c r="I108" s="84"/>
      <c r="J108" s="337"/>
    </row>
    <row r="109" spans="1:10">
      <c r="A109" s="72"/>
      <c r="B109" s="45"/>
      <c r="C109" s="339"/>
      <c r="D109" s="45"/>
      <c r="E109" s="140"/>
      <c r="F109" s="335"/>
      <c r="G109" s="140"/>
      <c r="H109" s="355"/>
      <c r="I109" s="84"/>
      <c r="J109" s="337"/>
    </row>
    <row r="110" spans="1:10">
      <c r="A110" s="72"/>
      <c r="B110" s="356"/>
      <c r="C110" s="357"/>
      <c r="D110" s="351"/>
      <c r="E110" s="352"/>
      <c r="F110" s="358"/>
      <c r="G110" s="352"/>
      <c r="H110" s="354"/>
      <c r="I110" s="84"/>
      <c r="J110" s="337"/>
    </row>
    <row r="111" spans="1:10">
      <c r="A111" s="72"/>
      <c r="B111" s="359"/>
      <c r="C111" s="339"/>
      <c r="D111" s="340"/>
      <c r="E111" s="341"/>
      <c r="F111" s="342"/>
      <c r="G111" s="343"/>
      <c r="H111" s="344"/>
      <c r="I111" s="84"/>
      <c r="J111" s="337"/>
    </row>
    <row r="112" spans="1:10">
      <c r="A112" s="72"/>
      <c r="B112" s="338"/>
      <c r="C112" s="339"/>
      <c r="D112" s="340"/>
      <c r="E112" s="341"/>
      <c r="F112" s="342"/>
      <c r="G112" s="343"/>
      <c r="H112" s="344"/>
      <c r="I112" s="84"/>
      <c r="J112" s="337"/>
    </row>
    <row r="113" spans="1:10">
      <c r="A113" s="72"/>
      <c r="B113" s="332"/>
      <c r="C113" s="333"/>
      <c r="D113" s="334"/>
      <c r="E113" s="139"/>
      <c r="F113" s="335"/>
      <c r="G113" s="140"/>
      <c r="H113" s="336"/>
      <c r="I113" s="84"/>
      <c r="J113" s="337"/>
    </row>
    <row r="114" spans="1:10">
      <c r="A114" s="72"/>
      <c r="B114" s="338"/>
      <c r="C114" s="339"/>
      <c r="D114" s="340"/>
      <c r="E114" s="341"/>
      <c r="F114" s="342"/>
      <c r="G114" s="343"/>
      <c r="H114" s="344"/>
      <c r="I114" s="84"/>
      <c r="J114" s="337"/>
    </row>
    <row r="115" spans="1:10">
      <c r="A115" s="72"/>
      <c r="B115" s="338"/>
      <c r="C115" s="339"/>
      <c r="D115" s="340"/>
      <c r="E115" s="341"/>
      <c r="F115" s="342"/>
      <c r="G115" s="343"/>
      <c r="H115" s="344"/>
      <c r="I115" s="84"/>
      <c r="J115" s="337"/>
    </row>
    <row r="116" spans="1:10">
      <c r="A116" s="72"/>
      <c r="B116" s="345"/>
      <c r="C116" s="339"/>
      <c r="D116" s="334"/>
      <c r="E116" s="341"/>
      <c r="F116" s="346"/>
      <c r="G116" s="347"/>
      <c r="H116" s="348"/>
      <c r="I116" s="84"/>
      <c r="J116" s="337"/>
    </row>
    <row r="117" spans="1:10">
      <c r="A117" s="72"/>
      <c r="B117" s="356"/>
      <c r="C117" s="357"/>
      <c r="D117" s="351"/>
      <c r="E117" s="352"/>
      <c r="F117" s="358"/>
      <c r="G117" s="352"/>
      <c r="H117" s="354"/>
      <c r="I117" s="84"/>
      <c r="J117" s="337"/>
    </row>
    <row r="118" spans="1:10">
      <c r="A118" s="72"/>
      <c r="B118" s="359"/>
      <c r="C118" s="339"/>
      <c r="D118" s="340"/>
      <c r="E118" s="341"/>
      <c r="F118" s="342"/>
      <c r="G118" s="343"/>
      <c r="H118" s="344"/>
      <c r="I118" s="84"/>
      <c r="J118" s="337"/>
    </row>
    <row r="119" spans="1:10">
      <c r="A119" s="72"/>
      <c r="B119" s="338"/>
      <c r="C119" s="339"/>
      <c r="D119" s="340"/>
      <c r="E119" s="341"/>
      <c r="F119" s="342"/>
      <c r="G119" s="343"/>
      <c r="H119" s="344"/>
      <c r="I119" s="84"/>
      <c r="J119" s="337"/>
    </row>
    <row r="120" spans="1:10">
      <c r="A120" s="72"/>
      <c r="B120" s="332"/>
      <c r="C120" s="333"/>
      <c r="D120" s="334"/>
      <c r="E120" s="139"/>
      <c r="F120" s="335"/>
      <c r="G120" s="140"/>
      <c r="H120" s="336"/>
      <c r="I120" s="84"/>
      <c r="J120" s="337"/>
    </row>
    <row r="121" spans="1:10">
      <c r="A121" s="72"/>
      <c r="B121" s="338"/>
      <c r="C121" s="339"/>
      <c r="D121" s="340"/>
      <c r="E121" s="341"/>
      <c r="F121" s="342"/>
      <c r="G121" s="343"/>
      <c r="H121" s="344"/>
      <c r="I121" s="84"/>
      <c r="J121" s="337"/>
    </row>
    <row r="122" spans="1:10">
      <c r="A122" s="72"/>
      <c r="B122" s="338"/>
      <c r="C122" s="339"/>
      <c r="D122" s="340"/>
      <c r="E122" s="341"/>
      <c r="F122" s="342"/>
      <c r="G122" s="343"/>
      <c r="H122" s="344"/>
      <c r="I122" s="84"/>
      <c r="J122" s="337"/>
    </row>
    <row r="123" spans="1:10">
      <c r="A123" s="72"/>
      <c r="B123" s="345"/>
      <c r="C123" s="339"/>
      <c r="D123" s="334"/>
      <c r="E123" s="341"/>
      <c r="F123" s="346"/>
      <c r="G123" s="347"/>
      <c r="H123" s="348"/>
      <c r="I123" s="84"/>
      <c r="J123" s="337"/>
    </row>
    <row r="124" spans="1:10" ht="39" customHeight="1">
      <c r="A124" s="72"/>
      <c r="B124" s="349"/>
      <c r="C124" s="350"/>
      <c r="D124" s="351"/>
      <c r="E124" s="352"/>
      <c r="F124" s="353"/>
      <c r="G124" s="352"/>
      <c r="H124" s="354"/>
      <c r="I124" s="84"/>
      <c r="J124" s="337"/>
    </row>
    <row r="125" spans="1:10">
      <c r="A125" s="72"/>
      <c r="B125" s="45"/>
      <c r="C125" s="339"/>
      <c r="D125" s="45"/>
      <c r="E125" s="140"/>
      <c r="F125" s="335"/>
      <c r="G125" s="140"/>
      <c r="H125" s="355"/>
      <c r="I125" s="84"/>
      <c r="J125" s="337"/>
    </row>
    <row r="126" spans="1:10">
      <c r="A126" s="72"/>
      <c r="B126" s="45"/>
      <c r="C126" s="339"/>
      <c r="D126" s="45"/>
      <c r="E126" s="140"/>
      <c r="F126" s="335"/>
      <c r="G126" s="140"/>
      <c r="H126" s="355"/>
      <c r="I126" s="84"/>
      <c r="J126" s="337"/>
    </row>
    <row r="127" spans="1:10">
      <c r="A127" s="72"/>
      <c r="B127" s="45"/>
      <c r="C127" s="339"/>
      <c r="D127" s="45"/>
      <c r="E127" s="139"/>
      <c r="F127" s="335"/>
      <c r="G127" s="140"/>
      <c r="H127" s="355"/>
      <c r="I127" s="84"/>
      <c r="J127" s="337"/>
    </row>
    <row r="128" spans="1:10">
      <c r="A128" s="72"/>
      <c r="B128" s="45"/>
      <c r="C128" s="339"/>
      <c r="D128" s="45"/>
      <c r="E128" s="139"/>
      <c r="F128" s="335"/>
      <c r="G128" s="140"/>
      <c r="H128" s="355"/>
      <c r="I128" s="84"/>
      <c r="J128" s="337"/>
    </row>
    <row r="129" spans="1:22">
      <c r="A129" s="72"/>
      <c r="B129" s="361"/>
      <c r="C129" s="357"/>
      <c r="D129" s="351"/>
      <c r="E129" s="139"/>
      <c r="F129" s="335"/>
      <c r="G129" s="140"/>
      <c r="H129" s="362"/>
      <c r="I129" s="84"/>
      <c r="J129" s="337"/>
    </row>
    <row r="130" spans="1:22">
      <c r="A130" s="72"/>
      <c r="B130" s="45"/>
      <c r="C130" s="339"/>
      <c r="D130" s="45"/>
      <c r="E130" s="140"/>
      <c r="F130" s="335"/>
      <c r="G130" s="140"/>
      <c r="H130" s="355"/>
      <c r="I130" s="84"/>
      <c r="J130" s="337"/>
    </row>
    <row r="131" spans="1:22">
      <c r="A131" s="72"/>
      <c r="B131" s="45"/>
      <c r="C131" s="339"/>
      <c r="D131" s="45"/>
      <c r="E131" s="139"/>
      <c r="F131" s="335"/>
      <c r="G131" s="140"/>
      <c r="H131" s="355"/>
      <c r="I131" s="84"/>
      <c r="J131" s="337"/>
    </row>
    <row r="132" spans="1:22">
      <c r="A132" s="72"/>
      <c r="B132" s="45"/>
      <c r="C132" s="339"/>
      <c r="D132" s="45"/>
      <c r="E132" s="139"/>
      <c r="F132" s="335"/>
      <c r="G132" s="140"/>
      <c r="H132" s="355"/>
      <c r="I132" s="84"/>
      <c r="J132" s="337"/>
    </row>
    <row r="133" spans="1:22">
      <c r="A133" s="72"/>
      <c r="B133" s="45"/>
      <c r="C133" s="339"/>
      <c r="D133" s="45"/>
      <c r="E133" s="139"/>
      <c r="F133" s="335"/>
      <c r="G133" s="140"/>
      <c r="H133" s="355"/>
      <c r="I133" s="84"/>
      <c r="J133" s="337"/>
    </row>
    <row r="134" spans="1:22">
      <c r="A134" s="72"/>
      <c r="B134" s="361"/>
      <c r="C134" s="357"/>
      <c r="D134" s="351"/>
      <c r="E134" s="139"/>
      <c r="F134" s="335"/>
      <c r="G134" s="140"/>
      <c r="H134" s="362"/>
      <c r="I134" s="84"/>
      <c r="J134" s="337"/>
    </row>
    <row r="135" spans="1:22">
      <c r="A135" s="72"/>
      <c r="B135" s="45"/>
      <c r="C135" s="339"/>
      <c r="D135" s="45"/>
      <c r="E135" s="140"/>
      <c r="F135" s="335"/>
      <c r="G135" s="140"/>
      <c r="H135" s="355"/>
      <c r="I135" s="84"/>
      <c r="J135" s="337"/>
    </row>
    <row r="136" spans="1:22">
      <c r="A136" s="72"/>
      <c r="B136" s="45"/>
      <c r="C136" s="339"/>
      <c r="D136" s="45"/>
      <c r="E136" s="139"/>
      <c r="F136" s="335"/>
      <c r="G136" s="140"/>
      <c r="H136" s="355"/>
      <c r="I136" s="84"/>
      <c r="J136" s="337"/>
    </row>
    <row r="137" spans="1:22">
      <c r="A137" s="319"/>
      <c r="B137" s="300"/>
      <c r="C137" s="301"/>
      <c r="D137" s="300"/>
      <c r="E137" s="315"/>
      <c r="F137" s="308"/>
      <c r="G137" s="308"/>
      <c r="H137" s="309"/>
      <c r="I137" s="84"/>
      <c r="J137" s="337"/>
    </row>
    <row r="138" spans="1:22">
      <c r="A138" s="327"/>
      <c r="B138" s="327"/>
      <c r="C138" s="328"/>
      <c r="D138" s="327"/>
      <c r="E138" s="327"/>
      <c r="F138" s="327"/>
      <c r="G138" s="327"/>
      <c r="H138" s="329"/>
      <c r="I138" s="363"/>
      <c r="J138" s="363"/>
      <c r="V138" s="66"/>
    </row>
    <row r="139" spans="1:22">
      <c r="A139" s="327"/>
      <c r="B139" s="327"/>
      <c r="C139" s="328"/>
      <c r="D139" s="330"/>
      <c r="E139" s="327"/>
      <c r="F139" s="327"/>
      <c r="G139" s="327"/>
      <c r="H139" s="331"/>
      <c r="I139" s="84"/>
      <c r="J139" s="364"/>
    </row>
    <row r="140" spans="1:22">
      <c r="A140" s="327"/>
      <c r="B140" s="327"/>
      <c r="C140" s="328"/>
      <c r="D140" s="330"/>
      <c r="E140" s="327"/>
      <c r="F140" s="327"/>
      <c r="G140" s="327"/>
      <c r="H140" s="331"/>
      <c r="I140" s="84"/>
      <c r="J140" s="364"/>
    </row>
    <row r="141" spans="1:22">
      <c r="A141" s="327"/>
      <c r="B141" s="327"/>
      <c r="C141" s="328"/>
      <c r="D141" s="330"/>
      <c r="E141" s="327"/>
      <c r="F141" s="327"/>
      <c r="G141" s="327"/>
      <c r="H141" s="331"/>
      <c r="I141" s="84"/>
      <c r="J141" s="365"/>
    </row>
    <row r="142" spans="1:22">
      <c r="A142" s="327"/>
      <c r="B142" s="327"/>
      <c r="C142" s="328"/>
      <c r="D142" s="327"/>
      <c r="E142" s="327"/>
      <c r="F142" s="327"/>
      <c r="G142" s="327"/>
      <c r="H142" s="331"/>
      <c r="I142" s="363"/>
      <c r="J142" s="366"/>
    </row>
    <row r="143" spans="1:22">
      <c r="A143" s="319"/>
      <c r="B143" s="319"/>
      <c r="C143" s="319"/>
      <c r="D143" s="319"/>
      <c r="E143" s="319"/>
      <c r="F143" s="319"/>
      <c r="G143" s="319"/>
      <c r="H143" s="319"/>
      <c r="I143" s="84"/>
      <c r="J143" s="364"/>
    </row>
    <row r="144" spans="1:22">
      <c r="A144" s="72"/>
      <c r="B144" s="73"/>
      <c r="C144" s="74"/>
      <c r="D144" s="45"/>
      <c r="E144" s="75"/>
      <c r="F144" s="75"/>
      <c r="G144" s="46"/>
      <c r="H144" s="76"/>
      <c r="I144" s="84"/>
      <c r="J144" s="364"/>
    </row>
    <row r="145" spans="1:10">
      <c r="A145" s="72"/>
      <c r="B145" s="73"/>
      <c r="C145" s="74"/>
      <c r="D145" s="45"/>
      <c r="E145" s="75"/>
      <c r="F145" s="75"/>
      <c r="G145" s="46"/>
      <c r="H145" s="76"/>
      <c r="I145" s="84"/>
      <c r="J145" s="364"/>
    </row>
    <row r="146" spans="1:10">
      <c r="A146" s="367"/>
      <c r="B146" s="368"/>
      <c r="C146" s="369"/>
      <c r="D146" s="367"/>
      <c r="E146" s="370"/>
      <c r="F146" s="363"/>
      <c r="G146" s="370"/>
      <c r="H146" s="363"/>
      <c r="I146" s="84"/>
      <c r="J146" s="364"/>
    </row>
    <row r="147" spans="1:10">
      <c r="A147" s="367"/>
      <c r="B147" s="367"/>
      <c r="C147" s="367"/>
      <c r="D147" s="367"/>
      <c r="E147" s="367"/>
      <c r="F147" s="367"/>
      <c r="G147" s="367"/>
      <c r="H147" s="367"/>
      <c r="I147" s="84"/>
      <c r="J147" s="84"/>
    </row>
    <row r="148" spans="1:10">
      <c r="A148" s="367"/>
      <c r="B148" s="368"/>
      <c r="C148" s="369"/>
      <c r="D148" s="367"/>
      <c r="E148" s="370"/>
      <c r="F148" s="363"/>
      <c r="G148" s="370"/>
      <c r="H148" s="363"/>
      <c r="I148" s="84"/>
      <c r="J148" s="337"/>
    </row>
    <row r="149" spans="1:10">
      <c r="A149" s="371"/>
      <c r="B149" s="372"/>
      <c r="C149" s="372"/>
      <c r="D149" s="372"/>
      <c r="E149" s="372"/>
      <c r="F149" s="372"/>
      <c r="G149" s="372"/>
      <c r="H149" s="372"/>
      <c r="I149" s="373"/>
      <c r="J149" s="374"/>
    </row>
    <row r="150" spans="1:10">
      <c r="A150" s="375"/>
      <c r="B150" s="375"/>
      <c r="C150" s="367"/>
      <c r="D150" s="368"/>
      <c r="E150" s="369"/>
      <c r="F150" s="367"/>
      <c r="G150" s="370"/>
      <c r="H150" s="363"/>
      <c r="I150" s="370"/>
      <c r="J150" s="363"/>
    </row>
    <row r="151" spans="1:10">
      <c r="A151" s="375"/>
      <c r="B151" s="375"/>
      <c r="C151" s="367"/>
      <c r="D151" s="367"/>
      <c r="E151" s="367"/>
      <c r="F151" s="367"/>
      <c r="G151" s="367"/>
      <c r="H151" s="367"/>
      <c r="I151" s="367"/>
      <c r="J151" s="367"/>
    </row>
    <row r="152" spans="1:10">
      <c r="A152" s="375"/>
      <c r="B152" s="375"/>
      <c r="C152" s="367"/>
      <c r="D152" s="368"/>
      <c r="E152" s="369"/>
      <c r="F152" s="367"/>
      <c r="G152" s="370"/>
      <c r="H152" s="363"/>
      <c r="I152" s="370"/>
      <c r="J152" s="363"/>
    </row>
    <row r="153" spans="1:10">
      <c r="A153" s="367"/>
      <c r="B153" s="368"/>
      <c r="C153" s="369"/>
      <c r="D153" s="367"/>
      <c r="E153" s="370"/>
      <c r="F153" s="363"/>
      <c r="G153" s="370"/>
      <c r="H153" s="363"/>
      <c r="I153" s="84"/>
      <c r="J153" s="337"/>
    </row>
    <row r="154" spans="1:10">
      <c r="A154" s="367"/>
      <c r="B154" s="368"/>
      <c r="C154" s="369"/>
      <c r="D154" s="367"/>
      <c r="E154" s="370"/>
      <c r="F154" s="363"/>
      <c r="G154" s="370"/>
      <c r="H154" s="363"/>
      <c r="I154" s="84"/>
      <c r="J154" s="337"/>
    </row>
    <row r="155" spans="1:10">
      <c r="A155" s="367"/>
      <c r="B155" s="368"/>
      <c r="C155" s="369"/>
      <c r="D155" s="367"/>
      <c r="E155" s="370"/>
      <c r="F155" s="363"/>
      <c r="G155" s="370"/>
      <c r="H155" s="363"/>
      <c r="I155" s="84"/>
      <c r="J155" s="337"/>
    </row>
    <row r="156" spans="1:10">
      <c r="A156" s="367"/>
      <c r="B156" s="368"/>
      <c r="C156" s="369"/>
      <c r="D156" s="367"/>
      <c r="E156" s="370"/>
      <c r="F156" s="363"/>
      <c r="G156" s="370"/>
      <c r="H156" s="363"/>
      <c r="I156" s="84"/>
      <c r="J156" s="337"/>
    </row>
    <row r="157" spans="1:10">
      <c r="A157" s="367"/>
      <c r="B157" s="368"/>
      <c r="C157" s="369"/>
      <c r="D157" s="367"/>
      <c r="E157" s="370"/>
      <c r="F157" s="363"/>
      <c r="G157" s="370"/>
      <c r="H157" s="363"/>
      <c r="I157" s="84"/>
      <c r="J157" s="337"/>
    </row>
    <row r="158" spans="1:10">
      <c r="A158" s="367"/>
      <c r="B158" s="368"/>
      <c r="C158" s="369"/>
      <c r="D158" s="367"/>
      <c r="E158" s="370"/>
      <c r="F158" s="363"/>
      <c r="G158" s="370"/>
      <c r="H158" s="363"/>
      <c r="I158" s="84"/>
      <c r="J158" s="337"/>
    </row>
    <row r="159" spans="1:10">
      <c r="A159" s="367"/>
      <c r="B159" s="368"/>
      <c r="C159" s="369"/>
      <c r="D159" s="367"/>
      <c r="E159" s="370"/>
      <c r="F159" s="363"/>
      <c r="G159" s="370"/>
      <c r="H159" s="363"/>
      <c r="I159" s="84"/>
      <c r="J159" s="337"/>
    </row>
    <row r="160" spans="1:10">
      <c r="A160" s="367"/>
      <c r="B160" s="368"/>
      <c r="C160" s="369"/>
      <c r="D160" s="367"/>
      <c r="E160" s="370"/>
      <c r="F160" s="363"/>
      <c r="G160" s="370"/>
      <c r="H160" s="363"/>
      <c r="I160" s="84"/>
      <c r="J160" s="337"/>
    </row>
    <row r="161" spans="1:10">
      <c r="A161" s="367"/>
      <c r="B161" s="368"/>
      <c r="C161" s="369"/>
      <c r="D161" s="367"/>
      <c r="E161" s="370"/>
      <c r="F161" s="363"/>
      <c r="G161" s="370"/>
      <c r="H161" s="363"/>
      <c r="I161" s="84"/>
      <c r="J161" s="337"/>
    </row>
    <row r="162" spans="1:10">
      <c r="A162" s="367"/>
      <c r="B162" s="368"/>
      <c r="C162" s="369"/>
      <c r="D162" s="367"/>
      <c r="E162" s="370"/>
      <c r="F162" s="363"/>
      <c r="G162" s="370"/>
      <c r="H162" s="363"/>
      <c r="I162" s="84"/>
      <c r="J162" s="337"/>
    </row>
    <row r="163" spans="1:10">
      <c r="A163" s="367"/>
      <c r="B163" s="368"/>
      <c r="C163" s="369"/>
      <c r="D163" s="367"/>
      <c r="E163" s="370"/>
      <c r="F163" s="363"/>
      <c r="G163" s="370"/>
      <c r="H163" s="363"/>
      <c r="I163" s="84"/>
      <c r="J163" s="337"/>
    </row>
    <row r="164" spans="1:10">
      <c r="A164" s="367"/>
      <c r="B164" s="368"/>
      <c r="C164" s="369"/>
      <c r="D164" s="367"/>
      <c r="E164" s="370"/>
      <c r="F164" s="363"/>
      <c r="G164" s="370"/>
      <c r="H164" s="363"/>
      <c r="I164" s="84"/>
      <c r="J164" s="337"/>
    </row>
    <row r="165" spans="1:10">
      <c r="A165" s="367"/>
      <c r="B165" s="368"/>
      <c r="C165" s="369"/>
      <c r="D165" s="367"/>
      <c r="E165" s="370"/>
      <c r="F165" s="363"/>
      <c r="G165" s="370"/>
      <c r="H165" s="363"/>
      <c r="I165" s="84"/>
      <c r="J165" s="337"/>
    </row>
    <row r="166" spans="1:10">
      <c r="A166" s="367"/>
      <c r="B166" s="368"/>
      <c r="C166" s="369"/>
      <c r="D166" s="367"/>
      <c r="E166" s="370"/>
      <c r="F166" s="363"/>
      <c r="G166" s="370"/>
      <c r="H166" s="363"/>
      <c r="I166" s="84"/>
      <c r="J166" s="337"/>
    </row>
    <row r="167" spans="1:10">
      <c r="A167" s="367"/>
      <c r="B167" s="368"/>
      <c r="C167" s="369"/>
      <c r="D167" s="367"/>
      <c r="E167" s="370"/>
      <c r="F167" s="363"/>
      <c r="G167" s="370"/>
      <c r="H167" s="363"/>
      <c r="I167" s="84"/>
      <c r="J167" s="337"/>
    </row>
    <row r="168" spans="1:10">
      <c r="A168" s="367"/>
      <c r="B168" s="368"/>
      <c r="C168" s="369"/>
      <c r="D168" s="367"/>
      <c r="E168" s="370"/>
      <c r="F168" s="363"/>
      <c r="G168" s="370"/>
      <c r="H168" s="363"/>
      <c r="I168" s="84"/>
      <c r="J168" s="337"/>
    </row>
    <row r="169" spans="1:10">
      <c r="A169" s="367"/>
      <c r="B169" s="368"/>
      <c r="C169" s="369"/>
      <c r="D169" s="367"/>
      <c r="E169" s="370"/>
      <c r="F169" s="363"/>
      <c r="G169" s="370"/>
      <c r="H169" s="363"/>
      <c r="I169" s="84"/>
      <c r="J169" s="337"/>
    </row>
    <row r="170" spans="1:10">
      <c r="A170" s="367"/>
      <c r="B170" s="368"/>
      <c r="C170" s="369"/>
      <c r="D170" s="367"/>
      <c r="E170" s="370"/>
      <c r="F170" s="363"/>
      <c r="G170" s="370"/>
      <c r="H170" s="363"/>
      <c r="I170" s="84"/>
      <c r="J170" s="337"/>
    </row>
    <row r="171" spans="1:10">
      <c r="A171" s="367"/>
      <c r="B171" s="368"/>
      <c r="C171" s="369"/>
      <c r="D171" s="367"/>
      <c r="E171" s="370"/>
      <c r="F171" s="363"/>
      <c r="G171" s="370"/>
      <c r="H171" s="363"/>
      <c r="I171" s="84"/>
      <c r="J171" s="337"/>
    </row>
    <row r="172" spans="1:10">
      <c r="A172" s="367"/>
      <c r="B172" s="368"/>
      <c r="C172" s="369"/>
      <c r="D172" s="367"/>
      <c r="E172" s="370"/>
      <c r="F172" s="363"/>
      <c r="G172" s="370"/>
      <c r="H172" s="363"/>
      <c r="I172" s="84"/>
      <c r="J172" s="337"/>
    </row>
    <row r="173" spans="1:10">
      <c r="A173" s="367"/>
      <c r="B173" s="368"/>
      <c r="C173" s="369"/>
      <c r="D173" s="367"/>
      <c r="E173" s="370"/>
      <c r="F173" s="363"/>
      <c r="G173" s="370"/>
      <c r="H173" s="363"/>
      <c r="I173" s="84"/>
      <c r="J173" s="337"/>
    </row>
    <row r="174" spans="1:10">
      <c r="A174" s="367"/>
      <c r="B174" s="368"/>
      <c r="C174" s="369"/>
      <c r="D174" s="367"/>
      <c r="E174" s="370"/>
      <c r="F174" s="363"/>
      <c r="G174" s="370"/>
      <c r="H174" s="363"/>
      <c r="I174" s="84"/>
      <c r="J174" s="337"/>
    </row>
    <row r="175" spans="1:10">
      <c r="A175" s="367"/>
      <c r="B175" s="368"/>
      <c r="C175" s="369"/>
      <c r="D175" s="367"/>
      <c r="E175" s="370"/>
      <c r="F175" s="363"/>
      <c r="G175" s="370"/>
      <c r="H175" s="363"/>
      <c r="I175" s="84"/>
      <c r="J175" s="337"/>
    </row>
    <row r="176" spans="1:10">
      <c r="A176" s="367"/>
      <c r="B176" s="368"/>
      <c r="C176" s="369"/>
      <c r="D176" s="367"/>
      <c r="E176" s="370"/>
      <c r="F176" s="363"/>
      <c r="G176" s="370"/>
      <c r="H176" s="363"/>
      <c r="I176" s="84"/>
      <c r="J176" s="337"/>
    </row>
    <row r="177" spans="1:10">
      <c r="A177" s="367"/>
      <c r="B177" s="368"/>
      <c r="C177" s="369"/>
      <c r="D177" s="367"/>
      <c r="E177" s="370"/>
      <c r="F177" s="363"/>
      <c r="G177" s="370"/>
      <c r="H177" s="363"/>
      <c r="I177" s="84"/>
      <c r="J177" s="337"/>
    </row>
    <row r="178" spans="1:10">
      <c r="A178" s="367"/>
      <c r="B178" s="368"/>
      <c r="C178" s="369"/>
      <c r="D178" s="367"/>
      <c r="E178" s="370"/>
      <c r="F178" s="363"/>
      <c r="G178" s="370"/>
      <c r="H178" s="363"/>
      <c r="I178" s="84"/>
      <c r="J178" s="337"/>
    </row>
    <row r="179" spans="1:10">
      <c r="A179" s="367"/>
      <c r="B179" s="368"/>
      <c r="C179" s="369"/>
      <c r="D179" s="367"/>
      <c r="E179" s="370"/>
      <c r="F179" s="363"/>
      <c r="G179" s="370"/>
      <c r="H179" s="363"/>
      <c r="I179" s="84"/>
      <c r="J179" s="337"/>
    </row>
  </sheetData>
  <mergeCells count="25">
    <mergeCell ref="V49:Y49"/>
    <mergeCell ref="B9:D9"/>
    <mergeCell ref="A5:H5"/>
    <mergeCell ref="A63:A67"/>
    <mergeCell ref="G6:H6"/>
    <mergeCell ref="A33:A37"/>
    <mergeCell ref="A38:A44"/>
    <mergeCell ref="A1:H1"/>
    <mergeCell ref="A2:H2"/>
    <mergeCell ref="A3:H3"/>
    <mergeCell ref="C4:H4"/>
    <mergeCell ref="C6:C7"/>
    <mergeCell ref="D6:D7"/>
    <mergeCell ref="E6:F6"/>
    <mergeCell ref="A6:A7"/>
    <mergeCell ref="B6:B7"/>
    <mergeCell ref="A14:A20"/>
    <mergeCell ref="A21:A27"/>
    <mergeCell ref="A28:A32"/>
    <mergeCell ref="A68:A72"/>
    <mergeCell ref="A45:A48"/>
    <mergeCell ref="A49:A55"/>
    <mergeCell ref="A56:A62"/>
    <mergeCell ref="C87:J87"/>
    <mergeCell ref="A73:A76"/>
  </mergeCells>
  <phoneticPr fontId="39" type="noConversion"/>
  <pageMargins left="0.51" right="0.31" top="0.75" bottom="0.5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opLeftCell="A28" workbookViewId="0">
      <selection activeCell="A6" sqref="A6:H6"/>
    </sheetView>
  </sheetViews>
  <sheetFormatPr defaultRowHeight="15"/>
  <cols>
    <col min="2" max="2" width="37" customWidth="1"/>
  </cols>
  <sheetData>
    <row r="3" spans="1:8">
      <c r="A3" s="433" t="s">
        <v>132</v>
      </c>
      <c r="B3" s="434"/>
      <c r="C3" s="434"/>
      <c r="D3" s="434"/>
      <c r="E3" s="434"/>
      <c r="F3" s="434"/>
      <c r="G3" s="434"/>
      <c r="H3" s="434"/>
    </row>
    <row r="4" spans="1:8">
      <c r="A4" s="433" t="s">
        <v>269</v>
      </c>
      <c r="B4" s="434"/>
      <c r="C4" s="434"/>
      <c r="D4" s="434"/>
      <c r="E4" s="434"/>
      <c r="F4" s="434"/>
      <c r="G4" s="434"/>
      <c r="H4" s="434"/>
    </row>
    <row r="5" spans="1:8" ht="16.5" thickBot="1">
      <c r="A5" s="435" t="s">
        <v>270</v>
      </c>
      <c r="B5" s="435"/>
      <c r="C5" s="435"/>
      <c r="D5" s="435"/>
      <c r="E5" s="435"/>
      <c r="F5" s="435"/>
      <c r="G5" s="435"/>
      <c r="H5" s="435"/>
    </row>
    <row r="6" spans="1:8" ht="16.5" thickTop="1" thickBot="1">
      <c r="A6" s="453" t="s">
        <v>275</v>
      </c>
      <c r="B6" s="453"/>
      <c r="C6" s="453"/>
      <c r="D6" s="453"/>
      <c r="E6" s="453"/>
      <c r="F6" s="453"/>
      <c r="G6" s="453"/>
      <c r="H6" s="453"/>
    </row>
    <row r="7" spans="1:8" ht="29.25" customHeight="1" thickTop="1">
      <c r="A7" s="429" t="s">
        <v>1</v>
      </c>
      <c r="B7" s="413" t="s">
        <v>3</v>
      </c>
      <c r="C7" s="418" t="s">
        <v>4</v>
      </c>
      <c r="D7" s="420" t="s">
        <v>5</v>
      </c>
      <c r="E7" s="420"/>
      <c r="F7" s="448" t="s">
        <v>6</v>
      </c>
      <c r="G7" s="449"/>
    </row>
    <row r="8" spans="1:8" ht="34.5" thickBot="1">
      <c r="A8" s="430"/>
      <c r="B8" s="417"/>
      <c r="C8" s="419"/>
      <c r="D8" s="405" t="s">
        <v>7</v>
      </c>
      <c r="E8" s="406" t="s">
        <v>8</v>
      </c>
      <c r="F8" s="406" t="s">
        <v>9</v>
      </c>
      <c r="G8" s="407" t="s">
        <v>10</v>
      </c>
    </row>
    <row r="9" spans="1:8" ht="16.5" thickTop="1" thickBot="1">
      <c r="A9" s="408">
        <v>1</v>
      </c>
      <c r="B9" s="409">
        <v>3</v>
      </c>
      <c r="C9" s="409">
        <v>4</v>
      </c>
      <c r="D9" s="409">
        <v>5</v>
      </c>
      <c r="E9" s="410">
        <v>6</v>
      </c>
      <c r="F9" s="410">
        <v>7</v>
      </c>
      <c r="G9" s="411">
        <v>8</v>
      </c>
    </row>
    <row r="10" spans="1:8" ht="42.75" customHeight="1" thickTop="1">
      <c r="A10" s="442">
        <v>1</v>
      </c>
      <c r="B10" s="101" t="s">
        <v>268</v>
      </c>
      <c r="C10" s="93" t="s">
        <v>74</v>
      </c>
      <c r="D10" s="102"/>
      <c r="E10" s="103">
        <v>11</v>
      </c>
      <c r="F10" s="104"/>
      <c r="G10" s="57"/>
    </row>
    <row r="11" spans="1:8" ht="20.25" customHeight="1">
      <c r="A11" s="443"/>
      <c r="B11" s="221" t="s">
        <v>37</v>
      </c>
      <c r="C11" s="222" t="s">
        <v>12</v>
      </c>
      <c r="D11" s="394"/>
      <c r="E11" s="395">
        <v>11</v>
      </c>
      <c r="F11" s="394"/>
      <c r="G11" s="152"/>
    </row>
    <row r="12" spans="1:8">
      <c r="A12" s="444"/>
      <c r="B12" s="396" t="s">
        <v>261</v>
      </c>
      <c r="C12" s="397" t="s">
        <v>74</v>
      </c>
      <c r="D12" s="398"/>
      <c r="E12" s="399">
        <v>11</v>
      </c>
      <c r="F12" s="398"/>
      <c r="G12" s="60"/>
    </row>
    <row r="13" spans="1:8" ht="49.5" customHeight="1">
      <c r="A13" s="132">
        <v>2</v>
      </c>
      <c r="B13" s="389" t="s">
        <v>260</v>
      </c>
      <c r="C13" s="390" t="s">
        <v>74</v>
      </c>
      <c r="D13" s="391"/>
      <c r="E13" s="392">
        <v>1</v>
      </c>
      <c r="F13" s="391"/>
      <c r="G13" s="393"/>
    </row>
    <row r="14" spans="1:8" ht="19.5" customHeight="1">
      <c r="A14" s="85"/>
      <c r="B14" s="221" t="s">
        <v>37</v>
      </c>
      <c r="C14" s="222" t="s">
        <v>12</v>
      </c>
      <c r="D14" s="394"/>
      <c r="E14" s="395">
        <v>1</v>
      </c>
      <c r="F14" s="394"/>
      <c r="G14" s="152"/>
    </row>
    <row r="15" spans="1:8">
      <c r="A15" s="133"/>
      <c r="B15" s="396" t="s">
        <v>261</v>
      </c>
      <c r="C15" s="397" t="s">
        <v>74</v>
      </c>
      <c r="D15" s="398"/>
      <c r="E15" s="399">
        <v>1</v>
      </c>
      <c r="F15" s="398"/>
      <c r="G15" s="60"/>
    </row>
    <row r="16" spans="1:8" ht="28.5" customHeight="1">
      <c r="A16" s="132">
        <v>3</v>
      </c>
      <c r="B16" s="389" t="s">
        <v>262</v>
      </c>
      <c r="C16" s="390" t="s">
        <v>74</v>
      </c>
      <c r="D16" s="391"/>
      <c r="E16" s="392">
        <v>1</v>
      </c>
      <c r="F16" s="391"/>
      <c r="G16" s="393"/>
    </row>
    <row r="17" spans="1:7" ht="20.25" customHeight="1">
      <c r="A17" s="85"/>
      <c r="B17" s="221" t="s">
        <v>37</v>
      </c>
      <c r="C17" s="222" t="s">
        <v>12</v>
      </c>
      <c r="D17" s="394"/>
      <c r="E17" s="395">
        <v>1</v>
      </c>
      <c r="F17" s="394"/>
      <c r="G17" s="152"/>
    </row>
    <row r="18" spans="1:7">
      <c r="A18" s="133"/>
      <c r="B18" s="396" t="s">
        <v>261</v>
      </c>
      <c r="C18" s="397" t="s">
        <v>74</v>
      </c>
      <c r="D18" s="398"/>
      <c r="E18" s="399">
        <v>1</v>
      </c>
      <c r="F18" s="398"/>
      <c r="G18" s="60"/>
    </row>
    <row r="19" spans="1:7" ht="32.25" customHeight="1">
      <c r="A19" s="132">
        <v>4</v>
      </c>
      <c r="B19" s="389" t="s">
        <v>263</v>
      </c>
      <c r="C19" s="390" t="s">
        <v>74</v>
      </c>
      <c r="D19" s="391"/>
      <c r="E19" s="392">
        <v>1</v>
      </c>
      <c r="F19" s="391"/>
      <c r="G19" s="393"/>
    </row>
    <row r="20" spans="1:7" ht="18.75" customHeight="1">
      <c r="A20" s="85"/>
      <c r="B20" s="221" t="s">
        <v>37</v>
      </c>
      <c r="C20" s="222" t="s">
        <v>12</v>
      </c>
      <c r="D20" s="394"/>
      <c r="E20" s="395">
        <v>1</v>
      </c>
      <c r="F20" s="394"/>
      <c r="G20" s="152"/>
    </row>
    <row r="21" spans="1:7">
      <c r="A21" s="133"/>
      <c r="B21" s="396" t="s">
        <v>261</v>
      </c>
      <c r="C21" s="397" t="s">
        <v>74</v>
      </c>
      <c r="D21" s="398"/>
      <c r="E21" s="399">
        <v>1</v>
      </c>
      <c r="F21" s="398"/>
      <c r="G21" s="60"/>
    </row>
    <row r="22" spans="1:7" ht="27" customHeight="1">
      <c r="A22" s="85">
        <v>5</v>
      </c>
      <c r="B22" s="389" t="s">
        <v>264</v>
      </c>
      <c r="C22" s="390" t="s">
        <v>86</v>
      </c>
      <c r="D22" s="391"/>
      <c r="E22" s="392">
        <v>29</v>
      </c>
      <c r="F22" s="391"/>
      <c r="G22" s="393"/>
    </row>
    <row r="23" spans="1:7" ht="19.5" customHeight="1">
      <c r="A23" s="85"/>
      <c r="B23" s="221" t="s">
        <v>37</v>
      </c>
      <c r="C23" s="222" t="s">
        <v>12</v>
      </c>
      <c r="D23" s="394"/>
      <c r="E23" s="395">
        <v>29</v>
      </c>
      <c r="F23" s="394"/>
      <c r="G23" s="152"/>
    </row>
    <row r="24" spans="1:7">
      <c r="A24" s="85"/>
      <c r="B24" s="396" t="s">
        <v>261</v>
      </c>
      <c r="C24" s="397" t="s">
        <v>86</v>
      </c>
      <c r="D24" s="398"/>
      <c r="E24" s="399">
        <v>29</v>
      </c>
      <c r="F24" s="398"/>
      <c r="G24" s="60"/>
    </row>
    <row r="25" spans="1:7">
      <c r="A25" s="132"/>
      <c r="B25" s="110" t="s">
        <v>18</v>
      </c>
      <c r="C25" s="400"/>
      <c r="D25" s="401"/>
      <c r="E25" s="402"/>
      <c r="F25" s="401"/>
      <c r="G25" s="57"/>
    </row>
    <row r="26" spans="1:7" ht="21.75" customHeight="1">
      <c r="A26" s="85"/>
      <c r="B26" s="389" t="s">
        <v>265</v>
      </c>
      <c r="C26" s="390"/>
      <c r="D26" s="391"/>
      <c r="E26" s="392"/>
      <c r="F26" s="391"/>
      <c r="G26" s="393"/>
    </row>
    <row r="27" spans="1:7">
      <c r="A27" s="85"/>
      <c r="B27" s="389" t="s">
        <v>261</v>
      </c>
      <c r="C27" s="390"/>
      <c r="D27" s="391"/>
      <c r="E27" s="392"/>
      <c r="F27" s="391"/>
      <c r="G27" s="393"/>
    </row>
    <row r="28" spans="1:7" ht="31.5" customHeight="1">
      <c r="A28" s="85"/>
      <c r="B28" s="389" t="s">
        <v>266</v>
      </c>
      <c r="C28" s="403">
        <v>0.65</v>
      </c>
      <c r="D28" s="391"/>
      <c r="E28" s="392"/>
      <c r="F28" s="391"/>
      <c r="G28" s="393"/>
    </row>
    <row r="29" spans="1:7">
      <c r="A29" s="85"/>
      <c r="B29" s="389" t="s">
        <v>10</v>
      </c>
      <c r="C29" s="390"/>
      <c r="D29" s="391"/>
      <c r="E29" s="392"/>
      <c r="F29" s="391"/>
      <c r="G29" s="393"/>
    </row>
    <row r="30" spans="1:7">
      <c r="A30" s="85"/>
      <c r="B30" s="389" t="s">
        <v>267</v>
      </c>
      <c r="C30" s="403">
        <v>0.08</v>
      </c>
      <c r="D30" s="391"/>
      <c r="E30" s="392"/>
      <c r="F30" s="391"/>
      <c r="G30" s="393"/>
    </row>
    <row r="31" spans="1:7">
      <c r="A31" s="63"/>
      <c r="B31" s="404" t="s">
        <v>21</v>
      </c>
      <c r="C31" s="63"/>
      <c r="D31" s="63"/>
      <c r="E31" s="63"/>
      <c r="F31" s="63"/>
      <c r="G31" s="68"/>
    </row>
    <row r="32" spans="1:7">
      <c r="A32" s="450"/>
      <c r="B32" s="451"/>
      <c r="C32" s="451"/>
      <c r="D32" s="451"/>
      <c r="E32" s="451"/>
      <c r="F32" s="451"/>
      <c r="G32" s="452"/>
    </row>
  </sheetData>
  <mergeCells count="11">
    <mergeCell ref="F7:G7"/>
    <mergeCell ref="A10:A12"/>
    <mergeCell ref="A32:G32"/>
    <mergeCell ref="A3:H3"/>
    <mergeCell ref="A4:H4"/>
    <mergeCell ref="A5:H5"/>
    <mergeCell ref="A6:H6"/>
    <mergeCell ref="A7:A8"/>
    <mergeCell ref="B7:B8"/>
    <mergeCell ref="C7:C8"/>
    <mergeCell ref="D7:E7"/>
  </mergeCells>
  <phoneticPr fontId="39" type="noConversion"/>
  <pageMargins left="0.28740157500000002" right="0.28740157500000002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topLeftCell="A10" zoomScale="130" workbookViewId="0">
      <selection activeCell="A5" sqref="A5:H5"/>
    </sheetView>
  </sheetViews>
  <sheetFormatPr defaultRowHeight="15.75"/>
  <cols>
    <col min="1" max="1" width="2.85546875" style="18" customWidth="1"/>
    <col min="2" max="2" width="7.7109375" style="77" customWidth="1"/>
    <col min="3" max="3" width="30.5703125" style="78" customWidth="1"/>
    <col min="4" max="4" width="8.5703125" style="18" customWidth="1"/>
    <col min="5" max="5" width="8.85546875" style="79" customWidth="1"/>
    <col min="6" max="6" width="10.140625" style="65" customWidth="1"/>
    <col min="7" max="7" width="8.5703125" style="79" customWidth="1"/>
    <col min="8" max="8" width="9.140625" style="65"/>
    <col min="9" max="9" width="13.28515625" style="1" hidden="1" customWidth="1"/>
    <col min="10" max="10" width="12.85546875" style="2" hidden="1" customWidth="1"/>
    <col min="11" max="11" width="8.28515625" style="2" hidden="1" customWidth="1"/>
    <col min="12" max="12" width="11.42578125" style="2" hidden="1" customWidth="1"/>
    <col min="13" max="13" width="6.7109375" style="2" hidden="1" customWidth="1"/>
    <col min="14" max="21" width="0" style="2" hidden="1" customWidth="1"/>
    <col min="22" max="22" width="13.140625" style="2" bestFit="1" customWidth="1"/>
    <col min="23" max="16384" width="9.140625" style="2"/>
  </cols>
  <sheetData>
    <row r="1" spans="1:256">
      <c r="A1" s="431"/>
      <c r="B1" s="432"/>
      <c r="C1" s="432"/>
      <c r="D1" s="432"/>
      <c r="E1" s="432"/>
      <c r="F1" s="432"/>
      <c r="G1" s="432"/>
      <c r="H1" s="432"/>
    </row>
    <row r="2" spans="1:256">
      <c r="A2" s="433" t="s">
        <v>132</v>
      </c>
      <c r="B2" s="434"/>
      <c r="C2" s="434"/>
      <c r="D2" s="434"/>
      <c r="E2" s="434"/>
      <c r="F2" s="434"/>
      <c r="G2" s="434"/>
      <c r="H2" s="434"/>
    </row>
    <row r="3" spans="1:256">
      <c r="A3" s="433" t="s">
        <v>133</v>
      </c>
      <c r="B3" s="434"/>
      <c r="C3" s="434"/>
      <c r="D3" s="434"/>
      <c r="E3" s="434"/>
      <c r="F3" s="434"/>
      <c r="G3" s="434"/>
      <c r="H3" s="434"/>
    </row>
    <row r="4" spans="1:256" ht="16.5" thickBot="1">
      <c r="A4" s="435" t="s">
        <v>134</v>
      </c>
      <c r="B4" s="435"/>
      <c r="C4" s="435"/>
      <c r="D4" s="435"/>
      <c r="E4" s="435"/>
      <c r="F4" s="435"/>
      <c r="G4" s="435"/>
      <c r="H4" s="435"/>
    </row>
    <row r="5" spans="1:256" ht="17.25" thickTop="1" thickBot="1">
      <c r="A5" s="457" t="s">
        <v>276</v>
      </c>
      <c r="B5" s="457"/>
      <c r="C5" s="457"/>
      <c r="D5" s="457"/>
      <c r="E5" s="457"/>
      <c r="F5" s="457"/>
      <c r="G5" s="457"/>
      <c r="H5" s="457"/>
      <c r="I5" s="435" t="s">
        <v>257</v>
      </c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 t="s">
        <v>257</v>
      </c>
      <c r="AH5" s="435"/>
      <c r="AI5" s="435"/>
      <c r="AJ5" s="435"/>
      <c r="AK5" s="435"/>
      <c r="AL5" s="435"/>
      <c r="AM5" s="435"/>
      <c r="AN5" s="435"/>
      <c r="AO5" s="435" t="s">
        <v>257</v>
      </c>
      <c r="AP5" s="435"/>
      <c r="AQ5" s="435"/>
      <c r="AR5" s="435"/>
      <c r="AS5" s="435"/>
      <c r="AT5" s="435"/>
      <c r="AU5" s="435"/>
      <c r="AV5" s="435"/>
      <c r="AW5" s="435" t="s">
        <v>257</v>
      </c>
      <c r="AX5" s="435"/>
      <c r="AY5" s="435"/>
      <c r="AZ5" s="435"/>
      <c r="BA5" s="435"/>
      <c r="BB5" s="435"/>
      <c r="BC5" s="435"/>
      <c r="BD5" s="435"/>
      <c r="BE5" s="435" t="s">
        <v>257</v>
      </c>
      <c r="BF5" s="435"/>
      <c r="BG5" s="435"/>
      <c r="BH5" s="435"/>
      <c r="BI5" s="435"/>
      <c r="BJ5" s="435"/>
      <c r="BK5" s="435"/>
      <c r="BL5" s="435"/>
      <c r="BM5" s="435" t="s">
        <v>257</v>
      </c>
      <c r="BN5" s="435"/>
      <c r="BO5" s="435"/>
      <c r="BP5" s="435"/>
      <c r="BQ5" s="435"/>
      <c r="BR5" s="435"/>
      <c r="BS5" s="435"/>
      <c r="BT5" s="435"/>
      <c r="BU5" s="435" t="s">
        <v>257</v>
      </c>
      <c r="BV5" s="435"/>
      <c r="BW5" s="435"/>
      <c r="BX5" s="435"/>
      <c r="BY5" s="435"/>
      <c r="BZ5" s="435"/>
      <c r="CA5" s="435"/>
      <c r="CB5" s="435"/>
      <c r="CC5" s="435" t="s">
        <v>257</v>
      </c>
      <c r="CD5" s="435"/>
      <c r="CE5" s="435"/>
      <c r="CF5" s="435"/>
      <c r="CG5" s="435"/>
      <c r="CH5" s="435"/>
      <c r="CI5" s="435"/>
      <c r="CJ5" s="435"/>
      <c r="CK5" s="435" t="s">
        <v>257</v>
      </c>
      <c r="CL5" s="435"/>
      <c r="CM5" s="435"/>
      <c r="CN5" s="435"/>
      <c r="CO5" s="435"/>
      <c r="CP5" s="435"/>
      <c r="CQ5" s="435"/>
      <c r="CR5" s="435"/>
      <c r="CS5" s="435" t="s">
        <v>257</v>
      </c>
      <c r="CT5" s="435"/>
      <c r="CU5" s="435"/>
      <c r="CV5" s="435"/>
      <c r="CW5" s="435"/>
      <c r="CX5" s="435"/>
      <c r="CY5" s="435"/>
      <c r="CZ5" s="435"/>
      <c r="DA5" s="435" t="s">
        <v>257</v>
      </c>
      <c r="DB5" s="435"/>
      <c r="DC5" s="435"/>
      <c r="DD5" s="435"/>
      <c r="DE5" s="435"/>
      <c r="DF5" s="435"/>
      <c r="DG5" s="435"/>
      <c r="DH5" s="435"/>
      <c r="DI5" s="435" t="s">
        <v>257</v>
      </c>
      <c r="DJ5" s="435"/>
      <c r="DK5" s="435"/>
      <c r="DL5" s="435"/>
      <c r="DM5" s="435"/>
      <c r="DN5" s="435"/>
      <c r="DO5" s="435"/>
      <c r="DP5" s="435"/>
      <c r="DQ5" s="435" t="s">
        <v>257</v>
      </c>
      <c r="DR5" s="435"/>
      <c r="DS5" s="435"/>
      <c r="DT5" s="435"/>
      <c r="DU5" s="435"/>
      <c r="DV5" s="435"/>
      <c r="DW5" s="435"/>
      <c r="DX5" s="435"/>
      <c r="DY5" s="435" t="s">
        <v>257</v>
      </c>
      <c r="DZ5" s="435"/>
      <c r="EA5" s="435"/>
      <c r="EB5" s="435"/>
      <c r="EC5" s="435"/>
      <c r="ED5" s="435"/>
      <c r="EE5" s="435"/>
      <c r="EF5" s="435"/>
      <c r="EG5" s="435" t="s">
        <v>257</v>
      </c>
      <c r="EH5" s="435"/>
      <c r="EI5" s="435"/>
      <c r="EJ5" s="435"/>
      <c r="EK5" s="435"/>
      <c r="EL5" s="435"/>
      <c r="EM5" s="435"/>
      <c r="EN5" s="435"/>
      <c r="EO5" s="435" t="s">
        <v>257</v>
      </c>
      <c r="EP5" s="435"/>
      <c r="EQ5" s="435"/>
      <c r="ER5" s="435"/>
      <c r="ES5" s="435"/>
      <c r="ET5" s="435"/>
      <c r="EU5" s="435"/>
      <c r="EV5" s="435"/>
      <c r="EW5" s="435" t="s">
        <v>257</v>
      </c>
      <c r="EX5" s="435"/>
      <c r="EY5" s="435"/>
      <c r="EZ5" s="435"/>
      <c r="FA5" s="435"/>
      <c r="FB5" s="435"/>
      <c r="FC5" s="435"/>
      <c r="FD5" s="435"/>
      <c r="FE5" s="435" t="s">
        <v>257</v>
      </c>
      <c r="FF5" s="435"/>
      <c r="FG5" s="435"/>
      <c r="FH5" s="435"/>
      <c r="FI5" s="435"/>
      <c r="FJ5" s="435"/>
      <c r="FK5" s="435"/>
      <c r="FL5" s="435"/>
      <c r="FM5" s="435" t="s">
        <v>257</v>
      </c>
      <c r="FN5" s="435"/>
      <c r="FO5" s="435"/>
      <c r="FP5" s="435"/>
      <c r="FQ5" s="435"/>
      <c r="FR5" s="435"/>
      <c r="FS5" s="435"/>
      <c r="FT5" s="435"/>
      <c r="FU5" s="435" t="s">
        <v>257</v>
      </c>
      <c r="FV5" s="435"/>
      <c r="FW5" s="435"/>
      <c r="FX5" s="435"/>
      <c r="FY5" s="435"/>
      <c r="FZ5" s="435"/>
      <c r="GA5" s="435"/>
      <c r="GB5" s="435"/>
      <c r="GC5" s="435" t="s">
        <v>257</v>
      </c>
      <c r="GD5" s="435"/>
      <c r="GE5" s="435"/>
      <c r="GF5" s="435"/>
      <c r="GG5" s="435"/>
      <c r="GH5" s="435"/>
      <c r="GI5" s="435"/>
      <c r="GJ5" s="435"/>
      <c r="GK5" s="435" t="s">
        <v>257</v>
      </c>
      <c r="GL5" s="435"/>
      <c r="GM5" s="435"/>
      <c r="GN5" s="435"/>
      <c r="GO5" s="435"/>
      <c r="GP5" s="435"/>
      <c r="GQ5" s="435"/>
      <c r="GR5" s="435"/>
      <c r="GS5" s="435" t="s">
        <v>257</v>
      </c>
      <c r="GT5" s="435"/>
      <c r="GU5" s="435"/>
      <c r="GV5" s="435"/>
      <c r="GW5" s="435"/>
      <c r="GX5" s="435"/>
      <c r="GY5" s="435"/>
      <c r="GZ5" s="435"/>
      <c r="HA5" s="435" t="s">
        <v>257</v>
      </c>
      <c r="HB5" s="435"/>
      <c r="HC5" s="435"/>
      <c r="HD5" s="435"/>
      <c r="HE5" s="435"/>
      <c r="HF5" s="435"/>
      <c r="HG5" s="435"/>
      <c r="HH5" s="435"/>
      <c r="HI5" s="435" t="s">
        <v>257</v>
      </c>
      <c r="HJ5" s="435"/>
      <c r="HK5" s="435"/>
      <c r="HL5" s="435"/>
      <c r="HM5" s="435"/>
      <c r="HN5" s="435"/>
      <c r="HO5" s="435"/>
      <c r="HP5" s="435"/>
      <c r="HQ5" s="435" t="s">
        <v>257</v>
      </c>
      <c r="HR5" s="435"/>
      <c r="HS5" s="435"/>
      <c r="HT5" s="435"/>
      <c r="HU5" s="435"/>
      <c r="HV5" s="435"/>
      <c r="HW5" s="435"/>
      <c r="HX5" s="435"/>
      <c r="HY5" s="435" t="s">
        <v>257</v>
      </c>
      <c r="HZ5" s="435"/>
      <c r="IA5" s="435"/>
      <c r="IB5" s="435"/>
      <c r="IC5" s="435"/>
      <c r="ID5" s="435"/>
      <c r="IE5" s="435"/>
      <c r="IF5" s="435"/>
      <c r="IG5" s="435" t="s">
        <v>257</v>
      </c>
      <c r="IH5" s="435"/>
      <c r="II5" s="435"/>
      <c r="IJ5" s="435"/>
      <c r="IK5" s="435"/>
      <c r="IL5" s="435"/>
      <c r="IM5" s="435"/>
      <c r="IN5" s="435"/>
      <c r="IO5" s="435" t="s">
        <v>257</v>
      </c>
      <c r="IP5" s="435"/>
      <c r="IQ5" s="435"/>
      <c r="IR5" s="435"/>
      <c r="IS5" s="435"/>
      <c r="IT5" s="435"/>
      <c r="IU5" s="435"/>
      <c r="IV5" s="435"/>
    </row>
    <row r="6" spans="1:256" s="4" customFormat="1" ht="12" thickTop="1">
      <c r="A6" s="429" t="s">
        <v>1</v>
      </c>
      <c r="B6" s="413" t="s">
        <v>2</v>
      </c>
      <c r="C6" s="413" t="s">
        <v>3</v>
      </c>
      <c r="D6" s="418" t="s">
        <v>4</v>
      </c>
      <c r="E6" s="420" t="s">
        <v>5</v>
      </c>
      <c r="F6" s="420"/>
      <c r="G6" s="421" t="s">
        <v>6</v>
      </c>
      <c r="H6" s="422"/>
      <c r="I6" s="3"/>
    </row>
    <row r="7" spans="1:256" s="4" customFormat="1" ht="45.75" thickBot="1">
      <c r="A7" s="430"/>
      <c r="B7" s="414"/>
      <c r="C7" s="417"/>
      <c r="D7" s="419"/>
      <c r="E7" s="5" t="s">
        <v>7</v>
      </c>
      <c r="F7" s="6" t="s">
        <v>8</v>
      </c>
      <c r="G7" s="6" t="s">
        <v>9</v>
      </c>
      <c r="H7" s="7" t="s">
        <v>10</v>
      </c>
      <c r="I7" s="3"/>
    </row>
    <row r="8" spans="1:256" ht="17.25" thickTop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9">
        <v>7</v>
      </c>
      <c r="H8" s="10">
        <v>8</v>
      </c>
    </row>
    <row r="9" spans="1:256" ht="16.5" thickTop="1">
      <c r="A9" s="454">
        <f>A1</f>
        <v>0</v>
      </c>
      <c r="B9" s="455"/>
      <c r="C9" s="456"/>
      <c r="D9" s="11"/>
      <c r="E9" s="11"/>
      <c r="F9" s="12"/>
      <c r="G9" s="12"/>
      <c r="H9" s="13"/>
    </row>
    <row r="10" spans="1:256" ht="40.5">
      <c r="A10" s="47">
        <v>1</v>
      </c>
      <c r="B10" s="378" t="s">
        <v>229</v>
      </c>
      <c r="C10" s="101" t="s">
        <v>90</v>
      </c>
      <c r="D10" s="93" t="s">
        <v>74</v>
      </c>
      <c r="E10" s="102"/>
      <c r="F10" s="103">
        <v>1</v>
      </c>
      <c r="G10" s="104"/>
      <c r="H10" s="57"/>
      <c r="J10" s="17">
        <v>51</v>
      </c>
      <c r="K10" s="18">
        <f>J10*0.05</f>
        <v>2.5500000000000003</v>
      </c>
      <c r="L10" s="18"/>
    </row>
    <row r="11" spans="1:256">
      <c r="A11" s="47"/>
      <c r="B11" s="259"/>
      <c r="C11" s="144" t="s">
        <v>37</v>
      </c>
      <c r="D11" s="145" t="s">
        <v>12</v>
      </c>
      <c r="E11" s="146">
        <v>23</v>
      </c>
      <c r="F11" s="147">
        <f>E11*F10</f>
        <v>23</v>
      </c>
      <c r="G11" s="148"/>
      <c r="H11" s="149"/>
      <c r="K11" s="18"/>
      <c r="L11" s="18"/>
    </row>
    <row r="12" spans="1:256" ht="40.5">
      <c r="A12" s="47">
        <v>2</v>
      </c>
      <c r="B12" s="100" t="s">
        <v>91</v>
      </c>
      <c r="C12" s="101" t="s">
        <v>92</v>
      </c>
      <c r="D12" s="93" t="s">
        <v>74</v>
      </c>
      <c r="E12" s="102"/>
      <c r="F12" s="103">
        <v>1</v>
      </c>
      <c r="G12" s="104"/>
      <c r="H12" s="57"/>
      <c r="K12" s="18"/>
      <c r="L12" s="18"/>
    </row>
    <row r="13" spans="1:256">
      <c r="A13" s="47"/>
      <c r="B13" s="143"/>
      <c r="C13" s="144" t="s">
        <v>37</v>
      </c>
      <c r="D13" s="145" t="s">
        <v>12</v>
      </c>
      <c r="E13" s="146">
        <v>23</v>
      </c>
      <c r="F13" s="147">
        <f>E13*F12</f>
        <v>23</v>
      </c>
      <c r="G13" s="148"/>
      <c r="H13" s="149"/>
      <c r="K13" s="18"/>
      <c r="L13" s="18"/>
    </row>
    <row r="14" spans="1:256" ht="27">
      <c r="A14" s="47"/>
      <c r="B14" s="150" t="s">
        <v>230</v>
      </c>
      <c r="C14" s="144" t="s">
        <v>93</v>
      </c>
      <c r="D14" s="145" t="s">
        <v>74</v>
      </c>
      <c r="E14" s="146"/>
      <c r="F14" s="147">
        <v>1</v>
      </c>
      <c r="G14" s="148"/>
      <c r="H14" s="149"/>
      <c r="K14" s="18"/>
      <c r="L14" s="18"/>
    </row>
    <row r="15" spans="1:256" ht="54">
      <c r="A15" s="442">
        <v>3</v>
      </c>
      <c r="B15" s="100" t="s">
        <v>96</v>
      </c>
      <c r="C15" s="110" t="s">
        <v>94</v>
      </c>
      <c r="D15" s="111" t="s">
        <v>74</v>
      </c>
      <c r="E15" s="112"/>
      <c r="F15" s="113">
        <v>1</v>
      </c>
      <c r="G15" s="112"/>
      <c r="H15" s="97"/>
      <c r="I15" s="2"/>
      <c r="J15" s="17">
        <v>163</v>
      </c>
    </row>
    <row r="16" spans="1:256">
      <c r="A16" s="443"/>
      <c r="B16" s="100"/>
      <c r="C16" s="151" t="s">
        <v>37</v>
      </c>
      <c r="D16" s="145" t="s">
        <v>12</v>
      </c>
      <c r="E16" s="146">
        <v>3</v>
      </c>
      <c r="F16" s="52">
        <f>E16*F15</f>
        <v>3</v>
      </c>
      <c r="G16" s="51"/>
      <c r="H16" s="152"/>
      <c r="I16" s="2"/>
      <c r="J16" s="17"/>
    </row>
    <row r="17" spans="1:10" ht="27">
      <c r="A17" s="444"/>
      <c r="B17" s="150" t="s">
        <v>231</v>
      </c>
      <c r="C17" s="110" t="s">
        <v>95</v>
      </c>
      <c r="D17" s="145" t="s">
        <v>74</v>
      </c>
      <c r="E17" s="146"/>
      <c r="F17" s="147">
        <v>1</v>
      </c>
      <c r="G17" s="148"/>
      <c r="H17" s="149"/>
      <c r="I17" s="2"/>
      <c r="J17" s="17"/>
    </row>
    <row r="18" spans="1:10">
      <c r="A18" s="53">
        <v>4</v>
      </c>
      <c r="B18" s="153" t="s">
        <v>97</v>
      </c>
      <c r="C18" s="162" t="s">
        <v>98</v>
      </c>
      <c r="D18" s="154" t="s">
        <v>86</v>
      </c>
      <c r="E18" s="155"/>
      <c r="F18" s="156">
        <v>28</v>
      </c>
      <c r="G18" s="157"/>
      <c r="H18" s="97"/>
      <c r="I18" s="2"/>
      <c r="J18" s="17"/>
    </row>
    <row r="19" spans="1:10">
      <c r="A19" s="53"/>
      <c r="B19" s="158"/>
      <c r="C19" s="172" t="s">
        <v>100</v>
      </c>
      <c r="D19" s="159" t="s">
        <v>87</v>
      </c>
      <c r="E19" s="171">
        <v>0.13900000000000001</v>
      </c>
      <c r="F19" s="160">
        <f>E19*F18</f>
        <v>3.8920000000000003</v>
      </c>
      <c r="G19" s="161"/>
      <c r="H19" s="152"/>
      <c r="I19" s="2"/>
      <c r="J19" s="17"/>
    </row>
    <row r="20" spans="1:10">
      <c r="A20" s="54"/>
      <c r="B20" s="175" t="s">
        <v>101</v>
      </c>
      <c r="C20" s="163" t="s">
        <v>99</v>
      </c>
      <c r="D20" s="159" t="s">
        <v>86</v>
      </c>
      <c r="E20" s="167"/>
      <c r="F20" s="160">
        <v>28</v>
      </c>
      <c r="G20" s="216"/>
      <c r="H20" s="152"/>
      <c r="I20" s="2"/>
      <c r="J20" s="17"/>
    </row>
    <row r="21" spans="1:10">
      <c r="A21" s="442">
        <v>5</v>
      </c>
      <c r="B21" s="153" t="s">
        <v>97</v>
      </c>
      <c r="C21" s="162" t="s">
        <v>102</v>
      </c>
      <c r="D21" s="154" t="s">
        <v>86</v>
      </c>
      <c r="E21" s="155"/>
      <c r="F21" s="156">
        <v>60</v>
      </c>
      <c r="G21" s="157"/>
      <c r="H21" s="97"/>
      <c r="J21" s="17">
        <v>6.75</v>
      </c>
    </row>
    <row r="22" spans="1:10">
      <c r="A22" s="443"/>
      <c r="B22" s="158"/>
      <c r="C22" s="172" t="s">
        <v>100</v>
      </c>
      <c r="D22" s="159" t="s">
        <v>87</v>
      </c>
      <c r="E22" s="171">
        <v>0.13900000000000001</v>
      </c>
      <c r="F22" s="160">
        <f>E22*F21</f>
        <v>8.34</v>
      </c>
      <c r="G22" s="161"/>
      <c r="H22" s="152"/>
      <c r="J22" s="28"/>
    </row>
    <row r="23" spans="1:10">
      <c r="A23" s="444"/>
      <c r="B23" s="175" t="s">
        <v>232</v>
      </c>
      <c r="C23" s="163" t="s">
        <v>103</v>
      </c>
      <c r="D23" s="159" t="s">
        <v>86</v>
      </c>
      <c r="E23" s="217"/>
      <c r="F23" s="160">
        <f>F21*1</f>
        <v>60</v>
      </c>
      <c r="G23" s="216"/>
      <c r="H23" s="152"/>
      <c r="J23" s="28"/>
    </row>
    <row r="24" spans="1:10">
      <c r="A24" s="442">
        <v>6</v>
      </c>
      <c r="B24" s="153" t="s">
        <v>97</v>
      </c>
      <c r="C24" s="162" t="s">
        <v>104</v>
      </c>
      <c r="D24" s="154" t="s">
        <v>86</v>
      </c>
      <c r="E24" s="155"/>
      <c r="F24" s="156">
        <v>32</v>
      </c>
      <c r="G24" s="157"/>
      <c r="H24" s="97"/>
      <c r="J24" s="28"/>
    </row>
    <row r="25" spans="1:10">
      <c r="A25" s="443"/>
      <c r="B25" s="158"/>
      <c r="C25" s="163" t="s">
        <v>100</v>
      </c>
      <c r="D25" s="159" t="s">
        <v>87</v>
      </c>
      <c r="E25" s="171">
        <v>0.13900000000000001</v>
      </c>
      <c r="F25" s="160">
        <f>E25*F24</f>
        <v>4.4480000000000004</v>
      </c>
      <c r="G25" s="161"/>
      <c r="H25" s="152"/>
      <c r="J25" s="28"/>
    </row>
    <row r="26" spans="1:10">
      <c r="A26" s="443"/>
      <c r="B26" s="165" t="s">
        <v>233</v>
      </c>
      <c r="C26" s="174" t="s">
        <v>105</v>
      </c>
      <c r="D26" s="166" t="s">
        <v>86</v>
      </c>
      <c r="E26" s="167"/>
      <c r="F26" s="168">
        <f>F24*1</f>
        <v>32</v>
      </c>
      <c r="G26" s="169"/>
      <c r="H26" s="152"/>
      <c r="J26" s="28"/>
    </row>
    <row r="27" spans="1:10" ht="27">
      <c r="A27" s="444"/>
      <c r="B27" s="165" t="s">
        <v>234</v>
      </c>
      <c r="C27" s="20" t="s">
        <v>106</v>
      </c>
      <c r="D27" s="32" t="s">
        <v>88</v>
      </c>
      <c r="E27" s="22"/>
      <c r="F27" s="38">
        <v>90</v>
      </c>
      <c r="G27" s="55"/>
      <c r="H27" s="33"/>
      <c r="J27" s="17">
        <v>3.2</v>
      </c>
    </row>
    <row r="28" spans="1:10" ht="27">
      <c r="A28" s="173">
        <v>7</v>
      </c>
      <c r="B28" s="100" t="s">
        <v>109</v>
      </c>
      <c r="C28" s="110" t="s">
        <v>107</v>
      </c>
      <c r="D28" s="114" t="s">
        <v>74</v>
      </c>
      <c r="E28" s="112"/>
      <c r="F28" s="113">
        <v>18</v>
      </c>
      <c r="G28" s="112"/>
      <c r="H28" s="57"/>
      <c r="J28" s="17">
        <v>106.5</v>
      </c>
    </row>
    <row r="29" spans="1:10">
      <c r="A29" s="53"/>
      <c r="B29" s="175"/>
      <c r="C29" s="172" t="s">
        <v>108</v>
      </c>
      <c r="D29" s="159" t="s">
        <v>87</v>
      </c>
      <c r="E29" s="170">
        <f>1*0.4</f>
        <v>0.4</v>
      </c>
      <c r="F29" s="160">
        <f>E29*F28</f>
        <v>7.2</v>
      </c>
      <c r="G29" s="161"/>
      <c r="H29" s="149"/>
      <c r="J29" s="17"/>
    </row>
    <row r="30" spans="1:10">
      <c r="A30" s="54"/>
      <c r="B30" s="150" t="s">
        <v>235</v>
      </c>
      <c r="C30" s="144" t="s">
        <v>110</v>
      </c>
      <c r="D30" s="145" t="s">
        <v>74</v>
      </c>
      <c r="E30" s="146"/>
      <c r="F30" s="147">
        <v>18</v>
      </c>
      <c r="G30" s="148"/>
      <c r="H30" s="149"/>
      <c r="J30" s="17"/>
    </row>
    <row r="31" spans="1:10" ht="34.5" customHeight="1">
      <c r="A31" s="173">
        <v>8</v>
      </c>
      <c r="B31" s="176" t="s">
        <v>111</v>
      </c>
      <c r="C31" s="180" t="s">
        <v>112</v>
      </c>
      <c r="D31" s="181" t="s">
        <v>74</v>
      </c>
      <c r="E31" s="146"/>
      <c r="F31" s="147">
        <v>3</v>
      </c>
      <c r="G31" s="148"/>
      <c r="H31" s="186"/>
      <c r="J31" s="17"/>
    </row>
    <row r="32" spans="1:10">
      <c r="A32" s="53"/>
      <c r="B32" s="158"/>
      <c r="C32" s="182" t="s">
        <v>100</v>
      </c>
      <c r="D32" s="183" t="s">
        <v>87</v>
      </c>
      <c r="E32" s="116">
        <v>0.96</v>
      </c>
      <c r="F32" s="177">
        <f>E32*F31</f>
        <v>2.88</v>
      </c>
      <c r="G32" s="178"/>
      <c r="H32" s="179"/>
      <c r="J32" s="17"/>
    </row>
    <row r="33" spans="1:12">
      <c r="A33" s="53"/>
      <c r="B33" s="184" t="s">
        <v>236</v>
      </c>
      <c r="C33" s="58" t="s">
        <v>113</v>
      </c>
      <c r="D33" s="185" t="s">
        <v>74</v>
      </c>
      <c r="E33" s="116"/>
      <c r="F33" s="177">
        <v>3</v>
      </c>
      <c r="G33" s="178"/>
      <c r="H33" s="179"/>
      <c r="J33" s="17"/>
    </row>
    <row r="34" spans="1:12" ht="27.75">
      <c r="A34" s="173">
        <v>9</v>
      </c>
      <c r="B34" s="187" t="s">
        <v>111</v>
      </c>
      <c r="C34" s="180" t="s">
        <v>114</v>
      </c>
      <c r="D34" s="181" t="s">
        <v>74</v>
      </c>
      <c r="E34" s="146"/>
      <c r="F34" s="147">
        <v>3</v>
      </c>
      <c r="G34" s="148"/>
      <c r="H34" s="186"/>
      <c r="J34" s="17"/>
    </row>
    <row r="35" spans="1:12">
      <c r="A35" s="53"/>
      <c r="B35" s="188"/>
      <c r="C35" s="182" t="s">
        <v>100</v>
      </c>
      <c r="D35" s="183" t="s">
        <v>87</v>
      </c>
      <c r="E35" s="116">
        <v>0.96</v>
      </c>
      <c r="F35" s="177">
        <f>E35*F34</f>
        <v>2.88</v>
      </c>
      <c r="G35" s="178"/>
      <c r="H35" s="179"/>
      <c r="I35" s="84"/>
      <c r="J35" s="17">
        <v>0</v>
      </c>
      <c r="K35" s="17">
        <v>0.8</v>
      </c>
      <c r="L35" s="31">
        <f>J35*K35</f>
        <v>0</v>
      </c>
    </row>
    <row r="36" spans="1:12">
      <c r="A36" s="54"/>
      <c r="B36" s="189" t="s">
        <v>237</v>
      </c>
      <c r="C36" s="58" t="s">
        <v>115</v>
      </c>
      <c r="D36" s="185" t="s">
        <v>74</v>
      </c>
      <c r="E36" s="116"/>
      <c r="F36" s="177">
        <v>3</v>
      </c>
      <c r="G36" s="178"/>
      <c r="H36" s="179"/>
      <c r="I36" s="84"/>
      <c r="J36" s="17"/>
      <c r="K36" s="17"/>
      <c r="L36" s="31"/>
    </row>
    <row r="37" spans="1:12" ht="40.5">
      <c r="A37" s="173">
        <v>10</v>
      </c>
      <c r="B37" s="191" t="s">
        <v>116</v>
      </c>
      <c r="C37" s="194" t="s">
        <v>118</v>
      </c>
      <c r="D37" s="191" t="s">
        <v>117</v>
      </c>
      <c r="E37" s="146"/>
      <c r="F37" s="147">
        <v>2</v>
      </c>
      <c r="G37" s="148"/>
      <c r="H37" s="186"/>
      <c r="I37" s="84"/>
      <c r="J37" s="17"/>
      <c r="K37" s="17"/>
      <c r="L37" s="31"/>
    </row>
    <row r="38" spans="1:12">
      <c r="A38" s="53"/>
      <c r="B38" s="192"/>
      <c r="C38" s="163" t="s">
        <v>100</v>
      </c>
      <c r="D38" s="183" t="s">
        <v>87</v>
      </c>
      <c r="E38" s="193">
        <v>0.69</v>
      </c>
      <c r="F38" s="52">
        <f>E38*F37</f>
        <v>1.38</v>
      </c>
      <c r="G38" s="51"/>
      <c r="H38" s="152"/>
      <c r="I38" s="84"/>
      <c r="J38" s="17"/>
      <c r="K38" s="17"/>
      <c r="L38" s="31"/>
    </row>
    <row r="39" spans="1:12" ht="27">
      <c r="A39" s="54"/>
      <c r="B39" s="150" t="s">
        <v>238</v>
      </c>
      <c r="C39" s="144" t="s">
        <v>119</v>
      </c>
      <c r="D39" s="145" t="s">
        <v>74</v>
      </c>
      <c r="E39" s="146"/>
      <c r="F39" s="147">
        <v>2</v>
      </c>
      <c r="G39" s="148"/>
      <c r="H39" s="149"/>
      <c r="I39" s="84"/>
      <c r="J39" s="17"/>
      <c r="K39" s="17"/>
      <c r="L39" s="31"/>
    </row>
    <row r="40" spans="1:12" ht="27">
      <c r="A40" s="442">
        <v>11</v>
      </c>
      <c r="B40" s="191" t="s">
        <v>116</v>
      </c>
      <c r="C40" s="194" t="s">
        <v>120</v>
      </c>
      <c r="D40" s="191" t="s">
        <v>117</v>
      </c>
      <c r="E40" s="146"/>
      <c r="F40" s="147">
        <v>4</v>
      </c>
      <c r="G40" s="148"/>
      <c r="H40" s="186"/>
    </row>
    <row r="41" spans="1:12">
      <c r="A41" s="443"/>
      <c r="B41" s="192"/>
      <c r="C41" s="163" t="s">
        <v>100</v>
      </c>
      <c r="D41" s="183" t="s">
        <v>87</v>
      </c>
      <c r="E41" s="193">
        <v>0.69</v>
      </c>
      <c r="F41" s="52">
        <f>E41*F40</f>
        <v>2.76</v>
      </c>
      <c r="G41" s="51"/>
      <c r="H41" s="152"/>
    </row>
    <row r="42" spans="1:12">
      <c r="A42" s="443"/>
      <c r="B42" s="150" t="s">
        <v>239</v>
      </c>
      <c r="C42" s="144" t="s">
        <v>121</v>
      </c>
      <c r="D42" s="145" t="s">
        <v>74</v>
      </c>
      <c r="E42" s="146"/>
      <c r="F42" s="147">
        <f>F40*1</f>
        <v>4</v>
      </c>
      <c r="G42" s="148"/>
      <c r="H42" s="149"/>
      <c r="J42" s="34"/>
      <c r="K42" s="18"/>
    </row>
    <row r="43" spans="1:12" ht="27">
      <c r="A43" s="173">
        <v>12</v>
      </c>
      <c r="B43" s="190" t="s">
        <v>124</v>
      </c>
      <c r="C43" s="194" t="s">
        <v>125</v>
      </c>
      <c r="D43" s="191" t="s">
        <v>117</v>
      </c>
      <c r="E43" s="146"/>
      <c r="F43" s="147">
        <v>19</v>
      </c>
      <c r="G43" s="148"/>
      <c r="H43" s="186"/>
      <c r="J43" s="34"/>
      <c r="K43" s="18"/>
    </row>
    <row r="44" spans="1:12">
      <c r="A44" s="53"/>
      <c r="B44" s="158"/>
      <c r="C44" s="163" t="s">
        <v>100</v>
      </c>
      <c r="D44" s="183" t="s">
        <v>87</v>
      </c>
      <c r="E44" s="51">
        <v>0.97</v>
      </c>
      <c r="F44" s="195">
        <f>E44*F43</f>
        <v>18.43</v>
      </c>
      <c r="G44" s="51"/>
      <c r="H44" s="51"/>
      <c r="J44" s="34"/>
      <c r="K44" s="18"/>
    </row>
    <row r="45" spans="1:12" ht="27">
      <c r="A45" s="54"/>
      <c r="B45" s="48" t="s">
        <v>240</v>
      </c>
      <c r="C45" s="215" t="s">
        <v>123</v>
      </c>
      <c r="D45" s="93" t="s">
        <v>74</v>
      </c>
      <c r="E45" s="122"/>
      <c r="F45" s="213">
        <v>19</v>
      </c>
      <c r="G45" s="214"/>
      <c r="H45" s="212"/>
      <c r="J45" s="17">
        <f>F35*10</f>
        <v>28.799999999999997</v>
      </c>
      <c r="K45" s="31">
        <v>3</v>
      </c>
      <c r="L45" s="31">
        <f>J45/K45</f>
        <v>9.6</v>
      </c>
    </row>
    <row r="46" spans="1:12" ht="27">
      <c r="A46" s="173">
        <v>13</v>
      </c>
      <c r="B46" s="190" t="s">
        <v>124</v>
      </c>
      <c r="C46" s="194" t="s">
        <v>122</v>
      </c>
      <c r="D46" s="191" t="s">
        <v>117</v>
      </c>
      <c r="E46" s="146"/>
      <c r="F46" s="147">
        <v>4</v>
      </c>
      <c r="G46" s="148"/>
      <c r="H46" s="186"/>
    </row>
    <row r="47" spans="1:12">
      <c r="A47" s="53"/>
      <c r="B47" s="158"/>
      <c r="C47" s="163" t="s">
        <v>100</v>
      </c>
      <c r="D47" s="183" t="s">
        <v>87</v>
      </c>
      <c r="E47" s="51">
        <v>0.97</v>
      </c>
      <c r="F47" s="195">
        <f>E47*F46</f>
        <v>3.88</v>
      </c>
      <c r="G47" s="51"/>
      <c r="H47" s="51"/>
    </row>
    <row r="48" spans="1:12" ht="27">
      <c r="A48" s="54"/>
      <c r="B48" s="48" t="s">
        <v>241</v>
      </c>
      <c r="C48" s="215" t="s">
        <v>123</v>
      </c>
      <c r="D48" s="218" t="s">
        <v>74</v>
      </c>
      <c r="E48" s="219"/>
      <c r="F48" s="213">
        <f>F46*1</f>
        <v>4</v>
      </c>
      <c r="G48" s="214"/>
      <c r="H48" s="212"/>
    </row>
    <row r="49" spans="1:10" ht="27">
      <c r="A49" s="53"/>
      <c r="B49" s="48" t="s">
        <v>242</v>
      </c>
      <c r="C49" s="92" t="s">
        <v>127</v>
      </c>
      <c r="D49" s="183" t="s">
        <v>258</v>
      </c>
      <c r="E49" s="122"/>
      <c r="F49" s="102">
        <v>30</v>
      </c>
      <c r="G49" s="123"/>
      <c r="H49" s="197"/>
    </row>
    <row r="50" spans="1:10">
      <c r="A50" s="53"/>
      <c r="B50" s="48"/>
      <c r="C50" s="163" t="s">
        <v>100</v>
      </c>
      <c r="D50" s="183" t="s">
        <v>87</v>
      </c>
      <c r="E50" s="51">
        <v>0.41</v>
      </c>
      <c r="F50" s="195">
        <f>E50*F49</f>
        <v>12.299999999999999</v>
      </c>
      <c r="G50" s="51"/>
      <c r="H50" s="51"/>
    </row>
    <row r="51" spans="1:10">
      <c r="A51" s="202">
        <v>14</v>
      </c>
      <c r="B51" s="196" t="s">
        <v>243</v>
      </c>
      <c r="C51" s="379" t="s">
        <v>126</v>
      </c>
      <c r="D51" s="166" t="s">
        <v>86</v>
      </c>
      <c r="E51" s="168"/>
      <c r="F51" s="168">
        <v>4.5</v>
      </c>
      <c r="G51" s="169"/>
      <c r="H51" s="269"/>
    </row>
    <row r="52" spans="1:10">
      <c r="A52" s="203"/>
      <c r="B52" s="196" t="s">
        <v>244</v>
      </c>
      <c r="C52" s="379" t="s">
        <v>128</v>
      </c>
      <c r="D52" s="166" t="s">
        <v>86</v>
      </c>
      <c r="E52" s="168"/>
      <c r="F52" s="168">
        <v>30</v>
      </c>
      <c r="G52" s="169"/>
      <c r="H52" s="269"/>
    </row>
    <row r="53" spans="1:10" ht="31.5">
      <c r="A53" s="204"/>
      <c r="B53" s="198" t="s">
        <v>245</v>
      </c>
      <c r="C53" s="380" t="s">
        <v>129</v>
      </c>
      <c r="D53" s="199" t="s">
        <v>86</v>
      </c>
      <c r="E53" s="200"/>
      <c r="F53" s="200">
        <v>9</v>
      </c>
      <c r="G53" s="201"/>
      <c r="H53" s="381"/>
      <c r="J53" s="17"/>
    </row>
    <row r="54" spans="1:10">
      <c r="A54" s="205"/>
      <c r="B54" s="114" t="s">
        <v>131</v>
      </c>
      <c r="C54" s="144" t="s">
        <v>130</v>
      </c>
      <c r="D54" s="206" t="s">
        <v>86</v>
      </c>
      <c r="E54" s="207"/>
      <c r="F54" s="208">
        <v>28</v>
      </c>
      <c r="G54" s="209"/>
      <c r="H54" s="149"/>
    </row>
    <row r="55" spans="1:10">
      <c r="A55" s="205"/>
      <c r="B55" s="114" t="s">
        <v>247</v>
      </c>
      <c r="C55" s="144" t="s">
        <v>246</v>
      </c>
      <c r="D55" s="206" t="s">
        <v>86</v>
      </c>
      <c r="E55" s="207"/>
      <c r="F55" s="210">
        <v>82</v>
      </c>
      <c r="G55" s="211"/>
      <c r="H55" s="149"/>
    </row>
    <row r="56" spans="1:10">
      <c r="A56" s="205"/>
      <c r="B56" s="114"/>
      <c r="C56" s="49" t="s">
        <v>20</v>
      </c>
      <c r="D56" s="206"/>
      <c r="E56" s="207"/>
      <c r="F56" s="210"/>
      <c r="G56" s="211"/>
      <c r="H56" s="186"/>
    </row>
    <row r="57" spans="1:10" ht="40.5">
      <c r="A57" s="63"/>
      <c r="B57" s="63"/>
      <c r="C57" s="220" t="s">
        <v>259</v>
      </c>
      <c r="D57" s="67">
        <v>0.75</v>
      </c>
      <c r="E57" s="63"/>
      <c r="F57" s="63"/>
      <c r="G57" s="63"/>
      <c r="H57" s="68"/>
    </row>
    <row r="58" spans="1:10">
      <c r="A58" s="63"/>
      <c r="B58" s="63"/>
      <c r="C58" s="64" t="s">
        <v>20</v>
      </c>
      <c r="D58" s="67"/>
      <c r="E58" s="63"/>
      <c r="F58" s="63"/>
      <c r="G58" s="63"/>
      <c r="H58" s="68"/>
    </row>
    <row r="59" spans="1:10">
      <c r="A59" s="63"/>
      <c r="B59" s="63"/>
      <c r="C59" s="64" t="s">
        <v>85</v>
      </c>
      <c r="D59" s="67">
        <v>0.08</v>
      </c>
      <c r="E59" s="63"/>
      <c r="F59" s="63"/>
      <c r="G59" s="63"/>
      <c r="H59" s="68"/>
    </row>
    <row r="60" spans="1:10">
      <c r="A60" s="63"/>
      <c r="B60" s="63"/>
      <c r="C60" s="64"/>
      <c r="D60" s="63"/>
      <c r="E60" s="63"/>
      <c r="F60" s="63"/>
      <c r="G60" s="63"/>
      <c r="H60" s="68"/>
      <c r="J60" s="61"/>
    </row>
    <row r="61" spans="1:10">
      <c r="J61" s="61"/>
    </row>
    <row r="62" spans="1:10">
      <c r="C62" s="416"/>
      <c r="D62" s="416"/>
      <c r="E62" s="416"/>
      <c r="F62" s="416"/>
      <c r="G62" s="416"/>
      <c r="H62" s="416"/>
      <c r="I62" s="416"/>
      <c r="J62" s="416"/>
    </row>
    <row r="63" spans="1:10">
      <c r="I63" s="65" t="e">
        <f>#REF!*1.08*1.06</f>
        <v>#REF!</v>
      </c>
      <c r="J63" s="70">
        <f>J62*1.08*1.06</f>
        <v>0</v>
      </c>
    </row>
    <row r="64" spans="1:10">
      <c r="A64" s="416"/>
      <c r="B64" s="416"/>
      <c r="C64" s="416"/>
      <c r="D64" s="416"/>
      <c r="E64" s="416"/>
      <c r="F64" s="416"/>
      <c r="G64" s="416"/>
      <c r="H64" s="416"/>
      <c r="J64" s="61"/>
    </row>
    <row r="65" spans="1:10">
      <c r="A65" s="72"/>
      <c r="B65" s="73"/>
      <c r="C65" s="74"/>
      <c r="D65" s="45"/>
      <c r="E65" s="75"/>
      <c r="F65" s="75"/>
      <c r="G65" s="46"/>
      <c r="H65" s="76"/>
      <c r="J65" s="61"/>
    </row>
    <row r="66" spans="1:10">
      <c r="A66" s="72"/>
      <c r="B66" s="73"/>
      <c r="C66" s="74"/>
      <c r="D66" s="45"/>
      <c r="E66" s="75"/>
      <c r="F66" s="75"/>
      <c r="G66" s="46"/>
      <c r="H66" s="76"/>
      <c r="J66" s="61"/>
    </row>
    <row r="67" spans="1:10">
      <c r="J67" s="61"/>
    </row>
    <row r="68" spans="1:10">
      <c r="A68" s="439"/>
      <c r="B68" s="439"/>
      <c r="C68" s="439"/>
      <c r="D68" s="439"/>
      <c r="E68" s="439"/>
      <c r="F68" s="439"/>
      <c r="G68" s="439"/>
      <c r="H68" s="439"/>
      <c r="J68" s="1"/>
    </row>
    <row r="70" spans="1:10">
      <c r="A70" s="440"/>
      <c r="B70" s="441"/>
      <c r="C70" s="441"/>
      <c r="D70" s="441"/>
      <c r="E70" s="441"/>
      <c r="F70" s="441"/>
      <c r="G70" s="441"/>
      <c r="H70" s="441"/>
      <c r="I70" s="80"/>
      <c r="J70" s="81"/>
    </row>
    <row r="71" spans="1:10">
      <c r="A71" s="82"/>
      <c r="B71" s="82"/>
      <c r="C71" s="18"/>
      <c r="D71" s="77"/>
      <c r="E71" s="78"/>
      <c r="F71" s="18"/>
      <c r="I71" s="79"/>
      <c r="J71" s="65"/>
    </row>
    <row r="72" spans="1:10">
      <c r="A72" s="82"/>
      <c r="B72" s="82"/>
      <c r="C72" s="439"/>
      <c r="D72" s="439"/>
      <c r="E72" s="439"/>
      <c r="F72" s="439"/>
      <c r="G72" s="439"/>
      <c r="H72" s="439"/>
      <c r="I72" s="439"/>
      <c r="J72" s="439"/>
    </row>
    <row r="73" spans="1:10">
      <c r="A73" s="82"/>
      <c r="B73" s="82"/>
      <c r="C73" s="18"/>
      <c r="D73" s="77"/>
      <c r="E73" s="78"/>
      <c r="F73" s="18"/>
      <c r="I73" s="79"/>
      <c r="J73" s="65"/>
    </row>
  </sheetData>
  <mergeCells count="52">
    <mergeCell ref="IG5:IN5"/>
    <mergeCell ref="IO5:IV5"/>
    <mergeCell ref="HA5:HH5"/>
    <mergeCell ref="HI5:HP5"/>
    <mergeCell ref="HQ5:HX5"/>
    <mergeCell ref="HY5:IF5"/>
    <mergeCell ref="GS5:GZ5"/>
    <mergeCell ref="DI5:DP5"/>
    <mergeCell ref="DQ5:DX5"/>
    <mergeCell ref="DY5:EF5"/>
    <mergeCell ref="EG5:EN5"/>
    <mergeCell ref="EO5:EV5"/>
    <mergeCell ref="EW5:FD5"/>
    <mergeCell ref="FE5:FL5"/>
    <mergeCell ref="FM5:FT5"/>
    <mergeCell ref="FU5:GB5"/>
    <mergeCell ref="GC5:GJ5"/>
    <mergeCell ref="GK5:GR5"/>
    <mergeCell ref="DA5:DH5"/>
    <mergeCell ref="Q5:X5"/>
    <mergeCell ref="Y5:AF5"/>
    <mergeCell ref="AG5:AN5"/>
    <mergeCell ref="AO5:AV5"/>
    <mergeCell ref="AW5:BD5"/>
    <mergeCell ref="BE5:BL5"/>
    <mergeCell ref="BM5:BT5"/>
    <mergeCell ref="BU5:CB5"/>
    <mergeCell ref="CC5:CJ5"/>
    <mergeCell ref="CK5:CR5"/>
    <mergeCell ref="CS5:CZ5"/>
    <mergeCell ref="A1:H1"/>
    <mergeCell ref="A2:H2"/>
    <mergeCell ref="A3:H3"/>
    <mergeCell ref="A6:A7"/>
    <mergeCell ref="B6:B7"/>
    <mergeCell ref="C6:C7"/>
    <mergeCell ref="D6:D7"/>
    <mergeCell ref="E6:F6"/>
    <mergeCell ref="A5:H5"/>
    <mergeCell ref="C72:J72"/>
    <mergeCell ref="A68:H68"/>
    <mergeCell ref="A70:H70"/>
    <mergeCell ref="A40:A42"/>
    <mergeCell ref="A64:H64"/>
    <mergeCell ref="C62:J62"/>
    <mergeCell ref="I5:P5"/>
    <mergeCell ref="A15:A17"/>
    <mergeCell ref="A4:H4"/>
    <mergeCell ref="A24:A27"/>
    <mergeCell ref="G6:H6"/>
    <mergeCell ref="A9:C9"/>
    <mergeCell ref="A21:A23"/>
  </mergeCells>
  <phoneticPr fontId="39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1" workbookViewId="0">
      <selection activeCell="B22" sqref="B22:I23"/>
    </sheetView>
  </sheetViews>
  <sheetFormatPr defaultColWidth="8.5703125" defaultRowHeight="15"/>
  <cols>
    <col min="1" max="1" width="1.42578125" customWidth="1"/>
    <col min="2" max="2" width="6" customWidth="1"/>
    <col min="3" max="3" width="14.42578125" customWidth="1"/>
    <col min="4" max="4" width="58.7109375" customWidth="1"/>
    <col min="8" max="8" width="10.28515625" customWidth="1"/>
    <col min="9" max="9" width="10.85546875" customWidth="1"/>
    <col min="10" max="10" width="10.5703125" bestFit="1" customWidth="1"/>
  </cols>
  <sheetData>
    <row r="1" spans="1:14" ht="21" hidden="1">
      <c r="A1" s="225"/>
      <c r="B1" s="225"/>
      <c r="C1" s="226"/>
      <c r="D1" s="225"/>
      <c r="E1" s="225"/>
      <c r="F1" s="225"/>
      <c r="G1" s="459"/>
      <c r="H1" s="459"/>
      <c r="I1" s="459"/>
      <c r="J1" s="227"/>
      <c r="K1" s="227"/>
      <c r="L1" s="227"/>
    </row>
    <row r="2" spans="1:14" ht="36" customHeight="1">
      <c r="A2" s="225"/>
      <c r="B2" s="460" t="s">
        <v>273</v>
      </c>
      <c r="C2" s="460"/>
      <c r="D2" s="460"/>
      <c r="E2" s="460"/>
      <c r="F2" s="460"/>
      <c r="G2" s="460"/>
      <c r="H2" s="460"/>
      <c r="I2" s="460"/>
      <c r="J2" s="228"/>
      <c r="K2" s="228"/>
      <c r="L2" s="228"/>
      <c r="M2" s="228"/>
      <c r="N2" s="228"/>
    </row>
    <row r="3" spans="1:14" ht="21">
      <c r="A3" s="225"/>
      <c r="B3" s="225"/>
      <c r="C3" s="461" t="s">
        <v>145</v>
      </c>
      <c r="D3" s="461"/>
      <c r="E3" s="461"/>
      <c r="F3" s="461"/>
      <c r="G3" s="461"/>
      <c r="H3" s="461"/>
      <c r="I3" s="461"/>
    </row>
    <row r="4" spans="1:14" ht="16.5">
      <c r="A4" s="462" t="s">
        <v>146</v>
      </c>
      <c r="B4" s="462"/>
      <c r="C4" s="462"/>
      <c r="D4" s="462"/>
      <c r="E4" s="462"/>
      <c r="F4" s="462"/>
      <c r="G4" s="462"/>
      <c r="H4" s="462"/>
      <c r="I4" s="462"/>
    </row>
    <row r="5" spans="1:14" ht="15.75">
      <c r="A5" s="467"/>
      <c r="B5" s="468" t="s">
        <v>1</v>
      </c>
      <c r="C5" s="466" t="s">
        <v>147</v>
      </c>
      <c r="D5" s="466" t="s">
        <v>148</v>
      </c>
      <c r="E5" s="465" t="s">
        <v>149</v>
      </c>
      <c r="F5" s="465"/>
      <c r="G5" s="465"/>
      <c r="H5" s="465"/>
      <c r="I5" s="466" t="s">
        <v>150</v>
      </c>
    </row>
    <row r="6" spans="1:14" ht="87" customHeight="1">
      <c r="A6" s="467"/>
      <c r="B6" s="468"/>
      <c r="C6" s="466"/>
      <c r="D6" s="466"/>
      <c r="E6" s="229" t="s">
        <v>151</v>
      </c>
      <c r="F6" s="229" t="s">
        <v>152</v>
      </c>
      <c r="G6" s="229" t="s">
        <v>153</v>
      </c>
      <c r="H6" s="229" t="s">
        <v>154</v>
      </c>
      <c r="I6" s="466"/>
    </row>
    <row r="7" spans="1:14">
      <c r="B7" s="230">
        <v>1</v>
      </c>
      <c r="C7" s="230">
        <v>2</v>
      </c>
      <c r="D7" s="230">
        <v>3</v>
      </c>
      <c r="E7" s="230">
        <v>4</v>
      </c>
      <c r="F7" s="230">
        <v>5</v>
      </c>
      <c r="G7" s="230">
        <v>6</v>
      </c>
      <c r="H7" s="230">
        <v>7</v>
      </c>
      <c r="I7" s="230">
        <v>8</v>
      </c>
    </row>
    <row r="8" spans="1:14" ht="15.75">
      <c r="B8" s="230"/>
      <c r="C8" s="230"/>
      <c r="D8" s="231" t="s">
        <v>155</v>
      </c>
      <c r="E8" s="230"/>
      <c r="F8" s="230"/>
      <c r="G8" s="230"/>
      <c r="H8" s="230"/>
      <c r="I8" s="230"/>
    </row>
    <row r="9" spans="1:14" ht="32.25" customHeight="1">
      <c r="B9" s="232">
        <v>1</v>
      </c>
      <c r="C9" s="233" t="s">
        <v>156</v>
      </c>
      <c r="D9" s="234" t="s">
        <v>185</v>
      </c>
      <c r="E9" s="235"/>
      <c r="F9" s="236"/>
      <c r="G9" s="236"/>
      <c r="H9" s="236"/>
      <c r="I9" s="237"/>
    </row>
    <row r="10" spans="1:14" ht="32.25" customHeight="1">
      <c r="B10" s="232">
        <v>2</v>
      </c>
      <c r="C10" s="233" t="s">
        <v>164</v>
      </c>
      <c r="D10" s="234" t="s">
        <v>162</v>
      </c>
      <c r="E10" s="235"/>
      <c r="F10" s="236"/>
      <c r="G10" s="236"/>
      <c r="H10" s="236"/>
      <c r="I10" s="237"/>
    </row>
    <row r="11" spans="1:14" ht="16.5" customHeight="1">
      <c r="B11" s="232">
        <v>3</v>
      </c>
      <c r="C11" s="233" t="s">
        <v>161</v>
      </c>
      <c r="D11" s="234" t="s">
        <v>163</v>
      </c>
      <c r="E11" s="235"/>
      <c r="F11" s="236"/>
      <c r="G11" s="236"/>
      <c r="H11" s="236"/>
      <c r="I11" s="237"/>
    </row>
    <row r="12" spans="1:14" ht="16.5" customHeight="1">
      <c r="B12" s="232">
        <v>4</v>
      </c>
      <c r="C12" s="233" t="s">
        <v>271</v>
      </c>
      <c r="D12" s="234" t="s">
        <v>272</v>
      </c>
      <c r="E12" s="235"/>
      <c r="F12" s="236"/>
      <c r="G12" s="236"/>
      <c r="H12" s="236"/>
      <c r="I12" s="237"/>
    </row>
    <row r="13" spans="1:14" ht="18.75" customHeight="1">
      <c r="B13" s="232"/>
      <c r="C13" s="233"/>
      <c r="D13" s="388" t="s">
        <v>18</v>
      </c>
      <c r="E13" s="235"/>
      <c r="F13" s="236"/>
      <c r="G13" s="236"/>
      <c r="H13" s="236"/>
      <c r="I13" s="237"/>
    </row>
    <row r="14" spans="1:14" ht="19.5" customHeight="1">
      <c r="B14" s="232"/>
      <c r="C14" s="233"/>
      <c r="D14" s="234" t="s">
        <v>157</v>
      </c>
      <c r="E14" s="235"/>
      <c r="F14" s="236"/>
      <c r="G14" s="236"/>
      <c r="H14" s="236"/>
      <c r="I14" s="237"/>
    </row>
    <row r="15" spans="1:14" ht="18" customHeight="1">
      <c r="B15" s="232"/>
      <c r="C15" s="233"/>
      <c r="D15" s="234" t="s">
        <v>18</v>
      </c>
      <c r="E15" s="235"/>
      <c r="F15" s="236"/>
      <c r="G15" s="236"/>
      <c r="H15" s="236"/>
      <c r="I15" s="237"/>
      <c r="J15" s="248"/>
    </row>
    <row r="16" spans="1:14" ht="16.5" customHeight="1">
      <c r="A16" t="s">
        <v>135</v>
      </c>
      <c r="B16" s="232"/>
      <c r="C16" s="233"/>
      <c r="D16" s="234" t="s">
        <v>158</v>
      </c>
      <c r="E16" s="239"/>
      <c r="F16" s="240"/>
      <c r="G16" s="236"/>
      <c r="H16" s="236"/>
      <c r="I16" s="237"/>
      <c r="J16" s="248"/>
    </row>
    <row r="17" spans="2:10" ht="15" customHeight="1">
      <c r="B17" s="232"/>
      <c r="C17" s="233"/>
      <c r="D17" s="238" t="s">
        <v>159</v>
      </c>
      <c r="E17" s="239"/>
      <c r="F17" s="240"/>
      <c r="G17" s="236"/>
      <c r="H17" s="236"/>
      <c r="I17" s="237"/>
    </row>
    <row r="18" spans="2:10" ht="18" customHeight="1">
      <c r="B18" s="232"/>
      <c r="C18" s="241"/>
      <c r="D18" s="238"/>
      <c r="E18" s="237"/>
      <c r="F18" s="240"/>
      <c r="G18" s="236"/>
      <c r="H18" s="242"/>
      <c r="I18" s="237"/>
      <c r="J18" s="243"/>
    </row>
    <row r="19" spans="2:10" ht="15.75">
      <c r="B19" s="232"/>
      <c r="C19" s="241"/>
      <c r="D19" s="238"/>
      <c r="E19" s="237"/>
      <c r="F19" s="240"/>
      <c r="G19" s="236"/>
      <c r="H19" s="242"/>
      <c r="I19" s="244"/>
      <c r="J19" s="243"/>
    </row>
    <row r="20" spans="2:10" ht="16.5" customHeight="1">
      <c r="B20" s="232"/>
      <c r="C20" s="241"/>
      <c r="E20" s="237"/>
      <c r="F20" s="240"/>
      <c r="G20" s="236"/>
      <c r="H20" s="242"/>
      <c r="I20" s="244"/>
    </row>
    <row r="21" spans="2:10" ht="16.5" customHeight="1">
      <c r="B21" s="232"/>
      <c r="C21" s="241"/>
      <c r="E21" s="237"/>
      <c r="F21" s="240"/>
      <c r="G21" s="236"/>
      <c r="H21" s="242"/>
      <c r="I21" s="245"/>
      <c r="J21" s="243"/>
    </row>
    <row r="22" spans="2:10" ht="16.5" customHeight="1">
      <c r="B22" s="463"/>
      <c r="C22" s="463"/>
      <c r="D22" s="463"/>
      <c r="E22" s="463"/>
      <c r="F22" s="463"/>
      <c r="G22" s="463"/>
      <c r="H22" s="463"/>
      <c r="I22" s="463"/>
    </row>
    <row r="23" spans="2:10" ht="15.75" customHeight="1">
      <c r="B23" s="464"/>
      <c r="C23" s="464"/>
      <c r="D23" s="464"/>
      <c r="E23" s="464"/>
      <c r="F23" s="464"/>
      <c r="G23" s="464"/>
      <c r="H23" s="464"/>
      <c r="I23" s="464"/>
    </row>
    <row r="24" spans="2:10" ht="15.75">
      <c r="B24" s="225"/>
      <c r="C24" s="225"/>
      <c r="D24" s="246"/>
      <c r="E24" s="246"/>
      <c r="F24" s="458"/>
      <c r="G24" s="458"/>
      <c r="H24" s="458"/>
      <c r="I24" s="458"/>
    </row>
    <row r="25" spans="2:10" ht="15.75">
      <c r="B25" s="225"/>
      <c r="C25" s="225"/>
      <c r="D25" s="247"/>
      <c r="E25" s="246"/>
      <c r="F25" s="458"/>
      <c r="G25" s="458"/>
      <c r="H25" s="458"/>
      <c r="I25" s="458"/>
    </row>
    <row r="26" spans="2:10" ht="15.75">
      <c r="B26" s="225"/>
      <c r="C26" s="225"/>
      <c r="E26" s="246"/>
      <c r="F26" s="458"/>
      <c r="G26" s="458"/>
      <c r="H26" s="458"/>
      <c r="I26" s="458"/>
    </row>
    <row r="27" spans="2:10">
      <c r="C27" s="225"/>
    </row>
  </sheetData>
  <mergeCells count="14">
    <mergeCell ref="F25:I25"/>
    <mergeCell ref="F26:I26"/>
    <mergeCell ref="G1:I1"/>
    <mergeCell ref="B2:I2"/>
    <mergeCell ref="C3:I3"/>
    <mergeCell ref="A4:I4"/>
    <mergeCell ref="B22:I23"/>
    <mergeCell ref="F24:I24"/>
    <mergeCell ref="E5:H5"/>
    <mergeCell ref="I5:I6"/>
    <mergeCell ref="A5:A6"/>
    <mergeCell ref="B5:B6"/>
    <mergeCell ref="C5:C6"/>
    <mergeCell ref="D5:D6"/>
  </mergeCells>
  <phoneticPr fontId="3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arqiteqtura</vt:lpstr>
      <vt:lpstr>konstruqcia</vt:lpstr>
      <vt:lpstr>saxandzro signalizacia</vt:lpstr>
      <vt:lpstr>eleqtrooba</vt:lpstr>
      <vt:lpstr>nakrebi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2021-04-19T12:23:10Z</cp:lastPrinted>
  <dcterms:created xsi:type="dcterms:W3CDTF">2006-09-28T05:33:49Z</dcterms:created>
  <dcterms:modified xsi:type="dcterms:W3CDTF">2021-06-22T14:53:32Z</dcterms:modified>
</cp:coreProperties>
</file>