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25"/>
  </bookViews>
  <sheets>
    <sheet name="ხარჯთაღრიცხვა" sheetId="3" r:id="rId1"/>
  </sheets>
  <definedNames>
    <definedName name="_xlnm.Print_Area" localSheetId="0">ხარჯთაღრიცხვა!$A$1:$H$93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3" l="1"/>
  <c r="F12" i="3"/>
  <c r="E58" i="3"/>
  <c r="F56" i="3"/>
  <c r="F54" i="3"/>
  <c r="F44" i="3"/>
  <c r="F58" i="3" l="1"/>
  <c r="F28" i="3"/>
  <c r="F23" i="3"/>
  <c r="E65" i="3" l="1"/>
  <c r="F61" i="3"/>
  <c r="F45" i="3"/>
  <c r="F62" i="3" l="1"/>
  <c r="F63" i="3"/>
  <c r="F65" i="3"/>
  <c r="F64" i="3"/>
  <c r="F47" i="3"/>
  <c r="F46" i="3"/>
  <c r="F49" i="3" l="1"/>
  <c r="F52" i="3" s="1"/>
  <c r="F51" i="3" l="1"/>
  <c r="F50" i="3"/>
  <c r="F53" i="3"/>
  <c r="F16" i="3" l="1"/>
  <c r="F17" i="3" s="1"/>
  <c r="F35" i="3"/>
  <c r="F34" i="3"/>
  <c r="F33" i="3"/>
  <c r="F32" i="3"/>
  <c r="F57" i="3" l="1"/>
  <c r="F18" i="3"/>
  <c r="F19" i="3" s="1"/>
  <c r="F36" i="3"/>
  <c r="F22" i="3" l="1"/>
  <c r="F21" i="3"/>
  <c r="F20" i="3"/>
  <c r="F26" i="3"/>
  <c r="F24" i="3"/>
  <c r="F30" i="3"/>
  <c r="F25" i="3"/>
  <c r="F38" i="3" l="1"/>
  <c r="F39" i="3"/>
  <c r="F40" i="3"/>
  <c r="F37" i="3"/>
  <c r="E67" i="3" l="1"/>
  <c r="F13" i="3" l="1"/>
  <c r="F14" i="3"/>
  <c r="F11" i="3" l="1"/>
  <c r="E73" i="3" l="1"/>
</calcChain>
</file>

<file path=xl/sharedStrings.xml><?xml version="1.0" encoding="utf-8"?>
<sst xmlns="http://schemas.openxmlformats.org/spreadsheetml/2006/main" count="171" uniqueCount="97">
  <si>
    <t>1-80-3</t>
  </si>
  <si>
    <t>N</t>
  </si>
  <si>
    <t>საფუძველი</t>
  </si>
  <si>
    <t>სამუშაოს დასახელება</t>
  </si>
  <si>
    <t>ნორმატიული რესურსი</t>
  </si>
  <si>
    <t>ჯამი</t>
  </si>
  <si>
    <t>ერთ</t>
  </si>
  <si>
    <t>სულ</t>
  </si>
  <si>
    <t>სხვა მანქანები</t>
  </si>
  <si>
    <t>ტ</t>
  </si>
  <si>
    <t>მ</t>
  </si>
  <si>
    <t>მ3</t>
  </si>
  <si>
    <t>მ2</t>
  </si>
  <si>
    <t>სხვა მასალები</t>
  </si>
  <si>
    <t>კგ</t>
  </si>
  <si>
    <t xml:space="preserve">ზეთოვანი საღებავი  </t>
  </si>
  <si>
    <t xml:space="preserve">მიწის დამუშავება ხელით მე-3 ჯგუფის გრუნტში </t>
  </si>
  <si>
    <t xml:space="preserve">სხვა მასალები    </t>
  </si>
  <si>
    <t>100 მ3</t>
  </si>
  <si>
    <t>100 მ2</t>
  </si>
  <si>
    <t>100 მ</t>
  </si>
  <si>
    <t>მიწის დამუშავება ხელით III კატ. გრუნტში საძირკვლის მოსაწყობად</t>
  </si>
  <si>
    <t xml:space="preserve">შრომითი დანახარჯები    </t>
  </si>
  <si>
    <t>კაც/სთ</t>
  </si>
  <si>
    <t>მანქ/სთ</t>
  </si>
  <si>
    <t>ლარი</t>
  </si>
  <si>
    <t>შრომითი დანახარჯები</t>
  </si>
  <si>
    <t>პროექტი</t>
  </si>
  <si>
    <t>9-17-5</t>
  </si>
  <si>
    <t>ელექტროდი შედუღების</t>
  </si>
  <si>
    <t>ლითონის კონსტრუქციის შეღებვა ზეთოვანი საღებავით</t>
  </si>
  <si>
    <t>33-253-1</t>
  </si>
  <si>
    <t>ზედნადები ხარჯები</t>
  </si>
  <si>
    <t>გეგმიური დაგროვება</t>
  </si>
  <si>
    <t>ფოლადი ფურცლოვანი სისქ. 5 მმ</t>
  </si>
  <si>
    <t>ფოლადის მილი Ø40x3 მმ (კარების მთავარი დგარების უკანა მხარეს)</t>
  </si>
  <si>
    <t>კ/სთ</t>
  </si>
  <si>
    <t>6-1-13.</t>
  </si>
  <si>
    <t>sabazro</t>
  </si>
  <si>
    <t>ცალი</t>
  </si>
  <si>
    <t xml:space="preserve">შრომის დანახარჯი </t>
  </si>
  <si>
    <t>სხვამანქანები</t>
  </si>
  <si>
    <t xml:space="preserve">ფეხბურთის ბადის  მოწყობა </t>
  </si>
  <si>
    <t>ფეხბურთის ბადე</t>
  </si>
  <si>
    <t>ლითონის კონსტრუქციის შეღებვა ზეთოვანი საღებავით ორჯერ</t>
  </si>
  <si>
    <t>1000 მ2</t>
  </si>
  <si>
    <t>ავტოგრეიდერი საშუალო ტიპის 79 კვტ (108 ცხ. ძ.)</t>
  </si>
  <si>
    <t>ფეხბურთის კარების  მოწყობა</t>
  </si>
  <si>
    <t>საფეხბურთო კარების  დგარების ჩაბეტონება</t>
  </si>
  <si>
    <t>გრძ/მ</t>
  </si>
  <si>
    <t>48-288.</t>
  </si>
  <si>
    <t>1-116-3</t>
  </si>
  <si>
    <t>ბულდოზერი 79 კვტ (108 ცხ. ძ.)</t>
  </si>
  <si>
    <t>ლითონის მილებისაგან ფეხბურთის  კარების  დგარების მოწყობა</t>
  </si>
  <si>
    <t>6-1-20.</t>
  </si>
  <si>
    <t xml:space="preserve">ჯამი </t>
  </si>
  <si>
    <t>სტადიონის ღობის  მოწყობა</t>
  </si>
  <si>
    <t>09-08-001-01</t>
  </si>
  <si>
    <t>ც</t>
  </si>
  <si>
    <t>ГЭСН</t>
  </si>
  <si>
    <t>100 ც</t>
  </si>
  <si>
    <t>ავტობეტონმრევი</t>
  </si>
  <si>
    <t>ავტოამწე საბურღი მოწყობილობით</t>
  </si>
  <si>
    <t>ავტომობილი ბორტიანი 5 ტ-მდე</t>
  </si>
  <si>
    <t>ბეტონი მ-250</t>
  </si>
  <si>
    <t>15-164-8</t>
  </si>
  <si>
    <t>ოლიფა</t>
  </si>
  <si>
    <t>ღირებულება</t>
  </si>
  <si>
    <t>სტადიონის ორ მხარეს  სტადიონის კარებების დემონტაჟი</t>
  </si>
  <si>
    <t>გაუთვალისწინებელი ხარჯები</t>
  </si>
  <si>
    <t>ბეტონი В-20 (მ-250) (ტრანსპორტირებით)</t>
  </si>
  <si>
    <t xml:space="preserve">ფოლადის მილი Ø102x3 მმ </t>
  </si>
  <si>
    <t>მავთულბადის ღობის მოწყობა, მათ შორის 10 სმ მავთულბადის ღობის ზეძირკველში ჩაბეტონებით (პრო.მიხ)</t>
  </si>
  <si>
    <t>მავთულბადე მოთუთიებული უჯრედით 50X50 მმ, სისქით 4 მმ</t>
  </si>
  <si>
    <t>lokalur - resursuli xarjTaRricxva #1</t>
  </si>
  <si>
    <t>სტადიონის ტერიტორიის პლანირება გრეიდერით  და ბულდოზერით</t>
  </si>
  <si>
    <t>სტადიონის მოსაწყობი  ღობისთვის  მონოლითური ბეტონის ლენტური საძირკვლისა და ზეძირკვლის მოწყობა  (96X66მ)</t>
  </si>
  <si>
    <t>ახალი ღობის ბოძების მოწყობა ყოველ 2,0 მ-ში (96X66მ)</t>
  </si>
  <si>
    <t>კუთხოვანა 60*60*3 (ღობის თავზე მოწყობა)</t>
  </si>
  <si>
    <t xml:space="preserve">ფოლადის მილი Ø80x3 მმ </t>
  </si>
  <si>
    <t>1,4,61</t>
  </si>
  <si>
    <t>პროექტ</t>
  </si>
  <si>
    <t>13,175</t>
  </si>
  <si>
    <t>4,1,340</t>
  </si>
  <si>
    <t>1,10,18</t>
  </si>
  <si>
    <t>1,6,28</t>
  </si>
  <si>
    <t>2,1,12</t>
  </si>
  <si>
    <t>2,1,38</t>
  </si>
  <si>
    <t>4,2,35</t>
  </si>
  <si>
    <t>4,2,16</t>
  </si>
  <si>
    <t>1,1,2</t>
  </si>
  <si>
    <t>მავთული დ5,5მმ</t>
  </si>
  <si>
    <t>1,9,53</t>
  </si>
  <si>
    <t>2,1,32</t>
  </si>
  <si>
    <t>სატრანსპორტო ხარჯები</t>
  </si>
  <si>
    <t>ნინოწმინდის მუნიციპალიტეტში სოფ მამწვარში მინი სტადიონის მოწყობა 90X60 მ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</si>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</sst>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0;\-0;;@"/>
    <numFmt numFmtId="167" formatCode="#,##0.0000"/>
    <numFmt numFmtId="168" formatCode="0.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b/>
      <sz val="9"/>
      <name val="AcadNusx"/>
    </font>
    <font>
      <b/>
      <sz val="9"/>
      <color theme="1"/>
      <name val="AcadNusx"/>
    </font>
    <font>
      <b/>
      <sz val="10"/>
      <name val="AcadNusx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trike/>
      <sz val="9"/>
      <name val="Arial"/>
      <family val="2"/>
    </font>
    <font>
      <sz val="9"/>
      <name val="AcadNusx"/>
    </font>
    <font>
      <sz val="9"/>
      <color theme="1"/>
      <name val="AcadNusx"/>
    </font>
    <font>
      <b/>
      <sz val="9"/>
      <name val="Arial"/>
      <family val="2"/>
      <charset val="204"/>
    </font>
    <font>
      <b/>
      <sz val="9"/>
      <name val="Sylfaen"/>
      <family val="1"/>
      <charset val="204"/>
    </font>
    <font>
      <sz val="9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sz val="9"/>
      <name val="Sylfaen"/>
      <family val="1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cadNusx"/>
    </font>
    <font>
      <b/>
      <sz val="10"/>
      <color rgb="FFFF0000"/>
      <name val="AcadNusx"/>
    </font>
    <font>
      <sz val="10"/>
      <color theme="1"/>
      <name val="Arial"/>
      <family val="2"/>
    </font>
    <font>
      <b/>
      <sz val="12"/>
      <color theme="1"/>
      <name val="Sylfaen"/>
      <family val="1"/>
      <charset val="204"/>
    </font>
    <font>
      <b/>
      <sz val="12"/>
      <color theme="1"/>
      <name val="Arial"/>
      <family val="2"/>
    </font>
    <font>
      <b/>
      <sz val="10"/>
      <name val="Arial Cyr"/>
      <charset val="204"/>
    </font>
    <font>
      <b/>
      <sz val="12"/>
      <name val="AcadNusx"/>
    </font>
    <font>
      <b/>
      <sz val="12"/>
      <name val="Sylfaen"/>
      <family val="1"/>
      <charset val="204"/>
    </font>
    <font>
      <sz val="10"/>
      <name val="AcadNusx"/>
    </font>
    <font>
      <sz val="8"/>
      <name val="Calibri"/>
      <family val="2"/>
      <scheme val="minor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</cellStyleXfs>
  <cellXfs count="166">
    <xf numFmtId="0" fontId="0" fillId="0" borderId="0" xfId="0"/>
    <xf numFmtId="16" fontId="6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16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16" fontId="16" fillId="0" borderId="5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4" fontId="22" fillId="0" borderId="5" xfId="0" applyNumberFormat="1" applyFont="1" applyBorder="1" applyAlignment="1">
      <alignment horizontal="center" vertical="center" wrapText="1"/>
    </xf>
    <xf numFmtId="166" fontId="23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4" fontId="9" fillId="0" borderId="5" xfId="0" applyNumberFormat="1" applyFont="1" applyBorder="1" applyAlignment="1">
      <alignment vertical="center" wrapText="1"/>
    </xf>
    <xf numFmtId="4" fontId="10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7" fontId="9" fillId="0" borderId="5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16" fontId="2" fillId="0" borderId="5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4" fontId="24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vertical="center" wrapText="1"/>
    </xf>
    <xf numFmtId="4" fontId="24" fillId="0" borderId="5" xfId="0" applyNumberFormat="1" applyFont="1" applyBorder="1" applyAlignment="1">
      <alignment horizontal="center" vertical="center" wrapText="1"/>
    </xf>
    <xf numFmtId="165" fontId="11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6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5" fontId="26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center" wrapText="1"/>
    </xf>
    <xf numFmtId="1" fontId="11" fillId="2" borderId="5" xfId="0" applyNumberFormat="1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24" fillId="3" borderId="5" xfId="0" applyNumberFormat="1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left" vertical="center" wrapText="1"/>
    </xf>
    <xf numFmtId="0" fontId="27" fillId="3" borderId="5" xfId="0" applyFont="1" applyFill="1" applyBorder="1" applyAlignment="1">
      <alignment horizontal="center" vertical="center" wrapText="1"/>
    </xf>
    <xf numFmtId="4" fontId="24" fillId="3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left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vertical="center" wrapText="1"/>
    </xf>
    <xf numFmtId="4" fontId="22" fillId="3" borderId="5" xfId="0" applyNumberFormat="1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4" fontId="2" fillId="3" borderId="5" xfId="2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166" fontId="9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 vertical="center" wrapText="1"/>
    </xf>
    <xf numFmtId="166" fontId="23" fillId="3" borderId="5" xfId="0" applyNumberFormat="1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2" fillId="0" borderId="8" xfId="0" applyNumberFormat="1" applyFont="1" applyBorder="1" applyAlignment="1">
      <alignment horizontal="center" vertical="center" wrapText="1"/>
    </xf>
    <xf numFmtId="167" fontId="25" fillId="0" borderId="5" xfId="0" applyNumberFormat="1" applyFont="1" applyBorder="1" applyAlignment="1">
      <alignment horizontal="center" vertical="center" wrapText="1"/>
    </xf>
    <xf numFmtId="0" fontId="34" fillId="0" borderId="0" xfId="0" applyFont="1"/>
    <xf numFmtId="0" fontId="0" fillId="0" borderId="0" xfId="0" applyAlignment="1">
      <alignment horizontal="center" vertical="center"/>
    </xf>
    <xf numFmtId="49" fontId="37" fillId="0" borderId="5" xfId="15" applyNumberFormat="1" applyFont="1" applyBorder="1" applyAlignment="1">
      <alignment horizontal="center" vertical="center" wrapText="1"/>
    </xf>
    <xf numFmtId="49" fontId="37" fillId="0" borderId="5" xfId="0" applyNumberFormat="1" applyFont="1" applyBorder="1" applyAlignment="1">
      <alignment horizontal="center" vertical="center" wrapText="1"/>
    </xf>
    <xf numFmtId="16" fontId="14" fillId="0" borderId="5" xfId="0" applyNumberFormat="1" applyFont="1" applyBorder="1" applyAlignment="1">
      <alignment horizontal="center" vertical="center" wrapText="1"/>
    </xf>
    <xf numFmtId="2" fontId="14" fillId="3" borderId="5" xfId="0" applyNumberFormat="1" applyFont="1" applyFill="1" applyBorder="1" applyAlignment="1">
      <alignment horizontal="center" vertical="center" wrapText="1"/>
    </xf>
    <xf numFmtId="0" fontId="12" fillId="3" borderId="5" xfId="13" applyFont="1" applyFill="1" applyBorder="1" applyAlignment="1">
      <alignment horizontal="center" vertical="center" wrapText="1"/>
    </xf>
    <xf numFmtId="168" fontId="2" fillId="3" borderId="5" xfId="2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vertical="center" wrapText="1"/>
    </xf>
    <xf numFmtId="9" fontId="9" fillId="4" borderId="5" xfId="0" applyNumberFormat="1" applyFont="1" applyFill="1" applyBorder="1" applyAlignment="1">
      <alignment horizontal="center" vertical="center" wrapText="1"/>
    </xf>
    <xf numFmtId="4" fontId="9" fillId="4" borderId="5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4" fontId="10" fillId="4" borderId="5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9" fontId="11" fillId="4" borderId="5" xfId="0" applyNumberFormat="1" applyFont="1" applyFill="1" applyBorder="1" applyAlignment="1">
      <alignment horizontal="center" vertical="center" wrapText="1"/>
    </xf>
    <xf numFmtId="4" fontId="11" fillId="4" borderId="5" xfId="0" applyNumberFormat="1" applyFont="1" applyFill="1" applyBorder="1" applyAlignment="1">
      <alignment horizontal="center" vertical="center" wrapText="1"/>
    </xf>
    <xf numFmtId="4" fontId="22" fillId="0" borderId="5" xfId="0" applyNumberFormat="1" applyFont="1" applyFill="1" applyBorder="1" applyAlignment="1">
      <alignment horizontal="center" vertical="center" wrapText="1"/>
    </xf>
    <xf numFmtId="2" fontId="37" fillId="0" borderId="5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vertical="center" wrapText="1"/>
    </xf>
    <xf numFmtId="4" fontId="10" fillId="0" borderId="5" xfId="0" applyNumberFormat="1" applyFont="1" applyFill="1" applyBorder="1" applyAlignment="1">
      <alignment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2" fontId="19" fillId="0" borderId="5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4" fontId="24" fillId="0" borderId="5" xfId="0" applyNumberFormat="1" applyFont="1" applyFill="1" applyBorder="1" applyAlignment="1">
      <alignment vertical="center" wrapText="1"/>
    </xf>
    <xf numFmtId="4" fontId="24" fillId="0" borderId="5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30" fillId="0" borderId="0" xfId="0" applyNumberFormat="1" applyFont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5" fillId="3" borderId="0" xfId="5" applyFont="1" applyFill="1"/>
    <xf numFmtId="0" fontId="36" fillId="0" borderId="0" xfId="0" applyFont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</cellXfs>
  <cellStyles count="16">
    <cellStyle name="Comma 2" xfId="10"/>
    <cellStyle name="Normal" xfId="0" builtinId="0"/>
    <cellStyle name="Normal 10" xfId="1"/>
    <cellStyle name="Normal 2" xfId="2"/>
    <cellStyle name="Normal 2 11" xfId="12"/>
    <cellStyle name="Normal 2 3" xfId="13"/>
    <cellStyle name="Normal 3" xfId="4"/>
    <cellStyle name="Normal 9 2 4" xfId="9"/>
    <cellStyle name="Обычный 2" xfId="6"/>
    <cellStyle name="Обычный 3" xfId="3"/>
    <cellStyle name="Обычный 4 4" xfId="11"/>
    <cellStyle name="Обычный 5 2 2" xfId="14"/>
    <cellStyle name="Обычный_FERIIS~1 2" xfId="15"/>
    <cellStyle name="Обычный_Лист1" xfId="5"/>
    <cellStyle name="ჩვეულებრივი 2" xfId="7"/>
    <cellStyle name="ჩვეულებრივი 2 2 2" xfId="8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562225" y="890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562225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=""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=""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=""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=""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=""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=""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=""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=""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=""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=""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=""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=""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=""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=""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=""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=""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=""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=""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=""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=""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=""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=""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=""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=""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=""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=""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=""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=""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=""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=""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=""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=""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=""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=""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=""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=""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=""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=""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=""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=""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562225" y="8582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=""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=""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=""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=""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=""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=""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=""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=""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=""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=""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=""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=""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=""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=""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=""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=""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=""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=""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=""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=""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=""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=""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=""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=""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=""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=""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=""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=""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=""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=""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=""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=""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=""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=""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=""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=""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=""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=""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=""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=""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=""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=""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=""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=""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=""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=""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=""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=""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=""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=""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=""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=""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=""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=""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=""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=""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=""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=""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=""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=""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=""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=""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=""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=""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=""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=""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=""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=""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=""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=""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=""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=""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=""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=""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=""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=""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=""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=""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=""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=""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=""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=""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=""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=""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=""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=""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=""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=""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=""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=""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=""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=""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=""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=""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=""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=""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=""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=""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=""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=""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=""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=""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=""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=""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=""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=""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=""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=""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=""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=""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=""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=""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=""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=""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899" name="Text Box 1">
          <a:extLst>
            <a:ext uri="{FF2B5EF4-FFF2-40B4-BE49-F238E27FC236}">
              <a16:creationId xmlns=""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00" name="Text Box 1">
          <a:extLst>
            <a:ext uri="{FF2B5EF4-FFF2-40B4-BE49-F238E27FC236}">
              <a16:creationId xmlns=""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01" name="Text Box 1">
          <a:extLst>
            <a:ext uri="{FF2B5EF4-FFF2-40B4-BE49-F238E27FC236}">
              <a16:creationId xmlns=""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02" name="Text Box 1">
          <a:extLst>
            <a:ext uri="{FF2B5EF4-FFF2-40B4-BE49-F238E27FC236}">
              <a16:creationId xmlns=""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03" name="Text Box 1">
          <a:extLst>
            <a:ext uri="{FF2B5EF4-FFF2-40B4-BE49-F238E27FC236}">
              <a16:creationId xmlns=""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04" name="Text Box 1">
          <a:extLst>
            <a:ext uri="{FF2B5EF4-FFF2-40B4-BE49-F238E27FC236}">
              <a16:creationId xmlns=""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05" name="Text Box 1">
          <a:extLst>
            <a:ext uri="{FF2B5EF4-FFF2-40B4-BE49-F238E27FC236}">
              <a16:creationId xmlns=""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06" name="Text Box 1">
          <a:extLst>
            <a:ext uri="{FF2B5EF4-FFF2-40B4-BE49-F238E27FC236}">
              <a16:creationId xmlns=""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07" name="Text Box 1">
          <a:extLst>
            <a:ext uri="{FF2B5EF4-FFF2-40B4-BE49-F238E27FC236}">
              <a16:creationId xmlns=""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08" name="Text Box 1">
          <a:extLst>
            <a:ext uri="{FF2B5EF4-FFF2-40B4-BE49-F238E27FC236}">
              <a16:creationId xmlns=""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09" name="Text Box 1">
          <a:extLst>
            <a:ext uri="{FF2B5EF4-FFF2-40B4-BE49-F238E27FC236}">
              <a16:creationId xmlns=""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10" name="Text Box 1">
          <a:extLst>
            <a:ext uri="{FF2B5EF4-FFF2-40B4-BE49-F238E27FC236}">
              <a16:creationId xmlns=""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11" name="Text Box 1">
          <a:extLst>
            <a:ext uri="{FF2B5EF4-FFF2-40B4-BE49-F238E27FC236}">
              <a16:creationId xmlns=""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12" name="Text Box 1">
          <a:extLst>
            <a:ext uri="{FF2B5EF4-FFF2-40B4-BE49-F238E27FC236}">
              <a16:creationId xmlns=""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13" name="Text Box 1">
          <a:extLst>
            <a:ext uri="{FF2B5EF4-FFF2-40B4-BE49-F238E27FC236}">
              <a16:creationId xmlns=""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14" name="Text Box 1">
          <a:extLst>
            <a:ext uri="{FF2B5EF4-FFF2-40B4-BE49-F238E27FC236}">
              <a16:creationId xmlns=""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15" name="Text Box 1">
          <a:extLst>
            <a:ext uri="{FF2B5EF4-FFF2-40B4-BE49-F238E27FC236}">
              <a16:creationId xmlns=""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16" name="Text Box 1">
          <a:extLst>
            <a:ext uri="{FF2B5EF4-FFF2-40B4-BE49-F238E27FC236}">
              <a16:creationId xmlns=""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17" name="Text Box 1">
          <a:extLst>
            <a:ext uri="{FF2B5EF4-FFF2-40B4-BE49-F238E27FC236}">
              <a16:creationId xmlns=""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18" name="Text Box 1">
          <a:extLst>
            <a:ext uri="{FF2B5EF4-FFF2-40B4-BE49-F238E27FC236}">
              <a16:creationId xmlns=""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19" name="Text Box 1">
          <a:extLst>
            <a:ext uri="{FF2B5EF4-FFF2-40B4-BE49-F238E27FC236}">
              <a16:creationId xmlns=""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20" name="Text Box 1">
          <a:extLst>
            <a:ext uri="{FF2B5EF4-FFF2-40B4-BE49-F238E27FC236}">
              <a16:creationId xmlns=""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21" name="Text Box 1">
          <a:extLst>
            <a:ext uri="{FF2B5EF4-FFF2-40B4-BE49-F238E27FC236}">
              <a16:creationId xmlns=""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22" name="Text Box 1">
          <a:extLst>
            <a:ext uri="{FF2B5EF4-FFF2-40B4-BE49-F238E27FC236}">
              <a16:creationId xmlns=""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23" name="Text Box 1">
          <a:extLst>
            <a:ext uri="{FF2B5EF4-FFF2-40B4-BE49-F238E27FC236}">
              <a16:creationId xmlns=""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24" name="Text Box 1">
          <a:extLst>
            <a:ext uri="{FF2B5EF4-FFF2-40B4-BE49-F238E27FC236}">
              <a16:creationId xmlns=""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25" name="Text Box 1">
          <a:extLst>
            <a:ext uri="{FF2B5EF4-FFF2-40B4-BE49-F238E27FC236}">
              <a16:creationId xmlns=""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26" name="Text Box 1">
          <a:extLst>
            <a:ext uri="{FF2B5EF4-FFF2-40B4-BE49-F238E27FC236}">
              <a16:creationId xmlns=""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27" name="Text Box 1">
          <a:extLst>
            <a:ext uri="{FF2B5EF4-FFF2-40B4-BE49-F238E27FC236}">
              <a16:creationId xmlns=""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28" name="Text Box 1">
          <a:extLst>
            <a:ext uri="{FF2B5EF4-FFF2-40B4-BE49-F238E27FC236}">
              <a16:creationId xmlns=""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29" name="Text Box 1">
          <a:extLst>
            <a:ext uri="{FF2B5EF4-FFF2-40B4-BE49-F238E27FC236}">
              <a16:creationId xmlns=""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30" name="Text Box 1">
          <a:extLst>
            <a:ext uri="{FF2B5EF4-FFF2-40B4-BE49-F238E27FC236}">
              <a16:creationId xmlns=""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=""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=""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=""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=""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=""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=""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=""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=""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=""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=""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=""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=""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=""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=""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=""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=""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=""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=""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=""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=""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=""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=""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=""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=""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=""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=""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=""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=""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=""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=""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=""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=""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=""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=""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=""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=""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=""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=""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=""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=""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=""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=""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=""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=""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=""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=""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=""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=""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=""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=""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=""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=""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=""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=""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=""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=""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=""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=""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=""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=""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=""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=""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=""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=""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=""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=""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=""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=""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=""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=""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=""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=""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=""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=""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=""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=""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=""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=""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=""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=""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=""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=""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=""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=""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=""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=""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=""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=""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=""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=""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=""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=""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=""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=""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=""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=""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=""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=""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=""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=""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=""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=""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=""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=""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=""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=""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=""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=""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=""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562225" y="906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83"/>
  <sheetViews>
    <sheetView tabSelected="1" view="pageBreakPreview" zoomScale="90" zoomScaleNormal="90" zoomScaleSheetLayoutView="90" workbookViewId="0">
      <selection activeCell="C77" sqref="C77:D78"/>
    </sheetView>
  </sheetViews>
  <sheetFormatPr defaultColWidth="9" defaultRowHeight="12" x14ac:dyDescent="0.25"/>
  <cols>
    <col min="1" max="1" width="3.85546875" style="13" customWidth="1"/>
    <col min="2" max="2" width="10.5703125" style="14" customWidth="1"/>
    <col min="3" max="3" width="43.140625" style="14" customWidth="1"/>
    <col min="4" max="4" width="12.42578125" style="14" customWidth="1"/>
    <col min="5" max="7" width="9.42578125" style="14" customWidth="1"/>
    <col min="8" max="8" width="12.28515625" style="14" customWidth="1"/>
    <col min="9" max="9" width="9" style="57"/>
    <col min="10" max="16384" width="9" style="14"/>
  </cols>
  <sheetData>
    <row r="1" spans="1:10" s="13" customFormat="1" ht="15.75" x14ac:dyDescent="0.25">
      <c r="A1" s="130" t="s">
        <v>95</v>
      </c>
      <c r="B1" s="131"/>
      <c r="C1" s="131"/>
      <c r="D1" s="131"/>
      <c r="E1" s="131"/>
      <c r="F1" s="131"/>
      <c r="G1" s="131"/>
      <c r="H1" s="131"/>
      <c r="I1" s="90"/>
    </row>
    <row r="2" spans="1:10" s="13" customFormat="1" ht="12.75" x14ac:dyDescent="0.25">
      <c r="A2" s="136"/>
      <c r="B2" s="137"/>
      <c r="C2" s="137"/>
      <c r="D2" s="137"/>
      <c r="E2" s="137"/>
      <c r="F2" s="137"/>
      <c r="G2" s="137"/>
      <c r="H2" s="137"/>
      <c r="I2" s="90"/>
    </row>
    <row r="3" spans="1:10" s="13" customFormat="1" ht="15.75" x14ac:dyDescent="0.25">
      <c r="A3" s="133" t="s">
        <v>74</v>
      </c>
      <c r="B3" s="133"/>
      <c r="C3" s="133"/>
      <c r="D3" s="133"/>
      <c r="E3" s="133"/>
      <c r="F3" s="133"/>
      <c r="G3" s="133"/>
      <c r="H3" s="133"/>
      <c r="I3" s="90"/>
    </row>
    <row r="4" spans="1:10" customFormat="1" ht="18" x14ac:dyDescent="0.25">
      <c r="A4" s="139"/>
      <c r="B4" s="139"/>
      <c r="C4" s="139"/>
      <c r="D4" s="139"/>
      <c r="E4" s="139"/>
      <c r="F4" s="139"/>
      <c r="G4" s="139"/>
      <c r="H4" s="139"/>
      <c r="I4" s="139"/>
      <c r="J4" s="97"/>
    </row>
    <row r="5" spans="1:10" ht="13.5" x14ac:dyDescent="0.25">
      <c r="A5" s="134"/>
      <c r="B5" s="134"/>
      <c r="C5" s="134"/>
      <c r="D5" s="134"/>
      <c r="E5" s="134"/>
      <c r="F5" s="135"/>
      <c r="G5" s="135"/>
      <c r="H5" s="12"/>
    </row>
    <row r="6" spans="1:10" x14ac:dyDescent="0.25">
      <c r="A6" s="15"/>
      <c r="B6" s="140"/>
      <c r="C6" s="140"/>
      <c r="D6" s="140"/>
    </row>
    <row r="7" spans="1:10" x14ac:dyDescent="0.25">
      <c r="A7" s="132" t="s">
        <v>1</v>
      </c>
      <c r="B7" s="132" t="s">
        <v>2</v>
      </c>
      <c r="C7" s="132" t="s">
        <v>3</v>
      </c>
      <c r="D7" s="132" t="s">
        <v>2</v>
      </c>
      <c r="E7" s="132" t="s">
        <v>4</v>
      </c>
      <c r="F7" s="132"/>
      <c r="G7" s="132" t="s">
        <v>67</v>
      </c>
      <c r="H7" s="132"/>
    </row>
    <row r="8" spans="1:10" x14ac:dyDescent="0.25">
      <c r="A8" s="132"/>
      <c r="B8" s="132"/>
      <c r="C8" s="132"/>
      <c r="D8" s="132"/>
      <c r="E8" s="64" t="s">
        <v>6</v>
      </c>
      <c r="F8" s="64" t="s">
        <v>7</v>
      </c>
      <c r="G8" s="64" t="s">
        <v>6</v>
      </c>
      <c r="H8" s="64" t="s">
        <v>7</v>
      </c>
    </row>
    <row r="9" spans="1:10" x14ac:dyDescent="0.25">
      <c r="A9" s="63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</row>
    <row r="10" spans="1:10" ht="24" x14ac:dyDescent="0.25">
      <c r="A10" s="152">
        <v>1</v>
      </c>
      <c r="B10" s="16" t="s">
        <v>50</v>
      </c>
      <c r="C10" s="27" t="s">
        <v>68</v>
      </c>
      <c r="D10" s="17" t="s">
        <v>39</v>
      </c>
      <c r="E10" s="18"/>
      <c r="F10" s="19">
        <v>2</v>
      </c>
      <c r="G10" s="117"/>
      <c r="H10" s="71"/>
    </row>
    <row r="11" spans="1:10" x14ac:dyDescent="0.25">
      <c r="A11" s="152"/>
      <c r="B11" s="21"/>
      <c r="C11" s="22" t="s">
        <v>26</v>
      </c>
      <c r="D11" s="23" t="s">
        <v>23</v>
      </c>
      <c r="E11" s="20">
        <v>1.4</v>
      </c>
      <c r="F11" s="20">
        <f>E11*F10</f>
        <v>2.8</v>
      </c>
      <c r="G11" s="117"/>
      <c r="H11" s="75"/>
    </row>
    <row r="12" spans="1:10" ht="24" x14ac:dyDescent="0.25">
      <c r="A12" s="159">
        <v>2</v>
      </c>
      <c r="B12" s="24" t="s">
        <v>51</v>
      </c>
      <c r="C12" s="25" t="s">
        <v>75</v>
      </c>
      <c r="D12" s="17" t="s">
        <v>45</v>
      </c>
      <c r="E12" s="18"/>
      <c r="F12" s="19">
        <f>60*100/1000</f>
        <v>6</v>
      </c>
      <c r="G12" s="117"/>
      <c r="H12" s="71"/>
    </row>
    <row r="13" spans="1:10" ht="27.75" customHeight="1" x14ac:dyDescent="0.25">
      <c r="A13" s="159"/>
      <c r="B13" s="32">
        <v>13.118</v>
      </c>
      <c r="C13" s="26" t="s">
        <v>52</v>
      </c>
      <c r="D13" s="23" t="s">
        <v>24</v>
      </c>
      <c r="E13" s="20">
        <v>4</v>
      </c>
      <c r="F13" s="20">
        <f>F12*E13</f>
        <v>24</v>
      </c>
      <c r="G13" s="117"/>
      <c r="H13" s="75"/>
    </row>
    <row r="14" spans="1:10" ht="43.5" customHeight="1" x14ac:dyDescent="0.25">
      <c r="A14" s="159"/>
      <c r="B14" s="98" t="s">
        <v>82</v>
      </c>
      <c r="C14" s="26" t="s">
        <v>46</v>
      </c>
      <c r="D14" s="23" t="s">
        <v>24</v>
      </c>
      <c r="E14" s="20">
        <v>3</v>
      </c>
      <c r="F14" s="20">
        <f>F12*E14</f>
        <v>18</v>
      </c>
      <c r="G14" s="118"/>
      <c r="H14" s="75"/>
    </row>
    <row r="15" spans="1:10" x14ac:dyDescent="0.25">
      <c r="A15" s="32">
        <v>3</v>
      </c>
      <c r="B15" s="27"/>
      <c r="C15" s="17" t="s">
        <v>47</v>
      </c>
      <c r="D15" s="27"/>
      <c r="E15" s="28"/>
      <c r="F15" s="28"/>
      <c r="G15" s="119"/>
      <c r="H15" s="75"/>
    </row>
    <row r="16" spans="1:10" ht="24" x14ac:dyDescent="0.25">
      <c r="A16" s="160">
        <v>4</v>
      </c>
      <c r="B16" s="9" t="s">
        <v>0</v>
      </c>
      <c r="C16" s="25" t="s">
        <v>16</v>
      </c>
      <c r="D16" s="17" t="s">
        <v>18</v>
      </c>
      <c r="E16" s="29"/>
      <c r="F16" s="19">
        <f>1*0.6*0.6*4</f>
        <v>1.44</v>
      </c>
      <c r="G16" s="120"/>
      <c r="H16" s="71"/>
    </row>
    <row r="17" spans="1:8" x14ac:dyDescent="0.25">
      <c r="A17" s="161"/>
      <c r="B17" s="30"/>
      <c r="C17" s="31" t="s">
        <v>22</v>
      </c>
      <c r="D17" s="32" t="s">
        <v>23</v>
      </c>
      <c r="E17" s="33">
        <v>206</v>
      </c>
      <c r="F17" s="33">
        <f>F16*E17</f>
        <v>296.64</v>
      </c>
      <c r="G17" s="121"/>
      <c r="H17" s="75"/>
    </row>
    <row r="18" spans="1:8" x14ac:dyDescent="0.25">
      <c r="A18" s="142">
        <v>5</v>
      </c>
      <c r="B18" s="34" t="s">
        <v>37</v>
      </c>
      <c r="C18" s="10" t="s">
        <v>48</v>
      </c>
      <c r="D18" s="17" t="s">
        <v>18</v>
      </c>
      <c r="E18" s="29"/>
      <c r="F18" s="35">
        <f>F16/100</f>
        <v>1.44E-2</v>
      </c>
      <c r="G18" s="122"/>
      <c r="H18" s="71"/>
    </row>
    <row r="19" spans="1:8" x14ac:dyDescent="0.25">
      <c r="A19" s="142"/>
      <c r="B19" s="37"/>
      <c r="C19" s="31" t="s">
        <v>22</v>
      </c>
      <c r="D19" s="32" t="s">
        <v>23</v>
      </c>
      <c r="E19" s="36">
        <v>507</v>
      </c>
      <c r="F19" s="33">
        <f>F18*E19</f>
        <v>7.3007999999999997</v>
      </c>
      <c r="G19" s="122"/>
      <c r="H19" s="75"/>
    </row>
    <row r="20" spans="1:8" x14ac:dyDescent="0.25">
      <c r="A20" s="142"/>
      <c r="B20" s="30"/>
      <c r="C20" s="31" t="s">
        <v>8</v>
      </c>
      <c r="D20" s="32" t="s">
        <v>25</v>
      </c>
      <c r="E20" s="36">
        <v>34</v>
      </c>
      <c r="F20" s="33">
        <f>F18*E20</f>
        <v>0.48959999999999998</v>
      </c>
      <c r="G20" s="122"/>
      <c r="H20" s="75"/>
    </row>
    <row r="21" spans="1:8" ht="13.5" x14ac:dyDescent="0.25">
      <c r="A21" s="142"/>
      <c r="B21" s="99" t="s">
        <v>83</v>
      </c>
      <c r="C21" s="38" t="s">
        <v>70</v>
      </c>
      <c r="D21" s="30" t="s">
        <v>11</v>
      </c>
      <c r="E21" s="36">
        <v>102</v>
      </c>
      <c r="F21" s="33">
        <f>F18*E21</f>
        <v>1.4687999999999999</v>
      </c>
      <c r="G21" s="118"/>
      <c r="H21" s="75"/>
    </row>
    <row r="22" spans="1:8" x14ac:dyDescent="0.25">
      <c r="A22" s="143"/>
      <c r="B22" s="30"/>
      <c r="C22" s="39" t="s">
        <v>17</v>
      </c>
      <c r="D22" s="32" t="s">
        <v>25</v>
      </c>
      <c r="E22" s="36">
        <v>25</v>
      </c>
      <c r="F22" s="33">
        <f>F18*E22</f>
        <v>0.36</v>
      </c>
      <c r="G22" s="122"/>
      <c r="H22" s="75"/>
    </row>
    <row r="23" spans="1:8" ht="24" x14ac:dyDescent="0.25">
      <c r="A23" s="162">
        <v>6</v>
      </c>
      <c r="B23" s="9" t="s">
        <v>28</v>
      </c>
      <c r="C23" s="27" t="s">
        <v>53</v>
      </c>
      <c r="D23" s="17" t="s">
        <v>9</v>
      </c>
      <c r="E23" s="33">
        <v>2</v>
      </c>
      <c r="F23" s="19">
        <f>(F27*2.74*9.77+F29*54)/1000</f>
        <v>0.75441440000000004</v>
      </c>
      <c r="G23" s="121"/>
      <c r="H23" s="71"/>
    </row>
    <row r="24" spans="1:8" x14ac:dyDescent="0.25">
      <c r="A24" s="160"/>
      <c r="B24" s="32"/>
      <c r="C24" s="31" t="s">
        <v>22</v>
      </c>
      <c r="D24" s="32" t="s">
        <v>23</v>
      </c>
      <c r="E24" s="33">
        <v>34.9</v>
      </c>
      <c r="F24" s="33">
        <f>F23*E24</f>
        <v>26.329062560000001</v>
      </c>
      <c r="G24" s="121"/>
      <c r="H24" s="20"/>
    </row>
    <row r="25" spans="1:8" x14ac:dyDescent="0.25">
      <c r="A25" s="160"/>
      <c r="B25" s="32"/>
      <c r="C25" s="31" t="s">
        <v>8</v>
      </c>
      <c r="D25" s="32" t="s">
        <v>25</v>
      </c>
      <c r="E25" s="33">
        <v>4.07</v>
      </c>
      <c r="F25" s="33">
        <f>F23*E25</f>
        <v>3.0704666080000003</v>
      </c>
      <c r="G25" s="122"/>
      <c r="H25" s="20"/>
    </row>
    <row r="26" spans="1:8" x14ac:dyDescent="0.25">
      <c r="A26" s="160"/>
      <c r="B26" s="32" t="s">
        <v>84</v>
      </c>
      <c r="C26" s="40" t="s">
        <v>29</v>
      </c>
      <c r="D26" s="32" t="s">
        <v>14</v>
      </c>
      <c r="E26" s="33">
        <v>15.2</v>
      </c>
      <c r="F26" s="33">
        <f>F23*E26</f>
        <v>11.46709888</v>
      </c>
      <c r="G26" s="121"/>
      <c r="H26" s="20"/>
    </row>
    <row r="27" spans="1:8" ht="24" x14ac:dyDescent="0.25">
      <c r="A27" s="160"/>
      <c r="B27" s="32" t="s">
        <v>86</v>
      </c>
      <c r="C27" s="40" t="s">
        <v>35</v>
      </c>
      <c r="D27" s="32" t="s">
        <v>10</v>
      </c>
      <c r="E27" s="53" t="s">
        <v>81</v>
      </c>
      <c r="F27" s="33">
        <v>28</v>
      </c>
      <c r="G27" s="121"/>
      <c r="H27" s="20"/>
    </row>
    <row r="28" spans="1:8" ht="12.75" x14ac:dyDescent="0.25">
      <c r="A28" s="160"/>
      <c r="B28" s="32" t="s">
        <v>87</v>
      </c>
      <c r="C28" s="40" t="s">
        <v>71</v>
      </c>
      <c r="D28" s="32" t="s">
        <v>10</v>
      </c>
      <c r="E28" s="53" t="s">
        <v>81</v>
      </c>
      <c r="F28" s="33">
        <f>27</f>
        <v>27</v>
      </c>
      <c r="G28" s="121"/>
      <c r="H28" s="20"/>
    </row>
    <row r="29" spans="1:8" x14ac:dyDescent="0.25">
      <c r="A29" s="160"/>
      <c r="B29" s="41" t="s">
        <v>85</v>
      </c>
      <c r="C29" s="40" t="s">
        <v>34</v>
      </c>
      <c r="D29" s="32" t="s">
        <v>12</v>
      </c>
      <c r="E29" s="33" t="s">
        <v>27</v>
      </c>
      <c r="F29" s="33">
        <v>0.09</v>
      </c>
      <c r="G29" s="121"/>
      <c r="H29" s="20"/>
    </row>
    <row r="30" spans="1:8" x14ac:dyDescent="0.25">
      <c r="A30" s="161"/>
      <c r="B30" s="31"/>
      <c r="C30" s="31" t="s">
        <v>13</v>
      </c>
      <c r="D30" s="32" t="s">
        <v>25</v>
      </c>
      <c r="E30" s="33">
        <v>2.78</v>
      </c>
      <c r="F30" s="33">
        <f>F23*E30</f>
        <v>2.0972720319999998</v>
      </c>
      <c r="G30" s="122"/>
      <c r="H30" s="20"/>
    </row>
    <row r="31" spans="1:8" ht="12.75" x14ac:dyDescent="0.25">
      <c r="A31" s="163">
        <v>7</v>
      </c>
      <c r="B31" s="1" t="s">
        <v>38</v>
      </c>
      <c r="C31" s="2" t="s">
        <v>42</v>
      </c>
      <c r="D31" s="3" t="s">
        <v>39</v>
      </c>
      <c r="E31" s="4"/>
      <c r="F31" s="42">
        <v>2</v>
      </c>
      <c r="G31" s="123"/>
      <c r="H31" s="71"/>
    </row>
    <row r="32" spans="1:8" ht="12.75" x14ac:dyDescent="0.25">
      <c r="A32" s="164"/>
      <c r="B32" s="1"/>
      <c r="C32" s="5" t="s">
        <v>40</v>
      </c>
      <c r="D32" s="6" t="s">
        <v>36</v>
      </c>
      <c r="E32" s="4">
        <v>10</v>
      </c>
      <c r="F32" s="7">
        <f>E32*F31</f>
        <v>20</v>
      </c>
      <c r="G32" s="124"/>
      <c r="H32" s="75"/>
    </row>
    <row r="33" spans="1:8" ht="12.75" x14ac:dyDescent="0.25">
      <c r="A33" s="164"/>
      <c r="B33" s="100" t="s">
        <v>38</v>
      </c>
      <c r="C33" s="5" t="s">
        <v>43</v>
      </c>
      <c r="D33" s="6" t="s">
        <v>39</v>
      </c>
      <c r="E33" s="53" t="s">
        <v>81</v>
      </c>
      <c r="F33" s="7">
        <f>F31</f>
        <v>2</v>
      </c>
      <c r="G33" s="124"/>
      <c r="H33" s="75"/>
    </row>
    <row r="34" spans="1:8" ht="12.75" x14ac:dyDescent="0.25">
      <c r="A34" s="164"/>
      <c r="B34" s="1"/>
      <c r="C34" s="5" t="s">
        <v>41</v>
      </c>
      <c r="D34" s="6" t="s">
        <v>25</v>
      </c>
      <c r="E34" s="4">
        <v>1</v>
      </c>
      <c r="F34" s="7">
        <f>F31*E34</f>
        <v>2</v>
      </c>
      <c r="G34" s="122"/>
      <c r="H34" s="75"/>
    </row>
    <row r="35" spans="1:8" ht="12.75" x14ac:dyDescent="0.25">
      <c r="A35" s="165"/>
      <c r="B35" s="1"/>
      <c r="C35" s="5" t="s">
        <v>13</v>
      </c>
      <c r="D35" s="6" t="s">
        <v>25</v>
      </c>
      <c r="E35" s="4">
        <v>1</v>
      </c>
      <c r="F35" s="7">
        <f>F31*E35</f>
        <v>2</v>
      </c>
      <c r="G35" s="122"/>
      <c r="H35" s="75"/>
    </row>
    <row r="36" spans="1:8" ht="24" x14ac:dyDescent="0.25">
      <c r="A36" s="141">
        <v>8</v>
      </c>
      <c r="B36" s="34" t="s">
        <v>31</v>
      </c>
      <c r="C36" s="43" t="s">
        <v>44</v>
      </c>
      <c r="D36" s="34" t="s">
        <v>9</v>
      </c>
      <c r="E36" s="36"/>
      <c r="F36" s="19">
        <f>F23*2.2</f>
        <v>1.6597116800000002</v>
      </c>
      <c r="G36" s="121"/>
      <c r="H36" s="71"/>
    </row>
    <row r="37" spans="1:8" x14ac:dyDescent="0.25">
      <c r="A37" s="142"/>
      <c r="B37" s="30"/>
      <c r="C37" s="31" t="s">
        <v>22</v>
      </c>
      <c r="D37" s="32" t="s">
        <v>23</v>
      </c>
      <c r="E37" s="36">
        <v>2.56</v>
      </c>
      <c r="F37" s="36">
        <f>F36*E37</f>
        <v>4.2488619008000006</v>
      </c>
      <c r="G37" s="121"/>
      <c r="H37" s="75"/>
    </row>
    <row r="38" spans="1:8" x14ac:dyDescent="0.25">
      <c r="A38" s="142"/>
      <c r="B38" s="30"/>
      <c r="C38" s="31" t="s">
        <v>8</v>
      </c>
      <c r="D38" s="32" t="s">
        <v>25</v>
      </c>
      <c r="E38" s="36">
        <v>1.24</v>
      </c>
      <c r="F38" s="36">
        <f>F36*E38</f>
        <v>2.0580424832000004</v>
      </c>
      <c r="G38" s="122"/>
      <c r="H38" s="75"/>
    </row>
    <row r="39" spans="1:8" x14ac:dyDescent="0.25">
      <c r="A39" s="142"/>
      <c r="B39" s="30" t="s">
        <v>88</v>
      </c>
      <c r="C39" s="38" t="s">
        <v>15</v>
      </c>
      <c r="D39" s="32" t="s">
        <v>14</v>
      </c>
      <c r="E39" s="36">
        <v>2.23</v>
      </c>
      <c r="F39" s="36">
        <f>F36*E39</f>
        <v>3.7011570464000005</v>
      </c>
      <c r="G39" s="121"/>
      <c r="H39" s="75"/>
    </row>
    <row r="40" spans="1:8" x14ac:dyDescent="0.25">
      <c r="A40" s="143"/>
      <c r="B40" s="31"/>
      <c r="C40" s="31" t="s">
        <v>13</v>
      </c>
      <c r="D40" s="32" t="s">
        <v>25</v>
      </c>
      <c r="E40" s="33">
        <v>0.13</v>
      </c>
      <c r="F40" s="33">
        <f>F36*E40</f>
        <v>0.21576251840000005</v>
      </c>
      <c r="G40" s="122"/>
      <c r="H40" s="75"/>
    </row>
    <row r="41" spans="1:8" x14ac:dyDescent="0.25">
      <c r="A41" s="65"/>
      <c r="B41" s="31"/>
      <c r="C41" s="17" t="s">
        <v>56</v>
      </c>
      <c r="D41" s="32"/>
      <c r="E41" s="33"/>
      <c r="F41" s="33"/>
      <c r="G41" s="121"/>
      <c r="H41" s="80"/>
    </row>
    <row r="42" spans="1:8" ht="25.5" x14ac:dyDescent="0.25">
      <c r="A42" s="145">
        <v>9</v>
      </c>
      <c r="B42" s="44" t="s">
        <v>0</v>
      </c>
      <c r="C42" s="8" t="s">
        <v>21</v>
      </c>
      <c r="D42" s="45" t="s">
        <v>18</v>
      </c>
      <c r="E42" s="46"/>
      <c r="F42" s="95">
        <v>0.12740000000000001</v>
      </c>
      <c r="G42" s="125"/>
      <c r="H42" s="71"/>
    </row>
    <row r="43" spans="1:8" ht="12.75" x14ac:dyDescent="0.25">
      <c r="A43" s="146"/>
      <c r="B43" s="47"/>
      <c r="C43" s="48" t="s">
        <v>22</v>
      </c>
      <c r="D43" s="45" t="s">
        <v>23</v>
      </c>
      <c r="E43" s="49">
        <v>206</v>
      </c>
      <c r="F43" s="49">
        <f>F42*E43</f>
        <v>26.244400000000002</v>
      </c>
      <c r="G43" s="126"/>
      <c r="H43" s="75"/>
    </row>
    <row r="44" spans="1:8" ht="48" x14ac:dyDescent="0.25">
      <c r="A44" s="153">
        <v>10</v>
      </c>
      <c r="B44" s="9" t="s">
        <v>54</v>
      </c>
      <c r="C44" s="10" t="s">
        <v>76</v>
      </c>
      <c r="D44" s="34" t="s">
        <v>18</v>
      </c>
      <c r="E44" s="18"/>
      <c r="F44" s="50">
        <f>33/100</f>
        <v>0.33</v>
      </c>
      <c r="G44" s="127"/>
      <c r="H44" s="71"/>
    </row>
    <row r="45" spans="1:8" x14ac:dyDescent="0.25">
      <c r="A45" s="154"/>
      <c r="B45" s="11"/>
      <c r="C45" s="22" t="s">
        <v>26</v>
      </c>
      <c r="D45" s="23" t="s">
        <v>23</v>
      </c>
      <c r="E45" s="20">
        <v>286</v>
      </c>
      <c r="F45" s="20">
        <f>E45*F44</f>
        <v>94.38000000000001</v>
      </c>
      <c r="G45" s="117"/>
      <c r="H45" s="20"/>
    </row>
    <row r="46" spans="1:8" ht="13.5" x14ac:dyDescent="0.25">
      <c r="A46" s="154"/>
      <c r="B46" s="99" t="s">
        <v>83</v>
      </c>
      <c r="C46" s="22" t="s">
        <v>64</v>
      </c>
      <c r="D46" s="51" t="s">
        <v>11</v>
      </c>
      <c r="E46" s="20">
        <v>102</v>
      </c>
      <c r="F46" s="20">
        <f>E46*F44</f>
        <v>33.660000000000004</v>
      </c>
      <c r="G46" s="118"/>
      <c r="H46" s="20"/>
    </row>
    <row r="47" spans="1:8" x14ac:dyDescent="0.25">
      <c r="A47" s="155"/>
      <c r="B47" s="11"/>
      <c r="C47" s="26" t="s">
        <v>13</v>
      </c>
      <c r="D47" s="23" t="s">
        <v>25</v>
      </c>
      <c r="E47" s="20">
        <v>13</v>
      </c>
      <c r="F47" s="20">
        <f>F44*E47</f>
        <v>4.29</v>
      </c>
      <c r="G47" s="122"/>
      <c r="H47" s="20"/>
    </row>
    <row r="48" spans="1:8" ht="25.5" x14ac:dyDescent="0.25">
      <c r="A48" s="147">
        <v>11</v>
      </c>
      <c r="B48" s="66" t="s">
        <v>57</v>
      </c>
      <c r="C48" s="67" t="s">
        <v>77</v>
      </c>
      <c r="D48" s="68" t="s">
        <v>58</v>
      </c>
      <c r="E48" s="69"/>
      <c r="F48" s="70">
        <v>164</v>
      </c>
      <c r="G48" s="126"/>
      <c r="H48" s="71"/>
    </row>
    <row r="49" spans="1:8" ht="12.75" x14ac:dyDescent="0.25">
      <c r="A49" s="148"/>
      <c r="B49" s="66" t="s">
        <v>59</v>
      </c>
      <c r="C49" s="72"/>
      <c r="D49" s="73" t="s">
        <v>60</v>
      </c>
      <c r="E49" s="69"/>
      <c r="F49" s="70">
        <f>F48/100</f>
        <v>1.64</v>
      </c>
      <c r="G49" s="126"/>
      <c r="H49" s="69"/>
    </row>
    <row r="50" spans="1:8" ht="12.75" x14ac:dyDescent="0.25">
      <c r="A50" s="148"/>
      <c r="B50" s="66"/>
      <c r="C50" s="74" t="s">
        <v>26</v>
      </c>
      <c r="D50" s="73" t="s">
        <v>23</v>
      </c>
      <c r="E50" s="69">
        <v>35.64</v>
      </c>
      <c r="F50" s="69">
        <f>F49*E50</f>
        <v>58.449599999999997</v>
      </c>
      <c r="G50" s="126"/>
      <c r="H50" s="75"/>
    </row>
    <row r="51" spans="1:8" ht="12.75" x14ac:dyDescent="0.25">
      <c r="A51" s="148"/>
      <c r="B51" s="76">
        <v>13.263999999999999</v>
      </c>
      <c r="C51" s="74" t="s">
        <v>61</v>
      </c>
      <c r="D51" s="76" t="s">
        <v>24</v>
      </c>
      <c r="E51" s="77">
        <v>10.74</v>
      </c>
      <c r="F51" s="77">
        <f>E51*F49</f>
        <v>17.613599999999998</v>
      </c>
      <c r="G51" s="128"/>
      <c r="H51" s="75"/>
    </row>
    <row r="52" spans="1:8" ht="12.75" x14ac:dyDescent="0.25">
      <c r="A52" s="148"/>
      <c r="B52" s="103">
        <v>13.27</v>
      </c>
      <c r="C52" s="74" t="s">
        <v>62</v>
      </c>
      <c r="D52" s="76" t="s">
        <v>24</v>
      </c>
      <c r="E52" s="77">
        <v>10.93</v>
      </c>
      <c r="F52" s="77">
        <f>E52*F49</f>
        <v>17.925199999999997</v>
      </c>
      <c r="G52" s="128"/>
      <c r="H52" s="75"/>
    </row>
    <row r="53" spans="1:8" ht="12.75" x14ac:dyDescent="0.25">
      <c r="A53" s="148"/>
      <c r="B53" s="76">
        <v>13.286</v>
      </c>
      <c r="C53" s="74" t="s">
        <v>63</v>
      </c>
      <c r="D53" s="76" t="s">
        <v>24</v>
      </c>
      <c r="E53" s="77">
        <v>0.81</v>
      </c>
      <c r="F53" s="77">
        <f>E53*F49</f>
        <v>1.3284</v>
      </c>
      <c r="G53" s="128"/>
      <c r="H53" s="75"/>
    </row>
    <row r="54" spans="1:8" ht="12.75" x14ac:dyDescent="0.25">
      <c r="A54" s="148"/>
      <c r="B54" s="76" t="s">
        <v>93</v>
      </c>
      <c r="C54" s="78" t="s">
        <v>79</v>
      </c>
      <c r="D54" s="79" t="s">
        <v>10</v>
      </c>
      <c r="E54" s="53" t="s">
        <v>81</v>
      </c>
      <c r="F54" s="80">
        <f>F48*1.9*1.05</f>
        <v>327.17999999999995</v>
      </c>
      <c r="G54" s="121"/>
      <c r="H54" s="75"/>
    </row>
    <row r="55" spans="1:8" ht="12.75" x14ac:dyDescent="0.25">
      <c r="A55" s="148"/>
      <c r="B55" s="66" t="s">
        <v>80</v>
      </c>
      <c r="C55" s="72" t="s">
        <v>78</v>
      </c>
      <c r="D55" s="73" t="s">
        <v>10</v>
      </c>
      <c r="E55" s="53" t="s">
        <v>81</v>
      </c>
      <c r="F55" s="69">
        <v>325</v>
      </c>
      <c r="G55" s="126"/>
      <c r="H55" s="75"/>
    </row>
    <row r="56" spans="1:8" ht="36" x14ac:dyDescent="0.25">
      <c r="A56" s="149">
        <v>12</v>
      </c>
      <c r="B56" s="81" t="s">
        <v>50</v>
      </c>
      <c r="C56" s="82" t="s">
        <v>72</v>
      </c>
      <c r="D56" s="83" t="s">
        <v>20</v>
      </c>
      <c r="E56" s="84"/>
      <c r="F56" s="85">
        <f>486/100</f>
        <v>4.8600000000000003</v>
      </c>
      <c r="G56" s="117"/>
      <c r="H56" s="71"/>
    </row>
    <row r="57" spans="1:8" x14ac:dyDescent="0.25">
      <c r="A57" s="150"/>
      <c r="B57" s="86"/>
      <c r="C57" s="87" t="s">
        <v>26</v>
      </c>
      <c r="D57" s="88" t="s">
        <v>23</v>
      </c>
      <c r="E57" s="75">
        <v>14</v>
      </c>
      <c r="F57" s="75">
        <f>E57*F56</f>
        <v>68.040000000000006</v>
      </c>
      <c r="G57" s="117"/>
      <c r="H57" s="75"/>
    </row>
    <row r="58" spans="1:8" ht="24" x14ac:dyDescent="0.25">
      <c r="A58" s="150"/>
      <c r="B58" s="102" t="s">
        <v>92</v>
      </c>
      <c r="C58" s="89" t="s">
        <v>73</v>
      </c>
      <c r="D58" s="88" t="s">
        <v>12</v>
      </c>
      <c r="E58" s="75">
        <f>1.1*100</f>
        <v>110.00000000000001</v>
      </c>
      <c r="F58" s="75">
        <f>E58*F56</f>
        <v>534.60000000000014</v>
      </c>
      <c r="G58" s="117"/>
      <c r="H58" s="75"/>
    </row>
    <row r="59" spans="1:8" ht="12.75" x14ac:dyDescent="0.25">
      <c r="A59" s="151"/>
      <c r="B59" s="101" t="s">
        <v>90</v>
      </c>
      <c r="C59" s="89" t="s">
        <v>91</v>
      </c>
      <c r="D59" s="88" t="s">
        <v>49</v>
      </c>
      <c r="E59" s="53" t="s">
        <v>81</v>
      </c>
      <c r="F59" s="75">
        <v>648</v>
      </c>
      <c r="G59" s="117"/>
      <c r="H59" s="75"/>
    </row>
    <row r="60" spans="1:8" ht="25.5" x14ac:dyDescent="0.25">
      <c r="A60" s="156">
        <v>13</v>
      </c>
      <c r="B60" s="52" t="s">
        <v>65</v>
      </c>
      <c r="C60" s="62" t="s">
        <v>30</v>
      </c>
      <c r="D60" s="52" t="s">
        <v>12</v>
      </c>
      <c r="E60" s="53"/>
      <c r="F60" s="54">
        <v>50</v>
      </c>
      <c r="G60" s="126"/>
      <c r="H60" s="71"/>
    </row>
    <row r="61" spans="1:8" ht="12.75" x14ac:dyDescent="0.25">
      <c r="A61" s="157"/>
      <c r="B61" s="47"/>
      <c r="C61" s="55"/>
      <c r="D61" s="47" t="s">
        <v>19</v>
      </c>
      <c r="E61" s="53" t="s">
        <v>81</v>
      </c>
      <c r="F61" s="56">
        <f>F60/100</f>
        <v>0.5</v>
      </c>
      <c r="G61" s="126"/>
      <c r="H61" s="49"/>
    </row>
    <row r="62" spans="1:8" ht="12.75" x14ac:dyDescent="0.25">
      <c r="A62" s="157"/>
      <c r="B62" s="47"/>
      <c r="C62" s="48" t="s">
        <v>22</v>
      </c>
      <c r="D62" s="45" t="s">
        <v>23</v>
      </c>
      <c r="E62" s="53">
        <v>68</v>
      </c>
      <c r="F62" s="53">
        <f>F61*E62</f>
        <v>34</v>
      </c>
      <c r="G62" s="126"/>
      <c r="H62" s="20"/>
    </row>
    <row r="63" spans="1:8" ht="12.75" x14ac:dyDescent="0.25">
      <c r="A63" s="157"/>
      <c r="B63" s="47"/>
      <c r="C63" s="48" t="s">
        <v>8</v>
      </c>
      <c r="D63" s="45" t="s">
        <v>25</v>
      </c>
      <c r="E63" s="53">
        <v>0.03</v>
      </c>
      <c r="F63" s="53">
        <f>F61*E63</f>
        <v>1.4999999999999999E-2</v>
      </c>
      <c r="G63" s="122"/>
      <c r="H63" s="20"/>
    </row>
    <row r="64" spans="1:8" ht="12.75" x14ac:dyDescent="0.25">
      <c r="A64" s="157"/>
      <c r="B64" s="47" t="s">
        <v>89</v>
      </c>
      <c r="C64" s="48" t="s">
        <v>66</v>
      </c>
      <c r="D64" s="45" t="s">
        <v>14</v>
      </c>
      <c r="E64" s="53">
        <v>2.7</v>
      </c>
      <c r="F64" s="53">
        <f>E64*F61</f>
        <v>1.35</v>
      </c>
      <c r="G64" s="126"/>
      <c r="H64" s="20"/>
    </row>
    <row r="65" spans="1:9" ht="13.5" thickBot="1" x14ac:dyDescent="0.3">
      <c r="A65" s="158"/>
      <c r="B65" s="30" t="s">
        <v>88</v>
      </c>
      <c r="C65" s="91" t="s">
        <v>15</v>
      </c>
      <c r="D65" s="92" t="s">
        <v>14</v>
      </c>
      <c r="E65" s="93">
        <f>25.1+0.2</f>
        <v>25.3</v>
      </c>
      <c r="F65" s="93">
        <f>F61*E65</f>
        <v>12.65</v>
      </c>
      <c r="G65" s="121"/>
      <c r="H65" s="94"/>
    </row>
    <row r="66" spans="1:9" s="13" customFormat="1" ht="12.75" thickTop="1" x14ac:dyDescent="0.25">
      <c r="A66" s="104"/>
      <c r="B66" s="105"/>
      <c r="C66" s="106" t="s">
        <v>5</v>
      </c>
      <c r="D66" s="106"/>
      <c r="E66" s="107"/>
      <c r="F66" s="107"/>
      <c r="G66" s="107"/>
      <c r="H66" s="107"/>
      <c r="I66" s="90"/>
    </row>
    <row r="67" spans="1:9" x14ac:dyDescent="0.25">
      <c r="A67" s="104"/>
      <c r="B67" s="108"/>
      <c r="C67" s="104" t="s">
        <v>94</v>
      </c>
      <c r="D67" s="109" t="s">
        <v>96</v>
      </c>
      <c r="E67" s="110">
        <f>H65+H64+H59+H58+H55+H54+H47+H46+H40+H39+H35+H33+H30+H29+H28+H27+H26+H22+H21</f>
        <v>0</v>
      </c>
      <c r="F67" s="110"/>
      <c r="G67" s="110"/>
      <c r="H67" s="110"/>
    </row>
    <row r="68" spans="1:9" x14ac:dyDescent="0.25">
      <c r="A68" s="104"/>
      <c r="B68" s="108"/>
      <c r="C68" s="104" t="s">
        <v>5</v>
      </c>
      <c r="D68" s="109"/>
      <c r="E68" s="110"/>
      <c r="F68" s="110"/>
      <c r="G68" s="110"/>
      <c r="H68" s="110"/>
    </row>
    <row r="69" spans="1:9" x14ac:dyDescent="0.25">
      <c r="A69" s="104"/>
      <c r="B69" s="108"/>
      <c r="C69" s="104" t="s">
        <v>32</v>
      </c>
      <c r="D69" s="109" t="s">
        <v>96</v>
      </c>
      <c r="E69" s="110"/>
      <c r="F69" s="110"/>
      <c r="G69" s="110"/>
      <c r="H69" s="110"/>
    </row>
    <row r="70" spans="1:9" x14ac:dyDescent="0.25">
      <c r="A70" s="104"/>
      <c r="B70" s="108"/>
      <c r="C70" s="104" t="s">
        <v>5</v>
      </c>
      <c r="D70" s="109"/>
      <c r="E70" s="110"/>
      <c r="F70" s="110"/>
      <c r="G70" s="110"/>
      <c r="H70" s="110"/>
    </row>
    <row r="71" spans="1:9" x14ac:dyDescent="0.25">
      <c r="A71" s="104"/>
      <c r="B71" s="108"/>
      <c r="C71" s="104" t="s">
        <v>33</v>
      </c>
      <c r="D71" s="109" t="s">
        <v>96</v>
      </c>
      <c r="E71" s="110"/>
      <c r="F71" s="110"/>
      <c r="G71" s="110"/>
      <c r="H71" s="110"/>
    </row>
    <row r="72" spans="1:9" x14ac:dyDescent="0.25">
      <c r="A72" s="104"/>
      <c r="B72" s="108"/>
      <c r="C72" s="104" t="s">
        <v>55</v>
      </c>
      <c r="D72" s="111"/>
      <c r="E72" s="112"/>
      <c r="F72" s="112"/>
      <c r="G72" s="112"/>
      <c r="H72" s="112"/>
    </row>
    <row r="73" spans="1:9" x14ac:dyDescent="0.25">
      <c r="A73" s="104"/>
      <c r="B73" s="108"/>
      <c r="C73" s="104" t="s">
        <v>94</v>
      </c>
      <c r="D73" s="109" t="s">
        <v>96</v>
      </c>
      <c r="E73" s="110">
        <f>H62+H57+H50+H45+H43+H37+H32+H24+H19+H17+H11</f>
        <v>0</v>
      </c>
      <c r="F73" s="110"/>
      <c r="G73" s="110"/>
      <c r="H73" s="110"/>
    </row>
    <row r="74" spans="1:9" x14ac:dyDescent="0.25">
      <c r="A74" s="104"/>
      <c r="B74" s="108"/>
      <c r="C74" s="104" t="s">
        <v>5</v>
      </c>
      <c r="D74" s="109"/>
      <c r="E74" s="110"/>
      <c r="F74" s="110"/>
      <c r="G74" s="110"/>
      <c r="H74" s="110"/>
    </row>
    <row r="75" spans="1:9" s="57" customFormat="1" x14ac:dyDescent="0.25">
      <c r="A75" s="104"/>
      <c r="B75" s="111"/>
      <c r="C75" s="104" t="s">
        <v>69</v>
      </c>
      <c r="D75" s="109">
        <v>0.03</v>
      </c>
      <c r="E75" s="110"/>
      <c r="F75" s="110"/>
      <c r="G75" s="110"/>
      <c r="H75" s="110"/>
    </row>
    <row r="76" spans="1:9" s="57" customFormat="1" x14ac:dyDescent="0.25">
      <c r="A76" s="104"/>
      <c r="B76" s="111"/>
      <c r="C76" s="104" t="s">
        <v>5</v>
      </c>
      <c r="D76" s="109"/>
      <c r="E76" s="110"/>
      <c r="F76" s="110"/>
      <c r="G76" s="110"/>
      <c r="H76" s="110"/>
    </row>
    <row r="77" spans="1:9" s="58" customFormat="1" ht="1.5" customHeight="1" x14ac:dyDescent="0.25">
      <c r="A77" s="113"/>
      <c r="B77" s="114"/>
      <c r="C77" s="113"/>
      <c r="D77" s="115"/>
      <c r="E77" s="116"/>
      <c r="F77" s="116"/>
      <c r="G77" s="116"/>
      <c r="H77" s="116"/>
      <c r="I77" s="59"/>
    </row>
    <row r="78" spans="1:9" s="59" customFormat="1" hidden="1" x14ac:dyDescent="0.25">
      <c r="A78" s="113"/>
      <c r="B78" s="113"/>
      <c r="C78" s="113"/>
      <c r="D78" s="113"/>
      <c r="E78" s="116"/>
      <c r="F78" s="116"/>
      <c r="G78" s="116"/>
      <c r="H78" s="116"/>
    </row>
    <row r="79" spans="1:9" s="57" customFormat="1" x14ac:dyDescent="0.25">
      <c r="A79" s="60"/>
      <c r="B79" s="61"/>
      <c r="C79" s="61"/>
      <c r="D79" s="61"/>
      <c r="E79" s="61"/>
      <c r="F79" s="61"/>
      <c r="G79" s="61"/>
      <c r="H79" s="61"/>
    </row>
    <row r="80" spans="1:9" s="57" customFormat="1" x14ac:dyDescent="0.25">
      <c r="A80" s="60"/>
      <c r="B80" s="61"/>
      <c r="C80" s="144"/>
      <c r="D80" s="144"/>
      <c r="E80" s="144"/>
      <c r="F80" s="144"/>
      <c r="G80" s="144"/>
      <c r="H80" s="144"/>
    </row>
    <row r="81" spans="1:10" customFormat="1" ht="16.5" x14ac:dyDescent="0.3">
      <c r="A81" s="96"/>
      <c r="B81" s="138"/>
      <c r="C81" s="138"/>
      <c r="D81" s="138"/>
      <c r="E81" s="138"/>
      <c r="F81" s="138"/>
      <c r="G81" s="138"/>
      <c r="H81" s="138"/>
      <c r="I81" s="138"/>
      <c r="J81" s="97"/>
    </row>
    <row r="83" spans="1:10" ht="15.75" x14ac:dyDescent="0.25">
      <c r="B83" s="129"/>
      <c r="C83" s="129"/>
      <c r="D83" s="129"/>
      <c r="E83" s="129"/>
    </row>
  </sheetData>
  <mergeCells count="28">
    <mergeCell ref="C80:H80"/>
    <mergeCell ref="A42:A43"/>
    <mergeCell ref="A48:A55"/>
    <mergeCell ref="A56:A59"/>
    <mergeCell ref="A10:A11"/>
    <mergeCell ref="A44:A47"/>
    <mergeCell ref="A60:A65"/>
    <mergeCell ref="A12:A14"/>
    <mergeCell ref="A16:A17"/>
    <mergeCell ref="A18:A22"/>
    <mergeCell ref="A23:A30"/>
    <mergeCell ref="A31:A35"/>
    <mergeCell ref="B83:E83"/>
    <mergeCell ref="A1:H1"/>
    <mergeCell ref="A7:A8"/>
    <mergeCell ref="B7:B8"/>
    <mergeCell ref="C7:C8"/>
    <mergeCell ref="D7:D8"/>
    <mergeCell ref="E7:F7"/>
    <mergeCell ref="G7:H7"/>
    <mergeCell ref="A3:H3"/>
    <mergeCell ref="A5:E5"/>
    <mergeCell ref="F5:G5"/>
    <mergeCell ref="A2:H2"/>
    <mergeCell ref="B81:I81"/>
    <mergeCell ref="A4:I4"/>
    <mergeCell ref="B6:D6"/>
    <mergeCell ref="A36:A40"/>
  </mergeCells>
  <phoneticPr fontId="38" type="noConversion"/>
  <conditionalFormatting sqref="G21">
    <cfRule type="cellIs" dxfId="3" priority="9" stopIfTrue="1" operator="equal">
      <formula>8223.307275</formula>
    </cfRule>
  </conditionalFormatting>
  <conditionalFormatting sqref="F31">
    <cfRule type="cellIs" dxfId="2" priority="7" stopIfTrue="1" operator="equal">
      <formula>8223.307275</formula>
    </cfRule>
  </conditionalFormatting>
  <conditionalFormatting sqref="F44">
    <cfRule type="cellIs" dxfId="1" priority="2" stopIfTrue="1" operator="equal">
      <formula>8223.307275</formula>
    </cfRule>
  </conditionalFormatting>
  <conditionalFormatting sqref="G46">
    <cfRule type="cellIs" dxfId="0" priority="1" stopIfTrue="1" operator="equal">
      <formula>8223.307275</formula>
    </cfRule>
  </conditionalFormatting>
  <printOptions horizontalCentered="1"/>
  <pageMargins left="0.25" right="0.25" top="0.75" bottom="0.75" header="0.3" footer="0.3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2021-08-26T11:59:49Z</dcterms:modified>
</cp:coreProperties>
</file>