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598" firstSheet="1" activeTab="2"/>
  </bookViews>
  <sheets>
    <sheet name="gare kan." sheetId="1" state="hidden" r:id="rId1"/>
    <sheet name="სამშენ +++++)" sheetId="2" r:id="rId2"/>
    <sheet name="nakreb bari" sheetId="3" r:id="rId3"/>
    <sheet name="ელექტროობა" sheetId="4" r:id="rId4"/>
    <sheet name="სეპტიკი" sheetId="5" r:id="rId5"/>
    <sheet name="გარე-განათება" sheetId="6" r:id="rId6"/>
    <sheet name="წყალი" sheetId="7" r:id="rId7"/>
    <sheet name="სარემონტო" sheetId="8" r:id="rId8"/>
  </sheets>
  <definedNames>
    <definedName name="_xlnm.Print_Area" localSheetId="2">'nakreb bari'!$A$1:$H$22</definedName>
    <definedName name="_xlnm.Print_Area" localSheetId="3">'ელექტროობა'!$A$1:$G$56</definedName>
    <definedName name="_xlnm.Print_Area" localSheetId="1">'სამშენ +++++)'!$A$1:$G$164</definedName>
    <definedName name="_xlnm.Print_Area" localSheetId="7">'სარემონტო'!$A$1:$G$130</definedName>
    <definedName name="_xlnm.Print_Area" localSheetId="4">'სეპტიკი'!$A$1:$G$38</definedName>
    <definedName name="_xlnm.Print_Area" localSheetId="6">'წყალი'!$A$1:$G$36</definedName>
  </definedNames>
  <calcPr fullCalcOnLoad="1"/>
</workbook>
</file>

<file path=xl/comments6.xml><?xml version="1.0" encoding="utf-8"?>
<comments xmlns="http://schemas.openxmlformats.org/spreadsheetml/2006/main">
  <authors>
    <author>Author</author>
  </authors>
  <commentList>
    <comment ref="B7" authorId="0">
      <text>
        <r>
          <rPr>
            <b/>
            <sz val="9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<sst xmlns="http://schemas.openxmlformats.org/spreadsheetml/2006/main" count="1265" uniqueCount="404">
  <si>
    <t>მ2</t>
  </si>
  <si>
    <t>ანკერი (პაკოვკი)</t>
  </si>
  <si>
    <t xml:space="preserve">ლარი </t>
  </si>
  <si>
    <t>ლარი</t>
  </si>
  <si>
    <t xml:space="preserve">ცალი </t>
  </si>
  <si>
    <t>lari</t>
  </si>
  <si>
    <t>#</t>
  </si>
  <si>
    <t>saxarjTaRricxvo Rirebuleba</t>
  </si>
  <si>
    <t>7</t>
  </si>
  <si>
    <t>8</t>
  </si>
  <si>
    <t>9</t>
  </si>
  <si>
    <t>10</t>
  </si>
  <si>
    <t>jami</t>
  </si>
  <si>
    <t>ganzomilebis erTeuli</t>
  </si>
  <si>
    <t>sul</t>
  </si>
  <si>
    <t>1</t>
  </si>
  <si>
    <t>2</t>
  </si>
  <si>
    <t>3</t>
  </si>
  <si>
    <t>4</t>
  </si>
  <si>
    <t>5</t>
  </si>
  <si>
    <t>6</t>
  </si>
  <si>
    <t>raodenoba</t>
  </si>
  <si>
    <t>ganzomilebis erTeulze</t>
  </si>
  <si>
    <t>saproeqto monacemebi</t>
  </si>
  <si>
    <t>safuZveli</t>
  </si>
  <si>
    <t>samuSaoTa dasaxeleba</t>
  </si>
  <si>
    <t>c</t>
  </si>
  <si>
    <t>12</t>
  </si>
  <si>
    <t>13</t>
  </si>
  <si>
    <t>14</t>
  </si>
  <si>
    <t xml:space="preserve">lokalur-resursuli jami </t>
  </si>
  <si>
    <t xml:space="preserve">SromiTi danaxarji </t>
  </si>
  <si>
    <t>16</t>
  </si>
  <si>
    <t>17</t>
  </si>
  <si>
    <t>18</t>
  </si>
  <si>
    <t>19</t>
  </si>
  <si>
    <t>20</t>
  </si>
  <si>
    <t>manqanebi da materialuri resursebi</t>
  </si>
  <si>
    <t xml:space="preserve">sul xarjTaRricxviT </t>
  </si>
  <si>
    <t>s.n. da w. IV-2-82 t-8 cx. 46-18-3</t>
  </si>
  <si>
    <t>2.1.</t>
  </si>
  <si>
    <t>kac/sT</t>
  </si>
  <si>
    <t>sxva masalebi</t>
  </si>
  <si>
    <t>k-1,15</t>
  </si>
  <si>
    <t>man/sT</t>
  </si>
  <si>
    <t>g\m</t>
  </si>
  <si>
    <t>kompl</t>
  </si>
  <si>
    <t>SromiTi danaxarji 0,66X1,15</t>
  </si>
  <si>
    <t>manqanebi 0,4X1,15</t>
  </si>
  <si>
    <t xml:space="preserve">manqanebi </t>
  </si>
  <si>
    <t>11</t>
  </si>
  <si>
    <t>15</t>
  </si>
  <si>
    <t>manqanebi 0,02X1,15</t>
  </si>
  <si>
    <t>grZ/m</t>
  </si>
  <si>
    <t>kac\sT</t>
  </si>
  <si>
    <t>cali</t>
  </si>
  <si>
    <t>s.n. da w. IV-2-82t-3 cx. 16.6-1</t>
  </si>
  <si>
    <t>plastmasis sakanalizacio milis gayvana diametriT 50 mm</t>
  </si>
  <si>
    <t>SromiTi resursebi 0,609X1,15</t>
  </si>
  <si>
    <t>manqanebi 0,0021X1,15</t>
  </si>
  <si>
    <t>milgayvaniloba d-50</t>
  </si>
  <si>
    <t>fasonuri nawilebi d-50</t>
  </si>
  <si>
    <t>lokalur-resursuli xarjTaRricxva #1/3</t>
  </si>
  <si>
    <t xml:space="preserve">milgayvaniloba d-25 </t>
  </si>
  <si>
    <t>fitingi d-25 mm</t>
  </si>
  <si>
    <t>ventili pl d-25</t>
  </si>
  <si>
    <t>milgayvaniloba d-20</t>
  </si>
  <si>
    <t>fitingi d-20mm</t>
  </si>
  <si>
    <t>ventili pl d-20mm</t>
  </si>
  <si>
    <t>s.n. da w. IV-2-82t-3 cx. 16.22</t>
  </si>
  <si>
    <t>milsadenebis hidravlikuri gamocda</t>
  </si>
  <si>
    <t xml:space="preserve">kanalizacia </t>
  </si>
  <si>
    <t>s.n. da w. IV-2-82t-3 cx. 16.6-2</t>
  </si>
  <si>
    <t>plastmasis sakanalizacio milis gayvana diametriT 100 mm</t>
  </si>
  <si>
    <t>fasonuri nawilebi d-100</t>
  </si>
  <si>
    <t>kompl.</t>
  </si>
  <si>
    <t>Stuceri</t>
  </si>
  <si>
    <t>s.n. da w. IV-2-82t-3 cx.17-1-9</t>
  </si>
  <si>
    <t xml:space="preserve">kedlebSi  gayvanilobisaTvis naxvretebis mowyoba </t>
  </si>
  <si>
    <t xml:space="preserve">             Seadgina:                       /T. beriZe /</t>
  </si>
  <si>
    <t xml:space="preserve">saxarjTaRricxvo Rirebuleba    </t>
  </si>
  <si>
    <t xml:space="preserve">saxarjTaRricxvo xelfasi      </t>
  </si>
  <si>
    <t xml:space="preserve">                 normatiuli Sromatevadoba    </t>
  </si>
  <si>
    <t>SromiTi resursebi 0,583X1,15</t>
  </si>
  <si>
    <t>manqanebi 0,0046X1,15</t>
  </si>
  <si>
    <t>SromiTi resursebi0,46X1,15</t>
  </si>
  <si>
    <t>plasamasis wyalgayvanilobis milebis gayvana diametriT20 mm-mde</t>
  </si>
  <si>
    <t xml:space="preserve">onkani </t>
  </si>
  <si>
    <t>manqanebi</t>
  </si>
  <si>
    <t>fitingi d-32 mm</t>
  </si>
  <si>
    <t>ventili pl d-32</t>
  </si>
  <si>
    <t>SromiTi resursebi 0,0516X1,15</t>
  </si>
  <si>
    <t xml:space="preserve">SromiTi resursebi </t>
  </si>
  <si>
    <t>milgayvaniloba 100</t>
  </si>
  <si>
    <t>SromiTi resursebi 0,105X1,15</t>
  </si>
  <si>
    <t>s.n. da w. IV-2-82t-3 cx. 22-8-2</t>
  </si>
  <si>
    <t>manqanebi 0,0538X1,15</t>
  </si>
  <si>
    <t>s.n. da w. IV-2-82t-3 cx. 18.8-2</t>
  </si>
  <si>
    <t xml:space="preserve">SromiTi resursebi 16,6X1,15 </t>
  </si>
  <si>
    <t>manometri</t>
  </si>
  <si>
    <t>SromiTi resursebi 3,66X1,15</t>
  </si>
  <si>
    <t>manqanebi 0,28X1,15</t>
  </si>
  <si>
    <t>s.n. da w. IV-2-82t-3 cx.17.4-4</t>
  </si>
  <si>
    <t>s.n. da w. IV-2-82t-3 cx. 17-1-6</t>
  </si>
  <si>
    <t>SromiTi resursebi 6,86X1,15</t>
  </si>
  <si>
    <t>manqanebi 0,04X1,15</t>
  </si>
  <si>
    <t>trapebis montaJi d-50mm</t>
  </si>
  <si>
    <t>trapi 50mm</t>
  </si>
  <si>
    <t xml:space="preserve"> wyalgayvaniloba kanalizacia</t>
  </si>
  <si>
    <t>plasamasis armirebuli wyalgayvanilobis milebis gayvana diametriT 25 mm-mde</t>
  </si>
  <si>
    <t>zednadebi xarjebi 10,0 %</t>
  </si>
  <si>
    <t>gegmiuri dagroveba 8,0 %</t>
  </si>
  <si>
    <t>mili minaboWkovani d-32</t>
  </si>
  <si>
    <t>transportis xarji 2%</t>
  </si>
  <si>
    <t>unitazi</t>
  </si>
  <si>
    <t xml:space="preserve">titani </t>
  </si>
  <si>
    <t>el.titanis montaJi</t>
  </si>
  <si>
    <t>xulos municipalitetis sofel riyeTis sabavSvo baRisaTvis administraciuli  Senobis rekonstruqcia - remonti</t>
  </si>
  <si>
    <r>
      <t xml:space="preserve">Sedgenilia:  2013 wlis IV kvartlis doneze 1 a.S.S. </t>
    </r>
    <r>
      <rPr>
        <sz val="11"/>
        <rFont val="Times New Roman"/>
        <family val="1"/>
      </rPr>
      <t>$</t>
    </r>
    <r>
      <rPr>
        <sz val="11"/>
        <rFont val="LitNusx"/>
        <family val="2"/>
      </rPr>
      <t>=1,7 lari</t>
    </r>
  </si>
  <si>
    <t xml:space="preserve">plasamasis minaboWkovani wyalgayvanilobis milebis gayvana diametriT 32 mm-mde </t>
  </si>
  <si>
    <t>s.n. da w. IV-2-82t-3 cx. 20-8-4</t>
  </si>
  <si>
    <t>ukusarqveli d25mm</t>
  </si>
  <si>
    <t>ukusarqveli d-25mm</t>
  </si>
  <si>
    <t>wyalmzomi</t>
  </si>
  <si>
    <t>avzi plasmasis (SefuTviT)</t>
  </si>
  <si>
    <t>tivtiva</t>
  </si>
  <si>
    <r>
      <t xml:space="preserve">plasmasis wylis avzis da el.tivtivas (SefuTviT)mowyoba tevadobioT </t>
    </r>
    <r>
      <rPr>
        <b/>
        <sz val="11"/>
        <rFont val="Calibri"/>
        <family val="2"/>
      </rPr>
      <t xml:space="preserve">v-1.0 </t>
    </r>
    <r>
      <rPr>
        <b/>
        <sz val="11"/>
        <rFont val="Lit Nusx"/>
        <family val="2"/>
      </rPr>
      <t>m</t>
    </r>
    <r>
      <rPr>
        <b/>
        <vertAlign val="superscript"/>
        <sz val="11"/>
        <rFont val="Lit Nusx"/>
        <family val="2"/>
      </rPr>
      <t>3</t>
    </r>
  </si>
  <si>
    <t>sabavSvo unitazis mowyoba</t>
  </si>
  <si>
    <t>unitazi sabavSvo</t>
  </si>
  <si>
    <t xml:space="preserve">sabavSvo xelsabanis dayeneba </t>
  </si>
  <si>
    <t xml:space="preserve">sabavSvo xelsabanis mowyobiloba </t>
  </si>
  <si>
    <t xml:space="preserve"> unitazi didebisaTvis </t>
  </si>
  <si>
    <t xml:space="preserve"> xelsabani didebisaTvis</t>
  </si>
  <si>
    <t>sarecxelas montaJi</t>
  </si>
  <si>
    <t xml:space="preserve"> xelsabani</t>
  </si>
  <si>
    <t>Semrevi duSis</t>
  </si>
  <si>
    <t>SromiTi resursebi misad</t>
  </si>
  <si>
    <t xml:space="preserve">ჯამი: </t>
  </si>
  <si>
    <t xml:space="preserve">(მშენებლობის დასახელება) </t>
  </si>
  <si>
    <t>ხარჯთაღიცხვის ნომერი</t>
  </si>
  <si>
    <t xml:space="preserve">სამშენებლო სამუშაოები </t>
  </si>
  <si>
    <t xml:space="preserve">სამონტაჟო სამუშაოები </t>
  </si>
  <si>
    <t>დანადგარი, ავეჯი, ინვენტარი</t>
  </si>
  <si>
    <t>სხვადასხვა ხარჯები</t>
  </si>
  <si>
    <t>საერთო სახარჯთაღრიცხვო  ღირებულება</t>
  </si>
  <si>
    <t xml:space="preserve">მშენებლობის ძირითადი ობიექტი </t>
  </si>
  <si>
    <t xml:space="preserve">ჯამი </t>
  </si>
  <si>
    <t>დამატებით ღირებულებაზე გადასახადი 18 %</t>
  </si>
  <si>
    <t>სულ კრებსითი სახარჯთაღრიცხვო ღირებულება</t>
  </si>
  <si>
    <t>რეზერვი გაუთვალისწინებელ ხარჯებზე  3%</t>
  </si>
  <si>
    <t>ჯამი</t>
  </si>
  <si>
    <t>კაც/სთ</t>
  </si>
  <si>
    <t>კგ</t>
  </si>
  <si>
    <t>ტ</t>
  </si>
  <si>
    <t>ობიექტის სამუშაოს და ხარჯების დასახელება</t>
  </si>
  <si>
    <t>samuSaoebis dasaxeleba</t>
  </si>
  <si>
    <t>norm. erTeulze</t>
  </si>
  <si>
    <t>erT fasi</t>
  </si>
  <si>
    <t>გეგმიური დაგროვება - 8%</t>
  </si>
  <si>
    <t xml:space="preserve">ზედნადები ხარჯები - 10% </t>
  </si>
  <si>
    <t>სხვა  მასალა</t>
  </si>
  <si>
    <t>შრომითი დანახარჯები</t>
  </si>
  <si>
    <t>სხვა მანქანა</t>
  </si>
  <si>
    <t>ფერადი პროფნასტილი სისქე 0,5მმ</t>
  </si>
  <si>
    <t xml:space="preserve">ფერადი თუნუქის ფურცლები </t>
  </si>
  <si>
    <t>samSeneblo samuSaoebi</t>
  </si>
  <si>
    <t>სჭვალი მეტალოკრამიტის</t>
  </si>
  <si>
    <r>
      <t>საობიექტო ხარჯ.</t>
    </r>
    <r>
      <rPr>
        <sz val="11"/>
        <rFont val="LitNusx"/>
        <family val="2"/>
      </rPr>
      <t>#1</t>
    </r>
  </si>
  <si>
    <t xml:space="preserve"> სახარჯთაღრიცხვო  ღირებულება</t>
  </si>
  <si>
    <r>
      <t xml:space="preserve">ლოკალურ-რესურსული ხარჯთაღრიცხვა </t>
    </r>
    <r>
      <rPr>
        <sz val="12"/>
        <rFont val="Acad Nusx Geo"/>
        <family val="2"/>
      </rPr>
      <t>#</t>
    </r>
    <r>
      <rPr>
        <sz val="12"/>
        <rFont val="Sylfaen"/>
        <family val="1"/>
      </rPr>
      <t xml:space="preserve">1 </t>
    </r>
  </si>
  <si>
    <t>m3</t>
  </si>
  <si>
    <t xml:space="preserve">Sromis danaxarji </t>
  </si>
  <si>
    <t>sxva manqana</t>
  </si>
  <si>
    <t xml:space="preserve">daxerxili  masala  </t>
  </si>
  <si>
    <t>glinula</t>
  </si>
  <si>
    <t>kg</t>
  </si>
  <si>
    <t>lursmani</t>
  </si>
  <si>
    <t>sxva masala</t>
  </si>
  <si>
    <t>m2</t>
  </si>
  <si>
    <t>erTfTiani xis karis blokebis damzadeba montaJi (0,90*2,20)m -4 c</t>
  </si>
  <si>
    <t>fanjris bloki</t>
  </si>
  <si>
    <t>karis bloki</t>
  </si>
  <si>
    <t xml:space="preserve">სოფელ ცივაძეების სოფლის სახლის მშენებლობა </t>
  </si>
  <si>
    <t>gruntis damuSaveba xeliT baliSebisa da svetebis mosawyobad adgilze dayriT</t>
  </si>
  <si>
    <t>betoni m300</t>
  </si>
  <si>
    <t xml:space="preserve">armatura </t>
  </si>
  <si>
    <t>t</t>
  </si>
  <si>
    <t>yalibis fari</t>
  </si>
  <si>
    <t>daxerxili masala</t>
  </si>
  <si>
    <t xml:space="preserve">monoliTuri rkinabetoniT svetebis mowyoba  (simaRliT4,0m)  </t>
  </si>
  <si>
    <t xml:space="preserve">monoliTuri rkinabetoniT svetebis mowyoba  (simaRliT3,15m)  </t>
  </si>
  <si>
    <t>qveda da zeda koWebis mowyoba xis konstruqciiT</t>
  </si>
  <si>
    <t>kedlebis mowyoba gaSalaSinebuli xis masaliT</t>
  </si>
  <si>
    <t>iatakis mowyoba gaSalaSinebuli xis masaliT</t>
  </si>
  <si>
    <t>patalogis mowyoba gaSalaSinebuli xis masaliT</t>
  </si>
  <si>
    <t>orfTiani xis fanjris blokebis damzadeba montaJi (1,20*1,50)m -6 c</t>
  </si>
  <si>
    <t>ferdoebis amoSeneba gaSalaSinebuli xis masaliT</t>
  </si>
  <si>
    <t xml:space="preserve"> saxuravis sanivnive sistemis mowyoba  მოლარტყვით </t>
  </si>
  <si>
    <t xml:space="preserve">სახურავის ბურულის  მოწყობა ფერადი პროფილური ფენილით სისქე 0,5სმ </t>
  </si>
  <si>
    <t xml:space="preserve">თუნუქის წყალშემკრები ღარის  დ-100 მმ  მოწყობა </t>
  </si>
  <si>
    <t>გრძ.მ</t>
  </si>
  <si>
    <t xml:space="preserve">თუნუქის ღარი დ-100მმ </t>
  </si>
  <si>
    <t>ღარის   დამჭერი</t>
  </si>
  <si>
    <t>ღარის დაბოლოება</t>
  </si>
  <si>
    <t>ქანჩი (შურუპი)</t>
  </si>
  <si>
    <t xml:space="preserve">თუნუქის წყალსაწრეტი მილის მოწყობა  დ-100 მმ </t>
  </si>
  <si>
    <t>თუნუქის მილი დ-100 მმ</t>
  </si>
  <si>
    <t>სამაგრი კედელში</t>
  </si>
  <si>
    <t>მუხლი 45-ანი დ-100მმ</t>
  </si>
  <si>
    <t>საწვიმარი ძაბრი</t>
  </si>
  <si>
    <t xml:space="preserve">               lokaluri xarjTaRricxva #2</t>
  </si>
  <si>
    <t xml:space="preserve">             ელექტროსამონტაჟო samuSaoebi </t>
  </si>
  <si>
    <t>NN</t>
  </si>
  <si>
    <t>samuSaoს დასახელება</t>
  </si>
  <si>
    <t>ganzომილების ერთეული</t>
  </si>
  <si>
    <t>normativiT erTeulze</t>
  </si>
  <si>
    <t>erT. fasi</t>
  </si>
  <si>
    <t xml:space="preserve">ელექტრო კარადის მოწყობა </t>
  </si>
  <si>
    <t>ცალი</t>
  </si>
  <si>
    <t xml:space="preserve">SromiTi danaxarjebi </t>
  </si>
  <si>
    <t>კარადა</t>
  </si>
  <si>
    <t>შემყვან-გამანაწილებელი ფარი</t>
  </si>
  <si>
    <t xml:space="preserve">ერთ ფაზიანი ავტომატური ამომრთველი 25 ამპ. </t>
  </si>
  <si>
    <t>გამანაწილებელი კოლოფი</t>
  </si>
  <si>
    <t>ჩამრთველი ერთპოლუსა</t>
  </si>
  <si>
    <t>კომპლ</t>
  </si>
  <si>
    <t>შტეპსელური როზეტი</t>
  </si>
  <si>
    <t>ჭერის სანათის მონტაჟი</t>
  </si>
  <si>
    <t xml:space="preserve"> </t>
  </si>
  <si>
    <t>სანათი ჭერის</t>
  </si>
  <si>
    <t xml:space="preserve">კედლის სანათის მონტაჟი </t>
  </si>
  <si>
    <t>სანათი კედლის  (ბრა)</t>
  </si>
  <si>
    <t xml:space="preserve">დამიწების კონტურის მოწყობა </t>
  </si>
  <si>
    <t xml:space="preserve">ლითონის ელექტროდი </t>
  </si>
  <si>
    <t>ლითონის ზოლოვანა 50X4მმ</t>
  </si>
  <si>
    <t xml:space="preserve">zednadebi xarjebi შრომითი ხარჯებიდან - 75% </t>
  </si>
  <si>
    <t>gegmiuri dagroveba - 8%</t>
  </si>
  <si>
    <t xml:space="preserve">ელექტრო სადენების გაყვანა </t>
  </si>
  <si>
    <t xml:space="preserve"> ერთპოლუსა ჩამრთველის დაყენება  </t>
  </si>
  <si>
    <t xml:space="preserve"> შტეპსელური როზეტების დაყენება დამიწების კონტაქტით  </t>
  </si>
  <si>
    <t>ელექტროობა</t>
  </si>
  <si>
    <r>
      <t>საობიექტო ხარჯ.</t>
    </r>
    <r>
      <rPr>
        <sz val="11"/>
        <rFont val="LitNusx"/>
        <family val="2"/>
      </rPr>
      <t>#2</t>
    </r>
  </si>
  <si>
    <t>2.2.</t>
  </si>
  <si>
    <t xml:space="preserve">monoliTuri  rkinabetoniT rigelebis mowyoba (0,30*0,30)  32 metri </t>
  </si>
  <si>
    <t xml:space="preserve">monoliTuri  rkinabetoniT rigelebis mowyoba (0,30*0,30)  86 metri </t>
  </si>
  <si>
    <t>საოფისე მაგიდა</t>
  </si>
  <si>
    <t>კომპ</t>
  </si>
  <si>
    <t>საოფისე კარადა</t>
  </si>
  <si>
    <t>საოფისე სკამი</t>
  </si>
  <si>
    <t>septiki</t>
  </si>
  <si>
    <t>2.3.</t>
  </si>
  <si>
    <t>2.4.</t>
  </si>
  <si>
    <t xml:space="preserve">ლოკალურ-რესურსული ხარჯთაღრიცხვა #6 </t>
  </si>
  <si>
    <t xml:space="preserve">betoni </t>
  </si>
  <si>
    <t>fari yalibis</t>
  </si>
  <si>
    <t>SromiTi danaxarjebi</t>
  </si>
  <si>
    <t xml:space="preserve">kedlebis mowyoba mcire zomis betonis blokebiT </t>
  </si>
  <si>
    <t xml:space="preserve">cementis xsnari </t>
  </si>
  <si>
    <t>metaloplastmasis karebis blokები</t>
  </si>
  <si>
    <t xml:space="preserve">metaloplastmasis fanjris bloki </t>
  </si>
  <si>
    <t>cementis xsnari</t>
  </si>
  <si>
    <t>moWiquli fila (kafeli)</t>
  </si>
  <si>
    <t>წებო-ცემენტი</t>
  </si>
  <si>
    <t>სხვა მასალა</t>
  </si>
  <si>
    <t>gare kedlebis Selesva cementis xsnariT</t>
  </si>
  <si>
    <t xml:space="preserve">tumbo 3 m3/sT  </t>
  </si>
  <si>
    <t>100m2</t>
  </si>
  <si>
    <t xml:space="preserve">ხელსაბანი </t>
  </si>
  <si>
    <t xml:space="preserve">პლასtმასის საკანალიზაციო მილების მოწყობა d-50მმ </t>
  </si>
  <si>
    <t xml:space="preserve">პლასმასის საკანალიზაციო მილი d-50 მმ </t>
  </si>
  <si>
    <t xml:space="preserve">ფასონური ნაწილები d-50 მმ </t>
  </si>
  <si>
    <t xml:space="preserve">პლასმასის საკანალიზაციო მილების მოწყობა d-100 მმ </t>
  </si>
  <si>
    <t xml:space="preserve">შრომის დანახარჯი </t>
  </si>
  <si>
    <t>მანქანები</t>
  </si>
  <si>
    <t>პლასმასის საკანალიზაციო მილი d-100მმ ფასონური ნაწილებით</t>
  </si>
  <si>
    <t>ventili d=20mm</t>
  </si>
  <si>
    <t>zednadebi xarjebi -10%</t>
  </si>
  <si>
    <t>სეპტიკის მშენებლობა</t>
  </si>
  <si>
    <t xml:space="preserve">  გრუნტის  დამუშავება ხელით გვერდზე დაყრით</t>
  </si>
  <si>
    <t>მ3</t>
  </si>
  <si>
    <t>მონოლითური ბეტონით საფუძვლის მოწყობა სისქით 10 სმ</t>
  </si>
  <si>
    <t>ბეტონი მ150</t>
  </si>
  <si>
    <t xml:space="preserve"> მონოლითური რკინაბეტონის  მარტივი ტიპის სალექარის მოწყობა</t>
  </si>
  <si>
    <t xml:space="preserve">ბეტონი </t>
  </si>
  <si>
    <t>ბეტონის ტუმბო</t>
  </si>
  <si>
    <t>ყალიბის ფარი</t>
  </si>
  <si>
    <t>დახერხილი მასალა</t>
  </si>
  <si>
    <t xml:space="preserve"> არმატურა  </t>
  </si>
  <si>
    <t>კანალიზაციის ლუქი პოლიმერული</t>
  </si>
  <si>
    <t xml:space="preserve">monoliTuri rkinabetonis kedlis hidroizolacia </t>
  </si>
  <si>
    <t>mastika hidrosaizolacio</t>
  </si>
  <si>
    <t>tonა</t>
  </si>
  <si>
    <t xml:space="preserve"> gruntis ukuCayra xeliT</t>
  </si>
  <si>
    <t>buldozeri</t>
  </si>
  <si>
    <t xml:space="preserve">მან/სთ </t>
  </si>
  <si>
    <t>გარე განათება</t>
  </si>
  <si>
    <t>ormoebis amoTxra xeliT ganaTebis boZebis dasayeneblad (0.4X0.4X1.2)m</t>
  </si>
  <si>
    <t xml:space="preserve">Sromis danaxarjebi </t>
  </si>
  <si>
    <t>gare ganaTebis boZebis damzadeba-montaJi</t>
  </si>
  <si>
    <t>liTonis mili 114*4.0mm</t>
  </si>
  <si>
    <t>grZ.m</t>
  </si>
  <si>
    <t>liTonis mili 40X3.0mm</t>
  </si>
  <si>
    <t>liTonis furceli sisqiT 5mm</t>
  </si>
  <si>
    <t>armatura d=18mm</t>
  </si>
  <si>
    <t>ganaTebis boZebis SeRebva antikoroziuli saRebaviT</t>
  </si>
  <si>
    <t>saRebavi antikoroziuli</t>
  </si>
  <si>
    <t>olifa</t>
  </si>
  <si>
    <t>ganaTebis boZebis dabetoneba</t>
  </si>
  <si>
    <t xml:space="preserve">betoni Bm250                    </t>
  </si>
  <si>
    <t>jami 1</t>
  </si>
  <si>
    <t>gare ganaTebis sanaTis montaJi boZebze</t>
  </si>
  <si>
    <t>ganaTebis fari</t>
  </si>
  <si>
    <t>ekonaTura 80vt</t>
  </si>
  <si>
    <t>sahaero sip kabelebis montaJi</t>
  </si>
  <si>
    <t>aluminis kabeli sip 2*16mm2</t>
  </si>
  <si>
    <t>samagri kvanZis montaJi sip damWeriT, Sualeduri da saboloo damWerebiT</t>
  </si>
  <si>
    <t>komp</t>
  </si>
  <si>
    <t>sipCamWeri</t>
  </si>
  <si>
    <t>Sualeduri damWeri</t>
  </si>
  <si>
    <t>saboloo damWeri</t>
  </si>
  <si>
    <t>aluminis sadenebis mowyoba boZebSi</t>
  </si>
  <si>
    <t>aluminis sadeni 2*4mm2</t>
  </si>
  <si>
    <t>zednadebi xarjebi -75%</t>
  </si>
  <si>
    <t>jami 2</t>
  </si>
  <si>
    <t>jami 1+2</t>
  </si>
  <si>
    <t>გარე-განათება</t>
  </si>
  <si>
    <t>wylis fantanis mowyoba</t>
  </si>
  <si>
    <t>sasmeli Sadrevnis SeZena-montaJi</t>
  </si>
  <si>
    <t>kopl</t>
  </si>
  <si>
    <t>materialuri da SromiTi resursebi</t>
  </si>
  <si>
    <t>komp.</t>
  </si>
  <si>
    <t>gruntis damuSaveba xeliT arxSi wylisa da kanalizaciis milebis mosawyobad</t>
  </si>
  <si>
    <t xml:space="preserve">sasmeli wylis plastmasis milis Cadeba arxSi </t>
  </si>
  <si>
    <t>plastmasis mili fasonebiT d=20mm</t>
  </si>
  <si>
    <t xml:space="preserve">sakanalizacio plastmasis milis Cadeba arxSi </t>
  </si>
  <si>
    <t>kanalizaciis plastmasis mili fasonebiT d=50mm</t>
  </si>
  <si>
    <t>ventilis dayeneba</t>
  </si>
  <si>
    <t>gruntis ukuCayra xeliT moSandakebiT</t>
  </si>
  <si>
    <t>zednadebi xarjebi - 10%</t>
  </si>
  <si>
    <t>წყლის ფანტანის mowyoba</t>
  </si>
  <si>
    <t>წყალი</t>
  </si>
  <si>
    <t>ცენტრში მონ. ბეტონის დაგება</t>
  </si>
  <si>
    <t>gruntis mosworeba-datkepna RorRiT</t>
  </si>
  <si>
    <t>RorRi</t>
  </si>
  <si>
    <t xml:space="preserve">მონოლითური betoniT  safaris mowyoba sisqiT 12sm </t>
  </si>
  <si>
    <t xml:space="preserve"> SromiTi danaxarjebi </t>
  </si>
  <si>
    <t>betoni Bm300</t>
  </si>
  <si>
    <t>qviSa</t>
  </si>
  <si>
    <t>monoliTuri rkinabetonis gadaxurvis filis mowyoba sisqiT 20sm</t>
  </si>
  <si>
    <t>mcire zomis betonis blokebი სისქით 20სმ</t>
  </si>
  <si>
    <t xml:space="preserve">I sarTulis saremonto samuSaoebi </t>
  </si>
  <si>
    <t>ganz.</t>
  </si>
  <si>
    <t>metaloplastmasis karis blokis SeZena-montaJi</t>
  </si>
  <si>
    <t>metaloplastmasis  fanjris blokებis ევროგაღებით SeZena-montaJi</t>
  </si>
  <si>
    <t xml:space="preserve">meTlaxis  fila </t>
  </si>
  <si>
    <t>svel wertilebSi Sekiduli Weris mowyoba plastikatiT, Werze xis karkasis mowyobiT</t>
  </si>
  <si>
    <t>plastikati</t>
  </si>
  <si>
    <t xml:space="preserve">kedlebze moWiquli filebis mowyoba </t>
  </si>
  <si>
    <t>წყალი-კანალიზაცია</t>
  </si>
  <si>
    <t>პლასმასის  წყალსადენის მილის მოწყობა d-20 მმ</t>
  </si>
  <si>
    <t>პლასმასის  წყალსადენი მილი d-20 მმ</t>
  </si>
  <si>
    <t>ფიტინგი d-20მმ</t>
  </si>
  <si>
    <t>ვენტილი d-20</t>
  </si>
  <si>
    <t xml:space="preserve">ხელსაბანის მოწყობა </t>
  </si>
  <si>
    <t>უნიტაზის მოntaJi</t>
  </si>
  <si>
    <t>Sromis danaxarjebi</t>
  </si>
  <si>
    <t>მან/სთ</t>
  </si>
  <si>
    <t xml:space="preserve">უნიტაზი </t>
  </si>
  <si>
    <t xml:space="preserve">წყალშემრევის მოწყობა </t>
  </si>
  <si>
    <t>წყალშემრევი</t>
  </si>
  <si>
    <t>ელექტრობა</t>
  </si>
  <si>
    <t xml:space="preserve">ელექტრო kabelis montaJi  </t>
  </si>
  <si>
    <t>100გრძ.m</t>
  </si>
  <si>
    <t>elექტროkabeli სპილენძის ძარღვით montaJi  3X2,5მმ2</t>
  </si>
  <si>
    <t xml:space="preserve">ჩაფლული ტიპის ერთპოლუსა ჩამრთველის დაყენება  </t>
  </si>
  <si>
    <t xml:space="preserve">ჩაფლული ტიპის შტეპსელური როზეტების დაყენება დამიწების კონტაქტით  </t>
  </si>
  <si>
    <t xml:space="preserve">ჭერის სანათის მოწყობა </t>
  </si>
  <si>
    <t xml:space="preserve">monoliTuri betoniT ჩასასვლელი კიბის mowyoba </t>
  </si>
  <si>
    <t>I სართულის სარემონტო სამუშაოები</t>
  </si>
  <si>
    <t>სველ წერტილებში cementis mWimis mowyoba sisqiT 3sm</t>
  </si>
  <si>
    <r>
      <t xml:space="preserve">  სპილენძის ძარღვიანი სადენი 2X2,5მმ</t>
    </r>
    <r>
      <rPr>
        <vertAlign val="superscript"/>
        <sz val="11"/>
        <rFont val="Sylfaen"/>
        <family val="1"/>
      </rPr>
      <t xml:space="preserve">2 </t>
    </r>
  </si>
  <si>
    <r>
      <t xml:space="preserve"> სპილენძის ძარღვიანი სადენი   3X2,5მმ</t>
    </r>
    <r>
      <rPr>
        <vertAlign val="superscript"/>
        <sz val="11"/>
        <rFont val="Sylfaen"/>
        <family val="1"/>
      </rPr>
      <t>2</t>
    </r>
  </si>
  <si>
    <r>
      <t xml:space="preserve"> სპილენძის ძარღვიანი სადენი   3X4მმ</t>
    </r>
    <r>
      <rPr>
        <vertAlign val="superscript"/>
        <sz val="11"/>
        <rFont val="Sylfaen"/>
        <family val="1"/>
      </rPr>
      <t>2</t>
    </r>
  </si>
  <si>
    <r>
      <t xml:space="preserve"> სპილენძის ძარღვიანი სადენი   3X6მმ</t>
    </r>
    <r>
      <rPr>
        <vertAlign val="superscript"/>
        <sz val="11"/>
        <rFont val="Sylfaen"/>
        <family val="1"/>
      </rPr>
      <t>2</t>
    </r>
  </si>
  <si>
    <r>
      <t>საობიექტო ხარჯ.</t>
    </r>
    <r>
      <rPr>
        <sz val="11"/>
        <rFont val="LitNusx"/>
        <family val="2"/>
      </rPr>
      <t>#3</t>
    </r>
  </si>
  <si>
    <r>
      <t>საობიექტო ხარჯ.</t>
    </r>
    <r>
      <rPr>
        <sz val="11"/>
        <rFont val="LitNusx"/>
        <family val="2"/>
      </rPr>
      <t>#4</t>
    </r>
  </si>
  <si>
    <r>
      <t>საობიექტო ხარჯ.</t>
    </r>
    <r>
      <rPr>
        <sz val="11"/>
        <rFont val="LitNusx"/>
        <family val="2"/>
      </rPr>
      <t>#5</t>
    </r>
  </si>
  <si>
    <r>
      <t>საობიექტო ხარჯ.</t>
    </r>
    <r>
      <rPr>
        <sz val="11"/>
        <rFont val="LitNusx"/>
        <family val="2"/>
      </rPr>
      <t>#6</t>
    </r>
  </si>
  <si>
    <t xml:space="preserve"> ავტომატური ამომრთველი 63ამპ. </t>
  </si>
  <si>
    <t>l o k a l u r i     x a r j T a R r i c x v a #3</t>
  </si>
  <si>
    <r>
      <t xml:space="preserve">ლოკალურ-რესურსული ხარჯთაღრიცხვა </t>
    </r>
    <r>
      <rPr>
        <sz val="12"/>
        <rFont val="Acad Nusx Geo"/>
        <family val="2"/>
      </rPr>
      <t>#4</t>
    </r>
  </si>
  <si>
    <t xml:space="preserve"> lokaluri xarjTaRricxva #5</t>
  </si>
  <si>
    <t>2.5.</t>
  </si>
  <si>
    <t>2.6.</t>
  </si>
  <si>
    <t xml:space="preserve"> სველ წერტილებში  da holSi metlaxis filis dageba </t>
  </si>
  <si>
    <t>Sida kedlebis  Selesva cementis xsnariT</t>
  </si>
  <si>
    <t xml:space="preserve">tumbo 1m3/sT  </t>
  </si>
  <si>
    <t>Siga  kedlebis SeRebva wyalemulsiis saRebaviT</t>
  </si>
  <si>
    <t>wyalemulsiis saRebavi</t>
  </si>
  <si>
    <t xml:space="preserve">safiTxni </t>
  </si>
  <si>
    <t>gare kedlebis SeRebva wyalemulsiis saRebaviT</t>
  </si>
  <si>
    <t>Weris SeRebva wyalemulsiis saRebaviT</t>
  </si>
  <si>
    <t>monoliTuri rkinabetoniT baliSebis  mowyoba  ((1,0*1,0*1,0)*15c)</t>
  </si>
  <si>
    <t xml:space="preserve">მშენებლობის  ღირებულების  ნაკრები  სახარჯთაღრიცხვო  ანგარიში
       სოფელ ცივაძეების სოფლის სახლის მშენებლობა  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</si>
</sst>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0.0"/>
    <numFmt numFmtId="205" formatCode="0.000"/>
    <numFmt numFmtId="206" formatCode="0.0000"/>
    <numFmt numFmtId="207" formatCode="0.00000"/>
    <numFmt numFmtId="208" formatCode="0.0000000"/>
    <numFmt numFmtId="209" formatCode="0.000000"/>
    <numFmt numFmtId="210" formatCode="0.000%"/>
    <numFmt numFmtId="211" formatCode="#,##0.00000000"/>
    <numFmt numFmtId="212" formatCode="#,##0.0"/>
    <numFmt numFmtId="213" formatCode="0.0%"/>
    <numFmt numFmtId="214" formatCode="_-* #,##0.0_р_._-;\-* #,##0.0_р_._-;_-* &quot;-&quot;?_р_._-;_-@_-"/>
    <numFmt numFmtId="215" formatCode="[$-409]dddd\,\ mmmm\ dd\,\ yyyy"/>
    <numFmt numFmtId="216" formatCode="#,##0.0000"/>
    <numFmt numFmtId="217" formatCode="#,##0.000"/>
    <numFmt numFmtId="218" formatCode="_-* #,##0.0000_-;\-* #,##0.0000_-;_-* &quot;-&quot;??_-;_-@_-"/>
    <numFmt numFmtId="219" formatCode="#,##0.00000"/>
    <numFmt numFmtId="220" formatCode="[$-FC19]d\ mmmm\ yyyy\ &quot;г.&quot;"/>
  </numFmts>
  <fonts count="112">
    <font>
      <sz val="10"/>
      <name val="AKAD NUSX"/>
      <family val="0"/>
    </font>
    <font>
      <sz val="10"/>
      <name val="LitNusx"/>
      <family val="2"/>
    </font>
    <font>
      <sz val="11"/>
      <name val="LitNusx"/>
      <family val="2"/>
    </font>
    <font>
      <b/>
      <sz val="10"/>
      <name val="LitNusx"/>
      <family val="2"/>
    </font>
    <font>
      <b/>
      <sz val="11"/>
      <name val="LitNusx"/>
      <family val="2"/>
    </font>
    <font>
      <b/>
      <sz val="12"/>
      <name val="LitNusx"/>
      <family val="2"/>
    </font>
    <font>
      <b/>
      <i/>
      <sz val="12"/>
      <name val="LitNusx"/>
      <family val="2"/>
    </font>
    <font>
      <sz val="12"/>
      <name val="Acad Mt_n"/>
      <family val="2"/>
    </font>
    <font>
      <sz val="11"/>
      <name val="Times New Roman"/>
      <family val="1"/>
    </font>
    <font>
      <b/>
      <sz val="14"/>
      <name val="Acad Mt_n"/>
      <family val="2"/>
    </font>
    <font>
      <b/>
      <sz val="14"/>
      <name val="AcadMtavr"/>
      <family val="0"/>
    </font>
    <font>
      <sz val="12"/>
      <name val="AcadMtavr"/>
      <family val="0"/>
    </font>
    <font>
      <sz val="8"/>
      <name val="AKAD NUSX"/>
      <family val="0"/>
    </font>
    <font>
      <b/>
      <sz val="12"/>
      <name val="AcadMtavr"/>
      <family val="0"/>
    </font>
    <font>
      <b/>
      <sz val="10"/>
      <name val="AKAD NUSX"/>
      <family val="0"/>
    </font>
    <font>
      <sz val="12"/>
      <name val="LitNusx"/>
      <family val="2"/>
    </font>
    <font>
      <b/>
      <sz val="10"/>
      <name val="Batang"/>
      <family val="1"/>
    </font>
    <font>
      <b/>
      <sz val="11"/>
      <name val="Calibri"/>
      <family val="2"/>
    </font>
    <font>
      <b/>
      <sz val="11"/>
      <name val="Lit Nusx"/>
      <family val="2"/>
    </font>
    <font>
      <b/>
      <vertAlign val="superscript"/>
      <sz val="11"/>
      <name val="Lit Nusx"/>
      <family val="2"/>
    </font>
    <font>
      <sz val="11"/>
      <name val="AcadNusx"/>
      <family val="0"/>
    </font>
    <font>
      <sz val="10"/>
      <name val="Arial"/>
      <family val="2"/>
    </font>
    <font>
      <sz val="10"/>
      <name val="Sylfaen"/>
      <family val="1"/>
    </font>
    <font>
      <sz val="11"/>
      <name val="Sylfaen"/>
      <family val="1"/>
    </font>
    <font>
      <sz val="12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sz val="11"/>
      <color indexed="8"/>
      <name val="Sylfaen"/>
      <family val="1"/>
    </font>
    <font>
      <sz val="8"/>
      <name val="LitNusx"/>
      <family val="2"/>
    </font>
    <font>
      <sz val="12"/>
      <color indexed="12"/>
      <name val="AcadNusx"/>
      <family val="0"/>
    </font>
    <font>
      <sz val="12"/>
      <name val="AcadNusx"/>
      <family val="0"/>
    </font>
    <font>
      <sz val="11"/>
      <name val="AKAD NUSX"/>
      <family val="0"/>
    </font>
    <font>
      <sz val="10"/>
      <name val="Arial Cyr"/>
      <family val="0"/>
    </font>
    <font>
      <sz val="12"/>
      <name val="Acad Nusx Geo"/>
      <family val="2"/>
    </font>
    <font>
      <sz val="11"/>
      <color indexed="8"/>
      <name val="Calibri"/>
      <family val="2"/>
    </font>
    <font>
      <b/>
      <sz val="11"/>
      <name val="AKAD NUSX"/>
      <family val="0"/>
    </font>
    <font>
      <b/>
      <sz val="12"/>
      <name val="AcadNusx"/>
      <family val="0"/>
    </font>
    <font>
      <sz val="12"/>
      <name val="AKAD NUSX"/>
      <family val="0"/>
    </font>
    <font>
      <sz val="12"/>
      <name val="Arial"/>
      <family val="2"/>
    </font>
    <font>
      <sz val="12"/>
      <color indexed="8"/>
      <name val="Sylfaen"/>
      <family val="1"/>
    </font>
    <font>
      <sz val="12"/>
      <color indexed="8"/>
      <name val="AcadNusx"/>
      <family val="0"/>
    </font>
    <font>
      <sz val="14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1"/>
      <name val="AcadNusx"/>
      <family val="0"/>
    </font>
    <font>
      <sz val="10"/>
      <name val="AcadNusx"/>
      <family val="0"/>
    </font>
    <font>
      <sz val="11"/>
      <color indexed="8"/>
      <name val="AcadNusx"/>
      <family val="0"/>
    </font>
    <font>
      <sz val="11"/>
      <name val="Arial"/>
      <family val="2"/>
    </font>
    <font>
      <b/>
      <sz val="9"/>
      <name val="Tahoma"/>
      <family val="2"/>
    </font>
    <font>
      <sz val="11"/>
      <name val="Arial Cyr"/>
      <family val="0"/>
    </font>
    <font>
      <vertAlign val="superscript"/>
      <sz val="11"/>
      <name val="Sylfae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KAD NUSX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KAD NUSX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10"/>
      <name val="AcadNusx"/>
      <family val="0"/>
    </font>
    <font>
      <sz val="12"/>
      <color indexed="8"/>
      <name val="Calibri"/>
      <family val="2"/>
    </font>
    <font>
      <b/>
      <sz val="12"/>
      <color indexed="8"/>
      <name val="AcadNusx"/>
      <family val="0"/>
    </font>
    <font>
      <sz val="11"/>
      <color indexed="10"/>
      <name val="AcadNusx"/>
      <family val="0"/>
    </font>
    <font>
      <sz val="11"/>
      <color indexed="10"/>
      <name val="Sylfaen"/>
      <family val="1"/>
    </font>
    <font>
      <sz val="10"/>
      <color indexed="10"/>
      <name val="Arial"/>
      <family val="2"/>
    </font>
    <font>
      <b/>
      <sz val="11"/>
      <color indexed="10"/>
      <name val="AcadNusx"/>
      <family val="0"/>
    </font>
    <font>
      <b/>
      <sz val="12"/>
      <color indexed="8"/>
      <name val="Calibri"/>
      <family val="2"/>
    </font>
    <font>
      <b/>
      <sz val="11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KAD NUSX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KAD NUSX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cadNusx"/>
      <family val="0"/>
    </font>
    <font>
      <sz val="12"/>
      <color theme="1"/>
      <name val="AcadNusx"/>
      <family val="0"/>
    </font>
    <font>
      <sz val="12"/>
      <color rgb="FFFF0000"/>
      <name val="AcadNusx"/>
      <family val="0"/>
    </font>
    <font>
      <sz val="12"/>
      <color theme="1"/>
      <name val="Calibri"/>
      <family val="2"/>
    </font>
    <font>
      <b/>
      <sz val="12"/>
      <color theme="1"/>
      <name val="AcadNusx"/>
      <family val="0"/>
    </font>
    <font>
      <sz val="11"/>
      <color rgb="FFFF0000"/>
      <name val="AcadNusx"/>
      <family val="0"/>
    </font>
    <font>
      <sz val="11"/>
      <color rgb="FFFF0000"/>
      <name val="Sylfaen"/>
      <family val="1"/>
    </font>
    <font>
      <sz val="10"/>
      <color rgb="FFFF0000"/>
      <name val="Arial"/>
      <family val="2"/>
    </font>
    <font>
      <b/>
      <sz val="11"/>
      <color rgb="FFFF0000"/>
      <name val="AcadNusx"/>
      <family val="0"/>
    </font>
    <font>
      <b/>
      <sz val="12"/>
      <color theme="1"/>
      <name val="Calibri"/>
      <family val="2"/>
    </font>
    <font>
      <b/>
      <sz val="11"/>
      <color theme="1"/>
      <name val="AcadNusx"/>
      <family val="0"/>
    </font>
    <font>
      <b/>
      <sz val="8"/>
      <name val="AKAD NUSX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0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1" applyNumberFormat="0" applyAlignment="0" applyProtection="0"/>
    <xf numFmtId="0" fontId="8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8" borderId="0" applyNumberFormat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9" borderId="1" applyNumberFormat="0" applyAlignment="0" applyProtection="0"/>
    <xf numFmtId="0" fontId="94" fillId="0" borderId="6" applyNumberFormat="0" applyFill="0" applyAlignment="0" applyProtection="0"/>
    <xf numFmtId="0" fontId="95" fillId="30" borderId="0" applyNumberFormat="0" applyBorder="0" applyAlignment="0" applyProtection="0"/>
    <xf numFmtId="0" fontId="21" fillId="0" borderId="0">
      <alignment/>
      <protection/>
    </xf>
    <xf numFmtId="0" fontId="34" fillId="0" borderId="0">
      <alignment/>
      <protection/>
    </xf>
    <xf numFmtId="0" fontId="0" fillId="31" borderId="7" applyNumberFormat="0" applyFont="0" applyAlignment="0" applyProtection="0"/>
    <xf numFmtId="0" fontId="96" fillId="26" borderId="8" applyNumberFormat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  <xf numFmtId="0" fontId="32" fillId="0" borderId="0">
      <alignment/>
      <protection/>
    </xf>
    <xf numFmtId="0" fontId="21" fillId="0" borderId="0">
      <alignment/>
      <protection/>
    </xf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32" fillId="0" borderId="0">
      <alignment/>
      <protection/>
    </xf>
  </cellStyleXfs>
  <cellXfs count="4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04" fontId="1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204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204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49" fontId="11" fillId="0" borderId="0" xfId="0" applyNumberFormat="1" applyFont="1" applyBorder="1" applyAlignment="1">
      <alignment vertical="center" wrapText="1"/>
    </xf>
    <xf numFmtId="1" fontId="14" fillId="0" borderId="0" xfId="0" applyNumberFormat="1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1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5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0" fontId="16" fillId="0" borderId="0" xfId="0" applyFont="1" applyAlignment="1">
      <alignment/>
    </xf>
    <xf numFmtId="204" fontId="3" fillId="0" borderId="10" xfId="0" applyNumberFormat="1" applyFont="1" applyFill="1" applyBorder="1" applyAlignment="1">
      <alignment horizontal="center" vertical="center" wrapText="1"/>
    </xf>
    <xf numFmtId="204" fontId="3" fillId="0" borderId="0" xfId="0" applyNumberFormat="1" applyFont="1" applyAlignment="1">
      <alignment horizontal="center"/>
    </xf>
    <xf numFmtId="204" fontId="14" fillId="0" borderId="0" xfId="0" applyNumberFormat="1" applyFont="1" applyAlignment="1">
      <alignment/>
    </xf>
    <xf numFmtId="204" fontId="0" fillId="0" borderId="0" xfId="0" applyNumberFormat="1" applyFont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2" fontId="23" fillId="0" borderId="1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1" fillId="0" borderId="0" xfId="0" applyFont="1" applyAlignment="1">
      <alignment/>
    </xf>
    <xf numFmtId="0" fontId="28" fillId="0" borderId="0" xfId="0" applyFont="1" applyAlignment="1">
      <alignment/>
    </xf>
    <xf numFmtId="0" fontId="29" fillId="32" borderId="0" xfId="0" applyFont="1" applyFill="1" applyAlignment="1">
      <alignment horizontal="center" vertical="center" wrapText="1"/>
    </xf>
    <xf numFmtId="205" fontId="29" fillId="32" borderId="0" xfId="0" applyNumberFormat="1" applyFont="1" applyFill="1" applyAlignment="1">
      <alignment horizontal="center" vertical="center" wrapText="1"/>
    </xf>
    <xf numFmtId="1" fontId="29" fillId="32" borderId="0" xfId="0" applyNumberFormat="1" applyFont="1" applyFill="1" applyAlignment="1">
      <alignment horizontal="center" vertical="center" wrapText="1"/>
    </xf>
    <xf numFmtId="49" fontId="24" fillId="0" borderId="0" xfId="0" applyNumberFormat="1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2" fontId="23" fillId="0" borderId="10" xfId="0" applyNumberFormat="1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31" fillId="0" borderId="0" xfId="0" applyFont="1" applyAlignment="1">
      <alignment/>
    </xf>
    <xf numFmtId="49" fontId="23" fillId="0" borderId="11" xfId="0" applyNumberFormat="1" applyFont="1" applyBorder="1" applyAlignment="1">
      <alignment horizontal="center" vertical="top" wrapText="1"/>
    </xf>
    <xf numFmtId="0" fontId="25" fillId="0" borderId="0" xfId="0" applyFont="1" applyAlignment="1">
      <alignment vertical="center" wrapText="1"/>
    </xf>
    <xf numFmtId="0" fontId="35" fillId="0" borderId="0" xfId="0" applyFont="1" applyAlignment="1">
      <alignment/>
    </xf>
    <xf numFmtId="204" fontId="31" fillId="0" borderId="0" xfId="0" applyNumberFormat="1" applyFont="1" applyAlignment="1">
      <alignment/>
    </xf>
    <xf numFmtId="204" fontId="2" fillId="0" borderId="0" xfId="0" applyNumberFormat="1" applyFont="1" applyFill="1" applyBorder="1" applyAlignment="1">
      <alignment horizontal="center" vertical="center" wrapText="1"/>
    </xf>
    <xf numFmtId="204" fontId="31" fillId="0" borderId="0" xfId="0" applyNumberFormat="1" applyFont="1" applyBorder="1" applyAlignment="1">
      <alignment/>
    </xf>
    <xf numFmtId="0" fontId="23" fillId="0" borderId="10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top" wrapText="1"/>
    </xf>
    <xf numFmtId="2" fontId="23" fillId="0" borderId="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top" wrapText="1"/>
    </xf>
    <xf numFmtId="204" fontId="22" fillId="0" borderId="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37" fillId="0" borderId="0" xfId="0" applyFont="1" applyAlignment="1">
      <alignment/>
    </xf>
    <xf numFmtId="0" fontId="30" fillId="0" borderId="10" xfId="66" applyFont="1" applyBorder="1" applyAlignment="1">
      <alignment horizontal="center" vertical="center" wrapText="1"/>
      <protection/>
    </xf>
    <xf numFmtId="0" fontId="30" fillId="0" borderId="10" xfId="66" applyFont="1" applyBorder="1" applyAlignment="1">
      <alignment horizontal="center"/>
      <protection/>
    </xf>
    <xf numFmtId="0" fontId="30" fillId="0" borderId="10" xfId="66" applyFont="1" applyBorder="1" applyAlignment="1">
      <alignment horizontal="center" vertical="top"/>
      <protection/>
    </xf>
    <xf numFmtId="0" fontId="30" fillId="0" borderId="12" xfId="0" applyFont="1" applyFill="1" applyBorder="1" applyAlignment="1">
      <alignment horizontal="center" vertical="top" wrapText="1"/>
    </xf>
    <xf numFmtId="2" fontId="30" fillId="0" borderId="12" xfId="0" applyNumberFormat="1" applyFont="1" applyFill="1" applyBorder="1" applyAlignment="1">
      <alignment horizontal="center" vertical="top" wrapText="1"/>
    </xf>
    <xf numFmtId="0" fontId="38" fillId="0" borderId="0" xfId="66" applyFont="1">
      <alignment/>
      <protection/>
    </xf>
    <xf numFmtId="0" fontId="30" fillId="0" borderId="10" xfId="0" applyFont="1" applyFill="1" applyBorder="1" applyAlignment="1">
      <alignment vertical="top" wrapText="1"/>
    </xf>
    <xf numFmtId="0" fontId="30" fillId="0" borderId="10" xfId="0" applyFont="1" applyFill="1" applyBorder="1" applyAlignment="1">
      <alignment horizontal="center" vertical="top" wrapText="1"/>
    </xf>
    <xf numFmtId="4" fontId="30" fillId="0" borderId="10" xfId="0" applyNumberFormat="1" applyFont="1" applyFill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0" fontId="30" fillId="0" borderId="10" xfId="69" applyNumberFormat="1" applyFont="1" applyFill="1" applyBorder="1" applyAlignment="1">
      <alignment horizontal="justify" vertical="top"/>
      <protection/>
    </xf>
    <xf numFmtId="0" fontId="30" fillId="0" borderId="10" xfId="69" applyFont="1" applyFill="1" applyBorder="1" applyAlignment="1">
      <alignment horizontal="center" vertical="top" wrapText="1"/>
      <protection/>
    </xf>
    <xf numFmtId="4" fontId="30" fillId="0" borderId="10" xfId="69" applyNumberFormat="1" applyFont="1" applyFill="1" applyBorder="1" applyAlignment="1">
      <alignment horizontal="center" vertical="top" wrapText="1"/>
      <protection/>
    </xf>
    <xf numFmtId="2" fontId="30" fillId="0" borderId="10" xfId="69" applyNumberFormat="1" applyFont="1" applyFill="1" applyBorder="1" applyAlignment="1">
      <alignment horizontal="center" vertical="top" wrapText="1"/>
      <protection/>
    </xf>
    <xf numFmtId="49" fontId="30" fillId="0" borderId="10" xfId="0" applyNumberFormat="1" applyFont="1" applyBorder="1" applyAlignment="1">
      <alignment horizontal="center" vertical="top" wrapText="1"/>
    </xf>
    <xf numFmtId="2" fontId="30" fillId="0" borderId="10" xfId="0" applyNumberFormat="1" applyFont="1" applyBorder="1" applyAlignment="1" quotePrefix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204" fontId="30" fillId="0" borderId="10" xfId="0" applyNumberFormat="1" applyFont="1" applyBorder="1" applyAlignment="1" quotePrefix="1">
      <alignment horizontal="center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10" xfId="0" applyFont="1" applyBorder="1" applyAlignment="1" quotePrefix="1">
      <alignment horizontal="center" vertical="top" wrapText="1"/>
    </xf>
    <xf numFmtId="204" fontId="30" fillId="0" borderId="10" xfId="0" applyNumberFormat="1" applyFont="1" applyBorder="1" applyAlignment="1">
      <alignment horizontal="center" vertical="top" wrapText="1"/>
    </xf>
    <xf numFmtId="49" fontId="24" fillId="32" borderId="10" xfId="0" applyNumberFormat="1" applyFont="1" applyFill="1" applyBorder="1" applyAlignment="1">
      <alignment horizontal="center" vertical="top" wrapText="1"/>
    </xf>
    <xf numFmtId="49" fontId="24" fillId="32" borderId="10" xfId="0" applyNumberFormat="1" applyFont="1" applyFill="1" applyBorder="1" applyAlignment="1">
      <alignment horizontal="left" vertical="top" wrapText="1"/>
    </xf>
    <xf numFmtId="0" fontId="24" fillId="32" borderId="10" xfId="0" applyNumberFormat="1" applyFont="1" applyFill="1" applyBorder="1" applyAlignment="1" applyProtection="1">
      <alignment horizontal="center" vertical="top" wrapText="1"/>
      <protection locked="0"/>
    </xf>
    <xf numFmtId="204" fontId="24" fillId="32" borderId="10" xfId="0" applyNumberFormat="1" applyFont="1" applyFill="1" applyBorder="1" applyAlignment="1" applyProtection="1">
      <alignment horizontal="center" vertical="top" wrapText="1"/>
      <protection locked="0"/>
    </xf>
    <xf numFmtId="2" fontId="24" fillId="32" borderId="10" xfId="0" applyNumberFormat="1" applyFont="1" applyFill="1" applyBorder="1" applyAlignment="1" applyProtection="1">
      <alignment horizontal="center" vertical="top" wrapText="1"/>
      <protection locked="0"/>
    </xf>
    <xf numFmtId="49" fontId="24" fillId="0" borderId="10" xfId="0" applyNumberFormat="1" applyFont="1" applyBorder="1" applyAlignment="1">
      <alignment horizontal="left" vertical="top" wrapText="1"/>
    </xf>
    <xf numFmtId="2" fontId="24" fillId="32" borderId="10" xfId="0" applyNumberFormat="1" applyFont="1" applyFill="1" applyBorder="1" applyAlignment="1">
      <alignment horizontal="center" vertical="top" wrapText="1"/>
    </xf>
    <xf numFmtId="204" fontId="24" fillId="0" borderId="10" xfId="0" applyNumberFormat="1" applyFont="1" applyBorder="1" applyAlignment="1">
      <alignment horizontal="center" vertical="top" wrapText="1"/>
    </xf>
    <xf numFmtId="2" fontId="24" fillId="0" borderId="10" xfId="0" applyNumberFormat="1" applyFont="1" applyBorder="1" applyAlignment="1">
      <alignment horizontal="center" vertical="top" wrapText="1"/>
    </xf>
    <xf numFmtId="2" fontId="24" fillId="32" borderId="10" xfId="0" applyNumberFormat="1" applyFont="1" applyFill="1" applyBorder="1" applyAlignment="1">
      <alignment horizontal="center" vertical="top" wrapText="1"/>
    </xf>
    <xf numFmtId="206" fontId="24" fillId="32" borderId="10" xfId="0" applyNumberFormat="1" applyFont="1" applyFill="1" applyBorder="1" applyAlignment="1" applyProtection="1">
      <alignment horizontal="center" vertical="top" wrapText="1"/>
      <protection locked="0"/>
    </xf>
    <xf numFmtId="0" fontId="24" fillId="32" borderId="10" xfId="0" applyFont="1" applyFill="1" applyBorder="1" applyAlignment="1">
      <alignment horizontal="left" vertical="top" wrapText="1"/>
    </xf>
    <xf numFmtId="49" fontId="24" fillId="0" borderId="10" xfId="0" applyNumberFormat="1" applyFont="1" applyBorder="1" applyAlignment="1">
      <alignment horizontal="center" vertical="top" wrapText="1"/>
    </xf>
    <xf numFmtId="0" fontId="24" fillId="0" borderId="10" xfId="0" applyNumberFormat="1" applyFont="1" applyBorder="1" applyAlignment="1" applyProtection="1">
      <alignment horizontal="center" vertical="top" wrapText="1"/>
      <protection locked="0"/>
    </xf>
    <xf numFmtId="2" fontId="24" fillId="0" borderId="10" xfId="0" applyNumberFormat="1" applyFont="1" applyBorder="1" applyAlignment="1" applyProtection="1">
      <alignment horizontal="center" vertical="top" wrapText="1"/>
      <protection locked="0"/>
    </xf>
    <xf numFmtId="213" fontId="24" fillId="0" borderId="10" xfId="0" applyNumberFormat="1" applyFont="1" applyFill="1" applyBorder="1" applyAlignment="1" applyProtection="1">
      <alignment horizontal="center" vertical="top" wrapText="1"/>
      <protection locked="0"/>
    </xf>
    <xf numFmtId="213" fontId="24" fillId="0" borderId="10" xfId="0" applyNumberFormat="1" applyFont="1" applyBorder="1" applyAlignment="1" applyProtection="1">
      <alignment horizontal="center" vertical="top" wrapText="1"/>
      <protection locked="0"/>
    </xf>
    <xf numFmtId="0" fontId="39" fillId="0" borderId="0" xfId="0" applyFont="1" applyAlignment="1">
      <alignment/>
    </xf>
    <xf numFmtId="204" fontId="36" fillId="0" borderId="10" xfId="0" applyNumberFormat="1" applyFont="1" applyFill="1" applyBorder="1" applyAlignment="1">
      <alignment horizontal="center" vertical="top"/>
    </xf>
    <xf numFmtId="4" fontId="36" fillId="0" borderId="10" xfId="0" applyNumberFormat="1" applyFont="1" applyFill="1" applyBorder="1" applyAlignment="1">
      <alignment horizontal="center" vertical="top"/>
    </xf>
    <xf numFmtId="0" fontId="71" fillId="0" borderId="0" xfId="0" applyFont="1" applyAlignment="1">
      <alignment/>
    </xf>
    <xf numFmtId="0" fontId="100" fillId="0" borderId="10" xfId="0" applyFont="1" applyFill="1" applyBorder="1" applyAlignment="1">
      <alignment horizontal="center" vertical="top"/>
    </xf>
    <xf numFmtId="4" fontId="101" fillId="0" borderId="10" xfId="0" applyNumberFormat="1" applyFont="1" applyFill="1" applyBorder="1" applyAlignment="1">
      <alignment horizontal="center" vertical="top"/>
    </xf>
    <xf numFmtId="204" fontId="101" fillId="0" borderId="10" xfId="0" applyNumberFormat="1" applyFont="1" applyFill="1" applyBorder="1" applyAlignment="1">
      <alignment horizontal="center" vertical="top"/>
    </xf>
    <xf numFmtId="0" fontId="30" fillId="0" borderId="10" xfId="0" applyFont="1" applyBorder="1" applyAlignment="1">
      <alignment vertical="top" wrapText="1"/>
    </xf>
    <xf numFmtId="0" fontId="30" fillId="0" borderId="10" xfId="58" applyFont="1" applyFill="1" applyBorder="1" applyAlignment="1">
      <alignment horizontal="center" vertical="top" wrapText="1"/>
      <protection/>
    </xf>
    <xf numFmtId="205" fontId="101" fillId="0" borderId="10" xfId="0" applyNumberFormat="1" applyFont="1" applyFill="1" applyBorder="1" applyAlignment="1">
      <alignment horizontal="center" vertical="top"/>
    </xf>
    <xf numFmtId="205" fontId="30" fillId="0" borderId="10" xfId="0" applyNumberFormat="1" applyFont="1" applyFill="1" applyBorder="1" applyAlignment="1">
      <alignment horizontal="center" vertical="top" wrapText="1"/>
    </xf>
    <xf numFmtId="49" fontId="23" fillId="32" borderId="10" xfId="0" applyNumberFormat="1" applyFont="1" applyFill="1" applyBorder="1" applyAlignment="1">
      <alignment horizontal="center" vertical="top" wrapText="1"/>
    </xf>
    <xf numFmtId="0" fontId="23" fillId="32" borderId="10" xfId="0" applyFont="1" applyFill="1" applyBorder="1" applyAlignment="1">
      <alignment horizontal="left" vertical="top" wrapText="1"/>
    </xf>
    <xf numFmtId="0" fontId="23" fillId="32" borderId="10" xfId="0" applyNumberFormat="1" applyFont="1" applyFill="1" applyBorder="1" applyAlignment="1" applyProtection="1">
      <alignment horizontal="center" vertical="top" wrapText="1"/>
      <protection locked="0"/>
    </xf>
    <xf numFmtId="204" fontId="23" fillId="32" borderId="10" xfId="0" applyNumberFormat="1" applyFont="1" applyFill="1" applyBorder="1" applyAlignment="1" applyProtection="1">
      <alignment horizontal="center" vertical="top" wrapText="1"/>
      <protection locked="0"/>
    </xf>
    <xf numFmtId="204" fontId="23" fillId="0" borderId="10" xfId="0" applyNumberFormat="1" applyFont="1" applyBorder="1" applyAlignment="1">
      <alignment horizontal="center" vertical="top" wrapText="1"/>
    </xf>
    <xf numFmtId="0" fontId="41" fillId="0" borderId="0" xfId="0" applyFont="1" applyAlignment="1">
      <alignment/>
    </xf>
    <xf numFmtId="0" fontId="36" fillId="0" borderId="0" xfId="0" applyNumberFormat="1" applyFont="1" applyBorder="1" applyAlignment="1">
      <alignment horizontal="left" vertical="top" wrapText="1"/>
    </xf>
    <xf numFmtId="0" fontId="30" fillId="0" borderId="10" xfId="0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 quotePrefix="1">
      <alignment horizontal="center" vertical="top" wrapText="1"/>
    </xf>
    <xf numFmtId="0" fontId="43" fillId="0" borderId="10" xfId="0" applyNumberFormat="1" applyFont="1" applyBorder="1" applyAlignment="1" quotePrefix="1">
      <alignment horizontal="center" vertical="top" wrapText="1"/>
    </xf>
    <xf numFmtId="49" fontId="43" fillId="0" borderId="10" xfId="0" applyNumberFormat="1" applyFont="1" applyBorder="1" applyAlignment="1">
      <alignment horizontal="center" vertical="top" wrapText="1"/>
    </xf>
    <xf numFmtId="1" fontId="43" fillId="0" borderId="10" xfId="0" applyNumberFormat="1" applyFont="1" applyBorder="1" applyAlignment="1" quotePrefix="1">
      <alignment horizontal="center" vertical="top" wrapText="1"/>
    </xf>
    <xf numFmtId="204" fontId="30" fillId="0" borderId="10" xfId="66" applyNumberFormat="1" applyFont="1" applyBorder="1" applyAlignment="1">
      <alignment horizontal="center" vertical="top"/>
      <protection/>
    </xf>
    <xf numFmtId="2" fontId="30" fillId="0" borderId="10" xfId="66" applyNumberFormat="1" applyFont="1" applyBorder="1" applyAlignment="1">
      <alignment horizontal="center" vertical="top"/>
      <protection/>
    </xf>
    <xf numFmtId="0" fontId="30" fillId="0" borderId="10" xfId="0" applyFont="1" applyBorder="1" applyAlignment="1">
      <alignment vertical="top"/>
    </xf>
    <xf numFmtId="0" fontId="30" fillId="0" borderId="0" xfId="0" applyFont="1" applyAlignment="1">
      <alignment vertical="top"/>
    </xf>
    <xf numFmtId="0" fontId="30" fillId="0" borderId="0" xfId="0" applyFont="1" applyAlignment="1">
      <alignment/>
    </xf>
    <xf numFmtId="0" fontId="42" fillId="0" borderId="0" xfId="0" applyFont="1" applyAlignment="1">
      <alignment/>
    </xf>
    <xf numFmtId="0" fontId="102" fillId="0" borderId="12" xfId="0" applyFont="1" applyFill="1" applyBorder="1" applyAlignment="1">
      <alignment horizontal="center" vertical="top" wrapText="1"/>
    </xf>
    <xf numFmtId="0" fontId="102" fillId="0" borderId="10" xfId="0" applyFont="1" applyFill="1" applyBorder="1" applyAlignment="1">
      <alignment horizontal="center" vertical="top" wrapText="1"/>
    </xf>
    <xf numFmtId="204" fontId="30" fillId="0" borderId="10" xfId="0" applyNumberFormat="1" applyFont="1" applyFill="1" applyBorder="1" applyAlignment="1">
      <alignment horizontal="center" vertical="top" wrapText="1"/>
    </xf>
    <xf numFmtId="204" fontId="30" fillId="0" borderId="10" xfId="69" applyNumberFormat="1" applyFont="1" applyFill="1" applyBorder="1" applyAlignment="1">
      <alignment horizontal="center" vertical="top" wrapText="1"/>
      <protection/>
    </xf>
    <xf numFmtId="204" fontId="30" fillId="0" borderId="12" xfId="0" applyNumberFormat="1" applyFont="1" applyFill="1" applyBorder="1" applyAlignment="1">
      <alignment horizontal="center" vertical="top" wrapText="1"/>
    </xf>
    <xf numFmtId="204" fontId="24" fillId="32" borderId="10" xfId="0" applyNumberFormat="1" applyFont="1" applyFill="1" applyBorder="1" applyAlignment="1">
      <alignment horizontal="center" vertical="top" wrapText="1"/>
    </xf>
    <xf numFmtId="0" fontId="20" fillId="0" borderId="10" xfId="66" applyFont="1" applyBorder="1" applyAlignment="1">
      <alignment horizontal="center" vertical="top"/>
      <protection/>
    </xf>
    <xf numFmtId="0" fontId="23" fillId="32" borderId="10" xfId="0" applyFont="1" applyFill="1" applyBorder="1" applyAlignment="1">
      <alignment horizontal="center" vertical="top" wrapText="1"/>
    </xf>
    <xf numFmtId="49" fontId="23" fillId="0" borderId="10" xfId="0" applyNumberFormat="1" applyFont="1" applyBorder="1" applyAlignment="1">
      <alignment horizontal="left" vertical="top" wrapText="1"/>
    </xf>
    <xf numFmtId="49" fontId="23" fillId="0" borderId="10" xfId="0" applyNumberFormat="1" applyFont="1" applyBorder="1" applyAlignment="1">
      <alignment horizontal="center" vertical="top" wrapText="1"/>
    </xf>
    <xf numFmtId="204" fontId="20" fillId="0" borderId="10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Alignment="1">
      <alignment vertical="top"/>
    </xf>
    <xf numFmtId="0" fontId="103" fillId="0" borderId="0" xfId="0" applyFont="1" applyAlignment="1">
      <alignment/>
    </xf>
    <xf numFmtId="0" fontId="30" fillId="0" borderId="0" xfId="66" applyFont="1">
      <alignment/>
      <protection/>
    </xf>
    <xf numFmtId="2" fontId="20" fillId="0" borderId="10" xfId="66" applyNumberFormat="1" applyFont="1" applyBorder="1" applyAlignment="1">
      <alignment horizontal="center" vertical="top"/>
      <protection/>
    </xf>
    <xf numFmtId="0" fontId="21" fillId="0" borderId="0" xfId="66">
      <alignment/>
      <protection/>
    </xf>
    <xf numFmtId="0" fontId="20" fillId="0" borderId="10" xfId="0" applyFont="1" applyFill="1" applyBorder="1" applyAlignment="1">
      <alignment vertical="top" wrapText="1"/>
    </xf>
    <xf numFmtId="204" fontId="20" fillId="0" borderId="10" xfId="66" applyNumberFormat="1" applyFont="1" applyBorder="1" applyAlignment="1">
      <alignment horizontal="center" vertical="top"/>
      <protection/>
    </xf>
    <xf numFmtId="0" fontId="20" fillId="0" borderId="12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center" vertical="top" wrapText="1"/>
    </xf>
    <xf numFmtId="2" fontId="20" fillId="0" borderId="10" xfId="0" applyNumberFormat="1" applyFont="1" applyFill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204" fontId="20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69" applyNumberFormat="1" applyFont="1" applyFill="1" applyBorder="1" applyAlignment="1">
      <alignment horizontal="justify" vertical="top"/>
      <protection/>
    </xf>
    <xf numFmtId="0" fontId="20" fillId="0" borderId="10" xfId="58" applyFont="1" applyFill="1" applyBorder="1" applyAlignment="1">
      <alignment horizontal="center" vertical="top" wrapText="1"/>
      <protection/>
    </xf>
    <xf numFmtId="2" fontId="20" fillId="0" borderId="10" xfId="69" applyNumberFormat="1" applyFont="1" applyFill="1" applyBorder="1" applyAlignment="1">
      <alignment horizontal="center" vertical="top" wrapText="1"/>
      <protection/>
    </xf>
    <xf numFmtId="0" fontId="20" fillId="0" borderId="10" xfId="0" applyNumberFormat="1" applyFont="1" applyFill="1" applyBorder="1" applyAlignment="1">
      <alignment horizontal="left" vertical="top" wrapText="1"/>
    </xf>
    <xf numFmtId="4" fontId="20" fillId="0" borderId="10" xfId="0" applyNumberFormat="1" applyFont="1" applyFill="1" applyBorder="1" applyAlignment="1">
      <alignment horizontal="center" vertical="top" wrapText="1"/>
    </xf>
    <xf numFmtId="212" fontId="20" fillId="0" borderId="10" xfId="0" applyNumberFormat="1" applyFont="1" applyFill="1" applyBorder="1" applyAlignment="1">
      <alignment horizontal="center" vertical="top" wrapText="1"/>
    </xf>
    <xf numFmtId="0" fontId="20" fillId="0" borderId="10" xfId="69" applyFont="1" applyFill="1" applyBorder="1" applyAlignment="1">
      <alignment horizontal="center" vertical="top" wrapText="1"/>
      <protection/>
    </xf>
    <xf numFmtId="4" fontId="20" fillId="0" borderId="10" xfId="69" applyNumberFormat="1" applyFont="1" applyFill="1" applyBorder="1" applyAlignment="1">
      <alignment horizontal="center" vertical="top" wrapText="1"/>
      <protection/>
    </xf>
    <xf numFmtId="212" fontId="20" fillId="0" borderId="10" xfId="69" applyNumberFormat="1" applyFont="1" applyFill="1" applyBorder="1" applyAlignment="1">
      <alignment horizontal="center" vertical="top" wrapText="1"/>
      <protection/>
    </xf>
    <xf numFmtId="205" fontId="20" fillId="0" borderId="10" xfId="69" applyNumberFormat="1" applyFont="1" applyFill="1" applyBorder="1" applyAlignment="1">
      <alignment horizontal="center" vertical="top" wrapText="1"/>
      <protection/>
    </xf>
    <xf numFmtId="2" fontId="20" fillId="0" borderId="10" xfId="0" applyNumberFormat="1" applyFont="1" applyBorder="1" applyAlignment="1" quotePrefix="1">
      <alignment horizontal="center" vertical="top" wrapText="1"/>
    </xf>
    <xf numFmtId="204" fontId="20" fillId="0" borderId="10" xfId="0" applyNumberFormat="1" applyFont="1" applyBorder="1" applyAlignment="1" quotePrefix="1">
      <alignment horizontal="center" vertical="top" wrapText="1"/>
    </xf>
    <xf numFmtId="0" fontId="20" fillId="0" borderId="10" xfId="0" applyFont="1" applyBorder="1" applyAlignment="1" quotePrefix="1">
      <alignment horizontal="center" vertical="top" wrapText="1"/>
    </xf>
    <xf numFmtId="204" fontId="20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 quotePrefix="1">
      <alignment horizontal="left" vertical="top" wrapText="1"/>
    </xf>
    <xf numFmtId="2" fontId="20" fillId="0" borderId="10" xfId="58" applyNumberFormat="1" applyFont="1" applyFill="1" applyBorder="1" applyAlignment="1">
      <alignment horizontal="center" vertical="top" wrapText="1"/>
      <protection/>
    </xf>
    <xf numFmtId="204" fontId="20" fillId="0" borderId="10" xfId="58" applyNumberFormat="1" applyFont="1" applyFill="1" applyBorder="1" applyAlignment="1">
      <alignment horizontal="center" vertical="top" wrapText="1"/>
      <protection/>
    </xf>
    <xf numFmtId="4" fontId="20" fillId="0" borderId="10" xfId="58" applyNumberFormat="1" applyFont="1" applyFill="1" applyBorder="1" applyAlignment="1">
      <alignment horizontal="center" vertical="top" wrapText="1"/>
      <protection/>
    </xf>
    <xf numFmtId="0" fontId="20" fillId="0" borderId="10" xfId="58" applyNumberFormat="1" applyFont="1" applyFill="1" applyBorder="1" applyAlignment="1">
      <alignment horizontal="justify" vertical="top"/>
      <protection/>
    </xf>
    <xf numFmtId="212" fontId="20" fillId="0" borderId="10" xfId="58" applyNumberFormat="1" applyFont="1" applyFill="1" applyBorder="1" applyAlignment="1">
      <alignment horizontal="center" vertical="top" wrapText="1"/>
      <protection/>
    </xf>
    <xf numFmtId="0" fontId="20" fillId="0" borderId="10" xfId="66" applyFont="1" applyBorder="1" applyAlignment="1">
      <alignment horizontal="center"/>
      <protection/>
    </xf>
    <xf numFmtId="0" fontId="20" fillId="0" borderId="10" xfId="66" applyFont="1" applyBorder="1" applyAlignment="1">
      <alignment vertical="top"/>
      <protection/>
    </xf>
    <xf numFmtId="49" fontId="20" fillId="0" borderId="10" xfId="0" applyNumberFormat="1" applyFont="1" applyBorder="1" applyAlignment="1">
      <alignment horizontal="left" vertical="top" wrapText="1"/>
    </xf>
    <xf numFmtId="205" fontId="20" fillId="0" borderId="10" xfId="58" applyNumberFormat="1" applyFont="1" applyFill="1" applyBorder="1" applyAlignment="1">
      <alignment horizontal="center" vertical="top" wrapText="1"/>
      <protection/>
    </xf>
    <xf numFmtId="212" fontId="20" fillId="0" borderId="12" xfId="58" applyNumberFormat="1" applyFont="1" applyFill="1" applyBorder="1" applyAlignment="1">
      <alignment horizontal="center" vertical="top" wrapText="1"/>
      <protection/>
    </xf>
    <xf numFmtId="2" fontId="20" fillId="0" borderId="12" xfId="58" applyNumberFormat="1" applyFont="1" applyFill="1" applyBorder="1" applyAlignment="1">
      <alignment horizontal="center" vertical="top" wrapText="1"/>
      <protection/>
    </xf>
    <xf numFmtId="49" fontId="44" fillId="0" borderId="10" xfId="0" applyNumberFormat="1" applyFont="1" applyBorder="1" applyAlignment="1">
      <alignment horizontal="center" vertical="top" wrapText="1"/>
    </xf>
    <xf numFmtId="0" fontId="20" fillId="0" borderId="10" xfId="0" applyNumberFormat="1" applyFont="1" applyBorder="1" applyAlignment="1">
      <alignment horizontal="center" vertical="top" wrapText="1"/>
    </xf>
    <xf numFmtId="2" fontId="20" fillId="0" borderId="10" xfId="0" applyNumberFormat="1" applyFont="1" applyBorder="1" applyAlignment="1">
      <alignment horizontal="center" vertical="top" wrapText="1"/>
    </xf>
    <xf numFmtId="0" fontId="20" fillId="32" borderId="10" xfId="0" applyNumberFormat="1" applyFont="1" applyFill="1" applyBorder="1" applyAlignment="1">
      <alignment horizontal="center" vertical="top" wrapText="1"/>
    </xf>
    <xf numFmtId="205" fontId="20" fillId="0" borderId="10" xfId="0" applyNumberFormat="1" applyFont="1" applyBorder="1" applyAlignment="1">
      <alignment horizontal="center" vertical="top" wrapText="1"/>
    </xf>
    <xf numFmtId="0" fontId="21" fillId="0" borderId="10" xfId="66" applyFont="1" applyBorder="1">
      <alignment/>
      <protection/>
    </xf>
    <xf numFmtId="0" fontId="20" fillId="0" borderId="10" xfId="66" applyFont="1" applyBorder="1" applyAlignment="1">
      <alignment horizontal="center" vertical="top" wrapText="1"/>
      <protection/>
    </xf>
    <xf numFmtId="0" fontId="20" fillId="0" borderId="10" xfId="66" applyFont="1" applyBorder="1" applyAlignment="1">
      <alignment horizontal="center" wrapText="1"/>
      <protection/>
    </xf>
    <xf numFmtId="0" fontId="21" fillId="0" borderId="10" xfId="66" applyFont="1" applyBorder="1" applyAlignment="1">
      <alignment horizontal="center"/>
      <protection/>
    </xf>
    <xf numFmtId="2" fontId="20" fillId="33" borderId="10" xfId="66" applyNumberFormat="1" applyFont="1" applyFill="1" applyBorder="1" applyAlignment="1">
      <alignment horizontal="center" vertical="top" wrapText="1"/>
      <protection/>
    </xf>
    <xf numFmtId="2" fontId="20" fillId="33" borderId="10" xfId="66" applyNumberFormat="1" applyFont="1" applyFill="1" applyBorder="1" applyAlignment="1">
      <alignment horizontal="center" vertical="top"/>
      <protection/>
    </xf>
    <xf numFmtId="1" fontId="21" fillId="0" borderId="0" xfId="66" applyNumberFormat="1">
      <alignment/>
      <protection/>
    </xf>
    <xf numFmtId="0" fontId="20" fillId="0" borderId="10" xfId="0" applyFont="1" applyBorder="1" applyAlignment="1">
      <alignment horizontal="center"/>
    </xf>
    <xf numFmtId="0" fontId="44" fillId="0" borderId="10" xfId="66" applyFont="1" applyBorder="1" applyAlignment="1">
      <alignment horizontal="center" vertical="top" wrapText="1"/>
      <protection/>
    </xf>
    <xf numFmtId="0" fontId="45" fillId="0" borderId="0" xfId="66" applyFont="1">
      <alignment/>
      <protection/>
    </xf>
    <xf numFmtId="2" fontId="46" fillId="0" borderId="0" xfId="66" applyNumberFormat="1" applyFont="1" applyBorder="1" applyAlignment="1">
      <alignment horizontal="right" vertical="top"/>
      <protection/>
    </xf>
    <xf numFmtId="0" fontId="20" fillId="0" borderId="0" xfId="66" applyFont="1" applyAlignment="1">
      <alignment horizontal="center"/>
      <protection/>
    </xf>
    <xf numFmtId="0" fontId="20" fillId="0" borderId="10" xfId="66" applyFont="1" applyBorder="1" applyAlignment="1">
      <alignment horizontal="center" vertical="center" wrapText="1"/>
      <protection/>
    </xf>
    <xf numFmtId="0" fontId="47" fillId="0" borderId="12" xfId="66" applyFont="1" applyBorder="1" applyAlignment="1">
      <alignment horizontal="center" vertical="top"/>
      <protection/>
    </xf>
    <xf numFmtId="0" fontId="23" fillId="32" borderId="10" xfId="0" applyNumberFormat="1" applyFont="1" applyFill="1" applyBorder="1" applyAlignment="1">
      <alignment horizontal="center" vertical="top" wrapText="1"/>
    </xf>
    <xf numFmtId="204" fontId="23" fillId="32" borderId="10" xfId="0" applyNumberFormat="1" applyFont="1" applyFill="1" applyBorder="1" applyAlignment="1">
      <alignment horizontal="center" vertical="top" wrapText="1"/>
    </xf>
    <xf numFmtId="0" fontId="20" fillId="0" borderId="10" xfId="66" applyFont="1" applyBorder="1" applyAlignment="1">
      <alignment horizontal="left" vertical="top"/>
      <protection/>
    </xf>
    <xf numFmtId="204" fontId="23" fillId="0" borderId="10" xfId="0" applyNumberFormat="1" applyFont="1" applyBorder="1" applyAlignment="1">
      <alignment horizontal="center" vertical="top" wrapText="1"/>
    </xf>
    <xf numFmtId="49" fontId="23" fillId="32" borderId="10" xfId="0" applyNumberFormat="1" applyFont="1" applyFill="1" applyBorder="1" applyAlignment="1">
      <alignment horizontal="left" vertical="top" wrapText="1"/>
    </xf>
    <xf numFmtId="2" fontId="23" fillId="32" borderId="10" xfId="0" applyNumberFormat="1" applyFont="1" applyFill="1" applyBorder="1" applyAlignment="1">
      <alignment horizontal="center" vertical="top" wrapText="1"/>
    </xf>
    <xf numFmtId="0" fontId="23" fillId="32" borderId="10" xfId="0" applyNumberFormat="1" applyFont="1" applyFill="1" applyBorder="1" applyAlignment="1">
      <alignment horizontal="center" vertical="top" wrapText="1"/>
    </xf>
    <xf numFmtId="2" fontId="23" fillId="32" borderId="10" xfId="0" applyNumberFormat="1" applyFont="1" applyFill="1" applyBorder="1" applyAlignment="1">
      <alignment horizontal="center" vertical="top" wrapText="1"/>
    </xf>
    <xf numFmtId="204" fontId="23" fillId="32" borderId="10" xfId="0" applyNumberFormat="1" applyFont="1" applyFill="1" applyBorder="1" applyAlignment="1">
      <alignment horizontal="center" vertical="top" wrapText="1"/>
    </xf>
    <xf numFmtId="0" fontId="23" fillId="32" borderId="10" xfId="0" applyFont="1" applyFill="1" applyBorder="1" applyAlignment="1">
      <alignment horizontal="center" vertical="top" wrapText="1"/>
    </xf>
    <xf numFmtId="206" fontId="23" fillId="32" borderId="10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205" fontId="23" fillId="0" borderId="10" xfId="0" applyNumberFormat="1" applyFont="1" applyFill="1" applyBorder="1" applyAlignment="1">
      <alignment horizontal="center" vertical="top" wrapText="1"/>
    </xf>
    <xf numFmtId="204" fontId="23" fillId="0" borderId="10" xfId="0" applyNumberFormat="1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 vertical="top" wrapText="1"/>
    </xf>
    <xf numFmtId="0" fontId="20" fillId="33" borderId="10" xfId="0" applyFont="1" applyFill="1" applyBorder="1" applyAlignment="1">
      <alignment horizontal="center" vertical="top" wrapText="1"/>
    </xf>
    <xf numFmtId="0" fontId="20" fillId="33" borderId="13" xfId="0" applyFont="1" applyFill="1" applyBorder="1" applyAlignment="1">
      <alignment horizontal="center" vertical="top" wrapText="1"/>
    </xf>
    <xf numFmtId="2" fontId="20" fillId="33" borderId="10" xfId="0" applyNumberFormat="1" applyFont="1" applyFill="1" applyBorder="1" applyAlignment="1">
      <alignment horizontal="center" vertical="top" wrapText="1"/>
    </xf>
    <xf numFmtId="0" fontId="23" fillId="0" borderId="10" xfId="0" applyNumberFormat="1" applyFont="1" applyBorder="1" applyAlignment="1" applyProtection="1">
      <alignment horizontal="center" vertical="top" wrapText="1"/>
      <protection locked="0"/>
    </xf>
    <xf numFmtId="2" fontId="23" fillId="0" borderId="10" xfId="0" applyNumberFormat="1" applyFont="1" applyBorder="1" applyAlignment="1" applyProtection="1">
      <alignment horizontal="center" vertical="top" wrapText="1"/>
      <protection locked="0"/>
    </xf>
    <xf numFmtId="213" fontId="23" fillId="0" borderId="10" xfId="0" applyNumberFormat="1" applyFont="1" applyFill="1" applyBorder="1" applyAlignment="1" applyProtection="1">
      <alignment horizontal="center" vertical="top" wrapText="1"/>
      <protection locked="0"/>
    </xf>
    <xf numFmtId="213" fontId="23" fillId="0" borderId="10" xfId="0" applyNumberFormat="1" applyFont="1" applyBorder="1" applyAlignment="1" applyProtection="1">
      <alignment horizontal="center" vertical="top" wrapText="1"/>
      <protection locked="0"/>
    </xf>
    <xf numFmtId="49" fontId="23" fillId="0" borderId="0" xfId="0" applyNumberFormat="1" applyFont="1" applyBorder="1" applyAlignment="1">
      <alignment vertical="center" wrapText="1"/>
    </xf>
    <xf numFmtId="0" fontId="21" fillId="0" borderId="10" xfId="66" applyFont="1" applyBorder="1" applyAlignment="1">
      <alignment horizontal="center" vertical="top"/>
      <protection/>
    </xf>
    <xf numFmtId="0" fontId="20" fillId="0" borderId="10" xfId="66" applyFont="1" applyBorder="1" applyAlignment="1">
      <alignment horizontal="left" vertical="top" wrapText="1"/>
      <protection/>
    </xf>
    <xf numFmtId="0" fontId="20" fillId="0" borderId="10" xfId="66" applyFont="1" applyBorder="1" applyAlignment="1">
      <alignment vertical="top" wrapText="1"/>
      <protection/>
    </xf>
    <xf numFmtId="205" fontId="20" fillId="0" borderId="10" xfId="66" applyNumberFormat="1" applyFont="1" applyBorder="1" applyAlignment="1">
      <alignment horizontal="center" vertical="top"/>
      <protection/>
    </xf>
    <xf numFmtId="2" fontId="20" fillId="0" borderId="10" xfId="66" applyNumberFormat="1" applyFont="1" applyBorder="1" applyAlignment="1">
      <alignment horizontal="left" vertical="top" wrapText="1"/>
      <protection/>
    </xf>
    <xf numFmtId="206" fontId="20" fillId="0" borderId="10" xfId="66" applyNumberFormat="1" applyFont="1" applyBorder="1" applyAlignment="1">
      <alignment horizontal="center" vertical="top"/>
      <protection/>
    </xf>
    <xf numFmtId="2" fontId="44" fillId="33" borderId="10" xfId="66" applyNumberFormat="1" applyFont="1" applyFill="1" applyBorder="1" applyAlignment="1">
      <alignment horizontal="center" vertical="top" wrapText="1"/>
      <protection/>
    </xf>
    <xf numFmtId="0" fontId="20" fillId="0" borderId="10" xfId="0" applyFont="1" applyBorder="1" applyAlignment="1">
      <alignment horizontal="center" vertical="top"/>
    </xf>
    <xf numFmtId="0" fontId="21" fillId="0" borderId="10" xfId="66" applyFont="1" applyBorder="1" applyAlignment="1">
      <alignment vertical="top"/>
      <protection/>
    </xf>
    <xf numFmtId="0" fontId="36" fillId="0" borderId="10" xfId="66" applyFont="1" applyBorder="1" applyAlignment="1">
      <alignment horizontal="center"/>
      <protection/>
    </xf>
    <xf numFmtId="204" fontId="24" fillId="0" borderId="10" xfId="0" applyNumberFormat="1" applyFont="1" applyBorder="1" applyAlignment="1" applyProtection="1">
      <alignment horizontal="center" vertical="top" wrapText="1"/>
      <protection locked="0"/>
    </xf>
    <xf numFmtId="204" fontId="24" fillId="32" borderId="10" xfId="0" applyNumberFormat="1" applyFont="1" applyFill="1" applyBorder="1" applyAlignment="1" applyProtection="1">
      <alignment horizontal="center" vertical="top" wrapText="1"/>
      <protection locked="0"/>
    </xf>
    <xf numFmtId="212" fontId="30" fillId="0" borderId="10" xfId="0" applyNumberFormat="1" applyFont="1" applyFill="1" applyBorder="1" applyAlignment="1">
      <alignment horizontal="center" vertical="top" wrapText="1"/>
    </xf>
    <xf numFmtId="3" fontId="30" fillId="0" borderId="10" xfId="0" applyNumberFormat="1" applyFont="1" applyFill="1" applyBorder="1" applyAlignment="1">
      <alignment horizontal="center" vertical="top" wrapText="1"/>
    </xf>
    <xf numFmtId="4" fontId="104" fillId="0" borderId="10" xfId="0" applyNumberFormat="1" applyFont="1" applyFill="1" applyBorder="1" applyAlignment="1">
      <alignment horizontal="center" vertical="top"/>
    </xf>
    <xf numFmtId="204" fontId="102" fillId="0" borderId="10" xfId="0" applyNumberFormat="1" applyFont="1" applyFill="1" applyBorder="1" applyAlignment="1">
      <alignment horizontal="center" vertical="top"/>
    </xf>
    <xf numFmtId="0" fontId="30" fillId="0" borderId="10" xfId="66" applyFont="1" applyBorder="1" applyAlignment="1">
      <alignment vertical="top" wrapText="1"/>
      <protection/>
    </xf>
    <xf numFmtId="0" fontId="30" fillId="0" borderId="10" xfId="66" applyFont="1" applyBorder="1" applyAlignment="1">
      <alignment vertical="top"/>
      <protection/>
    </xf>
    <xf numFmtId="49" fontId="30" fillId="32" borderId="10" xfId="0" applyNumberFormat="1" applyFont="1" applyFill="1" applyBorder="1" applyAlignment="1">
      <alignment horizontal="center" vertical="top" wrapText="1"/>
    </xf>
    <xf numFmtId="204" fontId="30" fillId="32" borderId="10" xfId="0" applyNumberFormat="1" applyFont="1" applyFill="1" applyBorder="1" applyAlignment="1">
      <alignment horizontal="center" vertical="top" wrapText="1"/>
    </xf>
    <xf numFmtId="212" fontId="30" fillId="0" borderId="10" xfId="67" applyNumberFormat="1" applyFont="1" applyFill="1" applyBorder="1" applyAlignment="1">
      <alignment horizontal="center" vertical="top" wrapText="1"/>
    </xf>
    <xf numFmtId="4" fontId="30" fillId="0" borderId="10" xfId="67" applyNumberFormat="1" applyFont="1" applyFill="1" applyBorder="1" applyAlignment="1">
      <alignment horizontal="center" vertical="top" wrapText="1"/>
    </xf>
    <xf numFmtId="212" fontId="30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0" fillId="0" borderId="10" xfId="66" applyFont="1" applyBorder="1" applyAlignment="1">
      <alignment horizontal="center" vertical="top" wrapText="1"/>
      <protection/>
    </xf>
    <xf numFmtId="0" fontId="30" fillId="0" borderId="10" xfId="0" applyFont="1" applyBorder="1" applyAlignment="1">
      <alignment horizontal="center" vertical="top"/>
    </xf>
    <xf numFmtId="0" fontId="36" fillId="0" borderId="10" xfId="66" applyFont="1" applyBorder="1" applyAlignment="1">
      <alignment horizontal="center" vertical="top" wrapText="1"/>
      <protection/>
    </xf>
    <xf numFmtId="0" fontId="30" fillId="0" borderId="0" xfId="66" applyFont="1" applyAlignment="1">
      <alignment vertical="top"/>
      <protection/>
    </xf>
    <xf numFmtId="2" fontId="40" fillId="0" borderId="0" xfId="66" applyNumberFormat="1" applyFont="1" applyBorder="1" applyAlignment="1">
      <alignment horizontal="right" vertical="top"/>
      <protection/>
    </xf>
    <xf numFmtId="0" fontId="30" fillId="0" borderId="0" xfId="66" applyFont="1" applyAlignment="1">
      <alignment horizontal="center" vertical="top"/>
      <protection/>
    </xf>
    <xf numFmtId="0" fontId="103" fillId="0" borderId="0" xfId="0" applyFont="1" applyAlignment="1">
      <alignment vertical="top"/>
    </xf>
    <xf numFmtId="0" fontId="44" fillId="0" borderId="10" xfId="0" applyFont="1" applyBorder="1" applyAlignment="1">
      <alignment horizontal="center" vertical="top" wrapText="1"/>
    </xf>
    <xf numFmtId="2" fontId="105" fillId="0" borderId="10" xfId="0" applyNumberFormat="1" applyFont="1" applyBorder="1" applyAlignment="1">
      <alignment horizontal="center" vertical="top" wrapText="1"/>
    </xf>
    <xf numFmtId="204" fontId="20" fillId="0" borderId="12" xfId="0" applyNumberFormat="1" applyFont="1" applyFill="1" applyBorder="1" applyAlignment="1">
      <alignment horizontal="center" vertical="top"/>
    </xf>
    <xf numFmtId="0" fontId="105" fillId="0" borderId="12" xfId="0" applyFont="1" applyFill="1" applyBorder="1" applyAlignment="1">
      <alignment horizontal="center" vertical="top" wrapText="1"/>
    </xf>
    <xf numFmtId="0" fontId="105" fillId="0" borderId="10" xfId="0" applyFont="1" applyFill="1" applyBorder="1" applyAlignment="1">
      <alignment horizontal="center" vertical="top" wrapText="1"/>
    </xf>
    <xf numFmtId="204" fontId="20" fillId="0" borderId="10" xfId="66" applyNumberFormat="1" applyFont="1" applyBorder="1" applyAlignment="1">
      <alignment horizontal="center" vertical="top" wrapText="1"/>
      <protection/>
    </xf>
    <xf numFmtId="2" fontId="20" fillId="0" borderId="10" xfId="66" applyNumberFormat="1" applyFont="1" applyBorder="1" applyAlignment="1">
      <alignment horizontal="center" vertical="top" wrapText="1"/>
      <protection/>
    </xf>
    <xf numFmtId="204" fontId="105" fillId="0" borderId="10" xfId="66" applyNumberFormat="1" applyFont="1" applyBorder="1" applyAlignment="1">
      <alignment horizontal="center" vertical="top" wrapText="1"/>
      <protection/>
    </xf>
    <xf numFmtId="206" fontId="20" fillId="0" borderId="10" xfId="66" applyNumberFormat="1" applyFont="1" applyBorder="1" applyAlignment="1">
      <alignment horizontal="center" vertical="top" wrapText="1"/>
      <protection/>
    </xf>
    <xf numFmtId="212" fontId="30" fillId="0" borderId="10" xfId="69" applyNumberFormat="1" applyFont="1" applyFill="1" applyBorder="1" applyAlignment="1">
      <alignment horizontal="center" vertical="top" wrapText="1"/>
      <protection/>
    </xf>
    <xf numFmtId="205" fontId="30" fillId="0" borderId="10" xfId="69" applyNumberFormat="1" applyFont="1" applyFill="1" applyBorder="1" applyAlignment="1">
      <alignment horizontal="center" vertical="top" wrapText="1"/>
      <protection/>
    </xf>
    <xf numFmtId="206" fontId="30" fillId="0" borderId="10" xfId="69" applyNumberFormat="1" applyFont="1" applyFill="1" applyBorder="1" applyAlignment="1">
      <alignment horizontal="center" vertical="top" wrapText="1"/>
      <protection/>
    </xf>
    <xf numFmtId="0" fontId="21" fillId="0" borderId="0" xfId="66" applyFont="1">
      <alignment/>
      <protection/>
    </xf>
    <xf numFmtId="2" fontId="44" fillId="33" borderId="10" xfId="66" applyNumberFormat="1" applyFont="1" applyFill="1" applyBorder="1" applyAlignment="1">
      <alignment horizontal="center"/>
      <protection/>
    </xf>
    <xf numFmtId="0" fontId="8" fillId="0" borderId="10" xfId="0" applyFont="1" applyBorder="1" applyAlignment="1" quotePrefix="1">
      <alignment horizontal="center" vertical="top" wrapText="1"/>
    </xf>
    <xf numFmtId="0" fontId="8" fillId="0" borderId="0" xfId="0" applyFont="1" applyAlignment="1">
      <alignment vertical="top" wrapText="1"/>
    </xf>
    <xf numFmtId="205" fontId="20" fillId="0" borderId="10" xfId="0" applyNumberFormat="1" applyFont="1" applyBorder="1" applyAlignment="1" quotePrefix="1">
      <alignment horizontal="center" vertical="top" wrapText="1"/>
    </xf>
    <xf numFmtId="49" fontId="105" fillId="0" borderId="10" xfId="0" applyNumberFormat="1" applyFont="1" applyBorder="1" applyAlignment="1">
      <alignment horizontal="center" vertical="top" wrapText="1"/>
    </xf>
    <xf numFmtId="4" fontId="105" fillId="0" borderId="10" xfId="58" applyNumberFormat="1" applyFont="1" applyFill="1" applyBorder="1" applyAlignment="1">
      <alignment horizontal="center" vertical="top" wrapText="1"/>
      <protection/>
    </xf>
    <xf numFmtId="49" fontId="20" fillId="32" borderId="10" xfId="0" applyNumberFormat="1" applyFont="1" applyFill="1" applyBorder="1" applyAlignment="1">
      <alignment horizontal="left" vertical="top" wrapText="1"/>
    </xf>
    <xf numFmtId="204" fontId="20" fillId="32" borderId="10" xfId="0" applyNumberFormat="1" applyFont="1" applyFill="1" applyBorder="1" applyAlignment="1">
      <alignment horizontal="center" vertical="top" wrapText="1"/>
    </xf>
    <xf numFmtId="204" fontId="105" fillId="0" borderId="10" xfId="0" applyNumberFormat="1" applyFont="1" applyFill="1" applyBorder="1" applyAlignment="1">
      <alignment horizontal="center" vertical="top" wrapText="1"/>
    </xf>
    <xf numFmtId="204" fontId="23" fillId="0" borderId="10" xfId="0" applyNumberFormat="1" applyFont="1" applyBorder="1" applyAlignment="1" applyProtection="1">
      <alignment horizontal="center" vertical="top" wrapText="1"/>
      <protection locked="0"/>
    </xf>
    <xf numFmtId="204" fontId="106" fillId="0" borderId="10" xfId="0" applyNumberFormat="1" applyFont="1" applyBorder="1" applyAlignment="1" applyProtection="1">
      <alignment horizontal="center" vertical="top" wrapText="1"/>
      <protection locked="0"/>
    </xf>
    <xf numFmtId="2" fontId="23" fillId="0" borderId="10" xfId="0" applyNumberFormat="1" applyFont="1" applyFill="1" applyBorder="1" applyAlignment="1" applyProtection="1">
      <alignment horizontal="center" vertical="top" wrapText="1"/>
      <protection locked="0"/>
    </xf>
    <xf numFmtId="205" fontId="23" fillId="0" borderId="10" xfId="0" applyNumberFormat="1" applyFont="1" applyBorder="1" applyAlignment="1" applyProtection="1">
      <alignment horizontal="center" vertical="top" wrapText="1"/>
      <protection locked="0"/>
    </xf>
    <xf numFmtId="2" fontId="23" fillId="0" borderId="10" xfId="0" applyNumberFormat="1" applyFont="1" applyBorder="1" applyAlignment="1">
      <alignment horizontal="left" vertical="top" wrapText="1"/>
    </xf>
    <xf numFmtId="206" fontId="23" fillId="0" borderId="10" xfId="0" applyNumberFormat="1" applyFont="1" applyBorder="1" applyAlignment="1" applyProtection="1">
      <alignment horizontal="center" vertical="top" wrapText="1"/>
      <protection locked="0"/>
    </xf>
    <xf numFmtId="0" fontId="107" fillId="0" borderId="10" xfId="66" applyFont="1" applyBorder="1" applyAlignment="1">
      <alignment horizontal="center"/>
      <protection/>
    </xf>
    <xf numFmtId="0" fontId="108" fillId="0" borderId="10" xfId="66" applyFont="1" applyBorder="1" applyAlignment="1">
      <alignment horizontal="center" vertical="top" wrapText="1"/>
      <protection/>
    </xf>
    <xf numFmtId="0" fontId="49" fillId="0" borderId="0" xfId="0" applyFont="1" applyAlignment="1">
      <alignment/>
    </xf>
    <xf numFmtId="2" fontId="23" fillId="32" borderId="10" xfId="0" applyNumberFormat="1" applyFont="1" applyFill="1" applyBorder="1" applyAlignment="1" applyProtection="1">
      <alignment horizontal="center" vertical="top" wrapText="1"/>
      <protection locked="0"/>
    </xf>
    <xf numFmtId="205" fontId="23" fillId="32" borderId="10" xfId="0" applyNumberFormat="1" applyFont="1" applyFill="1" applyBorder="1" applyAlignment="1" applyProtection="1">
      <alignment horizontal="center" vertical="top" wrapText="1"/>
      <protection locked="0"/>
    </xf>
    <xf numFmtId="2" fontId="23" fillId="0" borderId="10" xfId="0" applyNumberFormat="1" applyFont="1" applyFill="1" applyBorder="1" applyAlignment="1">
      <alignment horizontal="center" vertical="top" wrapText="1"/>
    </xf>
    <xf numFmtId="217" fontId="30" fillId="0" borderId="10" xfId="69" applyNumberFormat="1" applyFont="1" applyFill="1" applyBorder="1" applyAlignment="1">
      <alignment horizontal="center" vertical="top" wrapText="1"/>
      <protection/>
    </xf>
    <xf numFmtId="204" fontId="105" fillId="0" borderId="10" xfId="58" applyNumberFormat="1" applyFont="1" applyFill="1" applyBorder="1" applyAlignment="1">
      <alignment horizontal="center" vertical="top" wrapText="1"/>
      <protection/>
    </xf>
    <xf numFmtId="2" fontId="20" fillId="0" borderId="10" xfId="0" applyNumberFormat="1" applyFont="1" applyFill="1" applyBorder="1" applyAlignment="1" applyProtection="1">
      <alignment horizontal="center" vertical="top" wrapText="1"/>
      <protection locked="0"/>
    </xf>
    <xf numFmtId="204" fontId="24" fillId="0" borderId="10" xfId="0" applyNumberFormat="1" applyFont="1" applyFill="1" applyBorder="1" applyAlignment="1" applyProtection="1">
      <alignment horizontal="center" vertical="top" wrapText="1"/>
      <protection locked="0"/>
    </xf>
    <xf numFmtId="204" fontId="23" fillId="0" borderId="10" xfId="0" applyNumberFormat="1" applyFont="1" applyFill="1" applyBorder="1" applyAlignment="1">
      <alignment horizontal="center" vertical="top" wrapText="1"/>
    </xf>
    <xf numFmtId="204" fontId="2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6" fillId="0" borderId="10" xfId="0" applyFont="1" applyFill="1" applyBorder="1" applyAlignment="1">
      <alignment horizontal="left" vertical="top" wrapText="1"/>
    </xf>
    <xf numFmtId="0" fontId="36" fillId="0" borderId="10" xfId="0" applyFont="1" applyFill="1" applyBorder="1" applyAlignment="1">
      <alignment horizontal="center" vertical="top"/>
    </xf>
    <xf numFmtId="212" fontId="36" fillId="0" borderId="10" xfId="0" applyNumberFormat="1" applyFont="1" applyFill="1" applyBorder="1" applyAlignment="1">
      <alignment horizontal="center" vertical="top"/>
    </xf>
    <xf numFmtId="0" fontId="36" fillId="0" borderId="12" xfId="0" applyFont="1" applyFill="1" applyBorder="1" applyAlignment="1">
      <alignment horizontal="left" vertical="top" wrapText="1"/>
    </xf>
    <xf numFmtId="0" fontId="36" fillId="0" borderId="12" xfId="0" applyFont="1" applyFill="1" applyBorder="1" applyAlignment="1">
      <alignment horizontal="center" vertical="top" wrapText="1"/>
    </xf>
    <xf numFmtId="2" fontId="36" fillId="0" borderId="10" xfId="0" applyNumberFormat="1" applyFont="1" applyFill="1" applyBorder="1" applyAlignment="1">
      <alignment horizontal="center" vertical="top" wrapText="1"/>
    </xf>
    <xf numFmtId="0" fontId="36" fillId="0" borderId="10" xfId="0" applyNumberFormat="1" applyFont="1" applyFill="1" applyBorder="1" applyAlignment="1">
      <alignment horizontal="left" vertical="top" wrapText="1"/>
    </xf>
    <xf numFmtId="0" fontId="36" fillId="0" borderId="10" xfId="0" applyFont="1" applyFill="1" applyBorder="1" applyAlignment="1">
      <alignment horizontal="center" vertical="top" wrapText="1"/>
    </xf>
    <xf numFmtId="204" fontId="36" fillId="0" borderId="10" xfId="0" applyNumberFormat="1" applyFont="1" applyFill="1" applyBorder="1" applyAlignment="1">
      <alignment horizontal="center" vertical="top" wrapText="1"/>
    </xf>
    <xf numFmtId="4" fontId="36" fillId="0" borderId="10" xfId="0" applyNumberFormat="1" applyFont="1" applyFill="1" applyBorder="1" applyAlignment="1">
      <alignment horizontal="center" vertical="top" wrapText="1"/>
    </xf>
    <xf numFmtId="2" fontId="36" fillId="0" borderId="10" xfId="0" applyNumberFormat="1" applyFont="1" applyBorder="1" applyAlignment="1" quotePrefix="1">
      <alignment horizontal="center" vertical="top" wrapText="1"/>
    </xf>
    <xf numFmtId="0" fontId="36" fillId="0" borderId="12" xfId="0" applyNumberFormat="1" applyFont="1" applyFill="1" applyBorder="1" applyAlignment="1">
      <alignment horizontal="left" vertical="top" wrapText="1"/>
    </xf>
    <xf numFmtId="4" fontId="36" fillId="0" borderId="12" xfId="0" applyNumberFormat="1" applyFont="1" applyFill="1" applyBorder="1" applyAlignment="1">
      <alignment horizontal="center" vertical="top" wrapText="1"/>
    </xf>
    <xf numFmtId="204" fontId="24" fillId="32" borderId="10" xfId="0" applyNumberFormat="1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center" vertical="top" wrapText="1"/>
    </xf>
    <xf numFmtId="0" fontId="44" fillId="0" borderId="10" xfId="58" applyFont="1" applyFill="1" applyBorder="1" applyAlignment="1">
      <alignment horizontal="center" vertical="top" wrapText="1"/>
      <protection/>
    </xf>
    <xf numFmtId="212" fontId="44" fillId="0" borderId="10" xfId="58" applyNumberFormat="1" applyFont="1" applyFill="1" applyBorder="1" applyAlignment="1">
      <alignment horizontal="center" vertical="top" wrapText="1"/>
      <protection/>
    </xf>
    <xf numFmtId="0" fontId="44" fillId="0" borderId="10" xfId="66" applyFont="1" applyBorder="1" applyAlignment="1">
      <alignment horizontal="center" vertical="top"/>
      <protection/>
    </xf>
    <xf numFmtId="0" fontId="44" fillId="0" borderId="12" xfId="58" applyNumberFormat="1" applyFont="1" applyFill="1" applyBorder="1" applyAlignment="1">
      <alignment horizontal="left" vertical="top" wrapText="1"/>
      <protection/>
    </xf>
    <xf numFmtId="0" fontId="44" fillId="0" borderId="12" xfId="0" applyFont="1" applyFill="1" applyBorder="1" applyAlignment="1">
      <alignment horizontal="center" vertical="top" wrapText="1"/>
    </xf>
    <xf numFmtId="0" fontId="44" fillId="0" borderId="12" xfId="58" applyFont="1" applyFill="1" applyBorder="1" applyAlignment="1">
      <alignment horizontal="center" vertical="top" wrapText="1"/>
      <protection/>
    </xf>
    <xf numFmtId="212" fontId="44" fillId="0" borderId="12" xfId="58" applyNumberFormat="1" applyFont="1" applyFill="1" applyBorder="1" applyAlignment="1">
      <alignment horizontal="center" vertical="top" wrapText="1"/>
      <protection/>
    </xf>
    <xf numFmtId="49" fontId="44" fillId="0" borderId="10" xfId="0" applyNumberFormat="1" applyFont="1" applyBorder="1" applyAlignment="1">
      <alignment horizontal="left" vertical="top" wrapText="1"/>
    </xf>
    <xf numFmtId="0" fontId="44" fillId="0" borderId="10" xfId="0" applyNumberFormat="1" applyFont="1" applyBorder="1" applyAlignment="1">
      <alignment horizontal="center" vertical="top" wrapText="1"/>
    </xf>
    <xf numFmtId="204" fontId="44" fillId="0" borderId="10" xfId="0" applyNumberFormat="1" applyFont="1" applyBorder="1" applyAlignment="1">
      <alignment horizontal="center" vertical="top" wrapText="1"/>
    </xf>
    <xf numFmtId="0" fontId="44" fillId="0" borderId="10" xfId="0" applyFont="1" applyBorder="1" applyAlignment="1" quotePrefix="1">
      <alignment horizontal="center" vertical="top" wrapText="1"/>
    </xf>
    <xf numFmtId="49" fontId="44" fillId="32" borderId="10" xfId="0" applyNumberFormat="1" applyFont="1" applyFill="1" applyBorder="1" applyAlignment="1">
      <alignment horizontal="left" vertical="top" wrapText="1"/>
    </xf>
    <xf numFmtId="49" fontId="44" fillId="33" borderId="10" xfId="0" applyNumberFormat="1" applyFont="1" applyFill="1" applyBorder="1" applyAlignment="1">
      <alignment horizontal="center" vertical="top" wrapText="1"/>
    </xf>
    <xf numFmtId="0" fontId="44" fillId="32" borderId="10" xfId="0" applyNumberFormat="1" applyFont="1" applyFill="1" applyBorder="1" applyAlignment="1">
      <alignment horizontal="center" vertical="top" wrapText="1"/>
    </xf>
    <xf numFmtId="204" fontId="44" fillId="32" borderId="10" xfId="0" applyNumberFormat="1" applyFont="1" applyFill="1" applyBorder="1" applyAlignment="1">
      <alignment horizontal="center" vertical="top" wrapText="1"/>
    </xf>
    <xf numFmtId="0" fontId="44" fillId="0" borderId="10" xfId="0" applyNumberFormat="1" applyFont="1" applyFill="1" applyBorder="1" applyAlignment="1">
      <alignment horizontal="justify" vertical="top"/>
    </xf>
    <xf numFmtId="204" fontId="44" fillId="0" borderId="10" xfId="0" applyNumberFormat="1" applyFont="1" applyFill="1" applyBorder="1" applyAlignment="1">
      <alignment horizontal="center" vertical="top" wrapText="1"/>
    </xf>
    <xf numFmtId="2" fontId="44" fillId="0" borderId="10" xfId="0" applyNumberFormat="1" applyFont="1" applyFill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left" vertical="top" wrapText="1"/>
    </xf>
    <xf numFmtId="49" fontId="25" fillId="0" borderId="10" xfId="0" applyNumberFormat="1" applyFont="1" applyBorder="1" applyAlignment="1">
      <alignment horizontal="center" vertical="top" wrapText="1"/>
    </xf>
    <xf numFmtId="204" fontId="25" fillId="0" borderId="10" xfId="0" applyNumberFormat="1" applyFont="1" applyBorder="1" applyAlignment="1" applyProtection="1">
      <alignment horizontal="center" vertical="top" wrapText="1"/>
      <protection locked="0"/>
    </xf>
    <xf numFmtId="0" fontId="51" fillId="0" borderId="10" xfId="0" applyFont="1" applyBorder="1" applyAlignment="1" quotePrefix="1">
      <alignment horizontal="center" vertical="top" wrapText="1"/>
    </xf>
    <xf numFmtId="0" fontId="44" fillId="0" borderId="10" xfId="0" applyFont="1" applyBorder="1" applyAlignment="1" quotePrefix="1">
      <alignment horizontal="left" vertical="top" wrapText="1"/>
    </xf>
    <xf numFmtId="206" fontId="44" fillId="0" borderId="10" xfId="0" applyNumberFormat="1" applyFont="1" applyBorder="1" applyAlignment="1" quotePrefix="1">
      <alignment horizontal="center" vertical="top" wrapText="1"/>
    </xf>
    <xf numFmtId="2" fontId="44" fillId="0" borderId="10" xfId="0" applyNumberFormat="1" applyFont="1" applyBorder="1" applyAlignment="1" quotePrefix="1">
      <alignment horizontal="center" vertical="top" wrapText="1"/>
    </xf>
    <xf numFmtId="0" fontId="44" fillId="0" borderId="10" xfId="0" applyFont="1" applyBorder="1" applyAlignment="1">
      <alignment horizontal="left" vertical="top" wrapText="1"/>
    </xf>
    <xf numFmtId="205" fontId="44" fillId="0" borderId="10" xfId="0" applyNumberFormat="1" applyFont="1" applyBorder="1" applyAlignment="1" quotePrefix="1">
      <alignment horizontal="center" vertical="top" wrapText="1"/>
    </xf>
    <xf numFmtId="0" fontId="44" fillId="0" borderId="10" xfId="58" applyNumberFormat="1" applyFont="1" applyFill="1" applyBorder="1" applyAlignment="1">
      <alignment horizontal="left" vertical="top" wrapText="1"/>
      <protection/>
    </xf>
    <xf numFmtId="4" fontId="44" fillId="0" borderId="10" xfId="58" applyNumberFormat="1" applyFont="1" applyFill="1" applyBorder="1" applyAlignment="1">
      <alignment horizontal="center" vertical="top" wrapText="1"/>
      <protection/>
    </xf>
    <xf numFmtId="204" fontId="44" fillId="0" borderId="10" xfId="58" applyNumberFormat="1" applyFont="1" applyFill="1" applyBorder="1" applyAlignment="1">
      <alignment horizontal="center" vertical="top" wrapText="1"/>
      <protection/>
    </xf>
    <xf numFmtId="0" fontId="36" fillId="0" borderId="10" xfId="66" applyFont="1" applyBorder="1" applyAlignment="1">
      <alignment horizontal="center" vertical="top"/>
      <protection/>
    </xf>
    <xf numFmtId="212" fontId="36" fillId="0" borderId="10" xfId="0" applyNumberFormat="1" applyFont="1" applyFill="1" applyBorder="1" applyAlignment="1">
      <alignment horizontal="center" vertical="top" wrapText="1"/>
    </xf>
    <xf numFmtId="212" fontId="104" fillId="0" borderId="10" xfId="0" applyNumberFormat="1" applyFont="1" applyFill="1" applyBorder="1" applyAlignment="1">
      <alignment horizontal="center" vertical="top"/>
    </xf>
    <xf numFmtId="204" fontId="36" fillId="0" borderId="12" xfId="0" applyNumberFormat="1" applyFont="1" applyFill="1" applyBorder="1" applyAlignment="1">
      <alignment horizontal="center" vertical="top"/>
    </xf>
    <xf numFmtId="0" fontId="36" fillId="0" borderId="10" xfId="66" applyFont="1" applyBorder="1" applyAlignment="1">
      <alignment vertical="top" wrapText="1"/>
      <protection/>
    </xf>
    <xf numFmtId="2" fontId="36" fillId="0" borderId="10" xfId="66" applyNumberFormat="1" applyFont="1" applyBorder="1" applyAlignment="1">
      <alignment horizontal="center" vertical="top"/>
      <protection/>
    </xf>
    <xf numFmtId="204" fontId="36" fillId="0" borderId="10" xfId="66" applyNumberFormat="1" applyFont="1" applyBorder="1" applyAlignment="1">
      <alignment horizontal="center" vertical="top"/>
      <protection/>
    </xf>
    <xf numFmtId="0" fontId="36" fillId="32" borderId="10" xfId="0" applyFont="1" applyFill="1" applyBorder="1" applyAlignment="1">
      <alignment horizontal="left" vertical="top" wrapText="1"/>
    </xf>
    <xf numFmtId="0" fontId="36" fillId="32" borderId="10" xfId="0" applyFont="1" applyFill="1" applyBorder="1" applyAlignment="1">
      <alignment horizontal="center" vertical="top" wrapText="1"/>
    </xf>
    <xf numFmtId="204" fontId="36" fillId="32" borderId="10" xfId="0" applyNumberFormat="1" applyFont="1" applyFill="1" applyBorder="1" applyAlignment="1">
      <alignment horizontal="center" vertical="top" wrapText="1"/>
    </xf>
    <xf numFmtId="0" fontId="109" fillId="0" borderId="0" xfId="0" applyFont="1" applyAlignment="1">
      <alignment/>
    </xf>
    <xf numFmtId="0" fontId="44" fillId="0" borderId="10" xfId="66" applyFont="1" applyBorder="1" applyAlignment="1">
      <alignment horizontal="left" vertical="top" wrapText="1"/>
      <protection/>
    </xf>
    <xf numFmtId="2" fontId="44" fillId="0" borderId="10" xfId="66" applyNumberFormat="1" applyFont="1" applyBorder="1" applyAlignment="1">
      <alignment horizontal="center" vertical="top"/>
      <protection/>
    </xf>
    <xf numFmtId="0" fontId="110" fillId="0" borderId="0" xfId="0" applyFont="1" applyAlignment="1">
      <alignment vertical="top" wrapText="1"/>
    </xf>
    <xf numFmtId="204" fontId="44" fillId="0" borderId="10" xfId="66" applyNumberFormat="1" applyFont="1" applyBorder="1" applyAlignment="1">
      <alignment horizontal="center" vertical="top"/>
      <protection/>
    </xf>
    <xf numFmtId="0" fontId="52" fillId="0" borderId="12" xfId="66" applyFont="1" applyBorder="1" applyAlignment="1">
      <alignment horizontal="center" vertical="top"/>
      <protection/>
    </xf>
    <xf numFmtId="0" fontId="25" fillId="32" borderId="10" xfId="0" applyFont="1" applyFill="1" applyBorder="1" applyAlignment="1">
      <alignment horizontal="left" vertical="top" wrapText="1"/>
    </xf>
    <xf numFmtId="0" fontId="25" fillId="32" borderId="10" xfId="0" applyFont="1" applyFill="1" applyBorder="1" applyAlignment="1">
      <alignment horizontal="center" vertical="top" wrapText="1"/>
    </xf>
    <xf numFmtId="0" fontId="25" fillId="32" borderId="10" xfId="0" applyNumberFormat="1" applyFont="1" applyFill="1" applyBorder="1" applyAlignment="1">
      <alignment horizontal="center" vertical="top" wrapText="1"/>
    </xf>
    <xf numFmtId="204" fontId="25" fillId="32" borderId="10" xfId="0" applyNumberFormat="1" applyFont="1" applyFill="1" applyBorder="1" applyAlignment="1">
      <alignment horizontal="center" vertical="top" wrapText="1"/>
    </xf>
    <xf numFmtId="1" fontId="25" fillId="32" borderId="10" xfId="0" applyNumberFormat="1" applyFont="1" applyFill="1" applyBorder="1" applyAlignment="1">
      <alignment horizontal="center" vertical="top" wrapText="1"/>
    </xf>
    <xf numFmtId="49" fontId="25" fillId="32" borderId="10" xfId="0" applyNumberFormat="1" applyFont="1" applyFill="1" applyBorder="1" applyAlignment="1">
      <alignment horizontal="left" vertical="top" wrapText="1"/>
    </xf>
    <xf numFmtId="2" fontId="25" fillId="32" borderId="10" xfId="0" applyNumberFormat="1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4" fillId="33" borderId="13" xfId="0" applyFont="1" applyFill="1" applyBorder="1" applyAlignment="1">
      <alignment horizontal="center" vertical="top" wrapText="1"/>
    </xf>
    <xf numFmtId="204" fontId="25" fillId="0" borderId="10" xfId="0" applyNumberFormat="1" applyFont="1" applyBorder="1" applyAlignment="1">
      <alignment horizontal="center" vertical="top" wrapText="1"/>
    </xf>
    <xf numFmtId="2" fontId="25" fillId="0" borderId="10" xfId="0" applyNumberFormat="1" applyFont="1" applyBorder="1" applyAlignment="1" applyProtection="1">
      <alignment horizontal="center" vertical="top" wrapText="1"/>
      <protection locked="0"/>
    </xf>
    <xf numFmtId="2" fontId="25" fillId="0" borderId="10" xfId="0" applyNumberFormat="1" applyFont="1" applyBorder="1" applyAlignment="1">
      <alignment horizontal="center" vertical="top" wrapText="1"/>
    </xf>
    <xf numFmtId="1" fontId="26" fillId="32" borderId="10" xfId="0" applyNumberFormat="1" applyFont="1" applyFill="1" applyBorder="1" applyAlignment="1">
      <alignment horizontal="center" vertical="top" wrapText="1"/>
    </xf>
    <xf numFmtId="49" fontId="26" fillId="32" borderId="10" xfId="0" applyNumberFormat="1" applyFont="1" applyFill="1" applyBorder="1" applyAlignment="1">
      <alignment horizontal="left" vertical="top" wrapText="1"/>
    </xf>
    <xf numFmtId="49" fontId="26" fillId="32" borderId="10" xfId="0" applyNumberFormat="1" applyFont="1" applyFill="1" applyBorder="1" applyAlignment="1">
      <alignment horizontal="center" vertical="top" wrapText="1"/>
    </xf>
    <xf numFmtId="0" fontId="26" fillId="32" borderId="10" xfId="0" applyNumberFormat="1" applyFont="1" applyFill="1" applyBorder="1" applyAlignment="1" applyProtection="1">
      <alignment horizontal="center" vertical="top" wrapText="1"/>
      <protection locked="0"/>
    </xf>
    <xf numFmtId="204" fontId="26" fillId="32" borderId="10" xfId="0" applyNumberFormat="1" applyFont="1" applyFill="1" applyBorder="1" applyAlignment="1" applyProtection="1">
      <alignment horizontal="center" vertical="top" wrapText="1"/>
      <protection locked="0"/>
    </xf>
    <xf numFmtId="49" fontId="25" fillId="32" borderId="10" xfId="0" applyNumberFormat="1" applyFont="1" applyFill="1" applyBorder="1" applyAlignment="1">
      <alignment horizontal="center" vertical="top" wrapText="1"/>
    </xf>
    <xf numFmtId="0" fontId="25" fillId="32" borderId="10" xfId="0" applyNumberFormat="1" applyFont="1" applyFill="1" applyBorder="1" applyAlignment="1" applyProtection="1">
      <alignment horizontal="center" vertical="top" wrapText="1"/>
      <protection locked="0"/>
    </xf>
    <xf numFmtId="204" fontId="25" fillId="32" borderId="10" xfId="0" applyNumberFormat="1" applyFont="1" applyFill="1" applyBorder="1" applyAlignment="1" applyProtection="1">
      <alignment horizontal="center" vertical="top" wrapText="1"/>
      <protection locked="0"/>
    </xf>
    <xf numFmtId="0" fontId="44" fillId="0" borderId="10" xfId="0" applyNumberFormat="1" applyFont="1" applyBorder="1" applyAlignment="1" applyProtection="1">
      <alignment horizontal="center" vertical="top" wrapText="1"/>
      <protection locked="0"/>
    </xf>
    <xf numFmtId="204" fontId="44" fillId="32" borderId="10" xfId="0" applyNumberFormat="1" applyFont="1" applyFill="1" applyBorder="1" applyAlignment="1" applyProtection="1">
      <alignment horizontal="center" vertical="top" wrapText="1"/>
      <protection locked="0"/>
    </xf>
    <xf numFmtId="204" fontId="44" fillId="0" borderId="10" xfId="0" applyNumberFormat="1" applyFont="1" applyBorder="1" applyAlignment="1" applyProtection="1">
      <alignment horizontal="center" vertical="top" wrapText="1"/>
      <protection locked="0"/>
    </xf>
    <xf numFmtId="204" fontId="44" fillId="0" borderId="10" xfId="66" applyNumberFormat="1" applyFont="1" applyBorder="1" applyAlignment="1">
      <alignment horizontal="center" vertical="top" wrapText="1"/>
      <protection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24" fillId="0" borderId="0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30" fillId="0" borderId="0" xfId="0" applyFont="1" applyAlignment="1">
      <alignment horizontal="center" vertical="top" wrapText="1"/>
    </xf>
    <xf numFmtId="0" fontId="30" fillId="0" borderId="11" xfId="66" applyFont="1" applyBorder="1" applyAlignment="1">
      <alignment horizontal="center" vertical="center"/>
      <protection/>
    </xf>
    <xf numFmtId="0" fontId="30" fillId="0" borderId="12" xfId="66" applyFont="1" applyBorder="1" applyAlignment="1">
      <alignment horizontal="center" vertical="center"/>
      <protection/>
    </xf>
    <xf numFmtId="0" fontId="30" fillId="0" borderId="10" xfId="66" applyFont="1" applyBorder="1" applyAlignment="1">
      <alignment horizontal="center" vertical="center" wrapText="1"/>
      <protection/>
    </xf>
    <xf numFmtId="0" fontId="30" fillId="0" borderId="11" xfId="66" applyFont="1" applyBorder="1" applyAlignment="1">
      <alignment horizontal="center" vertical="center" textRotation="90" wrapText="1"/>
      <protection/>
    </xf>
    <xf numFmtId="0" fontId="30" fillId="0" borderId="12" xfId="66" applyFont="1" applyBorder="1" applyAlignment="1">
      <alignment horizontal="center" vertical="center" textRotation="90" wrapText="1"/>
      <protection/>
    </xf>
    <xf numFmtId="0" fontId="30" fillId="0" borderId="10" xfId="66" applyFont="1" applyBorder="1" applyAlignment="1">
      <alignment horizontal="center" vertical="center"/>
      <protection/>
    </xf>
    <xf numFmtId="0" fontId="24" fillId="0" borderId="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36" fillId="0" borderId="0" xfId="0" applyNumberFormat="1" applyFont="1" applyBorder="1" applyAlignment="1">
      <alignment horizontal="center" vertical="top" wrapText="1"/>
    </xf>
    <xf numFmtId="0" fontId="30" fillId="0" borderId="0" xfId="0" applyNumberFormat="1" applyFont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36" fillId="0" borderId="14" xfId="0" applyNumberFormat="1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textRotation="90" wrapText="1"/>
    </xf>
    <xf numFmtId="2" fontId="30" fillId="0" borderId="12" xfId="0" applyNumberFormat="1" applyFont="1" applyBorder="1" applyAlignment="1">
      <alignment horizontal="center" vertical="center" textRotation="90" wrapText="1"/>
    </xf>
    <xf numFmtId="0" fontId="30" fillId="0" borderId="15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2" fontId="30" fillId="0" borderId="15" xfId="0" applyNumberFormat="1" applyFont="1" applyBorder="1" applyAlignment="1">
      <alignment horizontal="center" vertical="center" wrapText="1"/>
    </xf>
    <xf numFmtId="2" fontId="30" fillId="0" borderId="13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0" fillId="0" borderId="11" xfId="66" applyFont="1" applyBorder="1" applyAlignment="1">
      <alignment horizontal="center" vertical="center"/>
      <protection/>
    </xf>
    <xf numFmtId="0" fontId="20" fillId="0" borderId="12" xfId="66" applyFont="1" applyBorder="1" applyAlignment="1">
      <alignment horizontal="center" vertical="center"/>
      <protection/>
    </xf>
    <xf numFmtId="0" fontId="20" fillId="0" borderId="10" xfId="66" applyFont="1" applyBorder="1" applyAlignment="1">
      <alignment horizontal="center" vertical="center" wrapText="1"/>
      <protection/>
    </xf>
    <xf numFmtId="0" fontId="20" fillId="0" borderId="11" xfId="66" applyFont="1" applyBorder="1" applyAlignment="1">
      <alignment horizontal="center" vertical="center" textRotation="90" wrapText="1"/>
      <protection/>
    </xf>
    <xf numFmtId="0" fontId="20" fillId="0" borderId="12" xfId="66" applyFont="1" applyBorder="1" applyAlignment="1">
      <alignment horizontal="center" vertical="center" textRotation="90" wrapText="1"/>
      <protection/>
    </xf>
    <xf numFmtId="0" fontId="20" fillId="0" borderId="10" xfId="66" applyFont="1" applyBorder="1" applyAlignment="1">
      <alignment horizontal="center" vertical="center"/>
      <protection/>
    </xf>
    <xf numFmtId="0" fontId="20" fillId="0" borderId="0" xfId="0" applyNumberFormat="1" applyFont="1" applyBorder="1" applyAlignment="1">
      <alignment horizontal="center" vertical="top" wrapText="1"/>
    </xf>
    <xf numFmtId="0" fontId="30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30" fillId="0" borderId="0" xfId="66" applyFont="1" applyFill="1" applyBorder="1" applyAlignment="1">
      <alignment horizontal="center" vertical="top" wrapText="1"/>
      <protection/>
    </xf>
    <xf numFmtId="0" fontId="20" fillId="0" borderId="11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center" vertical="center" textRotation="90" wrapText="1"/>
    </xf>
    <xf numFmtId="0" fontId="30" fillId="0" borderId="0" xfId="66" applyFont="1" applyBorder="1" applyAlignment="1">
      <alignment horizontal="center"/>
      <protection/>
    </xf>
    <xf numFmtId="0" fontId="36" fillId="0" borderId="0" xfId="66" applyFont="1" applyAlignment="1">
      <alignment horizontal="center" vertical="top" wrapText="1"/>
      <protection/>
    </xf>
    <xf numFmtId="0" fontId="30" fillId="0" borderId="0" xfId="66" applyFont="1" applyBorder="1" applyAlignment="1">
      <alignment horizontal="center" vertical="top"/>
      <protection/>
    </xf>
    <xf numFmtId="0" fontId="30" fillId="0" borderId="0" xfId="66" applyFont="1" applyAlignment="1">
      <alignment horizontal="left" vertical="top"/>
      <protection/>
    </xf>
    <xf numFmtId="0" fontId="30" fillId="0" borderId="0" xfId="66" applyFont="1" applyAlignment="1">
      <alignment horizontal="center" vertical="top" wrapText="1"/>
      <protection/>
    </xf>
    <xf numFmtId="0" fontId="20" fillId="0" borderId="10" xfId="66" applyFont="1" applyBorder="1" applyAlignment="1">
      <alignment horizontal="center"/>
      <protection/>
    </xf>
    <xf numFmtId="0" fontId="20" fillId="0" borderId="0" xfId="66" applyFont="1" applyAlignment="1">
      <alignment horizontal="left" vertical="top"/>
      <protection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4 3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Обычный 2" xfId="65"/>
    <cellStyle name="Обычный_Лист1" xfId="66"/>
    <cellStyle name="Финансовый 2" xfId="67"/>
    <cellStyle name="მძიმე 2" xfId="68"/>
    <cellStyle name="ჩვეულებრივი 2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06">
      <selection activeCell="C121" sqref="C121"/>
    </sheetView>
  </sheetViews>
  <sheetFormatPr defaultColWidth="9.00390625" defaultRowHeight="12.75"/>
  <cols>
    <col min="1" max="1" width="5.875" style="0" customWidth="1"/>
    <col min="2" max="2" width="11.375" style="0" customWidth="1"/>
    <col min="3" max="3" width="41.375" style="0" customWidth="1"/>
    <col min="4" max="4" width="8.125" style="0" customWidth="1"/>
    <col min="5" max="5" width="8.875" style="0" customWidth="1"/>
    <col min="6" max="6" width="9.00390625" style="0" customWidth="1"/>
    <col min="8" max="8" width="8.25390625" style="0" customWidth="1"/>
  </cols>
  <sheetData>
    <row r="1" spans="1:8" ht="18">
      <c r="A1" s="400" t="s">
        <v>62</v>
      </c>
      <c r="B1" s="400"/>
      <c r="C1" s="400"/>
      <c r="D1" s="400"/>
      <c r="E1" s="400"/>
      <c r="F1" s="400"/>
      <c r="G1" s="400"/>
      <c r="H1" s="400"/>
    </row>
    <row r="2" spans="1:8" ht="6.75" customHeight="1">
      <c r="A2" s="13"/>
      <c r="B2" s="13"/>
      <c r="C2" s="13"/>
      <c r="D2" s="13"/>
      <c r="E2" s="13"/>
      <c r="F2" s="13"/>
      <c r="G2" s="13"/>
      <c r="H2" s="13"/>
    </row>
    <row r="3" spans="1:8" ht="35.25" customHeight="1">
      <c r="A3" s="401" t="s">
        <v>117</v>
      </c>
      <c r="B3" s="401"/>
      <c r="C3" s="401"/>
      <c r="D3" s="401"/>
      <c r="E3" s="401"/>
      <c r="F3" s="401"/>
      <c r="G3" s="401"/>
      <c r="H3" s="401"/>
    </row>
    <row r="4" spans="1:8" ht="17.25" customHeight="1">
      <c r="A4" s="402" t="s">
        <v>108</v>
      </c>
      <c r="B4" s="402"/>
      <c r="C4" s="402"/>
      <c r="D4" s="402"/>
      <c r="E4" s="402"/>
      <c r="F4" s="402"/>
      <c r="G4" s="402"/>
      <c r="H4" s="402"/>
    </row>
    <row r="5" spans="1:8" ht="15.75" hidden="1">
      <c r="A5" s="28"/>
      <c r="B5" s="28"/>
      <c r="C5" s="28"/>
      <c r="D5" s="28"/>
      <c r="E5" s="28"/>
      <c r="F5" s="28"/>
      <c r="G5" s="28"/>
      <c r="H5" s="28"/>
    </row>
    <row r="6" spans="1:8" ht="15.75" hidden="1">
      <c r="A6" s="403"/>
      <c r="B6" s="403"/>
      <c r="C6" s="403"/>
      <c r="D6" s="403"/>
      <c r="E6" s="403"/>
      <c r="F6" s="403"/>
      <c r="G6" s="403"/>
      <c r="H6" s="403"/>
    </row>
    <row r="7" spans="1:8" ht="15.75">
      <c r="A7" s="399" t="s">
        <v>80</v>
      </c>
      <c r="B7" s="399"/>
      <c r="C7" s="399"/>
      <c r="D7" s="399"/>
      <c r="E7" s="36" t="e">
        <f>H132</f>
        <v>#REF!</v>
      </c>
      <c r="F7" s="28" t="s">
        <v>5</v>
      </c>
      <c r="G7" s="26"/>
      <c r="H7" s="26"/>
    </row>
    <row r="8" spans="1:8" ht="15.75">
      <c r="A8" s="399" t="s">
        <v>81</v>
      </c>
      <c r="B8" s="399"/>
      <c r="C8" s="399"/>
      <c r="D8" s="399"/>
      <c r="E8" s="36" t="e">
        <f>H125</f>
        <v>#REF!</v>
      </c>
      <c r="F8" s="28" t="s">
        <v>5</v>
      </c>
      <c r="G8" s="26"/>
      <c r="H8" s="26"/>
    </row>
    <row r="9" spans="1:8" ht="15.75">
      <c r="A9" s="391" t="s">
        <v>82</v>
      </c>
      <c r="B9" s="391"/>
      <c r="C9" s="391"/>
      <c r="D9" s="391"/>
      <c r="E9" s="36" t="e">
        <f>E8/4.6</f>
        <v>#REF!</v>
      </c>
      <c r="F9" s="31" t="s">
        <v>41</v>
      </c>
      <c r="G9" s="30"/>
      <c r="H9" s="30"/>
    </row>
    <row r="10" spans="1:8" ht="15">
      <c r="A10" s="392" t="s">
        <v>118</v>
      </c>
      <c r="B10" s="392"/>
      <c r="C10" s="392"/>
      <c r="D10" s="392"/>
      <c r="E10" s="392"/>
      <c r="F10" s="392"/>
      <c r="G10" s="392"/>
      <c r="H10" s="392"/>
    </row>
    <row r="11" spans="1:8" ht="13.5" customHeight="1">
      <c r="A11" s="6"/>
      <c r="B11" s="6"/>
      <c r="C11" s="6"/>
      <c r="D11" s="6"/>
      <c r="E11" s="6"/>
      <c r="F11" s="2"/>
      <c r="G11" s="2"/>
      <c r="H11" s="1"/>
    </row>
    <row r="12" spans="1:8" ht="30" customHeight="1">
      <c r="A12" s="393" t="s">
        <v>6</v>
      </c>
      <c r="B12" s="394" t="s">
        <v>24</v>
      </c>
      <c r="C12" s="395" t="s">
        <v>25</v>
      </c>
      <c r="D12" s="396" t="s">
        <v>13</v>
      </c>
      <c r="E12" s="397" t="s">
        <v>21</v>
      </c>
      <c r="F12" s="397"/>
      <c r="G12" s="398" t="s">
        <v>7</v>
      </c>
      <c r="H12" s="398"/>
    </row>
    <row r="13" spans="1:8" ht="49.5">
      <c r="A13" s="393"/>
      <c r="B13" s="394"/>
      <c r="C13" s="395"/>
      <c r="D13" s="396"/>
      <c r="E13" s="7" t="s">
        <v>13</v>
      </c>
      <c r="F13" s="7" t="s">
        <v>23</v>
      </c>
      <c r="G13" s="7" t="s">
        <v>22</v>
      </c>
      <c r="H13" s="18" t="s">
        <v>14</v>
      </c>
    </row>
    <row r="14" spans="1:8" ht="12.75">
      <c r="A14" s="3" t="s">
        <v>15</v>
      </c>
      <c r="B14" s="3" t="s">
        <v>16</v>
      </c>
      <c r="C14" s="3" t="s">
        <v>17</v>
      </c>
      <c r="D14" s="3" t="s">
        <v>18</v>
      </c>
      <c r="E14" s="3" t="s">
        <v>19</v>
      </c>
      <c r="F14" s="17" t="s">
        <v>20</v>
      </c>
      <c r="G14" s="3" t="s">
        <v>8</v>
      </c>
      <c r="H14" s="19">
        <v>8</v>
      </c>
    </row>
    <row r="15" spans="1:8" s="14" customFormat="1" ht="49.5" customHeight="1">
      <c r="A15" s="3" t="s">
        <v>15</v>
      </c>
      <c r="B15" s="3" t="s">
        <v>95</v>
      </c>
      <c r="C15" s="5" t="s">
        <v>119</v>
      </c>
      <c r="D15" s="3" t="s">
        <v>53</v>
      </c>
      <c r="E15" s="12"/>
      <c r="F15" s="17">
        <v>30</v>
      </c>
      <c r="G15" s="12"/>
      <c r="H15" s="35">
        <f>H16+H17++H18++H19++H20++H21</f>
        <v>189.13044799999997</v>
      </c>
    </row>
    <row r="16" spans="1:8" ht="18.75" customHeight="1">
      <c r="A16" s="10">
        <f aca="true" t="shared" si="0" ref="A16:A21">A15+0.1</f>
        <v>1.1</v>
      </c>
      <c r="B16" s="4" t="s">
        <v>43</v>
      </c>
      <c r="C16" s="16" t="s">
        <v>94</v>
      </c>
      <c r="D16" s="4" t="s">
        <v>54</v>
      </c>
      <c r="E16" s="8">
        <v>0.12</v>
      </c>
      <c r="F16" s="10">
        <f>E16*F15</f>
        <v>3.5999999999999996</v>
      </c>
      <c r="G16" s="8">
        <v>4.6</v>
      </c>
      <c r="H16" s="21">
        <f aca="true" t="shared" si="1" ref="H16:H21">F16*G16</f>
        <v>16.56</v>
      </c>
    </row>
    <row r="17" spans="1:8" ht="14.25">
      <c r="A17" s="10">
        <f t="shared" si="0"/>
        <v>1.2000000000000002</v>
      </c>
      <c r="B17" s="4"/>
      <c r="C17" s="16" t="s">
        <v>96</v>
      </c>
      <c r="D17" s="4" t="s">
        <v>5</v>
      </c>
      <c r="E17" s="8">
        <v>0.06</v>
      </c>
      <c r="F17" s="10">
        <f>E17*F15</f>
        <v>1.7999999999999998</v>
      </c>
      <c r="G17" s="8">
        <v>3.2</v>
      </c>
      <c r="H17" s="21">
        <f t="shared" si="1"/>
        <v>5.76</v>
      </c>
    </row>
    <row r="18" spans="1:8" ht="17.25" customHeight="1">
      <c r="A18" s="10">
        <f t="shared" si="0"/>
        <v>1.3000000000000003</v>
      </c>
      <c r="B18" s="4"/>
      <c r="C18" s="16" t="s">
        <v>112</v>
      </c>
      <c r="D18" s="4" t="s">
        <v>53</v>
      </c>
      <c r="E18" s="9">
        <v>1.01</v>
      </c>
      <c r="F18" s="10">
        <f>E18*F15</f>
        <v>30.3</v>
      </c>
      <c r="G18" s="8">
        <v>4.1</v>
      </c>
      <c r="H18" s="21">
        <f t="shared" si="1"/>
        <v>124.22999999999999</v>
      </c>
    </row>
    <row r="19" spans="1:8" ht="14.25">
      <c r="A19" s="10">
        <f t="shared" si="0"/>
        <v>1.4000000000000004</v>
      </c>
      <c r="B19" s="4"/>
      <c r="C19" s="16" t="s">
        <v>89</v>
      </c>
      <c r="D19" s="4" t="s">
        <v>55</v>
      </c>
      <c r="E19" s="10"/>
      <c r="F19" s="10">
        <v>13</v>
      </c>
      <c r="G19" s="8">
        <v>0.8</v>
      </c>
      <c r="H19" s="21">
        <f t="shared" si="1"/>
        <v>10.4</v>
      </c>
    </row>
    <row r="20" spans="1:8" ht="14.25">
      <c r="A20" s="10">
        <f t="shared" si="0"/>
        <v>1.5000000000000004</v>
      </c>
      <c r="B20" s="4"/>
      <c r="C20" s="16" t="s">
        <v>90</v>
      </c>
      <c r="D20" s="4" t="s">
        <v>55</v>
      </c>
      <c r="E20" s="10"/>
      <c r="F20" s="10">
        <v>3</v>
      </c>
      <c r="G20" s="8">
        <v>10.2</v>
      </c>
      <c r="H20" s="21">
        <f t="shared" si="1"/>
        <v>30.599999999999998</v>
      </c>
    </row>
    <row r="21" spans="1:8" ht="14.25">
      <c r="A21" s="10">
        <f t="shared" si="0"/>
        <v>1.6000000000000005</v>
      </c>
      <c r="B21" s="4"/>
      <c r="C21" s="16" t="s">
        <v>42</v>
      </c>
      <c r="D21" s="4" t="s">
        <v>5</v>
      </c>
      <c r="E21" s="8">
        <v>0.0163</v>
      </c>
      <c r="F21" s="10">
        <f>E21*F18</f>
        <v>0.49388999999999994</v>
      </c>
      <c r="G21" s="8">
        <v>3.2</v>
      </c>
      <c r="H21" s="21">
        <f t="shared" si="1"/>
        <v>1.5804479999999999</v>
      </c>
    </row>
    <row r="22" spans="1:8" s="14" customFormat="1" ht="46.5" customHeight="1">
      <c r="A22" s="3" t="s">
        <v>16</v>
      </c>
      <c r="B22" s="3" t="s">
        <v>95</v>
      </c>
      <c r="C22" s="5" t="s">
        <v>109</v>
      </c>
      <c r="D22" s="3" t="s">
        <v>53</v>
      </c>
      <c r="E22" s="12"/>
      <c r="F22" s="17">
        <v>24</v>
      </c>
      <c r="G22" s="12"/>
      <c r="H22" s="35">
        <f>H23+H24++H25+H26++H27++H28</f>
        <v>120.92035840000001</v>
      </c>
    </row>
    <row r="23" spans="1:8" ht="14.25">
      <c r="A23" s="10">
        <f aca="true" t="shared" si="2" ref="A23:A28">A22+0.1</f>
        <v>2.1</v>
      </c>
      <c r="B23" s="4" t="s">
        <v>43</v>
      </c>
      <c r="C23" s="16" t="s">
        <v>94</v>
      </c>
      <c r="D23" s="4" t="s">
        <v>54</v>
      </c>
      <c r="E23" s="8">
        <v>0.12</v>
      </c>
      <c r="F23" s="10">
        <f>E23*F22</f>
        <v>2.88</v>
      </c>
      <c r="G23" s="8">
        <v>4.6</v>
      </c>
      <c r="H23" s="21">
        <f aca="true" t="shared" si="3" ref="H23:H28">F23*G23</f>
        <v>13.248</v>
      </c>
    </row>
    <row r="24" spans="1:8" ht="14.25">
      <c r="A24" s="10">
        <f t="shared" si="2"/>
        <v>2.2</v>
      </c>
      <c r="B24" s="4"/>
      <c r="C24" s="16" t="s">
        <v>96</v>
      </c>
      <c r="D24" s="4" t="s">
        <v>5</v>
      </c>
      <c r="E24" s="8">
        <v>0.06</v>
      </c>
      <c r="F24" s="10">
        <f>E24*F22</f>
        <v>1.44</v>
      </c>
      <c r="G24" s="8">
        <v>3.2</v>
      </c>
      <c r="H24" s="21">
        <f t="shared" si="3"/>
        <v>4.608</v>
      </c>
    </row>
    <row r="25" spans="1:8" ht="17.25" customHeight="1">
      <c r="A25" s="10">
        <f t="shared" si="2"/>
        <v>2.3000000000000003</v>
      </c>
      <c r="B25" s="4"/>
      <c r="C25" s="16" t="s">
        <v>63</v>
      </c>
      <c r="D25" s="4" t="s">
        <v>53</v>
      </c>
      <c r="E25" s="9">
        <v>1.01</v>
      </c>
      <c r="F25" s="10">
        <f>E25*F22</f>
        <v>24.240000000000002</v>
      </c>
      <c r="G25" s="8">
        <v>2.5</v>
      </c>
      <c r="H25" s="21">
        <f t="shared" si="3"/>
        <v>60.60000000000001</v>
      </c>
    </row>
    <row r="26" spans="1:8" ht="14.25">
      <c r="A26" s="10">
        <f t="shared" si="2"/>
        <v>2.4000000000000004</v>
      </c>
      <c r="B26" s="4"/>
      <c r="C26" s="16" t="s">
        <v>64</v>
      </c>
      <c r="D26" s="4" t="s">
        <v>55</v>
      </c>
      <c r="E26" s="10"/>
      <c r="F26" s="10">
        <v>12</v>
      </c>
      <c r="G26" s="8">
        <v>0.6</v>
      </c>
      <c r="H26" s="21">
        <f t="shared" si="3"/>
        <v>7.199999999999999</v>
      </c>
    </row>
    <row r="27" spans="1:8" ht="14.25">
      <c r="A27" s="10">
        <f t="shared" si="2"/>
        <v>2.5000000000000004</v>
      </c>
      <c r="B27" s="4"/>
      <c r="C27" s="16" t="s">
        <v>65</v>
      </c>
      <c r="D27" s="4" t="s">
        <v>55</v>
      </c>
      <c r="E27" s="10"/>
      <c r="F27" s="10">
        <v>4</v>
      </c>
      <c r="G27" s="8">
        <v>8.5</v>
      </c>
      <c r="H27" s="21">
        <f t="shared" si="3"/>
        <v>34</v>
      </c>
    </row>
    <row r="28" spans="1:8" ht="14.25">
      <c r="A28" s="10">
        <f t="shared" si="2"/>
        <v>2.6000000000000005</v>
      </c>
      <c r="B28" s="4"/>
      <c r="C28" s="16" t="s">
        <v>42</v>
      </c>
      <c r="D28" s="4" t="s">
        <v>5</v>
      </c>
      <c r="E28" s="8">
        <v>0.0163</v>
      </c>
      <c r="F28" s="10">
        <f>E28*F25</f>
        <v>0.395112</v>
      </c>
      <c r="G28" s="8">
        <v>3.2</v>
      </c>
      <c r="H28" s="21">
        <f t="shared" si="3"/>
        <v>1.2643584</v>
      </c>
    </row>
    <row r="29" spans="1:8" s="14" customFormat="1" ht="45" customHeight="1">
      <c r="A29" s="3" t="s">
        <v>17</v>
      </c>
      <c r="B29" s="3" t="s">
        <v>95</v>
      </c>
      <c r="C29" s="5" t="s">
        <v>86</v>
      </c>
      <c r="D29" s="3" t="s">
        <v>53</v>
      </c>
      <c r="E29" s="12"/>
      <c r="F29" s="17">
        <v>32</v>
      </c>
      <c r="G29" s="12"/>
      <c r="H29" s="35">
        <f>H30+H31++H32++H33++H34++H35</f>
        <v>106.03781120000001</v>
      </c>
    </row>
    <row r="30" spans="1:8" ht="14.25">
      <c r="A30" s="10">
        <f aca="true" t="shared" si="4" ref="A30:A35">A29+0.1</f>
        <v>3.1</v>
      </c>
      <c r="B30" s="4" t="s">
        <v>43</v>
      </c>
      <c r="C30" s="16" t="s">
        <v>94</v>
      </c>
      <c r="D30" s="4" t="s">
        <v>54</v>
      </c>
      <c r="E30" s="8">
        <v>0.12</v>
      </c>
      <c r="F30" s="10">
        <f>E30*F29</f>
        <v>3.84</v>
      </c>
      <c r="G30" s="8">
        <v>4.6</v>
      </c>
      <c r="H30" s="21">
        <f aca="true" t="shared" si="5" ref="H30:H35">F30*G30</f>
        <v>17.663999999999998</v>
      </c>
    </row>
    <row r="31" spans="1:8" ht="14.25">
      <c r="A31" s="10">
        <f t="shared" si="4"/>
        <v>3.2</v>
      </c>
      <c r="B31" s="4"/>
      <c r="C31" s="16" t="s">
        <v>96</v>
      </c>
      <c r="D31" s="4" t="s">
        <v>5</v>
      </c>
      <c r="E31" s="8">
        <v>0.06</v>
      </c>
      <c r="F31" s="10">
        <f>E31*F29</f>
        <v>1.92</v>
      </c>
      <c r="G31" s="8">
        <v>3.2</v>
      </c>
      <c r="H31" s="21">
        <f t="shared" si="5"/>
        <v>6.144</v>
      </c>
    </row>
    <row r="32" spans="1:8" ht="14.25">
      <c r="A32" s="10">
        <f t="shared" si="4"/>
        <v>3.3000000000000003</v>
      </c>
      <c r="B32" s="4"/>
      <c r="C32" s="16" t="s">
        <v>66</v>
      </c>
      <c r="D32" s="4" t="s">
        <v>53</v>
      </c>
      <c r="E32" s="9">
        <v>1.01</v>
      </c>
      <c r="F32" s="10">
        <f>E32*F29</f>
        <v>32.32</v>
      </c>
      <c r="G32" s="8">
        <v>1.7</v>
      </c>
      <c r="H32" s="21">
        <f t="shared" si="5"/>
        <v>54.943999999999996</v>
      </c>
    </row>
    <row r="33" spans="1:8" ht="14.25">
      <c r="A33" s="10">
        <f t="shared" si="4"/>
        <v>3.4000000000000004</v>
      </c>
      <c r="B33" s="4"/>
      <c r="C33" s="16" t="s">
        <v>67</v>
      </c>
      <c r="D33" s="4" t="s">
        <v>55</v>
      </c>
      <c r="E33" s="10"/>
      <c r="F33" s="10">
        <v>13</v>
      </c>
      <c r="G33" s="8">
        <v>0.4</v>
      </c>
      <c r="H33" s="21">
        <f t="shared" si="5"/>
        <v>5.2</v>
      </c>
    </row>
    <row r="34" spans="1:8" ht="14.25">
      <c r="A34" s="10">
        <f t="shared" si="4"/>
        <v>3.5000000000000004</v>
      </c>
      <c r="B34" s="4"/>
      <c r="C34" s="16" t="s">
        <v>68</v>
      </c>
      <c r="D34" s="4" t="s">
        <v>55</v>
      </c>
      <c r="E34" s="10"/>
      <c r="F34" s="10">
        <v>3</v>
      </c>
      <c r="G34" s="8">
        <v>6.8</v>
      </c>
      <c r="H34" s="21">
        <f t="shared" si="5"/>
        <v>20.4</v>
      </c>
    </row>
    <row r="35" spans="1:8" ht="14.25">
      <c r="A35" s="10">
        <f t="shared" si="4"/>
        <v>3.6000000000000005</v>
      </c>
      <c r="B35" s="4"/>
      <c r="C35" s="16" t="s">
        <v>42</v>
      </c>
      <c r="D35" s="4" t="s">
        <v>5</v>
      </c>
      <c r="E35" s="8">
        <v>0.0163</v>
      </c>
      <c r="F35" s="10">
        <f>E35*F32</f>
        <v>0.526816</v>
      </c>
      <c r="G35" s="8">
        <v>3.2</v>
      </c>
      <c r="H35" s="21">
        <f t="shared" si="5"/>
        <v>1.6858111999999998</v>
      </c>
    </row>
    <row r="36" spans="1:8" s="14" customFormat="1" ht="45" customHeight="1">
      <c r="A36" s="3" t="s">
        <v>18</v>
      </c>
      <c r="B36" s="3" t="s">
        <v>120</v>
      </c>
      <c r="C36" s="5" t="s">
        <v>122</v>
      </c>
      <c r="D36" s="3" t="s">
        <v>26</v>
      </c>
      <c r="E36" s="12"/>
      <c r="F36" s="17">
        <v>1</v>
      </c>
      <c r="G36" s="12"/>
      <c r="H36" s="35">
        <f>H37++H38++H39++H40</f>
        <v>20.748</v>
      </c>
    </row>
    <row r="37" spans="1:8" ht="14.25">
      <c r="A37" s="10">
        <f>A36+0.1</f>
        <v>4.1</v>
      </c>
      <c r="B37" s="4"/>
      <c r="C37" s="16" t="s">
        <v>92</v>
      </c>
      <c r="D37" s="4" t="s">
        <v>54</v>
      </c>
      <c r="E37" s="8">
        <v>1.54</v>
      </c>
      <c r="F37" s="10">
        <f>E37*F36</f>
        <v>1.54</v>
      </c>
      <c r="G37" s="8">
        <v>4.6</v>
      </c>
      <c r="H37" s="21">
        <f>F37*G37</f>
        <v>7.084</v>
      </c>
    </row>
    <row r="38" spans="1:8" ht="14.25">
      <c r="A38" s="10">
        <f>A37+0.1</f>
        <v>4.199999999999999</v>
      </c>
      <c r="B38" s="4"/>
      <c r="C38" s="16" t="s">
        <v>49</v>
      </c>
      <c r="D38" s="4" t="s">
        <v>44</v>
      </c>
      <c r="E38" s="8">
        <v>0.03</v>
      </c>
      <c r="F38" s="9">
        <f>E38*F36</f>
        <v>0.03</v>
      </c>
      <c r="G38" s="8">
        <v>3.2</v>
      </c>
      <c r="H38" s="39">
        <f>F38*G38</f>
        <v>0.096</v>
      </c>
    </row>
    <row r="39" spans="1:8" ht="14.25">
      <c r="A39" s="10">
        <f>A38+0.1</f>
        <v>4.299999999999999</v>
      </c>
      <c r="B39" s="4"/>
      <c r="C39" s="16" t="s">
        <v>121</v>
      </c>
      <c r="D39" s="4" t="s">
        <v>53</v>
      </c>
      <c r="E39" s="9">
        <v>1</v>
      </c>
      <c r="F39" s="10">
        <f>E39*F36</f>
        <v>1</v>
      </c>
      <c r="G39" s="8">
        <v>12</v>
      </c>
      <c r="H39" s="21">
        <f>F39*G39</f>
        <v>12</v>
      </c>
    </row>
    <row r="40" spans="1:8" ht="14.25">
      <c r="A40" s="10">
        <f>A39+0.1</f>
        <v>4.399999999999999</v>
      </c>
      <c r="B40" s="4"/>
      <c r="C40" s="16" t="s">
        <v>42</v>
      </c>
      <c r="D40" s="4" t="s">
        <v>5</v>
      </c>
      <c r="E40" s="8">
        <v>0.49</v>
      </c>
      <c r="F40" s="10">
        <f>E40*F39</f>
        <v>0.49</v>
      </c>
      <c r="G40" s="8">
        <v>3.2</v>
      </c>
      <c r="H40" s="21">
        <f>F40*G40</f>
        <v>1.568</v>
      </c>
    </row>
    <row r="41" spans="1:8" s="14" customFormat="1" ht="45" customHeight="1">
      <c r="A41" s="3" t="s">
        <v>19</v>
      </c>
      <c r="B41" s="3" t="s">
        <v>120</v>
      </c>
      <c r="C41" s="5" t="s">
        <v>123</v>
      </c>
      <c r="D41" s="3" t="s">
        <v>26</v>
      </c>
      <c r="E41" s="12"/>
      <c r="F41" s="17">
        <v>1</v>
      </c>
      <c r="G41" s="12"/>
      <c r="H41" s="35">
        <f>H42+H43+H44++H45</f>
        <v>38.748</v>
      </c>
    </row>
    <row r="42" spans="1:8" ht="14.25">
      <c r="A42" s="10">
        <f>A41+0.1</f>
        <v>5.1</v>
      </c>
      <c r="B42" s="4"/>
      <c r="C42" s="16" t="s">
        <v>92</v>
      </c>
      <c r="D42" s="4" t="s">
        <v>54</v>
      </c>
      <c r="E42" s="8">
        <v>1.54</v>
      </c>
      <c r="F42" s="10">
        <f>E42*F41</f>
        <v>1.54</v>
      </c>
      <c r="G42" s="8">
        <v>4.6</v>
      </c>
      <c r="H42" s="21">
        <f>F42*G42</f>
        <v>7.084</v>
      </c>
    </row>
    <row r="43" spans="1:8" ht="14.25">
      <c r="A43" s="10">
        <f>A42+0.1</f>
        <v>5.199999999999999</v>
      </c>
      <c r="B43" s="4"/>
      <c r="C43" s="16" t="s">
        <v>49</v>
      </c>
      <c r="D43" s="4" t="s">
        <v>44</v>
      </c>
      <c r="E43" s="8">
        <v>0.03</v>
      </c>
      <c r="F43" s="9">
        <f>E43*F41</f>
        <v>0.03</v>
      </c>
      <c r="G43" s="8">
        <v>3.2</v>
      </c>
      <c r="H43" s="39">
        <f>F43*G43</f>
        <v>0.096</v>
      </c>
    </row>
    <row r="44" spans="1:8" ht="14.25">
      <c r="A44" s="10">
        <f>A43+0.1</f>
        <v>5.299999999999999</v>
      </c>
      <c r="B44" s="4"/>
      <c r="C44" s="16" t="s">
        <v>123</v>
      </c>
      <c r="D44" s="4" t="s">
        <v>53</v>
      </c>
      <c r="E44" s="9">
        <v>1</v>
      </c>
      <c r="F44" s="10">
        <f>E44*F41</f>
        <v>1</v>
      </c>
      <c r="G44" s="8">
        <v>30</v>
      </c>
      <c r="H44" s="21">
        <f>F44*G44</f>
        <v>30</v>
      </c>
    </row>
    <row r="45" spans="1:8" ht="14.25">
      <c r="A45" s="10">
        <f>A44+0.1</f>
        <v>5.399999999999999</v>
      </c>
      <c r="B45" s="4"/>
      <c r="C45" s="16" t="s">
        <v>42</v>
      </c>
      <c r="D45" s="4" t="s">
        <v>5</v>
      </c>
      <c r="E45" s="8">
        <v>0.49</v>
      </c>
      <c r="F45" s="10">
        <f>E45*F44</f>
        <v>0.49</v>
      </c>
      <c r="G45" s="8">
        <v>3.2</v>
      </c>
      <c r="H45" s="21">
        <f>F45*G45</f>
        <v>1.568</v>
      </c>
    </row>
    <row r="46" spans="1:8" s="14" customFormat="1" ht="42" customHeight="1">
      <c r="A46" s="3" t="s">
        <v>20</v>
      </c>
      <c r="B46" s="3" t="s">
        <v>120</v>
      </c>
      <c r="C46" s="5" t="s">
        <v>99</v>
      </c>
      <c r="D46" s="3" t="s">
        <v>26</v>
      </c>
      <c r="E46" s="12"/>
      <c r="F46" s="17">
        <v>1</v>
      </c>
      <c r="G46" s="12"/>
      <c r="H46" s="35">
        <f>H47+H48++H49++H50</f>
        <v>20.748</v>
      </c>
    </row>
    <row r="47" spans="1:8" ht="14.25">
      <c r="A47" s="10">
        <f>A46+0.1</f>
        <v>6.1</v>
      </c>
      <c r="B47" s="4"/>
      <c r="C47" s="16" t="s">
        <v>92</v>
      </c>
      <c r="D47" s="4" t="s">
        <v>54</v>
      </c>
      <c r="E47" s="8">
        <v>1.54</v>
      </c>
      <c r="F47" s="10">
        <f>E47*F46</f>
        <v>1.54</v>
      </c>
      <c r="G47" s="8">
        <v>4.6</v>
      </c>
      <c r="H47" s="21">
        <f>F47*G47</f>
        <v>7.084</v>
      </c>
    </row>
    <row r="48" spans="1:8" ht="14.25">
      <c r="A48" s="10">
        <f>A47+0.1</f>
        <v>6.199999999999999</v>
      </c>
      <c r="B48" s="4"/>
      <c r="C48" s="16" t="s">
        <v>49</v>
      </c>
      <c r="D48" s="4" t="s">
        <v>44</v>
      </c>
      <c r="E48" s="8">
        <v>0.03</v>
      </c>
      <c r="F48" s="9">
        <f>E48*F46</f>
        <v>0.03</v>
      </c>
      <c r="G48" s="8">
        <v>3.2</v>
      </c>
      <c r="H48" s="39">
        <f>F48*G48</f>
        <v>0.096</v>
      </c>
    </row>
    <row r="49" spans="1:8" ht="14.25">
      <c r="A49" s="10">
        <f>A48+0.1</f>
        <v>6.299999999999999</v>
      </c>
      <c r="B49" s="4"/>
      <c r="C49" s="16" t="s">
        <v>99</v>
      </c>
      <c r="D49" s="4" t="s">
        <v>53</v>
      </c>
      <c r="E49" s="9">
        <v>1</v>
      </c>
      <c r="F49" s="10">
        <f>E49*F46</f>
        <v>1</v>
      </c>
      <c r="G49" s="8">
        <v>12</v>
      </c>
      <c r="H49" s="21">
        <f>F49*G49</f>
        <v>12</v>
      </c>
    </row>
    <row r="50" spans="1:8" ht="14.25">
      <c r="A50" s="10">
        <f>A49+0.1</f>
        <v>6.399999999999999</v>
      </c>
      <c r="B50" s="4"/>
      <c r="C50" s="16" t="s">
        <v>42</v>
      </c>
      <c r="D50" s="4" t="s">
        <v>5</v>
      </c>
      <c r="E50" s="8">
        <v>0.49</v>
      </c>
      <c r="F50" s="10">
        <f>E50*F49</f>
        <v>0.49</v>
      </c>
      <c r="G50" s="8">
        <v>3.2</v>
      </c>
      <c r="H50" s="21">
        <f>F50*G50</f>
        <v>1.568</v>
      </c>
    </row>
    <row r="51" spans="1:9" s="14" customFormat="1" ht="38.25">
      <c r="A51" s="3" t="s">
        <v>8</v>
      </c>
      <c r="B51" s="3" t="s">
        <v>69</v>
      </c>
      <c r="C51" s="5" t="s">
        <v>70</v>
      </c>
      <c r="D51" s="3" t="s">
        <v>53</v>
      </c>
      <c r="E51" s="12"/>
      <c r="F51" s="17">
        <v>86</v>
      </c>
      <c r="G51" s="12"/>
      <c r="H51" s="35">
        <f>H52+H53</f>
        <v>35.514559999999996</v>
      </c>
      <c r="I51" s="34"/>
    </row>
    <row r="52" spans="1:8" ht="18" customHeight="1">
      <c r="A52" s="10">
        <f>A51+0.1</f>
        <v>7.1</v>
      </c>
      <c r="B52" s="4"/>
      <c r="C52" s="16" t="s">
        <v>91</v>
      </c>
      <c r="D52" s="4" t="s">
        <v>54</v>
      </c>
      <c r="E52" s="8">
        <v>0.06</v>
      </c>
      <c r="F52" s="10">
        <f>E52*F51</f>
        <v>5.16</v>
      </c>
      <c r="G52" s="8">
        <v>4.6</v>
      </c>
      <c r="H52" s="21">
        <f>F52*G52</f>
        <v>23.735999999999997</v>
      </c>
    </row>
    <row r="53" spans="1:8" ht="13.5" customHeight="1">
      <c r="A53" s="10">
        <f>A52+0.1</f>
        <v>7.199999999999999</v>
      </c>
      <c r="B53" s="4"/>
      <c r="C53" s="16" t="s">
        <v>42</v>
      </c>
      <c r="D53" s="4" t="s">
        <v>5</v>
      </c>
      <c r="E53" s="8">
        <v>0.0428</v>
      </c>
      <c r="F53" s="10">
        <f>E53*F51</f>
        <v>3.6807999999999996</v>
      </c>
      <c r="G53" s="8">
        <v>3.2</v>
      </c>
      <c r="H53" s="21">
        <f>F53*G53</f>
        <v>11.778559999999999</v>
      </c>
    </row>
    <row r="54" spans="1:8" s="14" customFormat="1" ht="51.75" customHeight="1">
      <c r="A54" s="3" t="s">
        <v>9</v>
      </c>
      <c r="B54" s="3" t="s">
        <v>97</v>
      </c>
      <c r="C54" s="5" t="s">
        <v>126</v>
      </c>
      <c r="D54" s="3" t="s">
        <v>75</v>
      </c>
      <c r="E54" s="12"/>
      <c r="F54" s="17">
        <v>1</v>
      </c>
      <c r="G54" s="12"/>
      <c r="H54" s="35">
        <f>H55+H56++H57++H58++H59</f>
        <v>566.3100000000001</v>
      </c>
    </row>
    <row r="55" spans="1:8" ht="12.75">
      <c r="A55" s="10">
        <f>A54+0.1</f>
        <v>8.1</v>
      </c>
      <c r="B55" s="4"/>
      <c r="C55" s="33" t="s">
        <v>98</v>
      </c>
      <c r="D55" s="4" t="s">
        <v>54</v>
      </c>
      <c r="E55" s="8">
        <v>19.09</v>
      </c>
      <c r="F55" s="10">
        <f>E55*F54</f>
        <v>19.09</v>
      </c>
      <c r="G55" s="8">
        <v>4.6</v>
      </c>
      <c r="H55" s="21">
        <f>F55*G55</f>
        <v>87.814</v>
      </c>
    </row>
    <row r="56" spans="1:8" ht="15" customHeight="1">
      <c r="A56" s="10">
        <f>A55+0.1</f>
        <v>8.2</v>
      </c>
      <c r="B56" s="4"/>
      <c r="C56" s="33" t="s">
        <v>88</v>
      </c>
      <c r="D56" s="4" t="s">
        <v>5</v>
      </c>
      <c r="E56" s="8">
        <v>0.45</v>
      </c>
      <c r="F56" s="10">
        <f>E56*F54</f>
        <v>0.45</v>
      </c>
      <c r="G56" s="8">
        <v>3.2</v>
      </c>
      <c r="H56" s="21">
        <f>F56*G56</f>
        <v>1.4400000000000002</v>
      </c>
    </row>
    <row r="57" spans="1:8" ht="12.75">
      <c r="A57" s="10">
        <f>A56+0.1</f>
        <v>8.299999999999999</v>
      </c>
      <c r="B57" s="4"/>
      <c r="C57" s="22" t="s">
        <v>124</v>
      </c>
      <c r="D57" s="4" t="s">
        <v>46</v>
      </c>
      <c r="E57" s="10">
        <v>1</v>
      </c>
      <c r="F57" s="10">
        <f>E57*F54</f>
        <v>1</v>
      </c>
      <c r="G57" s="8">
        <v>430</v>
      </c>
      <c r="H57" s="21">
        <f>F57*G57</f>
        <v>430</v>
      </c>
    </row>
    <row r="58" spans="1:8" ht="12.75">
      <c r="A58" s="10">
        <f>A57+0.1</f>
        <v>8.399999999999999</v>
      </c>
      <c r="B58" s="4"/>
      <c r="C58" s="22" t="s">
        <v>125</v>
      </c>
      <c r="D58" s="4" t="s">
        <v>26</v>
      </c>
      <c r="E58" s="10"/>
      <c r="F58" s="10">
        <v>1</v>
      </c>
      <c r="G58" s="8">
        <v>42</v>
      </c>
      <c r="H58" s="21">
        <f>F58*G58</f>
        <v>42</v>
      </c>
    </row>
    <row r="59" spans="1:8" ht="15.75" customHeight="1">
      <c r="A59" s="10">
        <f>A58+0.1</f>
        <v>8.499999999999998</v>
      </c>
      <c r="B59" s="4"/>
      <c r="C59" s="33" t="s">
        <v>42</v>
      </c>
      <c r="D59" s="4" t="s">
        <v>5</v>
      </c>
      <c r="E59" s="9">
        <v>1.58</v>
      </c>
      <c r="F59" s="10">
        <f>E59*F54</f>
        <v>1.58</v>
      </c>
      <c r="G59" s="8">
        <v>3.2</v>
      </c>
      <c r="H59" s="21">
        <f>F59*G59</f>
        <v>5.056000000000001</v>
      </c>
    </row>
    <row r="60" spans="1:8" s="14" customFormat="1" ht="52.5" customHeight="1">
      <c r="A60" s="3" t="s">
        <v>10</v>
      </c>
      <c r="B60" s="3" t="s">
        <v>39</v>
      </c>
      <c r="C60" s="5" t="s">
        <v>78</v>
      </c>
      <c r="D60" s="3" t="s">
        <v>26</v>
      </c>
      <c r="E60" s="17"/>
      <c r="F60" s="17">
        <v>10</v>
      </c>
      <c r="G60" s="17"/>
      <c r="H60" s="35">
        <f>H61+H62</f>
        <v>49.67999999999999</v>
      </c>
    </row>
    <row r="61" spans="1:8" ht="14.25" customHeight="1">
      <c r="A61" s="10">
        <f>A60+0.1</f>
        <v>9.1</v>
      </c>
      <c r="B61" s="4"/>
      <c r="C61" s="16" t="s">
        <v>47</v>
      </c>
      <c r="D61" s="4" t="s">
        <v>41</v>
      </c>
      <c r="E61" s="9">
        <v>0.76</v>
      </c>
      <c r="F61" s="10">
        <f>E61*F60</f>
        <v>7.6</v>
      </c>
      <c r="G61" s="8">
        <v>4.6</v>
      </c>
      <c r="H61" s="21">
        <f>F61*G61</f>
        <v>34.959999999999994</v>
      </c>
    </row>
    <row r="62" spans="1:8" ht="14.25" customHeight="1">
      <c r="A62" s="10">
        <f>A61+0.1</f>
        <v>9.2</v>
      </c>
      <c r="B62" s="4"/>
      <c r="C62" s="16" t="s">
        <v>48</v>
      </c>
      <c r="D62" s="4" t="s">
        <v>5</v>
      </c>
      <c r="E62" s="9">
        <v>0.46</v>
      </c>
      <c r="F62" s="10">
        <f>E62*F60</f>
        <v>4.6000000000000005</v>
      </c>
      <c r="G62" s="10">
        <v>3.2</v>
      </c>
      <c r="H62" s="21">
        <f>F62*G62</f>
        <v>14.720000000000002</v>
      </c>
    </row>
    <row r="63" spans="1:8" ht="16.5" customHeight="1">
      <c r="A63" s="4"/>
      <c r="B63" s="4"/>
      <c r="C63" s="29" t="s">
        <v>71</v>
      </c>
      <c r="D63" s="4"/>
      <c r="E63" s="8"/>
      <c r="F63" s="10"/>
      <c r="G63" s="8"/>
      <c r="H63" s="21"/>
    </row>
    <row r="64" spans="1:8" s="14" customFormat="1" ht="45" customHeight="1">
      <c r="A64" s="3" t="s">
        <v>11</v>
      </c>
      <c r="B64" s="3" t="s">
        <v>72</v>
      </c>
      <c r="C64" s="5" t="s">
        <v>73</v>
      </c>
      <c r="D64" s="3" t="s">
        <v>53</v>
      </c>
      <c r="E64" s="12"/>
      <c r="F64" s="17">
        <v>22</v>
      </c>
      <c r="G64" s="12"/>
      <c r="H64" s="35">
        <f>H65+H66++H67++H68++H69</f>
        <v>264.7176</v>
      </c>
    </row>
    <row r="65" spans="1:8" ht="17.25" customHeight="1">
      <c r="A65" s="10">
        <f>A64+0.1</f>
        <v>10.1</v>
      </c>
      <c r="B65" s="4"/>
      <c r="C65" s="16" t="s">
        <v>83</v>
      </c>
      <c r="D65" s="4" t="s">
        <v>54</v>
      </c>
      <c r="E65" s="8">
        <v>0.67</v>
      </c>
      <c r="F65" s="10">
        <f>E65*F64</f>
        <v>14.74</v>
      </c>
      <c r="G65" s="8">
        <v>4.6</v>
      </c>
      <c r="H65" s="21">
        <f>F65*G65</f>
        <v>67.804</v>
      </c>
    </row>
    <row r="66" spans="1:8" ht="14.25">
      <c r="A66" s="10">
        <f>A65+0.1</f>
        <v>10.2</v>
      </c>
      <c r="B66" s="4"/>
      <c r="C66" s="16" t="s">
        <v>84</v>
      </c>
      <c r="D66" s="4" t="s">
        <v>5</v>
      </c>
      <c r="E66" s="8">
        <v>0.001</v>
      </c>
      <c r="F66" s="10">
        <f>E66*F64</f>
        <v>0.022</v>
      </c>
      <c r="G66" s="8">
        <v>3.2</v>
      </c>
      <c r="H66" s="21">
        <f>F66*G66</f>
        <v>0.0704</v>
      </c>
    </row>
    <row r="67" spans="1:8" ht="14.25">
      <c r="A67" s="10">
        <f>A66+0.1</f>
        <v>10.299999999999999</v>
      </c>
      <c r="B67" s="4"/>
      <c r="C67" s="16" t="s">
        <v>93</v>
      </c>
      <c r="D67" s="4" t="s">
        <v>45</v>
      </c>
      <c r="E67" s="10">
        <v>1</v>
      </c>
      <c r="F67" s="10">
        <f>E67*F64</f>
        <v>22</v>
      </c>
      <c r="G67" s="8">
        <v>5.1</v>
      </c>
      <c r="H67" s="21">
        <f>F67*G67</f>
        <v>112.19999999999999</v>
      </c>
    </row>
    <row r="68" spans="1:8" ht="14.25">
      <c r="A68" s="10">
        <f>A67+0.1</f>
        <v>10.399999999999999</v>
      </c>
      <c r="B68" s="4"/>
      <c r="C68" s="16" t="s">
        <v>74</v>
      </c>
      <c r="D68" s="4" t="s">
        <v>55</v>
      </c>
      <c r="E68" s="8"/>
      <c r="F68" s="10">
        <v>14</v>
      </c>
      <c r="G68" s="8">
        <v>5</v>
      </c>
      <c r="H68" s="21">
        <f>F68*G68</f>
        <v>70</v>
      </c>
    </row>
    <row r="69" spans="1:8" ht="14.25">
      <c r="A69" s="10">
        <f>A68+0.1</f>
        <v>10.499999999999998</v>
      </c>
      <c r="B69" s="3"/>
      <c r="C69" s="16" t="s">
        <v>42</v>
      </c>
      <c r="D69" s="4" t="s">
        <v>5</v>
      </c>
      <c r="E69" s="8">
        <v>0.208</v>
      </c>
      <c r="F69" s="10">
        <f>E69*F64</f>
        <v>4.576</v>
      </c>
      <c r="G69" s="8">
        <v>3.2</v>
      </c>
      <c r="H69" s="21">
        <f>F69*G69</f>
        <v>14.6432</v>
      </c>
    </row>
    <row r="70" spans="1:8" s="14" customFormat="1" ht="45" customHeight="1">
      <c r="A70" s="3" t="s">
        <v>50</v>
      </c>
      <c r="B70" s="3" t="s">
        <v>56</v>
      </c>
      <c r="C70" s="5" t="s">
        <v>57</v>
      </c>
      <c r="D70" s="3" t="s">
        <v>53</v>
      </c>
      <c r="E70" s="12"/>
      <c r="F70" s="17">
        <v>20</v>
      </c>
      <c r="G70" s="12"/>
      <c r="H70" s="35">
        <f>H71+H72++H73+H74+H75</f>
        <v>224.448</v>
      </c>
    </row>
    <row r="71" spans="1:8" ht="14.25">
      <c r="A71" s="10">
        <f>A70+0.1</f>
        <v>11.1</v>
      </c>
      <c r="B71" s="4"/>
      <c r="C71" s="16" t="s">
        <v>58</v>
      </c>
      <c r="D71" s="4" t="s">
        <v>54</v>
      </c>
      <c r="E71" s="8">
        <v>0.7</v>
      </c>
      <c r="F71" s="10">
        <f>E71*F70</f>
        <v>14</v>
      </c>
      <c r="G71" s="8">
        <v>4.6</v>
      </c>
      <c r="H71" s="21">
        <f>F71*G71</f>
        <v>64.39999999999999</v>
      </c>
    </row>
    <row r="72" spans="1:8" ht="14.25">
      <c r="A72" s="10">
        <f>A71+0.1</f>
        <v>11.2</v>
      </c>
      <c r="B72" s="4"/>
      <c r="C72" s="16" t="s">
        <v>59</v>
      </c>
      <c r="D72" s="4" t="s">
        <v>5</v>
      </c>
      <c r="E72" s="8">
        <v>0.001</v>
      </c>
      <c r="F72" s="10">
        <f>E72*F70</f>
        <v>0.02</v>
      </c>
      <c r="G72" s="8">
        <v>3.2</v>
      </c>
      <c r="H72" s="21">
        <f>F72*G72</f>
        <v>0.064</v>
      </c>
    </row>
    <row r="73" spans="1:8" ht="16.5" customHeight="1">
      <c r="A73" s="10">
        <f>A72+0.1</f>
        <v>11.299999999999999</v>
      </c>
      <c r="B73" s="4"/>
      <c r="C73" s="16" t="s">
        <v>60</v>
      </c>
      <c r="D73" s="4" t="s">
        <v>45</v>
      </c>
      <c r="E73" s="10">
        <v>1</v>
      </c>
      <c r="F73" s="10">
        <f>E73*F70</f>
        <v>20</v>
      </c>
      <c r="G73" s="8">
        <v>4</v>
      </c>
      <c r="H73" s="21">
        <f>F73*G73</f>
        <v>80</v>
      </c>
    </row>
    <row r="74" spans="1:8" ht="14.25">
      <c r="A74" s="10">
        <f>A73+0.1</f>
        <v>11.399999999999999</v>
      </c>
      <c r="B74" s="4"/>
      <c r="C74" s="16" t="s">
        <v>61</v>
      </c>
      <c r="D74" s="4" t="s">
        <v>55</v>
      </c>
      <c r="E74" s="8"/>
      <c r="F74" s="10">
        <v>20</v>
      </c>
      <c r="G74" s="8">
        <v>3.5</v>
      </c>
      <c r="H74" s="21">
        <f>F74*G74</f>
        <v>70</v>
      </c>
    </row>
    <row r="75" spans="1:8" ht="14.25">
      <c r="A75" s="10">
        <f>A74+0.1</f>
        <v>11.499999999999998</v>
      </c>
      <c r="B75" s="4"/>
      <c r="C75" s="16" t="s">
        <v>42</v>
      </c>
      <c r="D75" s="4" t="s">
        <v>5</v>
      </c>
      <c r="E75" s="8">
        <v>0.156</v>
      </c>
      <c r="F75" s="10">
        <f>E75*F70</f>
        <v>3.12</v>
      </c>
      <c r="G75" s="8">
        <v>3.2</v>
      </c>
      <c r="H75" s="21">
        <f>F75*G75</f>
        <v>9.984000000000002</v>
      </c>
    </row>
    <row r="76" spans="1:8" s="14" customFormat="1" ht="48" customHeight="1">
      <c r="A76" s="3" t="s">
        <v>27</v>
      </c>
      <c r="B76" s="3" t="s">
        <v>102</v>
      </c>
      <c r="C76" s="5" t="s">
        <v>127</v>
      </c>
      <c r="D76" s="3" t="s">
        <v>75</v>
      </c>
      <c r="E76" s="12"/>
      <c r="F76" s="17">
        <v>4</v>
      </c>
      <c r="G76" s="12"/>
      <c r="H76" s="35">
        <f>H77++H78++H79++H80</f>
        <v>537.2479999999999</v>
      </c>
    </row>
    <row r="77" spans="1:8" ht="14.25">
      <c r="A77" s="10">
        <f>A76+0.1</f>
        <v>12.1</v>
      </c>
      <c r="B77" s="4"/>
      <c r="C77" s="16" t="s">
        <v>100</v>
      </c>
      <c r="D77" s="4" t="s">
        <v>54</v>
      </c>
      <c r="E77" s="8">
        <v>4.2</v>
      </c>
      <c r="F77" s="10">
        <f>E77*F76</f>
        <v>16.8</v>
      </c>
      <c r="G77" s="8">
        <v>4.6</v>
      </c>
      <c r="H77" s="21">
        <f>F77*G77</f>
        <v>77.28</v>
      </c>
    </row>
    <row r="78" spans="1:8" ht="14.25">
      <c r="A78" s="10">
        <f>A77+0.1</f>
        <v>12.2</v>
      </c>
      <c r="B78" s="4"/>
      <c r="C78" s="16" t="s">
        <v>101</v>
      </c>
      <c r="D78" s="4" t="s">
        <v>5</v>
      </c>
      <c r="E78" s="8">
        <v>0.32</v>
      </c>
      <c r="F78" s="10">
        <f>E78*F76</f>
        <v>1.28</v>
      </c>
      <c r="G78" s="8">
        <v>3.2</v>
      </c>
      <c r="H78" s="21">
        <f>F78*G78</f>
        <v>4.096</v>
      </c>
    </row>
    <row r="79" spans="1:8" ht="14.25">
      <c r="A79" s="10">
        <f>A78+0.1</f>
        <v>12.299999999999999</v>
      </c>
      <c r="B79" s="4"/>
      <c r="C79" s="16" t="s">
        <v>128</v>
      </c>
      <c r="D79" s="4" t="s">
        <v>46</v>
      </c>
      <c r="E79" s="8">
        <v>1</v>
      </c>
      <c r="F79" s="10">
        <f>E79*F76</f>
        <v>4</v>
      </c>
      <c r="G79" s="10">
        <v>110</v>
      </c>
      <c r="H79" s="21">
        <f>F79*G79</f>
        <v>440</v>
      </c>
    </row>
    <row r="80" spans="1:8" ht="14.25">
      <c r="A80" s="10">
        <f>A79+0.1</f>
        <v>12.399999999999999</v>
      </c>
      <c r="B80" s="4"/>
      <c r="C80" s="16" t="s">
        <v>42</v>
      </c>
      <c r="D80" s="4" t="s">
        <v>5</v>
      </c>
      <c r="E80" s="8">
        <v>1.24</v>
      </c>
      <c r="F80" s="10">
        <f>E80*F76</f>
        <v>4.96</v>
      </c>
      <c r="G80" s="8">
        <v>3.2</v>
      </c>
      <c r="H80" s="21">
        <f>F80*G80</f>
        <v>15.872</v>
      </c>
    </row>
    <row r="81" spans="1:8" s="14" customFormat="1" ht="52.5" customHeight="1">
      <c r="A81" s="3" t="s">
        <v>28</v>
      </c>
      <c r="B81" s="3" t="s">
        <v>103</v>
      </c>
      <c r="C81" s="5" t="s">
        <v>129</v>
      </c>
      <c r="D81" s="3" t="s">
        <v>75</v>
      </c>
      <c r="E81" s="12"/>
      <c r="F81" s="17">
        <v>4</v>
      </c>
      <c r="G81" s="12"/>
      <c r="H81" s="35">
        <f>H82+H83+H84+H85++H86++H87</f>
        <v>762.24</v>
      </c>
    </row>
    <row r="82" spans="1:8" ht="14.25">
      <c r="A82" s="10">
        <f aca="true" t="shared" si="6" ref="A82:A87">A81+0.1</f>
        <v>13.1</v>
      </c>
      <c r="B82" s="4"/>
      <c r="C82" s="16" t="s">
        <v>104</v>
      </c>
      <c r="D82" s="4" t="s">
        <v>54</v>
      </c>
      <c r="E82" s="8">
        <v>7.88</v>
      </c>
      <c r="F82" s="10">
        <f>E82*F81</f>
        <v>31.52</v>
      </c>
      <c r="G82" s="8">
        <v>4.6</v>
      </c>
      <c r="H82" s="21">
        <f aca="true" t="shared" si="7" ref="H82:H87">F82*G82</f>
        <v>144.992</v>
      </c>
    </row>
    <row r="83" spans="1:8" ht="15.75" customHeight="1">
      <c r="A83" s="10">
        <f t="shared" si="6"/>
        <v>13.2</v>
      </c>
      <c r="B83" s="4"/>
      <c r="C83" s="16" t="s">
        <v>105</v>
      </c>
      <c r="D83" s="4" t="s">
        <v>5</v>
      </c>
      <c r="E83" s="8">
        <v>0.04</v>
      </c>
      <c r="F83" s="10">
        <f>E83*F81</f>
        <v>0.16</v>
      </c>
      <c r="G83" s="8">
        <v>3.2</v>
      </c>
      <c r="H83" s="21">
        <f t="shared" si="7"/>
        <v>0.512</v>
      </c>
    </row>
    <row r="84" spans="1:8" ht="15" customHeight="1">
      <c r="A84" s="10">
        <f t="shared" si="6"/>
        <v>13.299999999999999</v>
      </c>
      <c r="B84" s="4"/>
      <c r="C84" s="16" t="s">
        <v>130</v>
      </c>
      <c r="D84" s="4" t="s">
        <v>46</v>
      </c>
      <c r="E84" s="8">
        <v>1</v>
      </c>
      <c r="F84" s="10">
        <f>E84*F81</f>
        <v>4</v>
      </c>
      <c r="G84" s="8">
        <v>110</v>
      </c>
      <c r="H84" s="21">
        <f t="shared" si="7"/>
        <v>440</v>
      </c>
    </row>
    <row r="85" spans="1:8" ht="15" customHeight="1">
      <c r="A85" s="10">
        <f t="shared" si="6"/>
        <v>13.399999999999999</v>
      </c>
      <c r="B85" s="4"/>
      <c r="C85" s="16" t="s">
        <v>87</v>
      </c>
      <c r="D85" s="4" t="s">
        <v>26</v>
      </c>
      <c r="E85" s="8">
        <v>1</v>
      </c>
      <c r="F85" s="10">
        <f>E85*F81</f>
        <v>4</v>
      </c>
      <c r="G85" s="8">
        <v>25</v>
      </c>
      <c r="H85" s="21">
        <f>F85*G85</f>
        <v>100</v>
      </c>
    </row>
    <row r="86" spans="1:8" ht="15" customHeight="1">
      <c r="A86" s="10">
        <f t="shared" si="6"/>
        <v>13.499999999999998</v>
      </c>
      <c r="B86" s="4"/>
      <c r="C86" s="16" t="s">
        <v>76</v>
      </c>
      <c r="D86" s="4" t="s">
        <v>26</v>
      </c>
      <c r="E86" s="8">
        <v>2</v>
      </c>
      <c r="F86" s="10">
        <f>E86*F81</f>
        <v>8</v>
      </c>
      <c r="G86" s="8">
        <v>9</v>
      </c>
      <c r="H86" s="21">
        <f t="shared" si="7"/>
        <v>72</v>
      </c>
    </row>
    <row r="87" spans="1:8" ht="14.25">
      <c r="A87" s="10">
        <f t="shared" si="6"/>
        <v>13.599999999999998</v>
      </c>
      <c r="B87" s="4"/>
      <c r="C87" s="16" t="s">
        <v>42</v>
      </c>
      <c r="D87" s="4" t="s">
        <v>5</v>
      </c>
      <c r="E87" s="8">
        <v>0.37</v>
      </c>
      <c r="F87" s="10">
        <f>E87*F81</f>
        <v>1.48</v>
      </c>
      <c r="G87" s="8">
        <v>3.2</v>
      </c>
      <c r="H87" s="21">
        <f t="shared" si="7"/>
        <v>4.736</v>
      </c>
    </row>
    <row r="88" spans="1:8" s="14" customFormat="1" ht="45" customHeight="1">
      <c r="A88" s="3" t="s">
        <v>29</v>
      </c>
      <c r="B88" s="3" t="s">
        <v>102</v>
      </c>
      <c r="C88" s="5" t="s">
        <v>131</v>
      </c>
      <c r="D88" s="3" t="s">
        <v>75</v>
      </c>
      <c r="E88" s="12"/>
      <c r="F88" s="17">
        <v>1</v>
      </c>
      <c r="G88" s="12"/>
      <c r="H88" s="35">
        <f>H89++H90++H91++H92</f>
        <v>154.31199999999998</v>
      </c>
    </row>
    <row r="89" spans="1:8" ht="14.25">
      <c r="A89" s="10">
        <f>A88+0.1</f>
        <v>14.1</v>
      </c>
      <c r="B89" s="4"/>
      <c r="C89" s="16" t="s">
        <v>100</v>
      </c>
      <c r="D89" s="4" t="s">
        <v>54</v>
      </c>
      <c r="E89" s="8">
        <v>4.2</v>
      </c>
      <c r="F89" s="10">
        <f>E89*F88</f>
        <v>4.2</v>
      </c>
      <c r="G89" s="8">
        <v>4.6</v>
      </c>
      <c r="H89" s="21">
        <f>F89*G89</f>
        <v>19.32</v>
      </c>
    </row>
    <row r="90" spans="1:8" ht="14.25">
      <c r="A90" s="10">
        <f>A89+0.1</f>
        <v>14.2</v>
      </c>
      <c r="B90" s="4"/>
      <c r="C90" s="16" t="s">
        <v>101</v>
      </c>
      <c r="D90" s="4" t="s">
        <v>5</v>
      </c>
      <c r="E90" s="8">
        <v>0.32</v>
      </c>
      <c r="F90" s="10">
        <f>E90*F88</f>
        <v>0.32</v>
      </c>
      <c r="G90" s="8">
        <v>3.2</v>
      </c>
      <c r="H90" s="21">
        <f>F90*G90</f>
        <v>1.024</v>
      </c>
    </row>
    <row r="91" spans="1:8" ht="14.25">
      <c r="A91" s="10">
        <f>A90+0.1</f>
        <v>14.299999999999999</v>
      </c>
      <c r="B91" s="4"/>
      <c r="C91" s="16" t="s">
        <v>114</v>
      </c>
      <c r="D91" s="4" t="s">
        <v>46</v>
      </c>
      <c r="E91" s="8">
        <v>1</v>
      </c>
      <c r="F91" s="10">
        <f>E91*F88</f>
        <v>1</v>
      </c>
      <c r="G91" s="10">
        <v>130</v>
      </c>
      <c r="H91" s="21">
        <f>F91*G91</f>
        <v>130</v>
      </c>
    </row>
    <row r="92" spans="1:8" ht="14.25">
      <c r="A92" s="10">
        <f>A91+0.1</f>
        <v>14.399999999999999</v>
      </c>
      <c r="B92" s="4"/>
      <c r="C92" s="16" t="s">
        <v>42</v>
      </c>
      <c r="D92" s="4" t="s">
        <v>5</v>
      </c>
      <c r="E92" s="8">
        <v>1.24</v>
      </c>
      <c r="F92" s="10">
        <f>E92*F88</f>
        <v>1.24</v>
      </c>
      <c r="G92" s="8">
        <v>3.2</v>
      </c>
      <c r="H92" s="21">
        <f>F92*G92</f>
        <v>3.968</v>
      </c>
    </row>
    <row r="93" spans="1:8" s="14" customFormat="1" ht="45.75" customHeight="1">
      <c r="A93" s="3" t="s">
        <v>51</v>
      </c>
      <c r="B93" s="3" t="s">
        <v>103</v>
      </c>
      <c r="C93" s="5" t="s">
        <v>132</v>
      </c>
      <c r="D93" s="3" t="s">
        <v>75</v>
      </c>
      <c r="E93" s="12"/>
      <c r="F93" s="17">
        <v>2</v>
      </c>
      <c r="G93" s="12"/>
      <c r="H93" s="35">
        <f>H94+H95+H96+H97++H98++H99</f>
        <v>401.12</v>
      </c>
    </row>
    <row r="94" spans="1:8" ht="14.25">
      <c r="A94" s="10">
        <f aca="true" t="shared" si="8" ref="A94:A99">A93+0.1</f>
        <v>15.1</v>
      </c>
      <c r="B94" s="4"/>
      <c r="C94" s="16" t="s">
        <v>104</v>
      </c>
      <c r="D94" s="4" t="s">
        <v>54</v>
      </c>
      <c r="E94" s="8">
        <v>7.88</v>
      </c>
      <c r="F94" s="10">
        <f>E94*F93</f>
        <v>15.76</v>
      </c>
      <c r="G94" s="8">
        <v>4.6</v>
      </c>
      <c r="H94" s="21">
        <f aca="true" t="shared" si="9" ref="H94:H99">F94*G94</f>
        <v>72.496</v>
      </c>
    </row>
    <row r="95" spans="1:8" ht="15.75" customHeight="1">
      <c r="A95" s="10">
        <f t="shared" si="8"/>
        <v>15.2</v>
      </c>
      <c r="B95" s="4"/>
      <c r="C95" s="16" t="s">
        <v>105</v>
      </c>
      <c r="D95" s="4" t="s">
        <v>5</v>
      </c>
      <c r="E95" s="8">
        <v>0.04</v>
      </c>
      <c r="F95" s="10">
        <f>E95*F93</f>
        <v>0.08</v>
      </c>
      <c r="G95" s="8">
        <v>3.2</v>
      </c>
      <c r="H95" s="21">
        <f t="shared" si="9"/>
        <v>0.256</v>
      </c>
    </row>
    <row r="96" spans="1:8" ht="15" customHeight="1">
      <c r="A96" s="10">
        <f t="shared" si="8"/>
        <v>15.299999999999999</v>
      </c>
      <c r="B96" s="4"/>
      <c r="C96" s="16" t="s">
        <v>134</v>
      </c>
      <c r="D96" s="4" t="s">
        <v>46</v>
      </c>
      <c r="E96" s="8">
        <v>1</v>
      </c>
      <c r="F96" s="10">
        <f>E96*F93</f>
        <v>2</v>
      </c>
      <c r="G96" s="8">
        <v>120</v>
      </c>
      <c r="H96" s="21">
        <f t="shared" si="9"/>
        <v>240</v>
      </c>
    </row>
    <row r="97" spans="1:8" ht="15" customHeight="1">
      <c r="A97" s="10">
        <f t="shared" si="8"/>
        <v>15.399999999999999</v>
      </c>
      <c r="B97" s="4"/>
      <c r="C97" s="16" t="s">
        <v>87</v>
      </c>
      <c r="D97" s="4" t="s">
        <v>26</v>
      </c>
      <c r="E97" s="8">
        <v>1</v>
      </c>
      <c r="F97" s="10">
        <f>E97*F93</f>
        <v>2</v>
      </c>
      <c r="G97" s="8">
        <v>25</v>
      </c>
      <c r="H97" s="21">
        <f t="shared" si="9"/>
        <v>50</v>
      </c>
    </row>
    <row r="98" spans="1:8" ht="15" customHeight="1">
      <c r="A98" s="10">
        <f t="shared" si="8"/>
        <v>15.499999999999998</v>
      </c>
      <c r="B98" s="4"/>
      <c r="C98" s="16" t="s">
        <v>76</v>
      </c>
      <c r="D98" s="4" t="s">
        <v>26</v>
      </c>
      <c r="E98" s="8">
        <v>2</v>
      </c>
      <c r="F98" s="10">
        <f>E98*F93</f>
        <v>4</v>
      </c>
      <c r="G98" s="8">
        <v>9</v>
      </c>
      <c r="H98" s="21">
        <f t="shared" si="9"/>
        <v>36</v>
      </c>
    </row>
    <row r="99" spans="1:8" ht="14.25">
      <c r="A99" s="10">
        <f t="shared" si="8"/>
        <v>15.599999999999998</v>
      </c>
      <c r="B99" s="4"/>
      <c r="C99" s="16" t="s">
        <v>42</v>
      </c>
      <c r="D99" s="4" t="s">
        <v>5</v>
      </c>
      <c r="E99" s="8">
        <v>0.37</v>
      </c>
      <c r="F99" s="10">
        <f>E99*F93</f>
        <v>0.74</v>
      </c>
      <c r="G99" s="8">
        <v>3.2</v>
      </c>
      <c r="H99" s="21">
        <f t="shared" si="9"/>
        <v>2.368</v>
      </c>
    </row>
    <row r="100" spans="1:8" s="14" customFormat="1" ht="47.25" customHeight="1">
      <c r="A100" s="3" t="s">
        <v>32</v>
      </c>
      <c r="B100" s="3" t="s">
        <v>103</v>
      </c>
      <c r="C100" s="5" t="s">
        <v>133</v>
      </c>
      <c r="D100" s="3" t="s">
        <v>75</v>
      </c>
      <c r="E100" s="12"/>
      <c r="F100" s="17">
        <v>1</v>
      </c>
      <c r="G100" s="12"/>
      <c r="H100" s="35">
        <f>H101+H102++H103++H104++H105</f>
        <v>152.56</v>
      </c>
    </row>
    <row r="101" spans="1:8" ht="14.25">
      <c r="A101" s="10">
        <f>A100+0.1</f>
        <v>16.1</v>
      </c>
      <c r="B101" s="4"/>
      <c r="C101" s="16" t="s">
        <v>104</v>
      </c>
      <c r="D101" s="4" t="s">
        <v>54</v>
      </c>
      <c r="E101" s="8">
        <v>7.88</v>
      </c>
      <c r="F101" s="10">
        <f>E101*F100</f>
        <v>7.88</v>
      </c>
      <c r="G101" s="8">
        <v>4.6</v>
      </c>
      <c r="H101" s="21">
        <f>F101*G101</f>
        <v>36.248</v>
      </c>
    </row>
    <row r="102" spans="1:8" ht="15.75" customHeight="1">
      <c r="A102" s="10">
        <f>A101+0.1</f>
        <v>16.200000000000003</v>
      </c>
      <c r="B102" s="4"/>
      <c r="C102" s="16" t="s">
        <v>105</v>
      </c>
      <c r="D102" s="4" t="s">
        <v>5</v>
      </c>
      <c r="E102" s="8">
        <v>0.04</v>
      </c>
      <c r="F102" s="10">
        <f>E102*F100</f>
        <v>0.04</v>
      </c>
      <c r="G102" s="8">
        <v>3.2</v>
      </c>
      <c r="H102" s="21">
        <f>F102*G102</f>
        <v>0.128</v>
      </c>
    </row>
    <row r="103" spans="1:8" ht="15" customHeight="1">
      <c r="A103" s="10">
        <f>A102+0.1</f>
        <v>16.300000000000004</v>
      </c>
      <c r="B103" s="4"/>
      <c r="C103" s="16" t="s">
        <v>133</v>
      </c>
      <c r="D103" s="4" t="s">
        <v>46</v>
      </c>
      <c r="E103" s="8">
        <v>1</v>
      </c>
      <c r="F103" s="10">
        <f>E103*F100</f>
        <v>1</v>
      </c>
      <c r="G103" s="8">
        <v>90</v>
      </c>
      <c r="H103" s="21">
        <f>F103*G103</f>
        <v>90</v>
      </c>
    </row>
    <row r="104" spans="1:8" ht="15" customHeight="1">
      <c r="A104" s="10">
        <f>A103+0.1</f>
        <v>16.400000000000006</v>
      </c>
      <c r="B104" s="4"/>
      <c r="C104" s="16" t="s">
        <v>87</v>
      </c>
      <c r="D104" s="4" t="s">
        <v>26</v>
      </c>
      <c r="E104" s="8">
        <v>1</v>
      </c>
      <c r="F104" s="10">
        <f>E104*F100</f>
        <v>1</v>
      </c>
      <c r="G104" s="8">
        <v>25</v>
      </c>
      <c r="H104" s="21">
        <f>F104*G104</f>
        <v>25</v>
      </c>
    </row>
    <row r="105" spans="1:8" ht="14.25">
      <c r="A105" s="10">
        <f>A104+0.1</f>
        <v>16.500000000000007</v>
      </c>
      <c r="B105" s="4"/>
      <c r="C105" s="16" t="s">
        <v>42</v>
      </c>
      <c r="D105" s="4" t="s">
        <v>5</v>
      </c>
      <c r="E105" s="8">
        <v>0.37</v>
      </c>
      <c r="F105" s="10">
        <f>E105*F100</f>
        <v>0.37</v>
      </c>
      <c r="G105" s="8">
        <v>3.2</v>
      </c>
      <c r="H105" s="21">
        <f>F105*G105</f>
        <v>1.184</v>
      </c>
    </row>
    <row r="106" spans="1:8" s="14" customFormat="1" ht="48" customHeight="1">
      <c r="A106" s="3" t="s">
        <v>33</v>
      </c>
      <c r="B106" s="3" t="s">
        <v>77</v>
      </c>
      <c r="C106" s="5" t="s">
        <v>106</v>
      </c>
      <c r="D106" s="3" t="s">
        <v>55</v>
      </c>
      <c r="E106" s="12"/>
      <c r="F106" s="17">
        <v>7</v>
      </c>
      <c r="G106" s="12"/>
      <c r="H106" s="35">
        <f>H107+H108+H109+H110</f>
        <v>125.013</v>
      </c>
    </row>
    <row r="107" spans="1:8" ht="14.25">
      <c r="A107" s="10">
        <f>A106+0.1</f>
        <v>17.1</v>
      </c>
      <c r="B107" s="4"/>
      <c r="C107" s="16" t="s">
        <v>85</v>
      </c>
      <c r="D107" s="4" t="s">
        <v>54</v>
      </c>
      <c r="E107" s="8">
        <v>0.529</v>
      </c>
      <c r="F107" s="10">
        <f>E107*F106</f>
        <v>3.7030000000000003</v>
      </c>
      <c r="G107" s="8">
        <v>4.6</v>
      </c>
      <c r="H107" s="21">
        <f>F107*G107</f>
        <v>17.0338</v>
      </c>
    </row>
    <row r="108" spans="1:8" ht="14.25">
      <c r="A108" s="10">
        <f>A107+0.1</f>
        <v>17.200000000000003</v>
      </c>
      <c r="B108" s="4"/>
      <c r="C108" s="16" t="s">
        <v>52</v>
      </c>
      <c r="D108" s="4" t="s">
        <v>5</v>
      </c>
      <c r="E108" s="8">
        <v>0.023</v>
      </c>
      <c r="F108" s="10">
        <f>E108*F106</f>
        <v>0.161</v>
      </c>
      <c r="G108" s="8">
        <v>3.2</v>
      </c>
      <c r="H108" s="21">
        <f>F108*G108</f>
        <v>0.5152</v>
      </c>
    </row>
    <row r="109" spans="1:8" ht="15" customHeight="1">
      <c r="A109" s="10">
        <f>A108+0.1</f>
        <v>17.300000000000004</v>
      </c>
      <c r="B109" s="4"/>
      <c r="C109" s="16" t="s">
        <v>107</v>
      </c>
      <c r="D109" s="4" t="s">
        <v>55</v>
      </c>
      <c r="E109" s="8">
        <v>1</v>
      </c>
      <c r="F109" s="10">
        <f>E109*F106</f>
        <v>7</v>
      </c>
      <c r="G109" s="10">
        <v>15</v>
      </c>
      <c r="H109" s="21">
        <f>F109*G109</f>
        <v>105</v>
      </c>
    </row>
    <row r="110" spans="1:8" ht="14.25">
      <c r="A110" s="10">
        <f>A109+0.1</f>
        <v>17.400000000000006</v>
      </c>
      <c r="B110" s="4"/>
      <c r="C110" s="16" t="s">
        <v>42</v>
      </c>
      <c r="D110" s="4" t="s">
        <v>5</v>
      </c>
      <c r="E110" s="8">
        <v>0.11</v>
      </c>
      <c r="F110" s="10">
        <f>E110*F106</f>
        <v>0.77</v>
      </c>
      <c r="G110" s="8">
        <v>3.2</v>
      </c>
      <c r="H110" s="21">
        <f>F110*G110</f>
        <v>2.4640000000000004</v>
      </c>
    </row>
    <row r="111" spans="1:8" s="14" customFormat="1" ht="45" customHeight="1">
      <c r="A111" s="3" t="s">
        <v>34</v>
      </c>
      <c r="B111" s="3" t="s">
        <v>77</v>
      </c>
      <c r="C111" s="5" t="s">
        <v>135</v>
      </c>
      <c r="D111" s="3" t="s">
        <v>55</v>
      </c>
      <c r="E111" s="12"/>
      <c r="F111" s="17">
        <v>2</v>
      </c>
      <c r="G111" s="12"/>
      <c r="H111" s="35">
        <f>H112+H113+H114+H115</f>
        <v>154.65120000000002</v>
      </c>
    </row>
    <row r="112" spans="1:8" ht="14.25">
      <c r="A112" s="10">
        <f>A111+0.1</f>
        <v>18.1</v>
      </c>
      <c r="B112" s="4"/>
      <c r="C112" s="16" t="s">
        <v>136</v>
      </c>
      <c r="D112" s="4" t="s">
        <v>54</v>
      </c>
      <c r="E112" s="8">
        <v>1.5</v>
      </c>
      <c r="F112" s="10">
        <f>E112*F111</f>
        <v>3</v>
      </c>
      <c r="G112" s="8">
        <v>4.6</v>
      </c>
      <c r="H112" s="21">
        <f>F112*G112</f>
        <v>13.799999999999999</v>
      </c>
    </row>
    <row r="113" spans="1:8" ht="14.25">
      <c r="A113" s="10">
        <f>A112+0.1</f>
        <v>18.200000000000003</v>
      </c>
      <c r="B113" s="4"/>
      <c r="C113" s="16" t="s">
        <v>52</v>
      </c>
      <c r="D113" s="4" t="s">
        <v>5</v>
      </c>
      <c r="E113" s="8">
        <v>0.023</v>
      </c>
      <c r="F113" s="10">
        <f>E113*F111</f>
        <v>0.046</v>
      </c>
      <c r="G113" s="8">
        <v>3.2</v>
      </c>
      <c r="H113" s="21">
        <f>F113*G113</f>
        <v>0.1472</v>
      </c>
    </row>
    <row r="114" spans="1:8" ht="15" customHeight="1">
      <c r="A114" s="10">
        <f>A113+0.1</f>
        <v>18.300000000000004</v>
      </c>
      <c r="B114" s="4"/>
      <c r="C114" s="16" t="s">
        <v>135</v>
      </c>
      <c r="D114" s="4" t="s">
        <v>55</v>
      </c>
      <c r="E114" s="8">
        <v>1</v>
      </c>
      <c r="F114" s="10">
        <f>E114*F111</f>
        <v>2</v>
      </c>
      <c r="G114" s="10">
        <v>70</v>
      </c>
      <c r="H114" s="21">
        <f>F114*G114</f>
        <v>140</v>
      </c>
    </row>
    <row r="115" spans="1:8" ht="14.25">
      <c r="A115" s="10">
        <f>A114+0.1</f>
        <v>18.400000000000006</v>
      </c>
      <c r="B115" s="4"/>
      <c r="C115" s="16" t="s">
        <v>42</v>
      </c>
      <c r="D115" s="4" t="s">
        <v>5</v>
      </c>
      <c r="E115" s="8">
        <v>0.11</v>
      </c>
      <c r="F115" s="10">
        <f>E115*F111</f>
        <v>0.22</v>
      </c>
      <c r="G115" s="8">
        <v>3.2</v>
      </c>
      <c r="H115" s="21">
        <f>F115*G115</f>
        <v>0.7040000000000001</v>
      </c>
    </row>
    <row r="116" spans="1:8" s="14" customFormat="1" ht="45" customHeight="1">
      <c r="A116" s="3" t="s">
        <v>35</v>
      </c>
      <c r="B116" s="3" t="s">
        <v>77</v>
      </c>
      <c r="C116" s="5" t="s">
        <v>116</v>
      </c>
      <c r="D116" s="3" t="s">
        <v>55</v>
      </c>
      <c r="E116" s="12"/>
      <c r="F116" s="17">
        <v>3</v>
      </c>
      <c r="G116" s="12"/>
      <c r="H116" s="35">
        <f>H117+H118+H119+H120</f>
        <v>908.577</v>
      </c>
    </row>
    <row r="117" spans="1:8" ht="14.25">
      <c r="A117" s="10">
        <f>A116+0.1</f>
        <v>19.1</v>
      </c>
      <c r="B117" s="4"/>
      <c r="C117" s="16" t="s">
        <v>85</v>
      </c>
      <c r="D117" s="4" t="s">
        <v>54</v>
      </c>
      <c r="E117" s="8">
        <v>0.529</v>
      </c>
      <c r="F117" s="10">
        <f>E117*F116</f>
        <v>1.5870000000000002</v>
      </c>
      <c r="G117" s="8">
        <v>4.6</v>
      </c>
      <c r="H117" s="21">
        <f>F117*G117</f>
        <v>7.3002</v>
      </c>
    </row>
    <row r="118" spans="1:8" ht="14.25">
      <c r="A118" s="10">
        <f>A117+0.1</f>
        <v>19.200000000000003</v>
      </c>
      <c r="B118" s="4"/>
      <c r="C118" s="16" t="s">
        <v>52</v>
      </c>
      <c r="D118" s="4" t="s">
        <v>5</v>
      </c>
      <c r="E118" s="8">
        <v>0.023</v>
      </c>
      <c r="F118" s="10">
        <f>E118*F116</f>
        <v>0.069</v>
      </c>
      <c r="G118" s="8">
        <v>3.2</v>
      </c>
      <c r="H118" s="21">
        <f>F118*G118</f>
        <v>0.22080000000000002</v>
      </c>
    </row>
    <row r="119" spans="1:8" ht="15" customHeight="1">
      <c r="A119" s="10">
        <f>A118+0.1</f>
        <v>19.300000000000004</v>
      </c>
      <c r="B119" s="4"/>
      <c r="C119" s="16" t="s">
        <v>115</v>
      </c>
      <c r="D119" s="4" t="s">
        <v>55</v>
      </c>
      <c r="E119" s="8">
        <v>1</v>
      </c>
      <c r="F119" s="10">
        <f>E119*F116</f>
        <v>3</v>
      </c>
      <c r="G119" s="10">
        <v>300</v>
      </c>
      <c r="H119" s="21">
        <f>F119*G119</f>
        <v>900</v>
      </c>
    </row>
    <row r="120" spans="1:8" ht="14.25">
      <c r="A120" s="10">
        <f>A119+0.1</f>
        <v>19.400000000000006</v>
      </c>
      <c r="B120" s="4"/>
      <c r="C120" s="16" t="s">
        <v>42</v>
      </c>
      <c r="D120" s="4" t="s">
        <v>5</v>
      </c>
      <c r="E120" s="8">
        <v>0.11</v>
      </c>
      <c r="F120" s="10">
        <f>E120*F116</f>
        <v>0.33</v>
      </c>
      <c r="G120" s="8">
        <v>3.2</v>
      </c>
      <c r="H120" s="21">
        <f>F120*G120</f>
        <v>1.056</v>
      </c>
    </row>
    <row r="121" spans="1:8" s="14" customFormat="1" ht="52.5" customHeight="1">
      <c r="A121" s="3" t="s">
        <v>36</v>
      </c>
      <c r="B121" s="3" t="s">
        <v>39</v>
      </c>
      <c r="C121" s="5" t="s">
        <v>78</v>
      </c>
      <c r="D121" s="3" t="s">
        <v>26</v>
      </c>
      <c r="E121" s="17"/>
      <c r="F121" s="17">
        <v>8</v>
      </c>
      <c r="G121" s="17"/>
      <c r="H121" s="35">
        <f>H122+H123</f>
        <v>39.744</v>
      </c>
    </row>
    <row r="122" spans="1:8" ht="14.25" customHeight="1">
      <c r="A122" s="10">
        <f>A121+0.1</f>
        <v>20.1</v>
      </c>
      <c r="B122" s="4"/>
      <c r="C122" s="16" t="s">
        <v>47</v>
      </c>
      <c r="D122" s="4" t="s">
        <v>41</v>
      </c>
      <c r="E122" s="9">
        <v>0.76</v>
      </c>
      <c r="F122" s="10">
        <f>E122*F121</f>
        <v>6.08</v>
      </c>
      <c r="G122" s="8">
        <v>4.6</v>
      </c>
      <c r="H122" s="21">
        <f>F122*G122</f>
        <v>27.967999999999996</v>
      </c>
    </row>
    <row r="123" spans="1:8" ht="14.25" customHeight="1">
      <c r="A123" s="10">
        <f>A122+0.1</f>
        <v>20.200000000000003</v>
      </c>
      <c r="B123" s="4"/>
      <c r="C123" s="16" t="s">
        <v>48</v>
      </c>
      <c r="D123" s="4" t="s">
        <v>5</v>
      </c>
      <c r="E123" s="9">
        <v>0.46</v>
      </c>
      <c r="F123" s="10">
        <f>E123*F121</f>
        <v>3.68</v>
      </c>
      <c r="G123" s="10">
        <v>3.2</v>
      </c>
      <c r="H123" s="21">
        <f>F123*G123</f>
        <v>11.776000000000002</v>
      </c>
    </row>
    <row r="124" spans="1:10" ht="12.75">
      <c r="A124" s="3"/>
      <c r="B124" s="4"/>
      <c r="C124" s="3" t="s">
        <v>30</v>
      </c>
      <c r="D124" s="3" t="s">
        <v>5</v>
      </c>
      <c r="E124" s="12"/>
      <c r="F124" s="12"/>
      <c r="G124" s="15"/>
      <c r="H124" s="35" t="e">
        <f>H121++#REF!++#REF!+H116++H111+H106++H81++H76+#REF!+H70++H64++#REF!++H51++H29++H22++H15</f>
        <v>#REF!</v>
      </c>
      <c r="I124" s="25"/>
      <c r="J124" s="14"/>
    </row>
    <row r="125" spans="1:10" ht="16.5" customHeight="1">
      <c r="A125" s="3"/>
      <c r="B125" s="4"/>
      <c r="C125" s="3" t="s">
        <v>31</v>
      </c>
      <c r="D125" s="3" t="s">
        <v>5</v>
      </c>
      <c r="E125" s="12"/>
      <c r="F125" s="12"/>
      <c r="G125" s="12"/>
      <c r="H125" s="35" t="e">
        <f>H122+#REF!+#REF!+H117+H112+H107+H82+H77+#REF!+H71+H65+#REF!+#REF!+H52+H30+H23+H16</f>
        <v>#REF!</v>
      </c>
      <c r="I125" s="37"/>
      <c r="J125" s="14"/>
    </row>
    <row r="126" spans="1:10" ht="27.75" customHeight="1">
      <c r="A126" s="3"/>
      <c r="B126" s="4"/>
      <c r="C126" s="3" t="s">
        <v>37</v>
      </c>
      <c r="D126" s="3" t="s">
        <v>5</v>
      </c>
      <c r="E126" s="12"/>
      <c r="F126" s="12"/>
      <c r="G126" s="12"/>
      <c r="H126" s="35" t="e">
        <f>H124-H125</f>
        <v>#REF!</v>
      </c>
      <c r="I126" s="14"/>
      <c r="J126" s="14"/>
    </row>
    <row r="127" spans="1:10" ht="15">
      <c r="A127" s="3"/>
      <c r="B127" s="4"/>
      <c r="C127" s="5" t="s">
        <v>113</v>
      </c>
      <c r="D127" s="5"/>
      <c r="E127" s="11"/>
      <c r="F127" s="11"/>
      <c r="G127" s="11"/>
      <c r="H127" s="21" t="e">
        <f>H124*0.02</f>
        <v>#REF!</v>
      </c>
      <c r="I127" s="14"/>
      <c r="J127" s="14"/>
    </row>
    <row r="128" spans="1:10" ht="17.25" customHeight="1">
      <c r="A128" s="3"/>
      <c r="B128" s="4"/>
      <c r="C128" s="3" t="s">
        <v>12</v>
      </c>
      <c r="D128" s="3" t="s">
        <v>5</v>
      </c>
      <c r="E128" s="12"/>
      <c r="F128" s="12"/>
      <c r="G128" s="12"/>
      <c r="H128" s="35" t="e">
        <f>H127+H124</f>
        <v>#REF!</v>
      </c>
      <c r="I128" s="14"/>
      <c r="J128" s="14"/>
    </row>
    <row r="129" spans="1:10" ht="19.5" customHeight="1">
      <c r="A129" s="3"/>
      <c r="B129" s="4"/>
      <c r="C129" s="3" t="s">
        <v>110</v>
      </c>
      <c r="D129" s="3" t="s">
        <v>5</v>
      </c>
      <c r="E129" s="12"/>
      <c r="F129" s="12"/>
      <c r="G129" s="12"/>
      <c r="H129" s="35" t="e">
        <f>H128*0.1</f>
        <v>#REF!</v>
      </c>
      <c r="I129" s="14"/>
      <c r="J129" s="14"/>
    </row>
    <row r="130" spans="1:10" ht="15" customHeight="1">
      <c r="A130" s="3"/>
      <c r="B130" s="4"/>
      <c r="C130" s="3" t="s">
        <v>12</v>
      </c>
      <c r="D130" s="3" t="s">
        <v>5</v>
      </c>
      <c r="E130" s="12"/>
      <c r="F130" s="12"/>
      <c r="G130" s="12"/>
      <c r="H130" s="35" t="e">
        <f>H128+H129</f>
        <v>#REF!</v>
      </c>
      <c r="I130" s="14"/>
      <c r="J130" s="14"/>
    </row>
    <row r="131" spans="1:10" ht="19.5" customHeight="1">
      <c r="A131" s="3"/>
      <c r="B131" s="4"/>
      <c r="C131" s="3" t="s">
        <v>111</v>
      </c>
      <c r="D131" s="3" t="s">
        <v>5</v>
      </c>
      <c r="E131" s="12"/>
      <c r="F131" s="12"/>
      <c r="G131" s="12"/>
      <c r="H131" s="35" t="e">
        <f>H130*0.08</f>
        <v>#REF!</v>
      </c>
      <c r="I131" s="14"/>
      <c r="J131" s="14"/>
    </row>
    <row r="132" spans="1:8" ht="17.25" customHeight="1">
      <c r="A132" s="4"/>
      <c r="B132" s="4"/>
      <c r="C132" s="3" t="s">
        <v>38</v>
      </c>
      <c r="D132" s="3" t="s">
        <v>5</v>
      </c>
      <c r="E132" s="8"/>
      <c r="F132" s="8"/>
      <c r="G132" s="20"/>
      <c r="H132" s="35" t="e">
        <f>H130+H131</f>
        <v>#REF!</v>
      </c>
    </row>
    <row r="135" spans="1:7" ht="15">
      <c r="A135" s="27"/>
      <c r="B135" s="27"/>
      <c r="C135" s="27"/>
      <c r="D135" s="27"/>
      <c r="E135" s="27"/>
      <c r="F135" s="27"/>
      <c r="G135" s="27"/>
    </row>
    <row r="136" spans="1:9" ht="15" customHeight="1">
      <c r="A136" s="389" t="s">
        <v>79</v>
      </c>
      <c r="B136" s="389"/>
      <c r="C136" s="389"/>
      <c r="D136" s="389"/>
      <c r="E136" s="389"/>
      <c r="F136" s="389"/>
      <c r="G136" s="389"/>
      <c r="H136" s="389"/>
      <c r="I136" s="24"/>
    </row>
    <row r="139" spans="3:10" ht="15" customHeight="1">
      <c r="C139" s="390"/>
      <c r="D139" s="390"/>
      <c r="E139" s="390"/>
      <c r="F139" s="390"/>
      <c r="G139" s="390"/>
      <c r="H139" s="390"/>
      <c r="I139" s="390"/>
      <c r="J139" s="390"/>
    </row>
  </sheetData>
  <sheetProtection/>
  <mergeCells count="16">
    <mergeCell ref="A7:D7"/>
    <mergeCell ref="A8:D8"/>
    <mergeCell ref="A1:H1"/>
    <mergeCell ref="A3:H3"/>
    <mergeCell ref="A4:H4"/>
    <mergeCell ref="A6:H6"/>
    <mergeCell ref="A136:H136"/>
    <mergeCell ref="C139:J139"/>
    <mergeCell ref="A9:D9"/>
    <mergeCell ref="A10:H10"/>
    <mergeCell ref="A12:A13"/>
    <mergeCell ref="B12:B13"/>
    <mergeCell ref="C12:C13"/>
    <mergeCell ref="D12:D13"/>
    <mergeCell ref="E12:F12"/>
    <mergeCell ref="G12:H12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2"/>
  <sheetViews>
    <sheetView zoomScale="89" zoomScaleNormal="89" zoomScalePageLayoutView="0" workbookViewId="0" topLeftCell="A1">
      <selection activeCell="O139" sqref="O139"/>
    </sheetView>
  </sheetViews>
  <sheetFormatPr defaultColWidth="9.00390625" defaultRowHeight="12.75"/>
  <cols>
    <col min="1" max="1" width="10.125" style="0" customWidth="1"/>
    <col min="2" max="2" width="55.75390625" style="0" customWidth="1"/>
    <col min="3" max="3" width="10.125" style="0" customWidth="1"/>
    <col min="4" max="4" width="9.625" style="0" customWidth="1"/>
    <col min="5" max="6" width="9.375" style="0" customWidth="1"/>
    <col min="7" max="7" width="10.25390625" style="0" customWidth="1"/>
  </cols>
  <sheetData>
    <row r="1" spans="1:7" s="65" customFormat="1" ht="18">
      <c r="A1" s="406" t="s">
        <v>169</v>
      </c>
      <c r="B1" s="406"/>
      <c r="C1" s="406"/>
      <c r="D1" s="406"/>
      <c r="E1" s="406"/>
      <c r="F1" s="406"/>
      <c r="G1" s="406"/>
    </row>
    <row r="2" spans="1:7" s="65" customFormat="1" ht="21.75" customHeight="1">
      <c r="A2" s="405" t="s">
        <v>182</v>
      </c>
      <c r="B2" s="405"/>
      <c r="C2" s="405"/>
      <c r="D2" s="405"/>
      <c r="E2" s="405"/>
      <c r="F2" s="405"/>
      <c r="G2" s="405"/>
    </row>
    <row r="3" spans="1:7" s="65" customFormat="1" ht="21.75" customHeight="1">
      <c r="A3" s="407" t="s">
        <v>165</v>
      </c>
      <c r="B3" s="407"/>
      <c r="C3" s="407"/>
      <c r="D3" s="407"/>
      <c r="E3" s="407"/>
      <c r="F3" s="407"/>
      <c r="G3" s="407"/>
    </row>
    <row r="4" spans="1:7" s="65" customFormat="1" ht="32.25" customHeight="1">
      <c r="A4" s="408" t="s">
        <v>6</v>
      </c>
      <c r="B4" s="410" t="s">
        <v>155</v>
      </c>
      <c r="C4" s="411" t="s">
        <v>13</v>
      </c>
      <c r="D4" s="413" t="s">
        <v>21</v>
      </c>
      <c r="E4" s="413"/>
      <c r="F4" s="413"/>
      <c r="G4" s="413"/>
    </row>
    <row r="5" spans="1:7" s="65" customFormat="1" ht="108" customHeight="1">
      <c r="A5" s="409"/>
      <c r="B5" s="410"/>
      <c r="C5" s="412"/>
      <c r="D5" s="66" t="s">
        <v>156</v>
      </c>
      <c r="E5" s="66" t="s">
        <v>14</v>
      </c>
      <c r="F5" s="66" t="s">
        <v>157</v>
      </c>
      <c r="G5" s="66" t="s">
        <v>12</v>
      </c>
    </row>
    <row r="6" spans="1:7" s="65" customFormat="1" ht="21" customHeight="1">
      <c r="A6" s="67">
        <v>1</v>
      </c>
      <c r="B6" s="67">
        <v>3</v>
      </c>
      <c r="C6" s="67">
        <v>4</v>
      </c>
      <c r="D6" s="67">
        <v>5</v>
      </c>
      <c r="E6" s="67">
        <v>6</v>
      </c>
      <c r="F6" s="67">
        <v>7</v>
      </c>
      <c r="G6" s="67">
        <v>8</v>
      </c>
    </row>
    <row r="7" spans="1:9" s="107" customFormat="1" ht="52.5" customHeight="1">
      <c r="A7" s="68">
        <v>1</v>
      </c>
      <c r="B7" s="302" t="s">
        <v>183</v>
      </c>
      <c r="C7" s="303" t="s">
        <v>170</v>
      </c>
      <c r="D7" s="106"/>
      <c r="E7" s="304">
        <v>25</v>
      </c>
      <c r="F7" s="105"/>
      <c r="G7" s="106"/>
      <c r="H7" s="71"/>
      <c r="I7" s="71"/>
    </row>
    <row r="8" spans="1:9" s="65" customFormat="1" ht="16.5">
      <c r="A8" s="68"/>
      <c r="B8" s="72" t="s">
        <v>171</v>
      </c>
      <c r="C8" s="108" t="s">
        <v>41</v>
      </c>
      <c r="D8" s="109">
        <v>2.06</v>
      </c>
      <c r="E8" s="109">
        <f>D8*E7</f>
        <v>51.5</v>
      </c>
      <c r="F8" s="110"/>
      <c r="G8" s="109"/>
      <c r="H8" s="71"/>
      <c r="I8" s="71"/>
    </row>
    <row r="9" spans="1:9" s="65" customFormat="1" ht="36" customHeight="1">
      <c r="A9" s="68">
        <v>2</v>
      </c>
      <c r="B9" s="305" t="s">
        <v>402</v>
      </c>
      <c r="C9" s="306" t="s">
        <v>170</v>
      </c>
      <c r="D9" s="306"/>
      <c r="E9" s="307">
        <v>15</v>
      </c>
      <c r="F9" s="135"/>
      <c r="G9" s="70"/>
      <c r="H9" s="71"/>
      <c r="I9" s="71"/>
    </row>
    <row r="10" spans="1:9" s="65" customFormat="1" ht="16.5">
      <c r="A10" s="68">
        <v>2.1</v>
      </c>
      <c r="B10" s="72" t="s">
        <v>171</v>
      </c>
      <c r="C10" s="82" t="s">
        <v>41</v>
      </c>
      <c r="D10" s="82">
        <v>2.86</v>
      </c>
      <c r="E10" s="75">
        <f>E9*D10</f>
        <v>42.9</v>
      </c>
      <c r="F10" s="136"/>
      <c r="G10" s="75"/>
      <c r="H10" s="71"/>
      <c r="I10" s="71"/>
    </row>
    <row r="11" spans="1:9" s="65" customFormat="1" ht="16.5">
      <c r="A11" s="68">
        <v>2.2</v>
      </c>
      <c r="B11" s="84" t="s">
        <v>172</v>
      </c>
      <c r="C11" s="82" t="s">
        <v>5</v>
      </c>
      <c r="D11" s="82">
        <v>0.76</v>
      </c>
      <c r="E11" s="75">
        <f>E9*D11</f>
        <v>11.4</v>
      </c>
      <c r="F11" s="137"/>
      <c r="G11" s="75"/>
      <c r="H11" s="71"/>
      <c r="I11" s="71"/>
    </row>
    <row r="12" spans="1:9" s="65" customFormat="1" ht="16.5">
      <c r="A12" s="68">
        <v>2.3</v>
      </c>
      <c r="B12" s="111" t="s">
        <v>184</v>
      </c>
      <c r="C12" s="82" t="s">
        <v>170</v>
      </c>
      <c r="D12" s="82">
        <v>1.02</v>
      </c>
      <c r="E12" s="75">
        <f>E9*D12</f>
        <v>15.3</v>
      </c>
      <c r="F12" s="137"/>
      <c r="G12" s="75"/>
      <c r="H12" s="71"/>
      <c r="I12" s="71"/>
    </row>
    <row r="13" spans="1:9" s="65" customFormat="1" ht="16.5">
      <c r="A13" s="68">
        <v>2.4</v>
      </c>
      <c r="B13" s="72" t="s">
        <v>185</v>
      </c>
      <c r="C13" s="112" t="s">
        <v>186</v>
      </c>
      <c r="D13" s="109"/>
      <c r="E13" s="113">
        <v>0.36</v>
      </c>
      <c r="F13" s="138"/>
      <c r="G13" s="109"/>
      <c r="H13" s="71"/>
      <c r="I13" s="71"/>
    </row>
    <row r="14" spans="1:9" s="65" customFormat="1" ht="16.5">
      <c r="A14" s="68">
        <v>2.5</v>
      </c>
      <c r="B14" s="84" t="s">
        <v>187</v>
      </c>
      <c r="C14" s="82" t="s">
        <v>178</v>
      </c>
      <c r="D14" s="82">
        <v>0.803</v>
      </c>
      <c r="E14" s="75">
        <f>E9*D14</f>
        <v>12.045</v>
      </c>
      <c r="F14" s="137"/>
      <c r="G14" s="75"/>
      <c r="H14" s="71"/>
      <c r="I14" s="71"/>
    </row>
    <row r="15" spans="1:9" s="65" customFormat="1" ht="16.5">
      <c r="A15" s="68">
        <v>2.6</v>
      </c>
      <c r="B15" s="84" t="s">
        <v>188</v>
      </c>
      <c r="C15" s="82" t="s">
        <v>170</v>
      </c>
      <c r="D15" s="82">
        <v>0.0039</v>
      </c>
      <c r="E15" s="114">
        <f>E9*D15</f>
        <v>0.058499999999999996</v>
      </c>
      <c r="F15" s="137"/>
      <c r="G15" s="75"/>
      <c r="H15" s="71"/>
      <c r="I15" s="71"/>
    </row>
    <row r="16" spans="1:9" s="65" customFormat="1" ht="16.5">
      <c r="A16" s="68">
        <v>2.7</v>
      </c>
      <c r="B16" s="84" t="s">
        <v>177</v>
      </c>
      <c r="C16" s="82" t="s">
        <v>5</v>
      </c>
      <c r="D16" s="82">
        <v>0.13</v>
      </c>
      <c r="E16" s="75">
        <f>E9*D16</f>
        <v>1.9500000000000002</v>
      </c>
      <c r="F16" s="137"/>
      <c r="G16" s="75"/>
      <c r="H16" s="71"/>
      <c r="I16" s="71"/>
    </row>
    <row r="17" spans="1:9" s="65" customFormat="1" ht="36" customHeight="1">
      <c r="A17" s="68">
        <v>3</v>
      </c>
      <c r="B17" s="305" t="s">
        <v>189</v>
      </c>
      <c r="C17" s="306" t="s">
        <v>170</v>
      </c>
      <c r="D17" s="306"/>
      <c r="E17" s="307">
        <v>3.2</v>
      </c>
      <c r="F17" s="69"/>
      <c r="G17" s="70"/>
      <c r="H17" s="71"/>
      <c r="I17" s="71"/>
    </row>
    <row r="18" spans="1:9" s="65" customFormat="1" ht="16.5">
      <c r="A18" s="68">
        <v>3.1</v>
      </c>
      <c r="B18" s="72" t="s">
        <v>171</v>
      </c>
      <c r="C18" s="82" t="s">
        <v>41</v>
      </c>
      <c r="D18" s="82">
        <v>2.86</v>
      </c>
      <c r="E18" s="75">
        <f>E17*D18</f>
        <v>9.152</v>
      </c>
      <c r="F18" s="73"/>
      <c r="G18" s="75"/>
      <c r="H18" s="71"/>
      <c r="I18" s="71"/>
    </row>
    <row r="19" spans="1:9" s="65" customFormat="1" ht="16.5">
      <c r="A19" s="68">
        <v>3.2</v>
      </c>
      <c r="B19" s="84" t="s">
        <v>172</v>
      </c>
      <c r="C19" s="82" t="s">
        <v>5</v>
      </c>
      <c r="D19" s="82">
        <v>0.76</v>
      </c>
      <c r="E19" s="75">
        <f>E17*D19</f>
        <v>2.4320000000000004</v>
      </c>
      <c r="F19" s="137"/>
      <c r="G19" s="75"/>
      <c r="H19" s="71"/>
      <c r="I19" s="71"/>
    </row>
    <row r="20" spans="1:9" s="65" customFormat="1" ht="16.5">
      <c r="A20" s="68">
        <v>3.3</v>
      </c>
      <c r="B20" s="111" t="s">
        <v>184</v>
      </c>
      <c r="C20" s="82" t="s">
        <v>170</v>
      </c>
      <c r="D20" s="82">
        <v>1.02</v>
      </c>
      <c r="E20" s="75">
        <f>E17*D20</f>
        <v>3.2640000000000002</v>
      </c>
      <c r="F20" s="137"/>
      <c r="G20" s="75"/>
      <c r="H20" s="71"/>
      <c r="I20" s="71"/>
    </row>
    <row r="21" spans="1:9" s="65" customFormat="1" ht="16.5">
      <c r="A21" s="68">
        <v>3.4</v>
      </c>
      <c r="B21" s="72" t="s">
        <v>185</v>
      </c>
      <c r="C21" s="112" t="s">
        <v>186</v>
      </c>
      <c r="D21" s="109"/>
      <c r="E21" s="113">
        <v>0.2</v>
      </c>
      <c r="F21" s="138"/>
      <c r="G21" s="109"/>
      <c r="H21" s="71"/>
      <c r="I21" s="71"/>
    </row>
    <row r="22" spans="1:9" s="65" customFormat="1" ht="16.5">
      <c r="A22" s="68">
        <v>3.5</v>
      </c>
      <c r="B22" s="84" t="s">
        <v>187</v>
      </c>
      <c r="C22" s="82" t="s">
        <v>178</v>
      </c>
      <c r="D22" s="82">
        <v>0.803</v>
      </c>
      <c r="E22" s="75">
        <f>E17*D22</f>
        <v>2.5696000000000003</v>
      </c>
      <c r="F22" s="137"/>
      <c r="G22" s="75"/>
      <c r="H22" s="71"/>
      <c r="I22" s="71"/>
    </row>
    <row r="23" spans="1:9" s="65" customFormat="1" ht="16.5">
      <c r="A23" s="68">
        <v>3.6</v>
      </c>
      <c r="B23" s="84" t="s">
        <v>188</v>
      </c>
      <c r="C23" s="82" t="s">
        <v>170</v>
      </c>
      <c r="D23" s="82">
        <v>0.0039</v>
      </c>
      <c r="E23" s="114">
        <f>E17*D23</f>
        <v>0.01248</v>
      </c>
      <c r="F23" s="137"/>
      <c r="G23" s="75"/>
      <c r="H23" s="71"/>
      <c r="I23" s="71"/>
    </row>
    <row r="24" spans="1:9" s="65" customFormat="1" ht="16.5">
      <c r="A24" s="68">
        <v>3.7</v>
      </c>
      <c r="B24" s="84" t="s">
        <v>177</v>
      </c>
      <c r="C24" s="82" t="s">
        <v>5</v>
      </c>
      <c r="D24" s="82">
        <v>0.13</v>
      </c>
      <c r="E24" s="75">
        <f>E17*D24</f>
        <v>0.41600000000000004</v>
      </c>
      <c r="F24" s="137"/>
      <c r="G24" s="75"/>
      <c r="H24" s="71"/>
      <c r="I24" s="71"/>
    </row>
    <row r="25" spans="1:9" s="65" customFormat="1" ht="33">
      <c r="A25" s="68">
        <v>4</v>
      </c>
      <c r="B25" s="305" t="s">
        <v>243</v>
      </c>
      <c r="C25" s="306" t="s">
        <v>170</v>
      </c>
      <c r="D25" s="306"/>
      <c r="E25" s="307">
        <v>2.9</v>
      </c>
      <c r="F25" s="69"/>
      <c r="G25" s="70"/>
      <c r="H25" s="71"/>
      <c r="I25" s="71"/>
    </row>
    <row r="26" spans="1:9" s="65" customFormat="1" ht="16.5">
      <c r="A26" s="68">
        <v>4.1</v>
      </c>
      <c r="B26" s="72" t="s">
        <v>171</v>
      </c>
      <c r="C26" s="82" t="s">
        <v>41</v>
      </c>
      <c r="D26" s="82">
        <v>2.86</v>
      </c>
      <c r="E26" s="75">
        <f>E25*D26</f>
        <v>8.293999999999999</v>
      </c>
      <c r="F26" s="73"/>
      <c r="G26" s="75"/>
      <c r="H26" s="71"/>
      <c r="I26" s="71"/>
    </row>
    <row r="27" spans="1:9" s="65" customFormat="1" ht="16.5">
      <c r="A27" s="68">
        <v>4.2</v>
      </c>
      <c r="B27" s="84" t="s">
        <v>172</v>
      </c>
      <c r="C27" s="82" t="s">
        <v>5</v>
      </c>
      <c r="D27" s="82">
        <v>0.76</v>
      </c>
      <c r="E27" s="75">
        <f>E25*D27</f>
        <v>2.2039999999999997</v>
      </c>
      <c r="F27" s="137"/>
      <c r="G27" s="75"/>
      <c r="H27" s="71"/>
      <c r="I27" s="71"/>
    </row>
    <row r="28" spans="1:9" s="65" customFormat="1" ht="16.5">
      <c r="A28" s="68">
        <v>4.3</v>
      </c>
      <c r="B28" s="111" t="s">
        <v>184</v>
      </c>
      <c r="C28" s="82" t="s">
        <v>170</v>
      </c>
      <c r="D28" s="82">
        <v>1.02</v>
      </c>
      <c r="E28" s="75">
        <f>E25*D28</f>
        <v>2.9579999999999997</v>
      </c>
      <c r="F28" s="137"/>
      <c r="G28" s="75"/>
      <c r="H28" s="71"/>
      <c r="I28" s="71"/>
    </row>
    <row r="29" spans="1:9" s="65" customFormat="1" ht="16.5">
      <c r="A29" s="68">
        <v>4.4</v>
      </c>
      <c r="B29" s="72" t="s">
        <v>185</v>
      </c>
      <c r="C29" s="112" t="s">
        <v>186</v>
      </c>
      <c r="D29" s="109"/>
      <c r="E29" s="113">
        <v>0.068</v>
      </c>
      <c r="F29" s="138"/>
      <c r="G29" s="109"/>
      <c r="H29" s="71"/>
      <c r="I29" s="71"/>
    </row>
    <row r="30" spans="1:9" s="65" customFormat="1" ht="16.5">
      <c r="A30" s="68">
        <v>4.5</v>
      </c>
      <c r="B30" s="84" t="s">
        <v>187</v>
      </c>
      <c r="C30" s="82" t="s">
        <v>178</v>
      </c>
      <c r="D30" s="82">
        <v>0.803</v>
      </c>
      <c r="E30" s="75">
        <f>E25*D30</f>
        <v>2.3287</v>
      </c>
      <c r="F30" s="137"/>
      <c r="G30" s="75"/>
      <c r="H30" s="71"/>
      <c r="I30" s="71"/>
    </row>
    <row r="31" spans="1:9" s="65" customFormat="1" ht="16.5">
      <c r="A31" s="68">
        <v>4.6</v>
      </c>
      <c r="B31" s="84" t="s">
        <v>188</v>
      </c>
      <c r="C31" s="82" t="s">
        <v>170</v>
      </c>
      <c r="D31" s="82">
        <v>0.0039</v>
      </c>
      <c r="E31" s="114">
        <f>E25*D31</f>
        <v>0.011309999999999999</v>
      </c>
      <c r="F31" s="137"/>
      <c r="G31" s="75"/>
      <c r="H31" s="71"/>
      <c r="I31" s="71"/>
    </row>
    <row r="32" spans="1:9" s="65" customFormat="1" ht="16.5">
      <c r="A32" s="68">
        <v>4.7</v>
      </c>
      <c r="B32" s="84" t="s">
        <v>177</v>
      </c>
      <c r="C32" s="82" t="s">
        <v>5</v>
      </c>
      <c r="D32" s="82">
        <v>0.13</v>
      </c>
      <c r="E32" s="75">
        <f>E25*D32</f>
        <v>0.377</v>
      </c>
      <c r="F32" s="137"/>
      <c r="G32" s="75"/>
      <c r="H32" s="71"/>
      <c r="I32" s="71"/>
    </row>
    <row r="33" spans="1:9" s="65" customFormat="1" ht="35.25" customHeight="1">
      <c r="A33" s="68">
        <v>5</v>
      </c>
      <c r="B33" s="308" t="s">
        <v>348</v>
      </c>
      <c r="C33" s="309" t="s">
        <v>170</v>
      </c>
      <c r="D33" s="310"/>
      <c r="E33" s="311">
        <v>12.9</v>
      </c>
      <c r="F33" s="243"/>
      <c r="G33" s="75"/>
      <c r="H33" s="71"/>
      <c r="I33" s="71"/>
    </row>
    <row r="34" spans="1:9" s="65" customFormat="1" ht="18" customHeight="1">
      <c r="A34" s="68">
        <v>5.1</v>
      </c>
      <c r="B34" s="72" t="s">
        <v>171</v>
      </c>
      <c r="C34" s="73" t="s">
        <v>41</v>
      </c>
      <c r="D34" s="137">
        <v>8.4</v>
      </c>
      <c r="E34" s="74">
        <f>E33*D34</f>
        <v>108.36000000000001</v>
      </c>
      <c r="F34" s="243"/>
      <c r="G34" s="75"/>
      <c r="H34" s="71"/>
      <c r="I34" s="71"/>
    </row>
    <row r="35" spans="1:9" s="65" customFormat="1" ht="18" customHeight="1">
      <c r="A35" s="68">
        <v>5.2</v>
      </c>
      <c r="B35" s="76" t="s">
        <v>172</v>
      </c>
      <c r="C35" s="77" t="s">
        <v>5</v>
      </c>
      <c r="D35" s="79">
        <v>0.81</v>
      </c>
      <c r="E35" s="78">
        <f>E33*D35</f>
        <v>10.449000000000002</v>
      </c>
      <c r="F35" s="271"/>
      <c r="G35" s="78"/>
      <c r="H35" s="71"/>
      <c r="I35" s="71"/>
    </row>
    <row r="36" spans="1:9" s="65" customFormat="1" ht="18" customHeight="1">
      <c r="A36" s="68">
        <v>5.3</v>
      </c>
      <c r="B36" s="76" t="s">
        <v>184</v>
      </c>
      <c r="C36" s="77" t="s">
        <v>170</v>
      </c>
      <c r="D36" s="272">
        <v>1.015</v>
      </c>
      <c r="E36" s="78">
        <f>E33*D36</f>
        <v>13.093499999999999</v>
      </c>
      <c r="F36" s="271"/>
      <c r="G36" s="79"/>
      <c r="H36" s="71"/>
      <c r="I36" s="71"/>
    </row>
    <row r="37" spans="1:9" s="65" customFormat="1" ht="18" customHeight="1">
      <c r="A37" s="68">
        <v>5.4</v>
      </c>
      <c r="B37" s="76" t="s">
        <v>185</v>
      </c>
      <c r="C37" s="112" t="s">
        <v>186</v>
      </c>
      <c r="D37" s="79"/>
      <c r="E37" s="296">
        <v>1.6</v>
      </c>
      <c r="F37" s="138"/>
      <c r="G37" s="79"/>
      <c r="H37" s="71"/>
      <c r="I37" s="71"/>
    </row>
    <row r="38" spans="1:9" s="65" customFormat="1" ht="18" customHeight="1">
      <c r="A38" s="68">
        <v>5.5</v>
      </c>
      <c r="B38" s="76" t="s">
        <v>254</v>
      </c>
      <c r="C38" s="77" t="s">
        <v>178</v>
      </c>
      <c r="D38" s="79">
        <v>1.37</v>
      </c>
      <c r="E38" s="78">
        <f>E33*D38</f>
        <v>17.673000000000002</v>
      </c>
      <c r="F38" s="271"/>
      <c r="G38" s="79"/>
      <c r="H38" s="71"/>
      <c r="I38" s="71"/>
    </row>
    <row r="39" spans="1:9" s="65" customFormat="1" ht="18" customHeight="1">
      <c r="A39" s="68">
        <v>5.6</v>
      </c>
      <c r="B39" s="76" t="s">
        <v>188</v>
      </c>
      <c r="C39" s="77" t="s">
        <v>170</v>
      </c>
      <c r="D39" s="273">
        <v>0.0366</v>
      </c>
      <c r="E39" s="271">
        <f>E33*D39</f>
        <v>0.47214</v>
      </c>
      <c r="F39" s="271"/>
      <c r="G39" s="79"/>
      <c r="H39" s="71"/>
      <c r="I39" s="71"/>
    </row>
    <row r="40" spans="1:9" s="65" customFormat="1" ht="18" customHeight="1">
      <c r="A40" s="68">
        <v>5.7</v>
      </c>
      <c r="B40" s="76" t="s">
        <v>177</v>
      </c>
      <c r="C40" s="77" t="s">
        <v>5</v>
      </c>
      <c r="D40" s="79">
        <v>0.39</v>
      </c>
      <c r="E40" s="78">
        <f>E33*D40</f>
        <v>5.031000000000001</v>
      </c>
      <c r="F40" s="271"/>
      <c r="G40" s="78"/>
      <c r="H40" s="71"/>
      <c r="I40" s="71"/>
    </row>
    <row r="41" spans="1:9" s="65" customFormat="1" ht="36" customHeight="1">
      <c r="A41" s="68">
        <v>6</v>
      </c>
      <c r="B41" s="305" t="s">
        <v>190</v>
      </c>
      <c r="C41" s="306" t="s">
        <v>170</v>
      </c>
      <c r="D41" s="306"/>
      <c r="E41" s="307">
        <v>5.05</v>
      </c>
      <c r="F41" s="69"/>
      <c r="G41" s="70"/>
      <c r="H41" s="71"/>
      <c r="I41" s="71"/>
    </row>
    <row r="42" spans="1:9" s="65" customFormat="1" ht="16.5">
      <c r="A42" s="68">
        <v>6.1</v>
      </c>
      <c r="B42" s="72" t="s">
        <v>171</v>
      </c>
      <c r="C42" s="82" t="s">
        <v>41</v>
      </c>
      <c r="D42" s="82">
        <v>2.86</v>
      </c>
      <c r="E42" s="75">
        <f>E41*D42</f>
        <v>14.443</v>
      </c>
      <c r="F42" s="73"/>
      <c r="G42" s="75"/>
      <c r="H42" s="71"/>
      <c r="I42" s="71"/>
    </row>
    <row r="43" spans="1:9" s="65" customFormat="1" ht="16.5">
      <c r="A43" s="68">
        <v>6.2</v>
      </c>
      <c r="B43" s="84" t="s">
        <v>172</v>
      </c>
      <c r="C43" s="82" t="s">
        <v>5</v>
      </c>
      <c r="D43" s="82">
        <v>0.76</v>
      </c>
      <c r="E43" s="75">
        <f>E41*D43</f>
        <v>3.838</v>
      </c>
      <c r="F43" s="137"/>
      <c r="G43" s="75"/>
      <c r="H43" s="71"/>
      <c r="I43" s="71"/>
    </row>
    <row r="44" spans="1:9" s="65" customFormat="1" ht="16.5">
      <c r="A44" s="68">
        <v>6.3</v>
      </c>
      <c r="B44" s="111" t="s">
        <v>184</v>
      </c>
      <c r="C44" s="82" t="s">
        <v>170</v>
      </c>
      <c r="D44" s="82">
        <v>1.02</v>
      </c>
      <c r="E44" s="75">
        <f>E41*D44</f>
        <v>5.151</v>
      </c>
      <c r="F44" s="137"/>
      <c r="G44" s="75"/>
      <c r="H44" s="71"/>
      <c r="I44" s="71"/>
    </row>
    <row r="45" spans="1:9" s="65" customFormat="1" ht="16.5">
      <c r="A45" s="68">
        <v>6.4</v>
      </c>
      <c r="B45" s="72" t="s">
        <v>185</v>
      </c>
      <c r="C45" s="112" t="s">
        <v>186</v>
      </c>
      <c r="D45" s="109"/>
      <c r="E45" s="113">
        <v>0.2</v>
      </c>
      <c r="F45" s="138"/>
      <c r="G45" s="109"/>
      <c r="H45" s="71"/>
      <c r="I45" s="71"/>
    </row>
    <row r="46" spans="1:9" s="65" customFormat="1" ht="16.5">
      <c r="A46" s="68">
        <v>6.5</v>
      </c>
      <c r="B46" s="84" t="s">
        <v>187</v>
      </c>
      <c r="C46" s="82" t="s">
        <v>178</v>
      </c>
      <c r="D46" s="82">
        <v>0.803</v>
      </c>
      <c r="E46" s="75">
        <f>E41*D46</f>
        <v>4.05515</v>
      </c>
      <c r="F46" s="137"/>
      <c r="G46" s="75"/>
      <c r="H46" s="71"/>
      <c r="I46" s="71"/>
    </row>
    <row r="47" spans="1:9" s="65" customFormat="1" ht="16.5">
      <c r="A47" s="68">
        <v>6.6</v>
      </c>
      <c r="B47" s="84" t="s">
        <v>188</v>
      </c>
      <c r="C47" s="82" t="s">
        <v>170</v>
      </c>
      <c r="D47" s="82">
        <v>0.0039</v>
      </c>
      <c r="E47" s="114">
        <f>E41*D47</f>
        <v>0.019694999999999997</v>
      </c>
      <c r="F47" s="137"/>
      <c r="G47" s="75"/>
      <c r="H47" s="71"/>
      <c r="I47" s="71"/>
    </row>
    <row r="48" spans="1:9" s="65" customFormat="1" ht="16.5">
      <c r="A48" s="68">
        <v>6.7</v>
      </c>
      <c r="B48" s="84" t="s">
        <v>177</v>
      </c>
      <c r="C48" s="82" t="s">
        <v>5</v>
      </c>
      <c r="D48" s="82">
        <v>0.13</v>
      </c>
      <c r="E48" s="75">
        <f>E41*D48</f>
        <v>0.6565</v>
      </c>
      <c r="F48" s="137"/>
      <c r="G48" s="75"/>
      <c r="H48" s="71"/>
      <c r="I48" s="71"/>
    </row>
    <row r="49" spans="1:9" s="65" customFormat="1" ht="33">
      <c r="A49" s="68">
        <v>7</v>
      </c>
      <c r="B49" s="305" t="s">
        <v>244</v>
      </c>
      <c r="C49" s="306" t="s">
        <v>170</v>
      </c>
      <c r="D49" s="306"/>
      <c r="E49" s="307">
        <v>7.74</v>
      </c>
      <c r="F49" s="69"/>
      <c r="G49" s="70"/>
      <c r="H49" s="71"/>
      <c r="I49" s="71"/>
    </row>
    <row r="50" spans="1:9" s="65" customFormat="1" ht="16.5">
      <c r="A50" s="68">
        <v>7.1</v>
      </c>
      <c r="B50" s="72" t="s">
        <v>171</v>
      </c>
      <c r="C50" s="82" t="s">
        <v>41</v>
      </c>
      <c r="D50" s="82">
        <v>2.86</v>
      </c>
      <c r="E50" s="75">
        <f>E49*D50</f>
        <v>22.1364</v>
      </c>
      <c r="F50" s="73"/>
      <c r="G50" s="75"/>
      <c r="H50" s="71"/>
      <c r="I50" s="71"/>
    </row>
    <row r="51" spans="1:9" s="65" customFormat="1" ht="16.5">
      <c r="A51" s="68">
        <v>7.2</v>
      </c>
      <c r="B51" s="84" t="s">
        <v>172</v>
      </c>
      <c r="C51" s="82" t="s">
        <v>5</v>
      </c>
      <c r="D51" s="82">
        <v>0.76</v>
      </c>
      <c r="E51" s="75">
        <f>E49*D51</f>
        <v>5.8824000000000005</v>
      </c>
      <c r="F51" s="137"/>
      <c r="G51" s="75"/>
      <c r="H51" s="71"/>
      <c r="I51" s="71"/>
    </row>
    <row r="52" spans="1:9" s="65" customFormat="1" ht="16.5">
      <c r="A52" s="68">
        <v>7.3</v>
      </c>
      <c r="B52" s="111" t="s">
        <v>184</v>
      </c>
      <c r="C52" s="82" t="s">
        <v>170</v>
      </c>
      <c r="D52" s="82">
        <v>1.02</v>
      </c>
      <c r="E52" s="75">
        <f>E49*D52</f>
        <v>7.8948</v>
      </c>
      <c r="F52" s="137"/>
      <c r="G52" s="75"/>
      <c r="H52" s="71"/>
      <c r="I52" s="71"/>
    </row>
    <row r="53" spans="1:9" s="65" customFormat="1" ht="16.5">
      <c r="A53" s="68">
        <v>7.4</v>
      </c>
      <c r="B53" s="72" t="s">
        <v>185</v>
      </c>
      <c r="C53" s="112" t="s">
        <v>186</v>
      </c>
      <c r="D53" s="109"/>
      <c r="E53" s="113">
        <v>0.068</v>
      </c>
      <c r="F53" s="138"/>
      <c r="G53" s="109"/>
      <c r="H53" s="71"/>
      <c r="I53" s="71"/>
    </row>
    <row r="54" spans="1:9" s="65" customFormat="1" ht="16.5">
      <c r="A54" s="68">
        <v>7.5</v>
      </c>
      <c r="B54" s="84" t="s">
        <v>187</v>
      </c>
      <c r="C54" s="82" t="s">
        <v>178</v>
      </c>
      <c r="D54" s="82">
        <v>0.803</v>
      </c>
      <c r="E54" s="75">
        <f>E49*D54</f>
        <v>6.21522</v>
      </c>
      <c r="F54" s="137"/>
      <c r="G54" s="75"/>
      <c r="H54" s="71"/>
      <c r="I54" s="71"/>
    </row>
    <row r="55" spans="1:9" s="65" customFormat="1" ht="16.5">
      <c r="A55" s="68">
        <v>7.6</v>
      </c>
      <c r="B55" s="84" t="s">
        <v>188</v>
      </c>
      <c r="C55" s="82" t="s">
        <v>170</v>
      </c>
      <c r="D55" s="82">
        <v>0.0039</v>
      </c>
      <c r="E55" s="114">
        <f>E49*D55</f>
        <v>0.030186</v>
      </c>
      <c r="F55" s="137"/>
      <c r="G55" s="75"/>
      <c r="H55" s="71"/>
      <c r="I55" s="71"/>
    </row>
    <row r="56" spans="1:9" s="65" customFormat="1" ht="16.5">
      <c r="A56" s="68">
        <v>7.7</v>
      </c>
      <c r="B56" s="84" t="s">
        <v>177</v>
      </c>
      <c r="C56" s="82" t="s">
        <v>5</v>
      </c>
      <c r="D56" s="82">
        <v>0.13</v>
      </c>
      <c r="E56" s="75">
        <f>E49*D56</f>
        <v>1.0062</v>
      </c>
      <c r="F56" s="137"/>
      <c r="G56" s="75"/>
      <c r="H56" s="71"/>
      <c r="I56" s="71"/>
    </row>
    <row r="57" spans="1:9" s="65" customFormat="1" ht="33">
      <c r="A57" s="68">
        <v>8</v>
      </c>
      <c r="B57" s="302" t="s">
        <v>256</v>
      </c>
      <c r="C57" s="309" t="s">
        <v>170</v>
      </c>
      <c r="D57" s="309"/>
      <c r="E57" s="312">
        <v>26.2</v>
      </c>
      <c r="F57" s="80"/>
      <c r="G57" s="81"/>
      <c r="H57" s="71"/>
      <c r="I57" s="71"/>
    </row>
    <row r="58" spans="1:9" s="65" customFormat="1" ht="16.5">
      <c r="A58" s="68">
        <v>8.1</v>
      </c>
      <c r="B58" s="72" t="s">
        <v>171</v>
      </c>
      <c r="C58" s="82" t="s">
        <v>41</v>
      </c>
      <c r="D58" s="82">
        <v>3.36</v>
      </c>
      <c r="E58" s="83">
        <f>E57*D58</f>
        <v>88.032</v>
      </c>
      <c r="F58" s="80"/>
      <c r="G58" s="81"/>
      <c r="H58" s="71"/>
      <c r="I58" s="71"/>
    </row>
    <row r="59" spans="1:9" s="65" customFormat="1" ht="16.5">
      <c r="A59" s="68">
        <v>8.2</v>
      </c>
      <c r="B59" s="84" t="s">
        <v>172</v>
      </c>
      <c r="C59" s="82" t="s">
        <v>5</v>
      </c>
      <c r="D59" s="82">
        <v>0.92</v>
      </c>
      <c r="E59" s="81">
        <f>E57*D59</f>
        <v>24.104</v>
      </c>
      <c r="F59" s="80"/>
      <c r="G59" s="81"/>
      <c r="H59" s="71"/>
      <c r="I59" s="71"/>
    </row>
    <row r="60" spans="1:9" s="65" customFormat="1" ht="16.5">
      <c r="A60" s="68">
        <v>8.3</v>
      </c>
      <c r="B60" s="84" t="s">
        <v>257</v>
      </c>
      <c r="C60" s="82" t="s">
        <v>170</v>
      </c>
      <c r="D60" s="82">
        <v>0.11</v>
      </c>
      <c r="E60" s="81">
        <f>E57*D60</f>
        <v>2.882</v>
      </c>
      <c r="F60" s="80"/>
      <c r="G60" s="81"/>
      <c r="H60" s="71"/>
      <c r="I60" s="71"/>
    </row>
    <row r="61" spans="1:9" s="65" customFormat="1" ht="17.25" customHeight="1">
      <c r="A61" s="68">
        <v>8.4</v>
      </c>
      <c r="B61" s="84" t="s">
        <v>349</v>
      </c>
      <c r="C61" s="82" t="s">
        <v>26</v>
      </c>
      <c r="D61" s="86">
        <v>64</v>
      </c>
      <c r="E61" s="83">
        <f>E57*D61</f>
        <v>1676.8</v>
      </c>
      <c r="F61" s="80"/>
      <c r="G61" s="81"/>
      <c r="H61" s="71"/>
      <c r="I61" s="71"/>
    </row>
    <row r="62" spans="1:9" s="65" customFormat="1" ht="16.5">
      <c r="A62" s="68">
        <v>8.5</v>
      </c>
      <c r="B62" s="84" t="s">
        <v>177</v>
      </c>
      <c r="C62" s="82" t="s">
        <v>5</v>
      </c>
      <c r="D62" s="82">
        <v>0.16</v>
      </c>
      <c r="E62" s="81">
        <f>E57*D62</f>
        <v>4.192</v>
      </c>
      <c r="F62" s="80"/>
      <c r="G62" s="81"/>
      <c r="H62" s="71"/>
      <c r="I62" s="71"/>
    </row>
    <row r="63" spans="1:9" s="65" customFormat="1" ht="35.25" customHeight="1">
      <c r="A63" s="68">
        <v>9</v>
      </c>
      <c r="B63" s="313" t="s">
        <v>191</v>
      </c>
      <c r="C63" s="306" t="s">
        <v>170</v>
      </c>
      <c r="D63" s="306"/>
      <c r="E63" s="314">
        <v>7.65</v>
      </c>
      <c r="F63" s="139"/>
      <c r="G63" s="70"/>
      <c r="H63" s="71"/>
      <c r="I63" s="71"/>
    </row>
    <row r="64" spans="1:9" s="65" customFormat="1" ht="16.5">
      <c r="A64" s="68">
        <v>9.1</v>
      </c>
      <c r="B64" s="72" t="s">
        <v>171</v>
      </c>
      <c r="C64" s="73" t="s">
        <v>41</v>
      </c>
      <c r="D64" s="73">
        <v>23.8</v>
      </c>
      <c r="E64" s="74">
        <f>E63*D64</f>
        <v>182.07000000000002</v>
      </c>
      <c r="F64" s="137"/>
      <c r="G64" s="75"/>
      <c r="H64" s="71"/>
      <c r="I64" s="71"/>
    </row>
    <row r="65" spans="1:9" s="65" customFormat="1" ht="16.5">
      <c r="A65" s="68">
        <v>9.2</v>
      </c>
      <c r="B65" s="76" t="s">
        <v>172</v>
      </c>
      <c r="C65" s="77" t="s">
        <v>5</v>
      </c>
      <c r="D65" s="77">
        <v>2.1</v>
      </c>
      <c r="E65" s="78">
        <f>E63*D65</f>
        <v>16.065</v>
      </c>
      <c r="F65" s="138"/>
      <c r="G65" s="78"/>
      <c r="H65" s="71"/>
      <c r="I65" s="71"/>
    </row>
    <row r="66" spans="1:9" s="65" customFormat="1" ht="16.5">
      <c r="A66" s="68">
        <v>9.3</v>
      </c>
      <c r="B66" s="76" t="s">
        <v>173</v>
      </c>
      <c r="C66" s="77" t="s">
        <v>170</v>
      </c>
      <c r="D66" s="77">
        <v>1.05</v>
      </c>
      <c r="E66" s="78">
        <f>E63*D66</f>
        <v>8.0325</v>
      </c>
      <c r="F66" s="138"/>
      <c r="G66" s="79"/>
      <c r="H66" s="71"/>
      <c r="I66" s="71"/>
    </row>
    <row r="67" spans="1:9" s="65" customFormat="1" ht="16.5">
      <c r="A67" s="68">
        <v>9.4</v>
      </c>
      <c r="B67" s="76" t="s">
        <v>174</v>
      </c>
      <c r="C67" s="77" t="s">
        <v>175</v>
      </c>
      <c r="D67" s="77">
        <v>4.38</v>
      </c>
      <c r="E67" s="78">
        <f>E63*D67</f>
        <v>33.507</v>
      </c>
      <c r="F67" s="79"/>
      <c r="G67" s="78"/>
      <c r="H67" s="71"/>
      <c r="I67" s="71"/>
    </row>
    <row r="68" spans="1:9" s="65" customFormat="1" ht="16.5">
      <c r="A68" s="68">
        <v>9.5</v>
      </c>
      <c r="B68" s="76" t="s">
        <v>176</v>
      </c>
      <c r="C68" s="77" t="s">
        <v>175</v>
      </c>
      <c r="D68" s="77">
        <v>7.2</v>
      </c>
      <c r="E68" s="78">
        <f>E63*D68</f>
        <v>55.080000000000005</v>
      </c>
      <c r="F68" s="138"/>
      <c r="G68" s="78"/>
      <c r="H68" s="71"/>
      <c r="I68" s="71"/>
    </row>
    <row r="69" spans="1:9" s="65" customFormat="1" ht="16.5">
      <c r="A69" s="68">
        <v>9.6</v>
      </c>
      <c r="B69" s="76" t="s">
        <v>177</v>
      </c>
      <c r="C69" s="77" t="s">
        <v>5</v>
      </c>
      <c r="D69" s="77">
        <v>3.44</v>
      </c>
      <c r="E69" s="78">
        <f>E63*D69</f>
        <v>26.316000000000003</v>
      </c>
      <c r="F69" s="138"/>
      <c r="G69" s="78"/>
      <c r="H69" s="71"/>
      <c r="I69" s="71"/>
    </row>
    <row r="70" spans="1:9" s="65" customFormat="1" ht="35.25" customHeight="1">
      <c r="A70" s="68">
        <v>10</v>
      </c>
      <c r="B70" s="313" t="s">
        <v>192</v>
      </c>
      <c r="C70" s="306" t="s">
        <v>170</v>
      </c>
      <c r="D70" s="306"/>
      <c r="E70" s="314">
        <v>7.85</v>
      </c>
      <c r="F70" s="139"/>
      <c r="G70" s="70"/>
      <c r="H70" s="71"/>
      <c r="I70" s="71"/>
    </row>
    <row r="71" spans="1:9" s="65" customFormat="1" ht="16.5">
      <c r="A71" s="68">
        <v>10.1</v>
      </c>
      <c r="B71" s="72" t="s">
        <v>171</v>
      </c>
      <c r="C71" s="73" t="s">
        <v>41</v>
      </c>
      <c r="D71" s="73">
        <v>23.8</v>
      </c>
      <c r="E71" s="74">
        <f>E70*D71</f>
        <v>186.82999999999998</v>
      </c>
      <c r="F71" s="137"/>
      <c r="G71" s="75"/>
      <c r="H71" s="71"/>
      <c r="I71" s="71"/>
    </row>
    <row r="72" spans="1:9" s="65" customFormat="1" ht="16.5">
      <c r="A72" s="68">
        <v>10.2</v>
      </c>
      <c r="B72" s="76" t="s">
        <v>172</v>
      </c>
      <c r="C72" s="77" t="s">
        <v>5</v>
      </c>
      <c r="D72" s="77">
        <v>2.1</v>
      </c>
      <c r="E72" s="78">
        <f>E70*D72</f>
        <v>16.485</v>
      </c>
      <c r="F72" s="138"/>
      <c r="G72" s="78"/>
      <c r="H72" s="71"/>
      <c r="I72" s="71"/>
    </row>
    <row r="73" spans="1:9" s="65" customFormat="1" ht="16.5">
      <c r="A73" s="68">
        <v>10.3</v>
      </c>
      <c r="B73" s="76" t="s">
        <v>173</v>
      </c>
      <c r="C73" s="77" t="s">
        <v>170</v>
      </c>
      <c r="D73" s="77">
        <v>1.05</v>
      </c>
      <c r="E73" s="78">
        <f>E70*D73</f>
        <v>8.2425</v>
      </c>
      <c r="F73" s="138"/>
      <c r="G73" s="79"/>
      <c r="H73" s="71"/>
      <c r="I73" s="71"/>
    </row>
    <row r="74" spans="1:9" s="65" customFormat="1" ht="16.5">
      <c r="A74" s="68">
        <v>10.4</v>
      </c>
      <c r="B74" s="76" t="s">
        <v>174</v>
      </c>
      <c r="C74" s="77" t="s">
        <v>175</v>
      </c>
      <c r="D74" s="77">
        <v>4.38</v>
      </c>
      <c r="E74" s="78">
        <f>E70*D74</f>
        <v>34.382999999999996</v>
      </c>
      <c r="F74" s="79"/>
      <c r="G74" s="78"/>
      <c r="H74" s="71"/>
      <c r="I74" s="71"/>
    </row>
    <row r="75" spans="1:9" s="65" customFormat="1" ht="16.5">
      <c r="A75" s="68">
        <v>10.5</v>
      </c>
      <c r="B75" s="76" t="s">
        <v>176</v>
      </c>
      <c r="C75" s="77" t="s">
        <v>175</v>
      </c>
      <c r="D75" s="77">
        <v>7.2</v>
      </c>
      <c r="E75" s="78">
        <f>E70*D75</f>
        <v>56.519999999999996</v>
      </c>
      <c r="F75" s="138"/>
      <c r="G75" s="78"/>
      <c r="H75" s="71"/>
      <c r="I75" s="71"/>
    </row>
    <row r="76" spans="1:9" s="65" customFormat="1" ht="16.5">
      <c r="A76" s="68">
        <v>10.6</v>
      </c>
      <c r="B76" s="76" t="s">
        <v>177</v>
      </c>
      <c r="C76" s="77" t="s">
        <v>5</v>
      </c>
      <c r="D76" s="77">
        <v>3.44</v>
      </c>
      <c r="E76" s="78">
        <f>E70*D76</f>
        <v>27.003999999999998</v>
      </c>
      <c r="F76" s="138"/>
      <c r="G76" s="78"/>
      <c r="H76" s="71"/>
      <c r="I76" s="71"/>
    </row>
    <row r="77" spans="1:9" s="65" customFormat="1" ht="36" customHeight="1">
      <c r="A77" s="68">
        <v>11</v>
      </c>
      <c r="B77" s="313" t="s">
        <v>193</v>
      </c>
      <c r="C77" s="306" t="s">
        <v>170</v>
      </c>
      <c r="D77" s="306"/>
      <c r="E77" s="314">
        <v>6.28</v>
      </c>
      <c r="F77" s="139"/>
      <c r="G77" s="70"/>
      <c r="H77" s="71"/>
      <c r="I77" s="71"/>
    </row>
    <row r="78" spans="1:9" s="65" customFormat="1" ht="16.5">
      <c r="A78" s="68">
        <v>11.1</v>
      </c>
      <c r="B78" s="72" t="s">
        <v>171</v>
      </c>
      <c r="C78" s="73" t="s">
        <v>41</v>
      </c>
      <c r="D78" s="73">
        <v>23.8</v>
      </c>
      <c r="E78" s="74">
        <f>E77*D78</f>
        <v>149.464</v>
      </c>
      <c r="F78" s="137"/>
      <c r="G78" s="75"/>
      <c r="H78" s="71"/>
      <c r="I78" s="71"/>
    </row>
    <row r="79" spans="1:9" s="65" customFormat="1" ht="16.5">
      <c r="A79" s="68">
        <v>11.2</v>
      </c>
      <c r="B79" s="76" t="s">
        <v>172</v>
      </c>
      <c r="C79" s="77" t="s">
        <v>5</v>
      </c>
      <c r="D79" s="77">
        <v>2.1</v>
      </c>
      <c r="E79" s="78">
        <f>E77*D79</f>
        <v>13.188</v>
      </c>
      <c r="F79" s="138"/>
      <c r="G79" s="78"/>
      <c r="H79" s="71"/>
      <c r="I79" s="71"/>
    </row>
    <row r="80" spans="1:9" s="65" customFormat="1" ht="16.5">
      <c r="A80" s="68">
        <v>11.3</v>
      </c>
      <c r="B80" s="76" t="s">
        <v>173</v>
      </c>
      <c r="C80" s="77" t="s">
        <v>170</v>
      </c>
      <c r="D80" s="77">
        <v>1.05</v>
      </c>
      <c r="E80" s="78">
        <f>E77*D80</f>
        <v>6.594</v>
      </c>
      <c r="F80" s="138"/>
      <c r="G80" s="79"/>
      <c r="H80" s="71"/>
      <c r="I80" s="71"/>
    </row>
    <row r="81" spans="1:9" s="65" customFormat="1" ht="16.5">
      <c r="A81" s="68">
        <v>11.4</v>
      </c>
      <c r="B81" s="76" t="s">
        <v>174</v>
      </c>
      <c r="C81" s="77" t="s">
        <v>175</v>
      </c>
      <c r="D81" s="77">
        <v>4.38</v>
      </c>
      <c r="E81" s="78">
        <f>E77*D81</f>
        <v>27.5064</v>
      </c>
      <c r="F81" s="79"/>
      <c r="G81" s="78"/>
      <c r="H81" s="71"/>
      <c r="I81" s="71"/>
    </row>
    <row r="82" spans="1:9" s="65" customFormat="1" ht="16.5">
      <c r="A82" s="68">
        <v>11.5</v>
      </c>
      <c r="B82" s="76" t="s">
        <v>176</v>
      </c>
      <c r="C82" s="77" t="s">
        <v>175</v>
      </c>
      <c r="D82" s="77">
        <v>7.2</v>
      </c>
      <c r="E82" s="78">
        <f>E77*D82</f>
        <v>45.216</v>
      </c>
      <c r="F82" s="138"/>
      <c r="G82" s="78"/>
      <c r="H82" s="71"/>
      <c r="I82" s="71"/>
    </row>
    <row r="83" spans="1:9" s="65" customFormat="1" ht="16.5">
      <c r="A83" s="68">
        <v>11.6</v>
      </c>
      <c r="B83" s="76" t="s">
        <v>177</v>
      </c>
      <c r="C83" s="77" t="s">
        <v>5</v>
      </c>
      <c r="D83" s="77">
        <v>3.44</v>
      </c>
      <c r="E83" s="78">
        <f>E77*D83</f>
        <v>21.6032</v>
      </c>
      <c r="F83" s="138"/>
      <c r="G83" s="78"/>
      <c r="H83" s="71"/>
      <c r="I83" s="71"/>
    </row>
    <row r="84" spans="1:9" s="65" customFormat="1" ht="35.25" customHeight="1">
      <c r="A84" s="68">
        <v>12</v>
      </c>
      <c r="B84" s="313" t="s">
        <v>194</v>
      </c>
      <c r="C84" s="306" t="s">
        <v>170</v>
      </c>
      <c r="D84" s="306"/>
      <c r="E84" s="314">
        <v>3.8</v>
      </c>
      <c r="F84" s="139"/>
      <c r="G84" s="70"/>
      <c r="H84" s="71"/>
      <c r="I84" s="71"/>
    </row>
    <row r="85" spans="1:9" s="65" customFormat="1" ht="16.5">
      <c r="A85" s="68">
        <v>12.1</v>
      </c>
      <c r="B85" s="72" t="s">
        <v>171</v>
      </c>
      <c r="C85" s="73" t="s">
        <v>41</v>
      </c>
      <c r="D85" s="73">
        <v>23.8</v>
      </c>
      <c r="E85" s="74">
        <f>E84*D85</f>
        <v>90.44</v>
      </c>
      <c r="F85" s="137"/>
      <c r="G85" s="75"/>
      <c r="H85" s="71"/>
      <c r="I85" s="71"/>
    </row>
    <row r="86" spans="1:9" s="65" customFormat="1" ht="16.5">
      <c r="A86" s="68">
        <v>12.2</v>
      </c>
      <c r="B86" s="76" t="s">
        <v>172</v>
      </c>
      <c r="C86" s="77" t="s">
        <v>5</v>
      </c>
      <c r="D86" s="77">
        <v>2.1</v>
      </c>
      <c r="E86" s="78">
        <f>E84*D86</f>
        <v>7.9799999999999995</v>
      </c>
      <c r="F86" s="138"/>
      <c r="G86" s="78"/>
      <c r="H86" s="71"/>
      <c r="I86" s="71"/>
    </row>
    <row r="87" spans="1:9" s="65" customFormat="1" ht="16.5">
      <c r="A87" s="68">
        <v>12.3</v>
      </c>
      <c r="B87" s="76" t="s">
        <v>173</v>
      </c>
      <c r="C87" s="77" t="s">
        <v>170</v>
      </c>
      <c r="D87" s="77">
        <v>1.05</v>
      </c>
      <c r="E87" s="78">
        <f>E84*D87</f>
        <v>3.9899999999999998</v>
      </c>
      <c r="F87" s="138"/>
      <c r="G87" s="79"/>
      <c r="H87" s="71"/>
      <c r="I87" s="71"/>
    </row>
    <row r="88" spans="1:9" s="65" customFormat="1" ht="16.5">
      <c r="A88" s="68">
        <v>12.4</v>
      </c>
      <c r="B88" s="76" t="s">
        <v>174</v>
      </c>
      <c r="C88" s="77" t="s">
        <v>175</v>
      </c>
      <c r="D88" s="77">
        <v>4.38</v>
      </c>
      <c r="E88" s="78">
        <f>E84*D88</f>
        <v>16.644</v>
      </c>
      <c r="F88" s="79"/>
      <c r="G88" s="78"/>
      <c r="H88" s="71"/>
      <c r="I88" s="71"/>
    </row>
    <row r="89" spans="1:9" s="65" customFormat="1" ht="16.5">
      <c r="A89" s="68">
        <v>12.5</v>
      </c>
      <c r="B89" s="76" t="s">
        <v>176</v>
      </c>
      <c r="C89" s="77" t="s">
        <v>175</v>
      </c>
      <c r="D89" s="77">
        <v>7.2</v>
      </c>
      <c r="E89" s="78">
        <f>E84*D89</f>
        <v>27.36</v>
      </c>
      <c r="F89" s="138"/>
      <c r="G89" s="78"/>
      <c r="H89" s="71"/>
      <c r="I89" s="71"/>
    </row>
    <row r="90" spans="1:9" s="65" customFormat="1" ht="16.5">
      <c r="A90" s="68">
        <v>12.6</v>
      </c>
      <c r="B90" s="76" t="s">
        <v>177</v>
      </c>
      <c r="C90" s="77" t="s">
        <v>5</v>
      </c>
      <c r="D90" s="77">
        <v>3.44</v>
      </c>
      <c r="E90" s="78">
        <f>E84*D90</f>
        <v>13.072</v>
      </c>
      <c r="F90" s="138"/>
      <c r="G90" s="78"/>
      <c r="H90" s="71"/>
      <c r="I90" s="71"/>
    </row>
    <row r="91" spans="1:9" s="65" customFormat="1" ht="35.25" customHeight="1">
      <c r="A91" s="68">
        <v>13</v>
      </c>
      <c r="B91" s="313" t="s">
        <v>196</v>
      </c>
      <c r="C91" s="306" t="s">
        <v>170</v>
      </c>
      <c r="D91" s="306"/>
      <c r="E91" s="314">
        <v>0.9</v>
      </c>
      <c r="F91" s="139"/>
      <c r="G91" s="70"/>
      <c r="H91" s="71"/>
      <c r="I91" s="71"/>
    </row>
    <row r="92" spans="1:9" s="65" customFormat="1" ht="16.5">
      <c r="A92" s="68">
        <v>13.1</v>
      </c>
      <c r="B92" s="72" t="s">
        <v>171</v>
      </c>
      <c r="C92" s="73" t="s">
        <v>41</v>
      </c>
      <c r="D92" s="73">
        <v>23.8</v>
      </c>
      <c r="E92" s="74">
        <f>E91*D92</f>
        <v>21.42</v>
      </c>
      <c r="F92" s="137"/>
      <c r="G92" s="75"/>
      <c r="H92" s="71"/>
      <c r="I92" s="71"/>
    </row>
    <row r="93" spans="1:9" s="65" customFormat="1" ht="16.5">
      <c r="A93" s="68">
        <v>13.2</v>
      </c>
      <c r="B93" s="76" t="s">
        <v>172</v>
      </c>
      <c r="C93" s="77" t="s">
        <v>5</v>
      </c>
      <c r="D93" s="77">
        <v>2.1</v>
      </c>
      <c r="E93" s="78">
        <f>E91*D93</f>
        <v>1.8900000000000001</v>
      </c>
      <c r="F93" s="138"/>
      <c r="G93" s="78"/>
      <c r="H93" s="71"/>
      <c r="I93" s="71"/>
    </row>
    <row r="94" spans="1:9" s="65" customFormat="1" ht="16.5">
      <c r="A94" s="68">
        <v>13.3</v>
      </c>
      <c r="B94" s="76" t="s">
        <v>173</v>
      </c>
      <c r="C94" s="77" t="s">
        <v>170</v>
      </c>
      <c r="D94" s="77">
        <v>1.05</v>
      </c>
      <c r="E94" s="78">
        <f>E91*D94</f>
        <v>0.9450000000000001</v>
      </c>
      <c r="F94" s="138"/>
      <c r="G94" s="79"/>
      <c r="H94" s="71"/>
      <c r="I94" s="71"/>
    </row>
    <row r="95" spans="1:9" s="65" customFormat="1" ht="16.5">
      <c r="A95" s="68">
        <v>13.4</v>
      </c>
      <c r="B95" s="76" t="s">
        <v>174</v>
      </c>
      <c r="C95" s="77" t="s">
        <v>175</v>
      </c>
      <c r="D95" s="77">
        <v>4.38</v>
      </c>
      <c r="E95" s="78">
        <f>E91*D95</f>
        <v>3.942</v>
      </c>
      <c r="F95" s="79"/>
      <c r="G95" s="78"/>
      <c r="H95" s="71"/>
      <c r="I95" s="71"/>
    </row>
    <row r="96" spans="1:9" s="65" customFormat="1" ht="16.5">
      <c r="A96" s="68">
        <v>13.5</v>
      </c>
      <c r="B96" s="76" t="s">
        <v>176</v>
      </c>
      <c r="C96" s="77" t="s">
        <v>175</v>
      </c>
      <c r="D96" s="77">
        <v>7.2</v>
      </c>
      <c r="E96" s="78">
        <f>E91*D96</f>
        <v>6.48</v>
      </c>
      <c r="F96" s="138"/>
      <c r="G96" s="78"/>
      <c r="H96" s="71"/>
      <c r="I96" s="71"/>
    </row>
    <row r="97" spans="1:9" s="65" customFormat="1" ht="16.5">
      <c r="A97" s="68">
        <v>13.6</v>
      </c>
      <c r="B97" s="76" t="s">
        <v>177</v>
      </c>
      <c r="C97" s="77" t="s">
        <v>5</v>
      </c>
      <c r="D97" s="77">
        <v>3.44</v>
      </c>
      <c r="E97" s="78">
        <f>E91*D97</f>
        <v>3.096</v>
      </c>
      <c r="F97" s="138"/>
      <c r="G97" s="78"/>
      <c r="H97" s="71"/>
      <c r="I97" s="71"/>
    </row>
    <row r="98" spans="1:9" s="65" customFormat="1" ht="37.5" customHeight="1">
      <c r="A98" s="68">
        <v>14</v>
      </c>
      <c r="B98" s="302" t="s">
        <v>195</v>
      </c>
      <c r="C98" s="309" t="s">
        <v>178</v>
      </c>
      <c r="D98" s="309"/>
      <c r="E98" s="312">
        <v>10.8</v>
      </c>
      <c r="F98" s="80"/>
      <c r="G98" s="81"/>
      <c r="H98" s="71"/>
      <c r="I98" s="71"/>
    </row>
    <row r="99" spans="1:9" s="65" customFormat="1" ht="18" customHeight="1">
      <c r="A99" s="68">
        <v>14.1</v>
      </c>
      <c r="B99" s="72" t="s">
        <v>171</v>
      </c>
      <c r="C99" s="82" t="s">
        <v>41</v>
      </c>
      <c r="D99" s="82">
        <v>6.2</v>
      </c>
      <c r="E99" s="81">
        <f>E98*D99</f>
        <v>66.96000000000001</v>
      </c>
      <c r="F99" s="80"/>
      <c r="G99" s="81"/>
      <c r="H99" s="71"/>
      <c r="I99" s="71"/>
    </row>
    <row r="100" spans="1:9" s="65" customFormat="1" ht="18" customHeight="1">
      <c r="A100" s="68">
        <v>14.2</v>
      </c>
      <c r="B100" s="84" t="s">
        <v>172</v>
      </c>
      <c r="C100" s="82" t="s">
        <v>5</v>
      </c>
      <c r="D100" s="82">
        <v>0.133</v>
      </c>
      <c r="E100" s="81">
        <f>E98*D100</f>
        <v>1.4364000000000001</v>
      </c>
      <c r="F100" s="80"/>
      <c r="G100" s="81"/>
      <c r="H100" s="71"/>
      <c r="I100" s="71"/>
    </row>
    <row r="101" spans="1:9" s="65" customFormat="1" ht="18" customHeight="1">
      <c r="A101" s="68">
        <v>14.3</v>
      </c>
      <c r="B101" s="76" t="s">
        <v>180</v>
      </c>
      <c r="C101" s="82" t="s">
        <v>178</v>
      </c>
      <c r="D101" s="86">
        <v>1</v>
      </c>
      <c r="E101" s="81">
        <f>E98*D101</f>
        <v>10.8</v>
      </c>
      <c r="F101" s="80"/>
      <c r="G101" s="81"/>
      <c r="H101" s="71"/>
      <c r="I101" s="71"/>
    </row>
    <row r="102" spans="1:9" s="65" customFormat="1" ht="18" customHeight="1">
      <c r="A102" s="68">
        <v>14.4</v>
      </c>
      <c r="B102" s="84" t="s">
        <v>177</v>
      </c>
      <c r="C102" s="82" t="s">
        <v>5</v>
      </c>
      <c r="D102" s="82">
        <v>0.218</v>
      </c>
      <c r="E102" s="81">
        <f>E98*D102</f>
        <v>2.3544</v>
      </c>
      <c r="F102" s="80"/>
      <c r="G102" s="81"/>
      <c r="H102" s="71"/>
      <c r="I102" s="71"/>
    </row>
    <row r="103" spans="1:9" s="65" customFormat="1" ht="35.25" customHeight="1">
      <c r="A103" s="348">
        <v>15</v>
      </c>
      <c r="B103" s="302" t="s">
        <v>179</v>
      </c>
      <c r="C103" s="309" t="s">
        <v>178</v>
      </c>
      <c r="D103" s="309"/>
      <c r="E103" s="312">
        <v>7.92</v>
      </c>
      <c r="F103" s="80"/>
      <c r="G103" s="81"/>
      <c r="H103" s="71"/>
      <c r="I103" s="71"/>
    </row>
    <row r="104" spans="1:9" s="65" customFormat="1" ht="18" customHeight="1">
      <c r="A104" s="68">
        <v>15.1</v>
      </c>
      <c r="B104" s="72" t="s">
        <v>171</v>
      </c>
      <c r="C104" s="82" t="s">
        <v>41</v>
      </c>
      <c r="D104" s="82">
        <v>6.2</v>
      </c>
      <c r="E104" s="81">
        <f>E103*D104</f>
        <v>49.104</v>
      </c>
      <c r="F104" s="80"/>
      <c r="G104" s="81"/>
      <c r="H104" s="71"/>
      <c r="I104" s="71"/>
    </row>
    <row r="105" spans="1:9" s="65" customFormat="1" ht="18" customHeight="1">
      <c r="A105" s="68">
        <v>15.2</v>
      </c>
      <c r="B105" s="84" t="s">
        <v>172</v>
      </c>
      <c r="C105" s="82" t="s">
        <v>5</v>
      </c>
      <c r="D105" s="82">
        <v>0.133</v>
      </c>
      <c r="E105" s="81">
        <f>E103*D105</f>
        <v>1.05336</v>
      </c>
      <c r="F105" s="80"/>
      <c r="G105" s="81"/>
      <c r="H105" s="71"/>
      <c r="I105" s="71"/>
    </row>
    <row r="106" spans="1:9" s="65" customFormat="1" ht="18" customHeight="1">
      <c r="A106" s="68">
        <v>15.3</v>
      </c>
      <c r="B106" s="76" t="s">
        <v>181</v>
      </c>
      <c r="C106" s="82" t="s">
        <v>178</v>
      </c>
      <c r="D106" s="86">
        <v>1</v>
      </c>
      <c r="E106" s="81">
        <f>E103*D106</f>
        <v>7.92</v>
      </c>
      <c r="F106" s="80"/>
      <c r="G106" s="81"/>
      <c r="H106" s="71"/>
      <c r="I106" s="71"/>
    </row>
    <row r="107" spans="1:9" s="65" customFormat="1" ht="18" customHeight="1">
      <c r="A107" s="68">
        <v>15.4</v>
      </c>
      <c r="B107" s="84" t="s">
        <v>177</v>
      </c>
      <c r="C107" s="82" t="s">
        <v>5</v>
      </c>
      <c r="D107" s="82">
        <v>0.218</v>
      </c>
      <c r="E107" s="81">
        <f>E103*D107</f>
        <v>1.7265599999999999</v>
      </c>
      <c r="F107" s="80"/>
      <c r="G107" s="81"/>
      <c r="H107" s="71"/>
      <c r="I107" s="71"/>
    </row>
    <row r="108" spans="1:9" s="65" customFormat="1" ht="37.5" customHeight="1">
      <c r="A108" s="348">
        <v>16</v>
      </c>
      <c r="B108" s="313" t="s">
        <v>197</v>
      </c>
      <c r="C108" s="306" t="s">
        <v>170</v>
      </c>
      <c r="D108" s="306"/>
      <c r="E108" s="314">
        <v>4</v>
      </c>
      <c r="F108" s="139"/>
      <c r="G108" s="75"/>
      <c r="H108" s="71"/>
      <c r="I108" s="71"/>
    </row>
    <row r="109" spans="1:9" s="65" customFormat="1" ht="16.5">
      <c r="A109" s="68">
        <v>16.1</v>
      </c>
      <c r="B109" s="72" t="s">
        <v>171</v>
      </c>
      <c r="C109" s="73" t="s">
        <v>41</v>
      </c>
      <c r="D109" s="73">
        <v>23.8</v>
      </c>
      <c r="E109" s="74">
        <f>E108*D109</f>
        <v>95.2</v>
      </c>
      <c r="F109" s="137"/>
      <c r="G109" s="75"/>
      <c r="H109" s="71"/>
      <c r="I109" s="71"/>
    </row>
    <row r="110" spans="1:9" s="65" customFormat="1" ht="16.5">
      <c r="A110" s="68">
        <v>16.2</v>
      </c>
      <c r="B110" s="76" t="s">
        <v>172</v>
      </c>
      <c r="C110" s="77" t="s">
        <v>5</v>
      </c>
      <c r="D110" s="77">
        <v>2.1</v>
      </c>
      <c r="E110" s="78">
        <f>E108*D110</f>
        <v>8.4</v>
      </c>
      <c r="F110" s="138"/>
      <c r="G110" s="78"/>
      <c r="H110" s="71"/>
      <c r="I110" s="71"/>
    </row>
    <row r="111" spans="1:9" s="65" customFormat="1" ht="16.5">
      <c r="A111" s="68">
        <v>16.3</v>
      </c>
      <c r="B111" s="76" t="s">
        <v>173</v>
      </c>
      <c r="C111" s="77" t="s">
        <v>170</v>
      </c>
      <c r="D111" s="77">
        <v>1.05</v>
      </c>
      <c r="E111" s="78">
        <f>E108*D111</f>
        <v>4.2</v>
      </c>
      <c r="F111" s="138"/>
      <c r="G111" s="79"/>
      <c r="H111" s="71"/>
      <c r="I111" s="71"/>
    </row>
    <row r="112" spans="1:9" s="65" customFormat="1" ht="16.5">
      <c r="A112" s="68">
        <v>16.4</v>
      </c>
      <c r="B112" s="76" t="s">
        <v>174</v>
      </c>
      <c r="C112" s="77" t="s">
        <v>175</v>
      </c>
      <c r="D112" s="77">
        <v>4.38</v>
      </c>
      <c r="E112" s="78">
        <f>E108*D112</f>
        <v>17.52</v>
      </c>
      <c r="F112" s="79"/>
      <c r="G112" s="78"/>
      <c r="H112" s="71"/>
      <c r="I112" s="71"/>
    </row>
    <row r="113" spans="1:9" s="65" customFormat="1" ht="16.5">
      <c r="A113" s="68">
        <v>16.5</v>
      </c>
      <c r="B113" s="76" t="s">
        <v>176</v>
      </c>
      <c r="C113" s="77" t="s">
        <v>175</v>
      </c>
      <c r="D113" s="77">
        <v>7.2</v>
      </c>
      <c r="E113" s="78">
        <f>E108*D113</f>
        <v>28.8</v>
      </c>
      <c r="F113" s="138"/>
      <c r="G113" s="78"/>
      <c r="H113" s="71"/>
      <c r="I113" s="71"/>
    </row>
    <row r="114" spans="1:9" s="65" customFormat="1" ht="16.5">
      <c r="A114" s="68">
        <v>16.6</v>
      </c>
      <c r="B114" s="76" t="s">
        <v>177</v>
      </c>
      <c r="C114" s="77" t="s">
        <v>5</v>
      </c>
      <c r="D114" s="77">
        <v>3.44</v>
      </c>
      <c r="E114" s="78">
        <f>E108*D114</f>
        <v>13.76</v>
      </c>
      <c r="F114" s="138"/>
      <c r="G114" s="78"/>
      <c r="H114" s="71"/>
      <c r="I114" s="71"/>
    </row>
    <row r="115" spans="1:11" s="45" customFormat="1" ht="36" customHeight="1">
      <c r="A115" s="377">
        <v>17</v>
      </c>
      <c r="B115" s="378" t="s">
        <v>198</v>
      </c>
      <c r="C115" s="379" t="s">
        <v>0</v>
      </c>
      <c r="D115" s="380"/>
      <c r="E115" s="381">
        <v>144</v>
      </c>
      <c r="F115" s="91"/>
      <c r="G115" s="90"/>
      <c r="I115" s="46"/>
      <c r="K115" s="47"/>
    </row>
    <row r="116" spans="1:11" s="45" customFormat="1" ht="16.5" customHeight="1">
      <c r="A116" s="315">
        <v>17.1</v>
      </c>
      <c r="B116" s="92" t="s">
        <v>161</v>
      </c>
      <c r="C116" s="87" t="s">
        <v>151</v>
      </c>
      <c r="D116" s="89">
        <v>0.439</v>
      </c>
      <c r="E116" s="90">
        <f>D116*E115</f>
        <v>63.216</v>
      </c>
      <c r="F116" s="91"/>
      <c r="G116" s="90"/>
      <c r="I116" s="46"/>
      <c r="K116" s="47"/>
    </row>
    <row r="117" spans="1:11" s="45" customFormat="1" ht="16.5" customHeight="1">
      <c r="A117" s="315">
        <v>17.2</v>
      </c>
      <c r="B117" s="92" t="s">
        <v>162</v>
      </c>
      <c r="C117" s="93" t="s">
        <v>3</v>
      </c>
      <c r="D117" s="89">
        <v>0.0354</v>
      </c>
      <c r="E117" s="91">
        <f>D117*E115</f>
        <v>5.0976</v>
      </c>
      <c r="F117" s="91"/>
      <c r="G117" s="90"/>
      <c r="I117" s="46"/>
      <c r="K117" s="47"/>
    </row>
    <row r="118" spans="1:11" s="45" customFormat="1" ht="16.5" customHeight="1">
      <c r="A118" s="315">
        <v>17.3</v>
      </c>
      <c r="B118" s="88" t="s">
        <v>163</v>
      </c>
      <c r="C118" s="87" t="s">
        <v>0</v>
      </c>
      <c r="D118" s="89">
        <v>1.18</v>
      </c>
      <c r="E118" s="90">
        <f>D118*E115</f>
        <v>169.92</v>
      </c>
      <c r="F118" s="140"/>
      <c r="G118" s="96"/>
      <c r="I118" s="46"/>
      <c r="K118" s="47"/>
    </row>
    <row r="119" spans="1:11" s="45" customFormat="1" ht="16.5" customHeight="1">
      <c r="A119" s="315">
        <v>17.4</v>
      </c>
      <c r="B119" s="88" t="s">
        <v>164</v>
      </c>
      <c r="C119" s="87" t="s">
        <v>153</v>
      </c>
      <c r="D119" s="97">
        <v>0.0003</v>
      </c>
      <c r="E119" s="97">
        <f>D119*E115</f>
        <v>0.043199999999999995</v>
      </c>
      <c r="F119" s="140"/>
      <c r="G119" s="96"/>
      <c r="I119" s="46"/>
      <c r="K119" s="47"/>
    </row>
    <row r="120" spans="1:11" s="45" customFormat="1" ht="16.5" customHeight="1">
      <c r="A120" s="315">
        <v>17.5</v>
      </c>
      <c r="B120" s="88" t="s">
        <v>1</v>
      </c>
      <c r="C120" s="87" t="s">
        <v>152</v>
      </c>
      <c r="D120" s="91">
        <v>0.15</v>
      </c>
      <c r="E120" s="90">
        <f>D120*E115</f>
        <v>21.599999999999998</v>
      </c>
      <c r="F120" s="140"/>
      <c r="G120" s="96"/>
      <c r="I120" s="46"/>
      <c r="K120" s="47"/>
    </row>
    <row r="121" spans="1:11" s="45" customFormat="1" ht="16.5" customHeight="1">
      <c r="A121" s="315">
        <v>17.6</v>
      </c>
      <c r="B121" s="88" t="s">
        <v>166</v>
      </c>
      <c r="C121" s="87" t="s">
        <v>4</v>
      </c>
      <c r="D121" s="90">
        <v>6</v>
      </c>
      <c r="E121" s="90">
        <f>D121*E115</f>
        <v>864</v>
      </c>
      <c r="F121" s="96"/>
      <c r="G121" s="96"/>
      <c r="I121" s="46"/>
      <c r="K121" s="47"/>
    </row>
    <row r="122" spans="1:11" s="45" customFormat="1" ht="16.5" customHeight="1">
      <c r="A122" s="315">
        <v>17.7</v>
      </c>
      <c r="B122" s="98" t="s">
        <v>160</v>
      </c>
      <c r="C122" s="87" t="s">
        <v>3</v>
      </c>
      <c r="D122" s="89">
        <v>0.0828</v>
      </c>
      <c r="E122" s="90">
        <f>D122*E115</f>
        <v>11.9232</v>
      </c>
      <c r="F122" s="94"/>
      <c r="G122" s="96"/>
      <c r="I122" s="46"/>
      <c r="K122" s="47"/>
    </row>
    <row r="123" spans="1:11" s="45" customFormat="1" ht="28.5" customHeight="1">
      <c r="A123" s="368">
        <v>18</v>
      </c>
      <c r="B123" s="364" t="s">
        <v>199</v>
      </c>
      <c r="C123" s="382" t="s">
        <v>200</v>
      </c>
      <c r="D123" s="383"/>
      <c r="E123" s="384">
        <v>34</v>
      </c>
      <c r="F123" s="374"/>
      <c r="G123" s="213"/>
      <c r="I123" s="46"/>
      <c r="K123" s="47"/>
    </row>
    <row r="124" spans="1:11" s="45" customFormat="1" ht="16.5" customHeight="1">
      <c r="A124" s="207">
        <v>18.1</v>
      </c>
      <c r="B124" s="116" t="s">
        <v>161</v>
      </c>
      <c r="C124" s="115" t="s">
        <v>151</v>
      </c>
      <c r="D124" s="117">
        <v>0.286</v>
      </c>
      <c r="E124" s="118">
        <f>E123*D124</f>
        <v>9.723999999999998</v>
      </c>
      <c r="F124" s="119"/>
      <c r="G124" s="213"/>
      <c r="I124" s="46"/>
      <c r="K124" s="47"/>
    </row>
    <row r="125" spans="1:11" s="45" customFormat="1" ht="16.5" customHeight="1">
      <c r="A125" s="207">
        <v>18.2</v>
      </c>
      <c r="B125" s="116" t="s">
        <v>162</v>
      </c>
      <c r="C125" s="115" t="s">
        <v>3</v>
      </c>
      <c r="D125" s="117">
        <v>0.0041</v>
      </c>
      <c r="E125" s="118">
        <f>E123*D125</f>
        <v>0.13940000000000002</v>
      </c>
      <c r="F125" s="119"/>
      <c r="G125" s="213"/>
      <c r="I125" s="46"/>
      <c r="K125" s="47"/>
    </row>
    <row r="126" spans="1:11" s="45" customFormat="1" ht="16.5" customHeight="1">
      <c r="A126" s="207">
        <v>18.3</v>
      </c>
      <c r="B126" s="116" t="s">
        <v>201</v>
      </c>
      <c r="C126" s="115" t="s">
        <v>200</v>
      </c>
      <c r="D126" s="118">
        <v>1</v>
      </c>
      <c r="E126" s="118">
        <f>E123*D126</f>
        <v>34</v>
      </c>
      <c r="F126" s="119"/>
      <c r="G126" s="213"/>
      <c r="I126" s="46"/>
      <c r="K126" s="47"/>
    </row>
    <row r="127" spans="1:11" s="45" customFormat="1" ht="16.5" customHeight="1">
      <c r="A127" s="207">
        <v>18.4</v>
      </c>
      <c r="B127" s="116" t="s">
        <v>202</v>
      </c>
      <c r="C127" s="115" t="s">
        <v>4</v>
      </c>
      <c r="D127" s="118">
        <v>3</v>
      </c>
      <c r="E127" s="118">
        <v>360</v>
      </c>
      <c r="F127" s="119"/>
      <c r="G127" s="213"/>
      <c r="I127" s="46"/>
      <c r="K127" s="47"/>
    </row>
    <row r="128" spans="1:11" s="45" customFormat="1" ht="16.5" customHeight="1">
      <c r="A128" s="207">
        <v>18.5</v>
      </c>
      <c r="B128" s="116" t="s">
        <v>203</v>
      </c>
      <c r="C128" s="115" t="s">
        <v>4</v>
      </c>
      <c r="D128" s="117"/>
      <c r="E128" s="118">
        <v>4</v>
      </c>
      <c r="F128" s="119"/>
      <c r="G128" s="213"/>
      <c r="I128" s="46"/>
      <c r="K128" s="47"/>
    </row>
    <row r="129" spans="1:11" s="45" customFormat="1" ht="16.5" customHeight="1">
      <c r="A129" s="207">
        <v>18.6</v>
      </c>
      <c r="B129" s="116" t="s">
        <v>204</v>
      </c>
      <c r="C129" s="115" t="s">
        <v>152</v>
      </c>
      <c r="D129" s="117">
        <v>0.128</v>
      </c>
      <c r="E129" s="118">
        <f>E123*D129</f>
        <v>4.352</v>
      </c>
      <c r="F129" s="119"/>
      <c r="G129" s="213"/>
      <c r="I129" s="46"/>
      <c r="K129" s="47"/>
    </row>
    <row r="130" spans="1:11" s="45" customFormat="1" ht="16.5" customHeight="1">
      <c r="A130" s="207">
        <v>18.7</v>
      </c>
      <c r="B130" s="116" t="s">
        <v>160</v>
      </c>
      <c r="C130" s="115" t="s">
        <v>3</v>
      </c>
      <c r="D130" s="117">
        <v>0.0036</v>
      </c>
      <c r="E130" s="118">
        <f>E123*D130</f>
        <v>0.1224</v>
      </c>
      <c r="F130" s="119"/>
      <c r="G130" s="213"/>
      <c r="I130" s="46"/>
      <c r="K130" s="47"/>
    </row>
    <row r="131" spans="1:11" s="45" customFormat="1" ht="28.5" customHeight="1">
      <c r="A131" s="368">
        <v>19</v>
      </c>
      <c r="B131" s="364" t="s">
        <v>205</v>
      </c>
      <c r="C131" s="382" t="s">
        <v>200</v>
      </c>
      <c r="D131" s="383"/>
      <c r="E131" s="384">
        <v>12</v>
      </c>
      <c r="F131" s="374"/>
      <c r="G131" s="213"/>
      <c r="I131" s="46"/>
      <c r="K131" s="47"/>
    </row>
    <row r="132" spans="1:11" s="45" customFormat="1" ht="16.5" customHeight="1">
      <c r="A132" s="207">
        <v>19.1</v>
      </c>
      <c r="B132" s="116" t="s">
        <v>161</v>
      </c>
      <c r="C132" s="115" t="s">
        <v>151</v>
      </c>
      <c r="D132" s="117">
        <v>0.286</v>
      </c>
      <c r="E132" s="118">
        <f>E131*D132</f>
        <v>3.4319999999999995</v>
      </c>
      <c r="F132" s="119"/>
      <c r="G132" s="213"/>
      <c r="I132" s="46"/>
      <c r="K132" s="47"/>
    </row>
    <row r="133" spans="1:11" s="45" customFormat="1" ht="16.5" customHeight="1">
      <c r="A133" s="207">
        <v>19.2</v>
      </c>
      <c r="B133" s="116" t="s">
        <v>162</v>
      </c>
      <c r="C133" s="115" t="s">
        <v>3</v>
      </c>
      <c r="D133" s="117">
        <v>0.0041</v>
      </c>
      <c r="E133" s="118">
        <f>E131*D133</f>
        <v>0.04920000000000001</v>
      </c>
      <c r="F133" s="119"/>
      <c r="G133" s="213"/>
      <c r="I133" s="46"/>
      <c r="K133" s="47"/>
    </row>
    <row r="134" spans="1:11" s="45" customFormat="1" ht="16.5" customHeight="1">
      <c r="A134" s="207">
        <v>19.3</v>
      </c>
      <c r="B134" s="116" t="s">
        <v>206</v>
      </c>
      <c r="C134" s="115" t="s">
        <v>200</v>
      </c>
      <c r="D134" s="118">
        <v>1</v>
      </c>
      <c r="E134" s="118">
        <f>E131*D134</f>
        <v>12</v>
      </c>
      <c r="F134" s="119"/>
      <c r="G134" s="213"/>
      <c r="I134" s="46"/>
      <c r="K134" s="47"/>
    </row>
    <row r="135" spans="1:11" s="45" customFormat="1" ht="16.5" customHeight="1">
      <c r="A135" s="207">
        <v>19.4</v>
      </c>
      <c r="B135" s="116" t="s">
        <v>207</v>
      </c>
      <c r="C135" s="115" t="s">
        <v>4</v>
      </c>
      <c r="D135" s="118">
        <v>2</v>
      </c>
      <c r="E135" s="118">
        <f>E131*D135</f>
        <v>24</v>
      </c>
      <c r="F135" s="119"/>
      <c r="G135" s="213"/>
      <c r="I135" s="46"/>
      <c r="K135" s="47"/>
    </row>
    <row r="136" spans="1:11" s="45" customFormat="1" ht="16.5" customHeight="1">
      <c r="A136" s="207">
        <v>19.5</v>
      </c>
      <c r="B136" s="116" t="s">
        <v>208</v>
      </c>
      <c r="C136" s="115" t="s">
        <v>4</v>
      </c>
      <c r="D136" s="117"/>
      <c r="E136" s="118">
        <v>12</v>
      </c>
      <c r="F136" s="119"/>
      <c r="G136" s="213"/>
      <c r="I136" s="46"/>
      <c r="K136" s="47"/>
    </row>
    <row r="137" spans="1:11" s="45" customFormat="1" ht="16.5" customHeight="1">
      <c r="A137" s="207">
        <v>19.6</v>
      </c>
      <c r="B137" s="116" t="s">
        <v>209</v>
      </c>
      <c r="C137" s="115" t="s">
        <v>4</v>
      </c>
      <c r="D137" s="117"/>
      <c r="E137" s="118">
        <v>4</v>
      </c>
      <c r="F137" s="119"/>
      <c r="G137" s="213"/>
      <c r="I137" s="46"/>
      <c r="K137" s="47"/>
    </row>
    <row r="138" spans="1:11" s="45" customFormat="1" ht="16.5" customHeight="1">
      <c r="A138" s="207">
        <v>19.7</v>
      </c>
      <c r="B138" s="116" t="s">
        <v>204</v>
      </c>
      <c r="C138" s="115" t="s">
        <v>152</v>
      </c>
      <c r="D138" s="117">
        <v>0.128</v>
      </c>
      <c r="E138" s="118">
        <f>E131*D138</f>
        <v>1.536</v>
      </c>
      <c r="F138" s="119"/>
      <c r="G138" s="213"/>
      <c r="I138" s="46"/>
      <c r="K138" s="47"/>
    </row>
    <row r="139" spans="1:11" s="45" customFormat="1" ht="16.5" customHeight="1">
      <c r="A139" s="207">
        <v>19.8</v>
      </c>
      <c r="B139" s="116" t="s">
        <v>160</v>
      </c>
      <c r="C139" s="115" t="s">
        <v>3</v>
      </c>
      <c r="D139" s="117">
        <v>0.11</v>
      </c>
      <c r="E139" s="118">
        <f>E131*D139</f>
        <v>1.32</v>
      </c>
      <c r="F139" s="119"/>
      <c r="G139" s="213"/>
      <c r="I139" s="46"/>
      <c r="K139" s="47"/>
    </row>
    <row r="140" spans="1:9" ht="22.5" customHeight="1">
      <c r="A140" s="320">
        <v>20</v>
      </c>
      <c r="B140" s="336" t="s">
        <v>245</v>
      </c>
      <c r="C140" s="337" t="s">
        <v>246</v>
      </c>
      <c r="D140" s="385"/>
      <c r="E140" s="386">
        <v>2</v>
      </c>
      <c r="F140" s="387"/>
      <c r="G140" s="298"/>
      <c r="H140" s="146"/>
      <c r="I140" s="146"/>
    </row>
    <row r="141" spans="1:9" ht="22.5" customHeight="1">
      <c r="A141" s="320">
        <v>21</v>
      </c>
      <c r="B141" s="336" t="s">
        <v>247</v>
      </c>
      <c r="C141" s="337" t="s">
        <v>246</v>
      </c>
      <c r="D141" s="385"/>
      <c r="E141" s="386">
        <v>2</v>
      </c>
      <c r="F141" s="387"/>
      <c r="G141" s="298"/>
      <c r="H141" s="146"/>
      <c r="I141" s="146"/>
    </row>
    <row r="142" spans="1:9" ht="23.25" customHeight="1">
      <c r="A142" s="320">
        <v>22</v>
      </c>
      <c r="B142" s="336" t="s">
        <v>248</v>
      </c>
      <c r="C142" s="337" t="s">
        <v>246</v>
      </c>
      <c r="D142" s="385"/>
      <c r="E142" s="386">
        <v>10</v>
      </c>
      <c r="F142" s="145"/>
      <c r="G142" s="298"/>
      <c r="H142" s="146"/>
      <c r="I142" s="146"/>
    </row>
    <row r="143" spans="1:7" ht="15.75">
      <c r="A143" s="64"/>
      <c r="B143" s="262" t="s">
        <v>341</v>
      </c>
      <c r="C143" s="173"/>
      <c r="D143" s="171"/>
      <c r="E143" s="172"/>
      <c r="F143" s="263"/>
      <c r="G143" s="171"/>
    </row>
    <row r="144" spans="1:7" ht="15.75">
      <c r="A144" s="64">
        <v>23</v>
      </c>
      <c r="B144" s="153" t="s">
        <v>342</v>
      </c>
      <c r="C144" s="154" t="s">
        <v>266</v>
      </c>
      <c r="D144" s="154"/>
      <c r="E144" s="264">
        <v>0.2</v>
      </c>
      <c r="F144" s="265"/>
      <c r="G144" s="155"/>
    </row>
    <row r="145" spans="1:7" ht="15.75">
      <c r="A145" s="64">
        <v>23.1</v>
      </c>
      <c r="B145" s="151" t="s">
        <v>171</v>
      </c>
      <c r="C145" s="64" t="s">
        <v>41</v>
      </c>
      <c r="D145" s="64">
        <v>7.19</v>
      </c>
      <c r="E145" s="155">
        <f>E144*D145</f>
        <v>1.4380000000000002</v>
      </c>
      <c r="F145" s="266"/>
      <c r="G145" s="155"/>
    </row>
    <row r="146" spans="1:7" ht="15.75">
      <c r="A146" s="64">
        <v>23.2</v>
      </c>
      <c r="B146" s="158" t="s">
        <v>172</v>
      </c>
      <c r="C146" s="64" t="s">
        <v>5</v>
      </c>
      <c r="D146" s="64">
        <v>0.99</v>
      </c>
      <c r="E146" s="155">
        <f>E144*D146</f>
        <v>0.198</v>
      </c>
      <c r="F146" s="159"/>
      <c r="G146" s="155"/>
    </row>
    <row r="147" spans="1:7" ht="15.75">
      <c r="A147" s="64">
        <v>23.3</v>
      </c>
      <c r="B147" s="160" t="s">
        <v>343</v>
      </c>
      <c r="C147" s="64" t="s">
        <v>170</v>
      </c>
      <c r="D147" s="64">
        <v>4.08</v>
      </c>
      <c r="E147" s="155">
        <f>E144*D147</f>
        <v>0.8160000000000001</v>
      </c>
      <c r="F147" s="159"/>
      <c r="G147" s="155"/>
    </row>
    <row r="148" spans="1:7" ht="15.75">
      <c r="A148" s="64">
        <v>23.4</v>
      </c>
      <c r="B148" s="161" t="s">
        <v>177</v>
      </c>
      <c r="C148" s="167" t="s">
        <v>5</v>
      </c>
      <c r="D148" s="170">
        <v>0.02</v>
      </c>
      <c r="E148" s="168">
        <f>D148*E144</f>
        <v>0.004</v>
      </c>
      <c r="F148" s="169"/>
      <c r="G148" s="163"/>
    </row>
    <row r="149" spans="1:7" ht="31.5">
      <c r="A149" s="262">
        <v>24</v>
      </c>
      <c r="B149" s="359" t="s">
        <v>344</v>
      </c>
      <c r="C149" s="200" t="s">
        <v>178</v>
      </c>
      <c r="D149" s="200"/>
      <c r="E149" s="388">
        <v>20</v>
      </c>
      <c r="F149" s="200"/>
      <c r="G149" s="196"/>
    </row>
    <row r="150" spans="1:7" ht="15.75">
      <c r="A150" s="64">
        <v>24.1</v>
      </c>
      <c r="B150" s="232" t="s">
        <v>345</v>
      </c>
      <c r="C150" s="193" t="s">
        <v>41</v>
      </c>
      <c r="D150" s="193">
        <v>0.3678</v>
      </c>
      <c r="E150" s="268">
        <f>E149*D150</f>
        <v>7.356</v>
      </c>
      <c r="F150" s="269"/>
      <c r="G150" s="196"/>
    </row>
    <row r="151" spans="1:7" ht="15.75">
      <c r="A151" s="64">
        <v>24.2</v>
      </c>
      <c r="B151" s="232" t="s">
        <v>172</v>
      </c>
      <c r="C151" s="193" t="s">
        <v>5</v>
      </c>
      <c r="D151" s="193">
        <v>0.013</v>
      </c>
      <c r="E151" s="268">
        <f>E149*D151</f>
        <v>0.26</v>
      </c>
      <c r="F151" s="267"/>
      <c r="G151" s="196"/>
    </row>
    <row r="152" spans="1:7" ht="15.75">
      <c r="A152" s="64">
        <v>24.3</v>
      </c>
      <c r="B152" s="232" t="s">
        <v>346</v>
      </c>
      <c r="C152" s="193" t="s">
        <v>170</v>
      </c>
      <c r="D152" s="193">
        <v>0.1224</v>
      </c>
      <c r="E152" s="267">
        <f>E149*D152</f>
        <v>2.448</v>
      </c>
      <c r="F152" s="214"/>
      <c r="G152" s="213"/>
    </row>
    <row r="153" spans="1:7" ht="15.75">
      <c r="A153" s="64">
        <v>24.4</v>
      </c>
      <c r="B153" s="232" t="s">
        <v>347</v>
      </c>
      <c r="C153" s="193" t="s">
        <v>170</v>
      </c>
      <c r="D153" s="193">
        <v>0.04</v>
      </c>
      <c r="E153" s="149">
        <f>E149*D153</f>
        <v>0.8</v>
      </c>
      <c r="F153" s="152"/>
      <c r="G153" s="197"/>
    </row>
    <row r="154" spans="1:7" ht="15.75">
      <c r="A154" s="64">
        <v>24.5</v>
      </c>
      <c r="B154" s="232" t="s">
        <v>254</v>
      </c>
      <c r="C154" s="193" t="s">
        <v>178</v>
      </c>
      <c r="D154" s="193">
        <v>0.00698</v>
      </c>
      <c r="E154" s="149">
        <f>E149*D154</f>
        <v>0.1396</v>
      </c>
      <c r="F154" s="152"/>
      <c r="G154" s="197"/>
    </row>
    <row r="155" spans="1:7" ht="15.75">
      <c r="A155" s="64">
        <v>24.6</v>
      </c>
      <c r="B155" s="232" t="s">
        <v>177</v>
      </c>
      <c r="C155" s="193" t="s">
        <v>5</v>
      </c>
      <c r="D155" s="270">
        <v>0.00488</v>
      </c>
      <c r="E155" s="152">
        <f>E149*D155</f>
        <v>0.09759999999999999</v>
      </c>
      <c r="F155" s="141"/>
      <c r="G155" s="197"/>
    </row>
    <row r="156" spans="1:7" s="65" customFormat="1" ht="18" customHeight="1">
      <c r="A156" s="99"/>
      <c r="B156" s="99" t="s">
        <v>137</v>
      </c>
      <c r="C156" s="99" t="s">
        <v>2</v>
      </c>
      <c r="D156" s="100"/>
      <c r="E156" s="101"/>
      <c r="F156" s="101"/>
      <c r="G156" s="299"/>
    </row>
    <row r="157" spans="1:7" s="65" customFormat="1" ht="18">
      <c r="A157" s="99"/>
      <c r="B157" s="99" t="s">
        <v>159</v>
      </c>
      <c r="C157" s="99" t="s">
        <v>2</v>
      </c>
      <c r="D157" s="100"/>
      <c r="E157" s="102"/>
      <c r="F157" s="101"/>
      <c r="G157" s="299"/>
    </row>
    <row r="158" spans="1:7" s="65" customFormat="1" ht="18">
      <c r="A158" s="99"/>
      <c r="B158" s="99" t="s">
        <v>146</v>
      </c>
      <c r="C158" s="99" t="s">
        <v>2</v>
      </c>
      <c r="D158" s="100"/>
      <c r="E158" s="103"/>
      <c r="F158" s="101"/>
      <c r="G158" s="299"/>
    </row>
    <row r="159" spans="1:7" s="65" customFormat="1" ht="18">
      <c r="A159" s="99"/>
      <c r="B159" s="99" t="s">
        <v>158</v>
      </c>
      <c r="C159" s="99" t="s">
        <v>2</v>
      </c>
      <c r="D159" s="100"/>
      <c r="E159" s="102"/>
      <c r="F159" s="101"/>
      <c r="G159" s="299"/>
    </row>
    <row r="160" spans="1:7" s="65" customFormat="1" ht="18">
      <c r="A160" s="99"/>
      <c r="B160" s="99" t="s">
        <v>150</v>
      </c>
      <c r="C160" s="99" t="s">
        <v>2</v>
      </c>
      <c r="D160" s="100"/>
      <c r="E160" s="101"/>
      <c r="F160" s="101"/>
      <c r="G160" s="299"/>
    </row>
    <row r="161" spans="1:7" s="65" customFormat="1" ht="18">
      <c r="A161" s="104"/>
      <c r="B161" s="48"/>
      <c r="C161" s="48"/>
      <c r="D161" s="48"/>
      <c r="E161" s="48"/>
      <c r="F161" s="48"/>
      <c r="G161" s="48"/>
    </row>
    <row r="162" spans="1:7" s="65" customFormat="1" ht="18" customHeight="1">
      <c r="A162" s="40"/>
      <c r="B162" s="404"/>
      <c r="C162" s="404"/>
      <c r="D162" s="404"/>
      <c r="E162" s="404"/>
      <c r="F162" s="404"/>
      <c r="G162" s="404"/>
    </row>
    <row r="163" s="65" customFormat="1" ht="15"/>
    <row r="164" s="65" customFormat="1" ht="15"/>
    <row r="165" s="65" customFormat="1" ht="15"/>
    <row r="166" s="65" customFormat="1" ht="15"/>
    <row r="167" s="65" customFormat="1" ht="15"/>
    <row r="168" s="65" customFormat="1" ht="15"/>
    <row r="169" s="65" customFormat="1" ht="15"/>
    <row r="170" s="65" customFormat="1" ht="15"/>
  </sheetData>
  <sheetProtection/>
  <mergeCells count="9">
    <mergeCell ref="B162:G162"/>
    <mergeCell ref="A2:G2"/>
    <mergeCell ref="A1:G1"/>
    <mergeCell ref="A3:G3"/>
    <mergeCell ref="A4:A5"/>
    <mergeCell ref="B4:B5"/>
    <mergeCell ref="C4:C5"/>
    <mergeCell ref="D4:E4"/>
    <mergeCell ref="F4:G4"/>
  </mergeCells>
  <printOptions/>
  <pageMargins left="0.3937007874015748" right="0.1968503937007874" top="0.1968503937007874" bottom="0.1968503937007874" header="0.5118110236220472" footer="0.5118110236220472"/>
  <pageSetup fitToHeight="0" fitToWidth="1" horizontalDpi="300" verticalDpi="300" orientation="landscape" paperSize="9" scale="85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PageLayoutView="0" workbookViewId="0" topLeftCell="A1">
      <selection activeCell="C21" sqref="C21"/>
    </sheetView>
  </sheetViews>
  <sheetFormatPr defaultColWidth="9.00390625" defaultRowHeight="12.75"/>
  <cols>
    <col min="1" max="1" width="7.875" style="0" customWidth="1"/>
    <col min="2" max="2" width="24.00390625" style="0" customWidth="1"/>
    <col min="3" max="3" width="42.125" style="0" customWidth="1"/>
    <col min="4" max="4" width="14.625" style="0" customWidth="1"/>
    <col min="5" max="5" width="15.375" style="0" customWidth="1"/>
    <col min="6" max="6" width="13.75390625" style="0" customWidth="1"/>
    <col min="7" max="7" width="12.875" style="0" customWidth="1"/>
    <col min="8" max="8" width="21.125" style="0" customWidth="1"/>
  </cols>
  <sheetData>
    <row r="1" spans="1:8" ht="61.5" customHeight="1">
      <c r="A1" s="452" t="s">
        <v>403</v>
      </c>
      <c r="B1" s="453"/>
      <c r="C1" s="453"/>
      <c r="D1" s="453"/>
      <c r="E1" s="453"/>
      <c r="F1" s="453"/>
      <c r="G1" s="453"/>
      <c r="H1" s="453"/>
    </row>
    <row r="2" spans="1:8" ht="37.5" customHeight="1">
      <c r="A2" s="453" t="s">
        <v>138</v>
      </c>
      <c r="B2" s="453"/>
      <c r="C2" s="453"/>
      <c r="D2" s="453"/>
      <c r="E2" s="453"/>
      <c r="F2" s="453"/>
      <c r="G2" s="453"/>
      <c r="H2" s="453"/>
    </row>
    <row r="3" spans="1:8" ht="24" customHeight="1">
      <c r="A3" s="398" t="s">
        <v>6</v>
      </c>
      <c r="B3" s="415" t="s">
        <v>139</v>
      </c>
      <c r="C3" s="415" t="s">
        <v>154</v>
      </c>
      <c r="D3" s="417" t="s">
        <v>168</v>
      </c>
      <c r="E3" s="417"/>
      <c r="F3" s="417"/>
      <c r="G3" s="417"/>
      <c r="H3" s="417"/>
    </row>
    <row r="4" spans="1:8" ht="93.75" customHeight="1">
      <c r="A4" s="398"/>
      <c r="B4" s="416"/>
      <c r="C4" s="416"/>
      <c r="D4" s="59" t="s">
        <v>140</v>
      </c>
      <c r="E4" s="59" t="s">
        <v>141</v>
      </c>
      <c r="F4" s="59" t="s">
        <v>142</v>
      </c>
      <c r="G4" s="59" t="s">
        <v>143</v>
      </c>
      <c r="H4" s="59" t="s">
        <v>144</v>
      </c>
    </row>
    <row r="5" spans="1:9" ht="21" customHeight="1">
      <c r="A5" s="59">
        <v>2</v>
      </c>
      <c r="B5" s="41"/>
      <c r="C5" s="41" t="s">
        <v>145</v>
      </c>
      <c r="D5" s="41"/>
      <c r="E5" s="41"/>
      <c r="F5" s="41"/>
      <c r="G5" s="41"/>
      <c r="H5" s="41"/>
      <c r="I5" s="52"/>
    </row>
    <row r="6" spans="1:10" s="14" customFormat="1" ht="20.25" customHeight="1">
      <c r="A6" s="51" t="s">
        <v>40</v>
      </c>
      <c r="B6" s="53" t="s">
        <v>167</v>
      </c>
      <c r="C6" s="64" t="s">
        <v>165</v>
      </c>
      <c r="D6" s="50"/>
      <c r="E6" s="50"/>
      <c r="F6" s="50"/>
      <c r="G6" s="50"/>
      <c r="H6" s="50"/>
      <c r="I6" s="54"/>
      <c r="J6" s="49"/>
    </row>
    <row r="7" spans="1:10" s="14" customFormat="1" ht="19.5" customHeight="1">
      <c r="A7" s="51" t="s">
        <v>242</v>
      </c>
      <c r="B7" s="53" t="s">
        <v>241</v>
      </c>
      <c r="C7" s="64" t="s">
        <v>240</v>
      </c>
      <c r="D7" s="50"/>
      <c r="E7" s="50"/>
      <c r="F7" s="50"/>
      <c r="G7" s="50"/>
      <c r="H7" s="50"/>
      <c r="I7" s="54"/>
      <c r="J7" s="49"/>
    </row>
    <row r="8" spans="1:10" s="14" customFormat="1" ht="20.25" customHeight="1">
      <c r="A8" s="51" t="s">
        <v>250</v>
      </c>
      <c r="B8" s="53" t="s">
        <v>384</v>
      </c>
      <c r="C8" s="64" t="s">
        <v>378</v>
      </c>
      <c r="D8" s="50"/>
      <c r="E8" s="50"/>
      <c r="F8" s="50"/>
      <c r="G8" s="50"/>
      <c r="H8" s="50"/>
      <c r="I8" s="54"/>
      <c r="J8" s="49"/>
    </row>
    <row r="9" spans="1:10" s="14" customFormat="1" ht="18.75" customHeight="1">
      <c r="A9" s="51" t="s">
        <v>251</v>
      </c>
      <c r="B9" s="53" t="s">
        <v>385</v>
      </c>
      <c r="C9" s="64" t="s">
        <v>249</v>
      </c>
      <c r="D9" s="50"/>
      <c r="E9" s="50"/>
      <c r="F9" s="50"/>
      <c r="G9" s="50"/>
      <c r="H9" s="50"/>
      <c r="I9" s="54"/>
      <c r="J9" s="49"/>
    </row>
    <row r="10" spans="1:10" s="14" customFormat="1" ht="20.25" customHeight="1">
      <c r="A10" s="51" t="s">
        <v>392</v>
      </c>
      <c r="B10" s="53" t="s">
        <v>386</v>
      </c>
      <c r="C10" s="64" t="s">
        <v>325</v>
      </c>
      <c r="D10" s="50"/>
      <c r="E10" s="50"/>
      <c r="F10" s="50"/>
      <c r="G10" s="50"/>
      <c r="H10" s="50"/>
      <c r="I10" s="54"/>
      <c r="J10" s="49"/>
    </row>
    <row r="11" spans="1:10" s="14" customFormat="1" ht="21" customHeight="1">
      <c r="A11" s="51" t="s">
        <v>393</v>
      </c>
      <c r="B11" s="53" t="s">
        <v>387</v>
      </c>
      <c r="C11" s="64" t="s">
        <v>340</v>
      </c>
      <c r="D11" s="50"/>
      <c r="E11" s="50"/>
      <c r="F11" s="50"/>
      <c r="G11" s="50"/>
      <c r="H11" s="50"/>
      <c r="I11" s="54"/>
      <c r="J11" s="49"/>
    </row>
    <row r="12" spans="1:9" s="14" customFormat="1" ht="17.25" customHeight="1">
      <c r="A12" s="51"/>
      <c r="B12" s="62"/>
      <c r="C12" s="50" t="s">
        <v>146</v>
      </c>
      <c r="D12" s="50"/>
      <c r="E12" s="50"/>
      <c r="F12" s="50"/>
      <c r="G12" s="50"/>
      <c r="H12" s="50"/>
      <c r="I12" s="55"/>
    </row>
    <row r="13" spans="1:9" ht="32.25" customHeight="1">
      <c r="A13" s="51"/>
      <c r="B13" s="50"/>
      <c r="C13" s="50" t="s">
        <v>149</v>
      </c>
      <c r="D13" s="50"/>
      <c r="E13" s="50"/>
      <c r="F13" s="50"/>
      <c r="G13" s="50"/>
      <c r="H13" s="50"/>
      <c r="I13" s="57"/>
    </row>
    <row r="14" spans="1:9" ht="18.75" customHeight="1">
      <c r="A14" s="51"/>
      <c r="B14" s="50"/>
      <c r="C14" s="50" t="s">
        <v>146</v>
      </c>
      <c r="D14" s="50"/>
      <c r="E14" s="50"/>
      <c r="F14" s="50"/>
      <c r="G14" s="50"/>
      <c r="H14" s="50"/>
      <c r="I14" s="58"/>
    </row>
    <row r="15" spans="1:9" ht="30.75" customHeight="1">
      <c r="A15" s="51"/>
      <c r="B15" s="50"/>
      <c r="C15" s="50" t="s">
        <v>147</v>
      </c>
      <c r="D15" s="50"/>
      <c r="E15" s="50"/>
      <c r="F15" s="50"/>
      <c r="G15" s="50"/>
      <c r="H15" s="50"/>
      <c r="I15" s="57"/>
    </row>
    <row r="16" spans="1:11" s="23" customFormat="1" ht="38.25" customHeight="1">
      <c r="A16" s="51"/>
      <c r="B16" s="50"/>
      <c r="C16" s="50" t="s">
        <v>148</v>
      </c>
      <c r="D16" s="50"/>
      <c r="E16" s="50"/>
      <c r="F16" s="50"/>
      <c r="G16" s="50"/>
      <c r="H16" s="50"/>
      <c r="I16" s="56"/>
      <c r="J16" s="63"/>
      <c r="K16" s="38"/>
    </row>
    <row r="17" spans="1:9" s="23" customFormat="1" ht="14.25" customHeight="1">
      <c r="A17" s="60"/>
      <c r="B17" s="61"/>
      <c r="C17" s="61"/>
      <c r="D17" s="61"/>
      <c r="E17" s="61"/>
      <c r="F17" s="61"/>
      <c r="G17" s="61"/>
      <c r="H17" s="61"/>
      <c r="I17" s="56"/>
    </row>
    <row r="18" spans="1:8" ht="18">
      <c r="A18" s="414"/>
      <c r="B18" s="414"/>
      <c r="C18" s="414"/>
      <c r="D18" s="414"/>
      <c r="E18" s="414"/>
      <c r="F18" s="414"/>
      <c r="G18" s="414"/>
      <c r="H18" s="414"/>
    </row>
    <row r="19" spans="3:8" ht="15">
      <c r="C19" s="43"/>
      <c r="D19" s="43"/>
      <c r="E19" s="44"/>
      <c r="F19" s="32"/>
      <c r="G19" s="32"/>
      <c r="H19" s="32"/>
    </row>
    <row r="20" spans="3:8" ht="15">
      <c r="C20" s="32"/>
      <c r="D20" s="32"/>
      <c r="E20" s="32"/>
      <c r="F20" s="32"/>
      <c r="G20" s="32"/>
      <c r="H20" s="32"/>
    </row>
  </sheetData>
  <sheetProtection/>
  <mergeCells count="7">
    <mergeCell ref="A1:H1"/>
    <mergeCell ref="A18:H18"/>
    <mergeCell ref="A2:H2"/>
    <mergeCell ref="A3:A4"/>
    <mergeCell ref="B3:B4"/>
    <mergeCell ref="C3:C4"/>
    <mergeCell ref="D3:H3"/>
  </mergeCells>
  <printOptions/>
  <pageMargins left="0.3937007874015748" right="0.1968503937007874" top="0.3937007874015748" bottom="0.1968503937007874" header="0.5118110236220472" footer="0.5118110236220472"/>
  <pageSetup fitToHeight="1" fitToWidth="1" horizontalDpi="300" verticalDpi="3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PageLayoutView="0" workbookViewId="0" topLeftCell="A1">
      <selection activeCell="P35" sqref="P35"/>
    </sheetView>
  </sheetViews>
  <sheetFormatPr defaultColWidth="9.00390625" defaultRowHeight="12.75"/>
  <cols>
    <col min="1" max="1" width="7.375" style="0" customWidth="1"/>
    <col min="2" max="2" width="55.00390625" style="0" customWidth="1"/>
  </cols>
  <sheetData>
    <row r="1" spans="1:7" s="120" customFormat="1" ht="18.75" customHeight="1">
      <c r="A1" s="418" t="s">
        <v>182</v>
      </c>
      <c r="B1" s="418"/>
      <c r="C1" s="418"/>
      <c r="D1" s="418"/>
      <c r="E1" s="418"/>
      <c r="F1" s="418"/>
      <c r="G1" s="418"/>
    </row>
    <row r="2" spans="1:7" s="120" customFormat="1" ht="18.75" customHeight="1">
      <c r="A2" s="419" t="s">
        <v>210</v>
      </c>
      <c r="B2" s="419"/>
      <c r="C2" s="419"/>
      <c r="D2" s="419"/>
      <c r="E2" s="419"/>
      <c r="F2" s="419"/>
      <c r="G2" s="419"/>
    </row>
    <row r="3" spans="1:7" s="120" customFormat="1" ht="17.25" customHeight="1">
      <c r="A3" s="407" t="s">
        <v>211</v>
      </c>
      <c r="B3" s="407"/>
      <c r="C3" s="407"/>
      <c r="D3" s="407"/>
      <c r="E3" s="407"/>
      <c r="F3" s="407"/>
      <c r="G3" s="407"/>
    </row>
    <row r="4" spans="1:7" s="120" customFormat="1" ht="18" hidden="1">
      <c r="A4" s="121"/>
      <c r="B4" s="421"/>
      <c r="C4" s="421"/>
      <c r="D4" s="421"/>
      <c r="E4" s="421"/>
      <c r="F4" s="421"/>
      <c r="G4" s="421"/>
    </row>
    <row r="5" spans="1:7" s="120" customFormat="1" ht="54.75" customHeight="1">
      <c r="A5" s="422" t="s">
        <v>212</v>
      </c>
      <c r="B5" s="424" t="s">
        <v>213</v>
      </c>
      <c r="C5" s="426" t="s">
        <v>214</v>
      </c>
      <c r="D5" s="428" t="s">
        <v>21</v>
      </c>
      <c r="E5" s="429"/>
      <c r="F5" s="430"/>
      <c r="G5" s="431"/>
    </row>
    <row r="6" spans="1:7" s="120" customFormat="1" ht="70.5" customHeight="1">
      <c r="A6" s="423"/>
      <c r="B6" s="425"/>
      <c r="C6" s="427"/>
      <c r="D6" s="122" t="s">
        <v>215</v>
      </c>
      <c r="E6" s="122" t="s">
        <v>14</v>
      </c>
      <c r="F6" s="123" t="s">
        <v>216</v>
      </c>
      <c r="G6" s="124" t="s">
        <v>12</v>
      </c>
    </row>
    <row r="7" spans="1:7" s="120" customFormat="1" ht="12" customHeight="1">
      <c r="A7" s="125" t="s">
        <v>15</v>
      </c>
      <c r="B7" s="125">
        <v>3</v>
      </c>
      <c r="C7" s="125">
        <v>4</v>
      </c>
      <c r="D7" s="125">
        <v>5</v>
      </c>
      <c r="E7" s="126">
        <v>6</v>
      </c>
      <c r="F7" s="127" t="s">
        <v>8</v>
      </c>
      <c r="G7" s="128">
        <v>8</v>
      </c>
    </row>
    <row r="8" spans="1:7" s="292" customFormat="1" ht="49.5" customHeight="1">
      <c r="A8" s="328">
        <v>1</v>
      </c>
      <c r="B8" s="336" t="s">
        <v>217</v>
      </c>
      <c r="C8" s="337" t="s">
        <v>218</v>
      </c>
      <c r="D8" s="374"/>
      <c r="E8" s="374">
        <v>1</v>
      </c>
      <c r="F8" s="209"/>
      <c r="G8" s="207"/>
    </row>
    <row r="9" spans="1:7" s="292" customFormat="1" ht="14.25" customHeight="1">
      <c r="A9" s="173">
        <v>1.1</v>
      </c>
      <c r="B9" s="151" t="s">
        <v>219</v>
      </c>
      <c r="C9" s="144" t="s">
        <v>151</v>
      </c>
      <c r="D9" s="50">
        <v>7.24</v>
      </c>
      <c r="E9" s="209">
        <f>D9*E8</f>
        <v>7.24</v>
      </c>
      <c r="F9" s="209"/>
      <c r="G9" s="207"/>
    </row>
    <row r="10" spans="1:7" s="292" customFormat="1" ht="15.75" customHeight="1">
      <c r="A10" s="173">
        <v>1.2</v>
      </c>
      <c r="B10" s="143" t="s">
        <v>220</v>
      </c>
      <c r="C10" s="144" t="s">
        <v>218</v>
      </c>
      <c r="D10" s="209">
        <v>1</v>
      </c>
      <c r="E10" s="209">
        <f>D10*E8</f>
        <v>1</v>
      </c>
      <c r="F10" s="209"/>
      <c r="G10" s="211"/>
    </row>
    <row r="11" spans="1:7" s="292" customFormat="1" ht="15.75" customHeight="1">
      <c r="A11" s="173">
        <v>1.3</v>
      </c>
      <c r="B11" s="143" t="s">
        <v>388</v>
      </c>
      <c r="C11" s="144" t="s">
        <v>218</v>
      </c>
      <c r="D11" s="284"/>
      <c r="E11" s="118">
        <v>2</v>
      </c>
      <c r="F11" s="284"/>
      <c r="G11" s="286"/>
    </row>
    <row r="12" spans="1:7" s="292" customFormat="1" ht="15" customHeight="1">
      <c r="A12" s="173">
        <v>1.4</v>
      </c>
      <c r="B12" s="161" t="s">
        <v>177</v>
      </c>
      <c r="C12" s="144" t="s">
        <v>2</v>
      </c>
      <c r="D12" s="50">
        <v>3.84</v>
      </c>
      <c r="E12" s="209">
        <f>D12*E8</f>
        <v>3.84</v>
      </c>
      <c r="F12" s="177"/>
      <c r="G12" s="176"/>
    </row>
    <row r="13" spans="1:7" s="292" customFormat="1" ht="30.75" customHeight="1">
      <c r="A13" s="328">
        <v>2</v>
      </c>
      <c r="B13" s="336" t="s">
        <v>221</v>
      </c>
      <c r="C13" s="337" t="s">
        <v>218</v>
      </c>
      <c r="D13" s="338"/>
      <c r="E13" s="338">
        <v>1</v>
      </c>
      <c r="F13" s="227"/>
      <c r="G13" s="286"/>
    </row>
    <row r="14" spans="1:7" s="292" customFormat="1" ht="18" customHeight="1">
      <c r="A14" s="173">
        <v>2.1</v>
      </c>
      <c r="B14" s="151" t="s">
        <v>219</v>
      </c>
      <c r="C14" s="144" t="s">
        <v>151</v>
      </c>
      <c r="D14" s="293">
        <v>3.47</v>
      </c>
      <c r="E14" s="284">
        <f>E13*D14</f>
        <v>3.47</v>
      </c>
      <c r="F14" s="284"/>
      <c r="G14" s="286"/>
    </row>
    <row r="15" spans="1:7" s="292" customFormat="1" ht="17.25" customHeight="1">
      <c r="A15" s="173">
        <v>2.2</v>
      </c>
      <c r="B15" s="161" t="s">
        <v>172</v>
      </c>
      <c r="C15" s="50" t="s">
        <v>2</v>
      </c>
      <c r="D15" s="294">
        <v>0.072</v>
      </c>
      <c r="E15" s="284">
        <f>E13*D15</f>
        <v>0.072</v>
      </c>
      <c r="F15" s="284"/>
      <c r="G15" s="286"/>
    </row>
    <row r="16" spans="1:7" s="292" customFormat="1" ht="18.75" customHeight="1">
      <c r="A16" s="173">
        <v>2.3</v>
      </c>
      <c r="B16" s="143" t="s">
        <v>221</v>
      </c>
      <c r="C16" s="144" t="s">
        <v>218</v>
      </c>
      <c r="D16" s="118">
        <v>1</v>
      </c>
      <c r="E16" s="284">
        <f>E13*D16</f>
        <v>1</v>
      </c>
      <c r="F16" s="284"/>
      <c r="G16" s="286"/>
    </row>
    <row r="17" spans="1:7" s="292" customFormat="1" ht="16.5" customHeight="1">
      <c r="A17" s="173">
        <v>2.4</v>
      </c>
      <c r="B17" s="143" t="s">
        <v>222</v>
      </c>
      <c r="C17" s="144" t="s">
        <v>218</v>
      </c>
      <c r="D17" s="284"/>
      <c r="E17" s="118">
        <v>3</v>
      </c>
      <c r="F17" s="284"/>
      <c r="G17" s="286"/>
    </row>
    <row r="18" spans="1:7" s="292" customFormat="1" ht="19.5" customHeight="1">
      <c r="A18" s="173">
        <v>2.5</v>
      </c>
      <c r="B18" s="161" t="s">
        <v>177</v>
      </c>
      <c r="C18" s="144" t="s">
        <v>2</v>
      </c>
      <c r="D18" s="294">
        <v>0.238</v>
      </c>
      <c r="E18" s="284">
        <f>E13*D18</f>
        <v>0.238</v>
      </c>
      <c r="F18" s="177"/>
      <c r="G18" s="176"/>
    </row>
    <row r="19" spans="1:7" s="292" customFormat="1" ht="33.75" customHeight="1">
      <c r="A19" s="328">
        <v>3</v>
      </c>
      <c r="B19" s="336" t="s">
        <v>237</v>
      </c>
      <c r="C19" s="337" t="s">
        <v>200</v>
      </c>
      <c r="D19" s="338"/>
      <c r="E19" s="338">
        <v>160</v>
      </c>
      <c r="F19" s="375"/>
      <c r="G19" s="286"/>
    </row>
    <row r="20" spans="1:7" s="292" customFormat="1" ht="15.75">
      <c r="A20" s="173">
        <v>3.1</v>
      </c>
      <c r="B20" s="151" t="s">
        <v>219</v>
      </c>
      <c r="C20" s="144" t="s">
        <v>151</v>
      </c>
      <c r="D20" s="287">
        <v>0.139</v>
      </c>
      <c r="E20" s="284">
        <f>E19*D20</f>
        <v>22.240000000000002</v>
      </c>
      <c r="F20" s="284"/>
      <c r="G20" s="286"/>
    </row>
    <row r="21" spans="1:7" s="292" customFormat="1" ht="20.25" customHeight="1">
      <c r="A21" s="173">
        <v>3.2</v>
      </c>
      <c r="B21" s="143" t="s">
        <v>380</v>
      </c>
      <c r="C21" s="144" t="s">
        <v>200</v>
      </c>
      <c r="D21" s="284"/>
      <c r="E21" s="284">
        <v>30</v>
      </c>
      <c r="F21" s="227"/>
      <c r="G21" s="286"/>
    </row>
    <row r="22" spans="1:7" s="292" customFormat="1" ht="20.25" customHeight="1">
      <c r="A22" s="173">
        <v>3.3</v>
      </c>
      <c r="B22" s="143" t="s">
        <v>381</v>
      </c>
      <c r="C22" s="144" t="s">
        <v>200</v>
      </c>
      <c r="D22" s="284"/>
      <c r="E22" s="284">
        <v>70</v>
      </c>
      <c r="F22" s="227"/>
      <c r="G22" s="286"/>
    </row>
    <row r="23" spans="1:7" s="292" customFormat="1" ht="20.25" customHeight="1">
      <c r="A23" s="173">
        <v>3.4</v>
      </c>
      <c r="B23" s="143" t="s">
        <v>382</v>
      </c>
      <c r="C23" s="144" t="s">
        <v>200</v>
      </c>
      <c r="D23" s="284"/>
      <c r="E23" s="284">
        <v>30</v>
      </c>
      <c r="F23" s="227"/>
      <c r="G23" s="286"/>
    </row>
    <row r="24" spans="1:7" s="292" customFormat="1" ht="20.25" customHeight="1">
      <c r="A24" s="173">
        <v>3.5</v>
      </c>
      <c r="B24" s="143" t="s">
        <v>383</v>
      </c>
      <c r="C24" s="144" t="s">
        <v>200</v>
      </c>
      <c r="D24" s="284"/>
      <c r="E24" s="284">
        <v>30</v>
      </c>
      <c r="F24" s="227"/>
      <c r="G24" s="286"/>
    </row>
    <row r="25" spans="1:7" s="292" customFormat="1" ht="17.25" customHeight="1">
      <c r="A25" s="173">
        <v>3.6</v>
      </c>
      <c r="B25" s="143" t="s">
        <v>223</v>
      </c>
      <c r="C25" s="144" t="s">
        <v>218</v>
      </c>
      <c r="D25" s="284"/>
      <c r="E25" s="284">
        <v>8</v>
      </c>
      <c r="F25" s="286"/>
      <c r="G25" s="286"/>
    </row>
    <row r="26" spans="1:7" s="292" customFormat="1" ht="16.5" customHeight="1">
      <c r="A26" s="173">
        <v>3.7</v>
      </c>
      <c r="B26" s="161" t="s">
        <v>177</v>
      </c>
      <c r="C26" s="144" t="s">
        <v>2</v>
      </c>
      <c r="D26" s="289">
        <v>0.0097</v>
      </c>
      <c r="E26" s="284">
        <f>E19*D26</f>
        <v>1.552</v>
      </c>
      <c r="F26" s="177"/>
      <c r="G26" s="176"/>
    </row>
    <row r="27" spans="1:7" s="292" customFormat="1" ht="33.75" customHeight="1">
      <c r="A27" s="328">
        <v>4</v>
      </c>
      <c r="B27" s="336" t="s">
        <v>238</v>
      </c>
      <c r="C27" s="337" t="s">
        <v>218</v>
      </c>
      <c r="D27" s="338"/>
      <c r="E27" s="338">
        <v>5</v>
      </c>
      <c r="F27" s="284"/>
      <c r="G27" s="286"/>
    </row>
    <row r="28" spans="1:7" s="292" customFormat="1" ht="17.25" customHeight="1">
      <c r="A28" s="173">
        <v>4.1</v>
      </c>
      <c r="B28" s="151" t="s">
        <v>219</v>
      </c>
      <c r="C28" s="144" t="s">
        <v>151</v>
      </c>
      <c r="D28" s="287">
        <v>0.372</v>
      </c>
      <c r="E28" s="284">
        <f>E27*D28</f>
        <v>1.8599999999999999</v>
      </c>
      <c r="F28" s="284"/>
      <c r="G28" s="286"/>
    </row>
    <row r="29" spans="1:7" s="292" customFormat="1" ht="15" customHeight="1">
      <c r="A29" s="173">
        <v>4.2</v>
      </c>
      <c r="B29" s="288" t="s">
        <v>224</v>
      </c>
      <c r="C29" s="144" t="s">
        <v>225</v>
      </c>
      <c r="D29" s="284">
        <v>1</v>
      </c>
      <c r="E29" s="284">
        <f>E27*D29</f>
        <v>5</v>
      </c>
      <c r="F29" s="284"/>
      <c r="G29" s="286"/>
    </row>
    <row r="30" spans="1:7" s="292" customFormat="1" ht="17.25" customHeight="1">
      <c r="A30" s="173">
        <v>4.3</v>
      </c>
      <c r="B30" s="161" t="s">
        <v>177</v>
      </c>
      <c r="C30" s="144" t="s">
        <v>2</v>
      </c>
      <c r="D30" s="289">
        <v>0.1284</v>
      </c>
      <c r="E30" s="284">
        <f>E27*D30</f>
        <v>0.6419999999999999</v>
      </c>
      <c r="F30" s="177"/>
      <c r="G30" s="176"/>
    </row>
    <row r="31" spans="1:7" s="292" customFormat="1" ht="38.25" customHeight="1">
      <c r="A31" s="328">
        <v>5</v>
      </c>
      <c r="B31" s="336" t="s">
        <v>239</v>
      </c>
      <c r="C31" s="337" t="s">
        <v>218</v>
      </c>
      <c r="D31" s="338"/>
      <c r="E31" s="338">
        <v>10</v>
      </c>
      <c r="F31" s="338"/>
      <c r="G31" s="286"/>
    </row>
    <row r="32" spans="1:7" s="292" customFormat="1" ht="15.75">
      <c r="A32" s="173">
        <v>5.1</v>
      </c>
      <c r="B32" s="151" t="s">
        <v>219</v>
      </c>
      <c r="C32" s="144" t="s">
        <v>151</v>
      </c>
      <c r="D32" s="287">
        <v>0.392</v>
      </c>
      <c r="E32" s="284">
        <f>E31*D32</f>
        <v>3.92</v>
      </c>
      <c r="F32" s="284"/>
      <c r="G32" s="286"/>
    </row>
    <row r="33" spans="1:7" s="292" customFormat="1" ht="16.5" customHeight="1">
      <c r="A33" s="173">
        <v>5.2</v>
      </c>
      <c r="B33" s="288" t="s">
        <v>226</v>
      </c>
      <c r="C33" s="144" t="s">
        <v>225</v>
      </c>
      <c r="D33" s="284">
        <v>1</v>
      </c>
      <c r="E33" s="284">
        <f>E31*D33</f>
        <v>10</v>
      </c>
      <c r="F33" s="118"/>
      <c r="G33" s="286"/>
    </row>
    <row r="34" spans="1:7" s="292" customFormat="1" ht="15" customHeight="1">
      <c r="A34" s="173">
        <v>5.3</v>
      </c>
      <c r="B34" s="161" t="s">
        <v>177</v>
      </c>
      <c r="C34" s="144" t="s">
        <v>2</v>
      </c>
      <c r="D34" s="287">
        <v>0.094</v>
      </c>
      <c r="E34" s="284">
        <f>E31*D34</f>
        <v>0.94</v>
      </c>
      <c r="F34" s="177"/>
      <c r="G34" s="176"/>
    </row>
    <row r="35" spans="1:7" s="292" customFormat="1" ht="38.25" customHeight="1">
      <c r="A35" s="328">
        <v>6</v>
      </c>
      <c r="B35" s="336" t="s">
        <v>227</v>
      </c>
      <c r="C35" s="337" t="s">
        <v>218</v>
      </c>
      <c r="D35" s="338"/>
      <c r="E35" s="338">
        <v>13</v>
      </c>
      <c r="F35" s="338"/>
      <c r="G35" s="286"/>
    </row>
    <row r="36" spans="1:7" s="292" customFormat="1" ht="15" customHeight="1">
      <c r="A36" s="173">
        <v>6.1</v>
      </c>
      <c r="B36" s="151" t="s">
        <v>219</v>
      </c>
      <c r="C36" s="144" t="s">
        <v>151</v>
      </c>
      <c r="D36" s="227">
        <v>1.02</v>
      </c>
      <c r="E36" s="284">
        <f>E35*D36</f>
        <v>13.26</v>
      </c>
      <c r="F36" s="284"/>
      <c r="G36" s="286"/>
    </row>
    <row r="37" spans="1:7" s="292" customFormat="1" ht="15.75" customHeight="1">
      <c r="A37" s="173">
        <v>6.2</v>
      </c>
      <c r="B37" s="161" t="s">
        <v>172</v>
      </c>
      <c r="C37" s="50" t="s">
        <v>2</v>
      </c>
      <c r="D37" s="227">
        <v>0.01</v>
      </c>
      <c r="E37" s="284">
        <f>E35*D37</f>
        <v>0.13</v>
      </c>
      <c r="F37" s="284"/>
      <c r="G37" s="286"/>
    </row>
    <row r="38" spans="1:7" s="292" customFormat="1" ht="16.5" customHeight="1">
      <c r="A38" s="173">
        <v>6.3</v>
      </c>
      <c r="B38" s="210" t="s">
        <v>229</v>
      </c>
      <c r="C38" s="144" t="s">
        <v>225</v>
      </c>
      <c r="D38" s="284">
        <v>1</v>
      </c>
      <c r="E38" s="284">
        <f>E35*D38</f>
        <v>13</v>
      </c>
      <c r="F38" s="284"/>
      <c r="G38" s="286"/>
    </row>
    <row r="39" spans="1:7" s="292" customFormat="1" ht="16.5" customHeight="1">
      <c r="A39" s="173">
        <v>6.4</v>
      </c>
      <c r="B39" s="161" t="s">
        <v>177</v>
      </c>
      <c r="C39" s="144" t="s">
        <v>2</v>
      </c>
      <c r="D39" s="284">
        <v>0.3</v>
      </c>
      <c r="E39" s="284">
        <f>E35*D39</f>
        <v>3.9</v>
      </c>
      <c r="F39" s="177"/>
      <c r="G39" s="176"/>
    </row>
    <row r="40" spans="1:7" s="292" customFormat="1" ht="33" customHeight="1">
      <c r="A40" s="328">
        <v>7</v>
      </c>
      <c r="B40" s="336" t="s">
        <v>230</v>
      </c>
      <c r="C40" s="337" t="s">
        <v>225</v>
      </c>
      <c r="D40" s="338"/>
      <c r="E40" s="338">
        <v>3</v>
      </c>
      <c r="F40" s="338"/>
      <c r="G40" s="286"/>
    </row>
    <row r="41" spans="1:7" s="292" customFormat="1" ht="15" customHeight="1">
      <c r="A41" s="173">
        <v>7.1</v>
      </c>
      <c r="B41" s="151" t="s">
        <v>219</v>
      </c>
      <c r="C41" s="144" t="s">
        <v>151</v>
      </c>
      <c r="D41" s="227">
        <v>1.02</v>
      </c>
      <c r="E41" s="284">
        <f>E40*D41</f>
        <v>3.06</v>
      </c>
      <c r="F41" s="284"/>
      <c r="G41" s="286"/>
    </row>
    <row r="42" spans="1:7" s="292" customFormat="1" ht="16.5" customHeight="1">
      <c r="A42" s="173">
        <v>7.2</v>
      </c>
      <c r="B42" s="161" t="s">
        <v>172</v>
      </c>
      <c r="C42" s="50" t="s">
        <v>2</v>
      </c>
      <c r="D42" s="227">
        <v>0.01</v>
      </c>
      <c r="E42" s="284">
        <f>E40*D42</f>
        <v>0.03</v>
      </c>
      <c r="F42" s="284"/>
      <c r="G42" s="286"/>
    </row>
    <row r="43" spans="1:7" s="292" customFormat="1" ht="15.75">
      <c r="A43" s="173">
        <v>7.3</v>
      </c>
      <c r="B43" s="210" t="s">
        <v>231</v>
      </c>
      <c r="C43" s="144" t="s">
        <v>225</v>
      </c>
      <c r="D43" s="284">
        <v>1</v>
      </c>
      <c r="E43" s="284">
        <f>E40*D43</f>
        <v>3</v>
      </c>
      <c r="F43" s="284"/>
      <c r="G43" s="286"/>
    </row>
    <row r="44" spans="1:7" s="292" customFormat="1" ht="15.75">
      <c r="A44" s="173">
        <v>7.4</v>
      </c>
      <c r="B44" s="161" t="s">
        <v>177</v>
      </c>
      <c r="C44" s="144" t="s">
        <v>2</v>
      </c>
      <c r="D44" s="284">
        <v>0.3</v>
      </c>
      <c r="E44" s="284">
        <f>E40*D44</f>
        <v>0.8999999999999999</v>
      </c>
      <c r="F44" s="177"/>
      <c r="G44" s="176"/>
    </row>
    <row r="45" spans="1:7" s="292" customFormat="1" ht="30.75" customHeight="1">
      <c r="A45" s="328">
        <v>8</v>
      </c>
      <c r="B45" s="336" t="s">
        <v>232</v>
      </c>
      <c r="C45" s="337" t="s">
        <v>200</v>
      </c>
      <c r="D45" s="376"/>
      <c r="E45" s="374">
        <v>5</v>
      </c>
      <c r="F45" s="209"/>
      <c r="G45" s="295"/>
    </row>
    <row r="46" spans="1:7" s="292" customFormat="1" ht="15.75">
      <c r="A46" s="173">
        <v>8.1</v>
      </c>
      <c r="B46" s="151" t="s">
        <v>219</v>
      </c>
      <c r="C46" s="144" t="s">
        <v>200</v>
      </c>
      <c r="D46" s="209">
        <v>1</v>
      </c>
      <c r="E46" s="209">
        <f>D46*E45</f>
        <v>5</v>
      </c>
      <c r="F46" s="209"/>
      <c r="G46" s="295"/>
    </row>
    <row r="47" spans="1:7" s="292" customFormat="1" ht="15.75">
      <c r="A47" s="173">
        <v>8.2</v>
      </c>
      <c r="B47" s="143" t="s">
        <v>233</v>
      </c>
      <c r="C47" s="144" t="s">
        <v>200</v>
      </c>
      <c r="D47" s="209">
        <v>1</v>
      </c>
      <c r="E47" s="209">
        <v>12</v>
      </c>
      <c r="F47" s="176"/>
      <c r="G47" s="176"/>
    </row>
    <row r="48" spans="1:7" s="292" customFormat="1" ht="15.75">
      <c r="A48" s="173">
        <v>8.3</v>
      </c>
      <c r="B48" s="143" t="s">
        <v>234</v>
      </c>
      <c r="C48" s="144" t="s">
        <v>200</v>
      </c>
      <c r="D48" s="50"/>
      <c r="E48" s="209">
        <v>20</v>
      </c>
      <c r="F48" s="50"/>
      <c r="G48" s="295"/>
    </row>
    <row r="49" spans="1:7" s="120" customFormat="1" ht="18">
      <c r="A49" s="131"/>
      <c r="B49" s="82" t="s">
        <v>12</v>
      </c>
      <c r="C49" s="82" t="s">
        <v>5</v>
      </c>
      <c r="D49" s="82"/>
      <c r="E49" s="75"/>
      <c r="F49" s="73"/>
      <c r="G49" s="75"/>
    </row>
    <row r="50" spans="1:7" s="120" customFormat="1" ht="30.75" customHeight="1">
      <c r="A50" s="131"/>
      <c r="B50" s="82" t="s">
        <v>235</v>
      </c>
      <c r="C50" s="85" t="s">
        <v>5</v>
      </c>
      <c r="D50" s="82"/>
      <c r="E50" s="75"/>
      <c r="F50" s="73"/>
      <c r="G50" s="75"/>
    </row>
    <row r="51" spans="1:7" s="120" customFormat="1" ht="18">
      <c r="A51" s="131"/>
      <c r="B51" s="82" t="s">
        <v>12</v>
      </c>
      <c r="C51" s="85" t="s">
        <v>5</v>
      </c>
      <c r="D51" s="82"/>
      <c r="E51" s="75"/>
      <c r="F51" s="73"/>
      <c r="G51" s="75"/>
    </row>
    <row r="52" spans="1:7" s="120" customFormat="1" ht="18">
      <c r="A52" s="131"/>
      <c r="B52" s="82" t="s">
        <v>236</v>
      </c>
      <c r="C52" s="85" t="s">
        <v>5</v>
      </c>
      <c r="D52" s="82"/>
      <c r="E52" s="75"/>
      <c r="F52" s="73"/>
      <c r="G52" s="75"/>
    </row>
    <row r="53" spans="1:7" s="120" customFormat="1" ht="18">
      <c r="A53" s="131"/>
      <c r="B53" s="82" t="s">
        <v>12</v>
      </c>
      <c r="C53" s="85" t="s">
        <v>5</v>
      </c>
      <c r="D53" s="82"/>
      <c r="E53" s="75"/>
      <c r="F53" s="73"/>
      <c r="G53" s="75"/>
    </row>
    <row r="54" spans="1:7" s="120" customFormat="1" ht="18">
      <c r="A54" s="132"/>
      <c r="B54" s="132"/>
      <c r="C54" s="132"/>
      <c r="D54" s="132"/>
      <c r="E54" s="132"/>
      <c r="F54" s="132"/>
      <c r="G54" s="132"/>
    </row>
    <row r="55" spans="1:7" s="120" customFormat="1" ht="18.75">
      <c r="A55" s="133"/>
      <c r="B55" s="420"/>
      <c r="C55" s="420"/>
      <c r="D55" s="420"/>
      <c r="E55" s="420"/>
      <c r="F55" s="420"/>
      <c r="G55" s="420"/>
    </row>
    <row r="56" spans="1:7" s="120" customFormat="1" ht="18.75">
      <c r="A56" s="133"/>
      <c r="B56" s="134"/>
      <c r="C56" s="134"/>
      <c r="D56" s="134"/>
      <c r="E56" s="134"/>
      <c r="F56" s="134"/>
      <c r="G56" s="134"/>
    </row>
  </sheetData>
  <sheetProtection/>
  <mergeCells count="10">
    <mergeCell ref="A1:G1"/>
    <mergeCell ref="A2:G2"/>
    <mergeCell ref="A3:G3"/>
    <mergeCell ref="B55:G55"/>
    <mergeCell ref="B4:G4"/>
    <mergeCell ref="A5:A6"/>
    <mergeCell ref="B5:B6"/>
    <mergeCell ref="C5:C6"/>
    <mergeCell ref="D5:E5"/>
    <mergeCell ref="F5:G5"/>
  </mergeCells>
  <printOptions/>
  <pageMargins left="0.7" right="0.7" top="0.75" bottom="0.75" header="0.3" footer="0.3"/>
  <pageSetup fitToHeight="0" fitToWidth="1" orientation="landscape" paperSize="9" scale="82" r:id="rId1"/>
  <rowBreaks count="2" manualBreakCount="2">
    <brk id="26" max="12" man="1"/>
    <brk id="5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L24" sqref="L24"/>
    </sheetView>
  </sheetViews>
  <sheetFormatPr defaultColWidth="9.00390625" defaultRowHeight="12.75"/>
  <cols>
    <col min="1" max="1" width="7.625" style="0" customWidth="1"/>
    <col min="2" max="2" width="45.375" style="0" customWidth="1"/>
  </cols>
  <sheetData>
    <row r="1" spans="1:7" ht="38.25" customHeight="1">
      <c r="A1" s="406" t="s">
        <v>390</v>
      </c>
      <c r="B1" s="406"/>
      <c r="C1" s="406"/>
      <c r="D1" s="406"/>
      <c r="E1" s="406"/>
      <c r="F1" s="406"/>
      <c r="G1" s="406"/>
    </row>
    <row r="2" spans="1:7" ht="29.25" customHeight="1">
      <c r="A2" s="418" t="s">
        <v>182</v>
      </c>
      <c r="B2" s="418"/>
      <c r="C2" s="418"/>
      <c r="D2" s="418"/>
      <c r="E2" s="418"/>
      <c r="F2" s="418"/>
      <c r="G2" s="418"/>
    </row>
    <row r="3" spans="1:7" ht="32.25" customHeight="1">
      <c r="A3" s="432" t="s">
        <v>277</v>
      </c>
      <c r="B3" s="432"/>
      <c r="C3" s="432"/>
      <c r="D3" s="432"/>
      <c r="E3" s="432"/>
      <c r="F3" s="432"/>
      <c r="G3" s="432"/>
    </row>
    <row r="4" spans="1:7" ht="15.75" customHeight="1">
      <c r="A4" s="433" t="s">
        <v>6</v>
      </c>
      <c r="B4" s="435" t="s">
        <v>155</v>
      </c>
      <c r="C4" s="436" t="s">
        <v>13</v>
      </c>
      <c r="D4" s="438" t="s">
        <v>21</v>
      </c>
      <c r="E4" s="438"/>
      <c r="F4" s="438"/>
      <c r="G4" s="438"/>
    </row>
    <row r="5" spans="1:7" ht="47.25">
      <c r="A5" s="434"/>
      <c r="B5" s="435"/>
      <c r="C5" s="437"/>
      <c r="D5" s="204" t="s">
        <v>156</v>
      </c>
      <c r="E5" s="204" t="s">
        <v>14</v>
      </c>
      <c r="F5" s="204" t="s">
        <v>157</v>
      </c>
      <c r="G5" s="204" t="s">
        <v>12</v>
      </c>
    </row>
    <row r="6" spans="1:7" ht="15.75">
      <c r="A6" s="181">
        <v>1</v>
      </c>
      <c r="B6" s="181">
        <v>3</v>
      </c>
      <c r="C6" s="181">
        <v>4</v>
      </c>
      <c r="D6" s="181">
        <v>5</v>
      </c>
      <c r="E6" s="181">
        <v>6</v>
      </c>
      <c r="F6" s="181">
        <v>7</v>
      </c>
      <c r="G6" s="181">
        <v>8</v>
      </c>
    </row>
    <row r="7" spans="1:7" ht="36" customHeight="1">
      <c r="A7" s="363">
        <v>1</v>
      </c>
      <c r="B7" s="364" t="s">
        <v>278</v>
      </c>
      <c r="C7" s="365" t="s">
        <v>279</v>
      </c>
      <c r="D7" s="366"/>
      <c r="E7" s="367">
        <v>9.5</v>
      </c>
      <c r="F7" s="206"/>
      <c r="G7" s="207"/>
    </row>
    <row r="8" spans="1:7" ht="15.75">
      <c r="A8" s="205">
        <v>1.1</v>
      </c>
      <c r="B8" s="208" t="s">
        <v>255</v>
      </c>
      <c r="C8" s="144" t="s">
        <v>151</v>
      </c>
      <c r="D8" s="50">
        <v>2.06</v>
      </c>
      <c r="E8" s="209">
        <f>D8*E7</f>
        <v>19.57</v>
      </c>
      <c r="F8" s="51"/>
      <c r="G8" s="300"/>
    </row>
    <row r="9" spans="1:7" ht="30">
      <c r="A9" s="368">
        <v>2</v>
      </c>
      <c r="B9" s="369" t="s">
        <v>280</v>
      </c>
      <c r="C9" s="370" t="s">
        <v>279</v>
      </c>
      <c r="D9" s="366"/>
      <c r="E9" s="370">
        <v>0.63</v>
      </c>
      <c r="F9" s="214"/>
      <c r="G9" s="213"/>
    </row>
    <row r="10" spans="1:7" ht="15">
      <c r="A10" s="207">
        <v>2.1</v>
      </c>
      <c r="B10" s="143" t="s">
        <v>161</v>
      </c>
      <c r="C10" s="144" t="s">
        <v>151</v>
      </c>
      <c r="D10" s="212">
        <v>2.9</v>
      </c>
      <c r="E10" s="214">
        <f>D10*E9</f>
        <v>1.827</v>
      </c>
      <c r="F10" s="214"/>
      <c r="G10" s="213"/>
    </row>
    <row r="11" spans="1:7" ht="15">
      <c r="A11" s="207">
        <v>2.2</v>
      </c>
      <c r="B11" s="210" t="s">
        <v>281</v>
      </c>
      <c r="C11" s="211" t="s">
        <v>279</v>
      </c>
      <c r="D11" s="212">
        <v>1.02</v>
      </c>
      <c r="E11" s="214">
        <f>D11*E9</f>
        <v>0.6426000000000001</v>
      </c>
      <c r="F11" s="214"/>
      <c r="G11" s="213"/>
    </row>
    <row r="12" spans="1:7" ht="15">
      <c r="A12" s="207">
        <v>2.3</v>
      </c>
      <c r="B12" s="116" t="s">
        <v>160</v>
      </c>
      <c r="C12" s="115" t="s">
        <v>3</v>
      </c>
      <c r="D12" s="212">
        <v>0.88</v>
      </c>
      <c r="E12" s="214">
        <f>D12*E9</f>
        <v>0.5544</v>
      </c>
      <c r="F12" s="119"/>
      <c r="G12" s="213"/>
    </row>
    <row r="13" spans="1:7" ht="32.25" customHeight="1">
      <c r="A13" s="368">
        <v>3</v>
      </c>
      <c r="B13" s="336" t="s">
        <v>282</v>
      </c>
      <c r="C13" s="365" t="s">
        <v>279</v>
      </c>
      <c r="D13" s="365"/>
      <c r="E13" s="367">
        <v>5.75</v>
      </c>
      <c r="F13" s="214"/>
      <c r="G13" s="213"/>
    </row>
    <row r="14" spans="1:7" ht="15.75">
      <c r="A14" s="207">
        <v>3.1</v>
      </c>
      <c r="B14" s="208" t="s">
        <v>255</v>
      </c>
      <c r="C14" s="144" t="s">
        <v>151</v>
      </c>
      <c r="D14" s="215">
        <v>14.6</v>
      </c>
      <c r="E14" s="215">
        <f>D14*E13</f>
        <v>83.95</v>
      </c>
      <c r="F14" s="214"/>
      <c r="G14" s="213"/>
    </row>
    <row r="15" spans="1:7" ht="15.75">
      <c r="A15" s="207">
        <v>3.2</v>
      </c>
      <c r="B15" s="208" t="s">
        <v>172</v>
      </c>
      <c r="C15" s="50" t="s">
        <v>3</v>
      </c>
      <c r="D15" s="213">
        <v>0.93</v>
      </c>
      <c r="E15" s="213">
        <f>D15*E13</f>
        <v>5.3475</v>
      </c>
      <c r="F15" s="214"/>
      <c r="G15" s="213"/>
    </row>
    <row r="16" spans="1:7" ht="15">
      <c r="A16" s="207">
        <v>3.3</v>
      </c>
      <c r="B16" s="116" t="s">
        <v>283</v>
      </c>
      <c r="C16" s="142" t="s">
        <v>279</v>
      </c>
      <c r="D16" s="215">
        <v>1.015</v>
      </c>
      <c r="E16" s="213">
        <f>D16*E13</f>
        <v>5.83625</v>
      </c>
      <c r="F16" s="214"/>
      <c r="G16" s="213"/>
    </row>
    <row r="17" spans="1:7" ht="15">
      <c r="A17" s="207">
        <v>3.4</v>
      </c>
      <c r="B17" s="116" t="s">
        <v>284</v>
      </c>
      <c r="C17" s="142" t="s">
        <v>279</v>
      </c>
      <c r="D17" s="215">
        <v>1.015</v>
      </c>
      <c r="E17" s="213">
        <f>E13*D17</f>
        <v>5.83625</v>
      </c>
      <c r="F17" s="214"/>
      <c r="G17" s="213"/>
    </row>
    <row r="18" spans="1:7" ht="15">
      <c r="A18" s="207">
        <v>3.5</v>
      </c>
      <c r="B18" s="116" t="s">
        <v>285</v>
      </c>
      <c r="C18" s="142" t="s">
        <v>0</v>
      </c>
      <c r="D18" s="215">
        <v>2.88</v>
      </c>
      <c r="E18" s="213">
        <f>D18*E13</f>
        <v>16.56</v>
      </c>
      <c r="F18" s="214"/>
      <c r="G18" s="213"/>
    </row>
    <row r="19" spans="1:7" ht="15">
      <c r="A19" s="207">
        <v>3.6</v>
      </c>
      <c r="B19" s="116" t="s">
        <v>286</v>
      </c>
      <c r="C19" s="142" t="s">
        <v>279</v>
      </c>
      <c r="D19" s="216">
        <v>0.0785</v>
      </c>
      <c r="E19" s="216">
        <f>D19*E13</f>
        <v>0.451375</v>
      </c>
      <c r="F19" s="214"/>
      <c r="G19" s="213"/>
    </row>
    <row r="20" spans="1:7" ht="15">
      <c r="A20" s="207">
        <v>3.7</v>
      </c>
      <c r="B20" s="217" t="s">
        <v>287</v>
      </c>
      <c r="C20" s="218" t="s">
        <v>153</v>
      </c>
      <c r="D20" s="219"/>
      <c r="E20" s="220">
        <v>0.68</v>
      </c>
      <c r="F20" s="221"/>
      <c r="G20" s="213"/>
    </row>
    <row r="21" spans="1:7" ht="15">
      <c r="A21" s="207">
        <v>3.8</v>
      </c>
      <c r="B21" s="217" t="s">
        <v>288</v>
      </c>
      <c r="C21" s="218" t="s">
        <v>4</v>
      </c>
      <c r="D21" s="219"/>
      <c r="E21" s="221">
        <v>3</v>
      </c>
      <c r="F21" s="221"/>
      <c r="G21" s="213"/>
    </row>
    <row r="22" spans="1:7" ht="24.75" customHeight="1">
      <c r="A22" s="207">
        <v>3.9</v>
      </c>
      <c r="B22" s="116" t="s">
        <v>160</v>
      </c>
      <c r="C22" s="142" t="s">
        <v>3</v>
      </c>
      <c r="D22" s="215">
        <v>2.96</v>
      </c>
      <c r="E22" s="213">
        <f>D22*E13</f>
        <v>17.02</v>
      </c>
      <c r="F22" s="119"/>
      <c r="G22" s="213"/>
    </row>
    <row r="23" spans="1:7" ht="31.5">
      <c r="A23" s="368">
        <v>4</v>
      </c>
      <c r="B23" s="371" t="s">
        <v>289</v>
      </c>
      <c r="C23" s="372" t="s">
        <v>266</v>
      </c>
      <c r="D23" s="372"/>
      <c r="E23" s="373">
        <v>0.58</v>
      </c>
      <c r="F23" s="225"/>
      <c r="G23" s="223"/>
    </row>
    <row r="24" spans="1:7" ht="15.75">
      <c r="A24" s="207">
        <v>4.1</v>
      </c>
      <c r="B24" s="208" t="s">
        <v>255</v>
      </c>
      <c r="C24" s="144" t="s">
        <v>151</v>
      </c>
      <c r="D24" s="223">
        <v>33.6</v>
      </c>
      <c r="E24" s="224">
        <f>E23*D24</f>
        <v>19.488</v>
      </c>
      <c r="F24" s="223"/>
      <c r="G24" s="223"/>
    </row>
    <row r="25" spans="1:7" ht="15.75">
      <c r="A25" s="207">
        <v>4.2</v>
      </c>
      <c r="B25" s="208" t="s">
        <v>172</v>
      </c>
      <c r="C25" s="223" t="s">
        <v>5</v>
      </c>
      <c r="D25" s="223">
        <v>1.5</v>
      </c>
      <c r="E25" s="224">
        <f>E23*D25</f>
        <v>0.8699999999999999</v>
      </c>
      <c r="F25" s="223"/>
      <c r="G25" s="223"/>
    </row>
    <row r="26" spans="1:7" ht="15.75">
      <c r="A26" s="207">
        <v>4.3</v>
      </c>
      <c r="B26" s="222" t="s">
        <v>290</v>
      </c>
      <c r="C26" s="223" t="s">
        <v>291</v>
      </c>
      <c r="D26" s="223">
        <v>0.24</v>
      </c>
      <c r="E26" s="224">
        <f>E23*D26</f>
        <v>0.1392</v>
      </c>
      <c r="F26" s="119"/>
      <c r="G26" s="213"/>
    </row>
    <row r="27" spans="1:7" ht="15.75">
      <c r="A27" s="207">
        <v>4.4</v>
      </c>
      <c r="B27" s="116" t="s">
        <v>160</v>
      </c>
      <c r="C27" s="223" t="s">
        <v>5</v>
      </c>
      <c r="D27" s="223">
        <v>2.28</v>
      </c>
      <c r="E27" s="224">
        <f>E23*D27</f>
        <v>1.3223999999999998</v>
      </c>
      <c r="F27" s="119"/>
      <c r="G27" s="213"/>
    </row>
    <row r="28" spans="1:7" ht="15.75">
      <c r="A28" s="207">
        <v>4.5</v>
      </c>
      <c r="B28" s="222" t="s">
        <v>292</v>
      </c>
      <c r="C28" s="142" t="s">
        <v>279</v>
      </c>
      <c r="D28" s="223"/>
      <c r="E28" s="224">
        <v>3.2</v>
      </c>
      <c r="F28" s="223"/>
      <c r="G28" s="207"/>
    </row>
    <row r="29" spans="1:7" ht="15.75">
      <c r="A29" s="207">
        <v>4.6</v>
      </c>
      <c r="B29" s="222" t="s">
        <v>293</v>
      </c>
      <c r="C29" s="144" t="s">
        <v>294</v>
      </c>
      <c r="D29" s="223">
        <v>0.993</v>
      </c>
      <c r="E29" s="224">
        <f>E28*D29</f>
        <v>3.1776</v>
      </c>
      <c r="F29" s="225"/>
      <c r="G29" s="207"/>
    </row>
    <row r="30" spans="1:7" ht="15">
      <c r="A30" s="144"/>
      <c r="B30" s="144" t="s">
        <v>137</v>
      </c>
      <c r="C30" s="144" t="s">
        <v>2</v>
      </c>
      <c r="D30" s="226"/>
      <c r="E30" s="227"/>
      <c r="F30" s="227"/>
      <c r="G30" s="301"/>
    </row>
    <row r="31" spans="1:7" ht="15">
      <c r="A31" s="144"/>
      <c r="B31" s="144" t="s">
        <v>159</v>
      </c>
      <c r="C31" s="144" t="s">
        <v>2</v>
      </c>
      <c r="D31" s="226"/>
      <c r="E31" s="228"/>
      <c r="F31" s="227"/>
      <c r="G31" s="301"/>
    </row>
    <row r="32" spans="1:10" ht="15">
      <c r="A32" s="144"/>
      <c r="B32" s="144" t="s">
        <v>146</v>
      </c>
      <c r="C32" s="144" t="s">
        <v>2</v>
      </c>
      <c r="D32" s="226"/>
      <c r="E32" s="229"/>
      <c r="F32" s="227"/>
      <c r="G32" s="301"/>
      <c r="J32" t="s">
        <v>228</v>
      </c>
    </row>
    <row r="33" spans="1:7" ht="15">
      <c r="A33" s="144"/>
      <c r="B33" s="144" t="s">
        <v>158</v>
      </c>
      <c r="C33" s="144" t="s">
        <v>2</v>
      </c>
      <c r="D33" s="226"/>
      <c r="E33" s="228"/>
      <c r="F33" s="227"/>
      <c r="G33" s="301"/>
    </row>
    <row r="34" spans="1:7" ht="15">
      <c r="A34" s="144"/>
      <c r="B34" s="144" t="s">
        <v>150</v>
      </c>
      <c r="C34" s="144" t="s">
        <v>2</v>
      </c>
      <c r="D34" s="226"/>
      <c r="E34" s="227"/>
      <c r="F34" s="227"/>
      <c r="G34" s="301"/>
    </row>
    <row r="35" spans="1:7" ht="15">
      <c r="A35" s="42"/>
      <c r="B35" s="230"/>
      <c r="C35" s="230"/>
      <c r="D35" s="230"/>
      <c r="E35" s="230"/>
      <c r="F35" s="230"/>
      <c r="G35" s="230"/>
    </row>
    <row r="36" spans="1:7" ht="18">
      <c r="A36" s="40"/>
      <c r="B36" s="404"/>
      <c r="C36" s="404"/>
      <c r="D36" s="404"/>
      <c r="E36" s="404"/>
      <c r="F36" s="404"/>
      <c r="G36" s="404"/>
    </row>
  </sheetData>
  <sheetProtection/>
  <mergeCells count="9">
    <mergeCell ref="B36:G36"/>
    <mergeCell ref="A1:G1"/>
    <mergeCell ref="A2:G2"/>
    <mergeCell ref="A3:G3"/>
    <mergeCell ref="A4:A5"/>
    <mergeCell ref="B4:B5"/>
    <mergeCell ref="C4:C5"/>
    <mergeCell ref="D4:E4"/>
    <mergeCell ref="F4:G4"/>
  </mergeCells>
  <printOptions/>
  <pageMargins left="0.7" right="0.7" top="0.75" bottom="0.75" header="0.3" footer="0.3"/>
  <pageSetup fitToHeight="0" fitToWidth="1" orientation="landscape" paperSize="9" scale="87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PageLayoutView="0" workbookViewId="0" topLeftCell="A1">
      <selection activeCell="K5" sqref="K5"/>
    </sheetView>
  </sheetViews>
  <sheetFormatPr defaultColWidth="9.00390625" defaultRowHeight="12.75"/>
  <cols>
    <col min="1" max="1" width="7.00390625" style="0" customWidth="1"/>
    <col min="2" max="2" width="46.125" style="0" customWidth="1"/>
  </cols>
  <sheetData>
    <row r="1" spans="1:7" ht="14.25">
      <c r="A1" s="439" t="s">
        <v>391</v>
      </c>
      <c r="B1" s="439"/>
      <c r="C1" s="439"/>
      <c r="D1" s="439"/>
      <c r="E1" s="439"/>
      <c r="F1" s="439"/>
      <c r="G1" s="439"/>
    </row>
    <row r="2" spans="1:7" ht="16.5" customHeight="1">
      <c r="A2" s="440" t="s">
        <v>182</v>
      </c>
      <c r="B2" s="441"/>
      <c r="C2" s="441"/>
      <c r="D2" s="441"/>
      <c r="E2" s="441"/>
      <c r="F2" s="441"/>
      <c r="G2" s="441"/>
    </row>
    <row r="3" spans="1:7" ht="15">
      <c r="A3" s="440" t="s">
        <v>295</v>
      </c>
      <c r="B3" s="441"/>
      <c r="C3" s="441"/>
      <c r="D3" s="441"/>
      <c r="E3" s="441"/>
      <c r="F3" s="441"/>
      <c r="G3" s="441"/>
    </row>
    <row r="4" spans="1:7" ht="62.25" customHeight="1">
      <c r="A4" s="433" t="s">
        <v>6</v>
      </c>
      <c r="B4" s="435" t="s">
        <v>155</v>
      </c>
      <c r="C4" s="443" t="s">
        <v>13</v>
      </c>
      <c r="D4" s="438" t="s">
        <v>21</v>
      </c>
      <c r="E4" s="438"/>
      <c r="F4" s="438"/>
      <c r="G4" s="438"/>
    </row>
    <row r="5" spans="1:7" ht="62.25" customHeight="1">
      <c r="A5" s="434"/>
      <c r="B5" s="435"/>
      <c r="C5" s="444"/>
      <c r="D5" s="204" t="s">
        <v>156</v>
      </c>
      <c r="E5" s="204" t="s">
        <v>14</v>
      </c>
      <c r="F5" s="204" t="s">
        <v>157</v>
      </c>
      <c r="G5" s="204" t="s">
        <v>12</v>
      </c>
    </row>
    <row r="6" spans="1:7" ht="24.75" customHeight="1">
      <c r="A6" s="231"/>
      <c r="B6" s="231">
        <v>3</v>
      </c>
      <c r="C6" s="231">
        <v>4</v>
      </c>
      <c r="D6" s="231">
        <v>5</v>
      </c>
      <c r="E6" s="231">
        <v>6</v>
      </c>
      <c r="F6" s="231">
        <v>7</v>
      </c>
      <c r="G6" s="231">
        <v>8</v>
      </c>
    </row>
    <row r="7" spans="1:7" ht="37.5" customHeight="1">
      <c r="A7" s="320">
        <v>1</v>
      </c>
      <c r="B7" s="359" t="s">
        <v>296</v>
      </c>
      <c r="C7" s="320" t="s">
        <v>170</v>
      </c>
      <c r="D7" s="320"/>
      <c r="E7" s="360">
        <v>0.576</v>
      </c>
      <c r="F7" s="141"/>
      <c r="G7" s="141"/>
    </row>
    <row r="8" spans="1:7" ht="21.75" customHeight="1">
      <c r="A8" s="141">
        <v>1.1</v>
      </c>
      <c r="B8" s="208" t="s">
        <v>297</v>
      </c>
      <c r="C8" s="141" t="s">
        <v>41</v>
      </c>
      <c r="D8" s="149">
        <v>3.88</v>
      </c>
      <c r="E8" s="149">
        <f>E7*D8</f>
        <v>2.23488</v>
      </c>
      <c r="F8" s="141"/>
      <c r="G8" s="141"/>
    </row>
    <row r="9" spans="1:7" ht="35.25" customHeight="1">
      <c r="A9" s="320">
        <v>2</v>
      </c>
      <c r="B9" s="361" t="s">
        <v>298</v>
      </c>
      <c r="C9" s="320" t="s">
        <v>55</v>
      </c>
      <c r="D9" s="320"/>
      <c r="E9" s="362">
        <v>3</v>
      </c>
      <c r="F9" s="152"/>
      <c r="G9" s="149"/>
    </row>
    <row r="10" spans="1:7" ht="18" customHeight="1">
      <c r="A10" s="141">
        <v>2.1</v>
      </c>
      <c r="B10" s="208" t="s">
        <v>255</v>
      </c>
      <c r="C10" s="141" t="s">
        <v>41</v>
      </c>
      <c r="D10" s="149">
        <v>6.35</v>
      </c>
      <c r="E10" s="152">
        <f>E9*D10</f>
        <v>19.049999999999997</v>
      </c>
      <c r="F10" s="152"/>
      <c r="G10" s="149"/>
    </row>
    <row r="11" spans="1:7" ht="18.75" customHeight="1">
      <c r="A11" s="141">
        <v>2.2</v>
      </c>
      <c r="B11" s="208" t="s">
        <v>172</v>
      </c>
      <c r="C11" s="141" t="s">
        <v>5</v>
      </c>
      <c r="D11" s="141">
        <v>0.5</v>
      </c>
      <c r="E11" s="152">
        <f>E9*D11</f>
        <v>1.5</v>
      </c>
      <c r="F11" s="152"/>
      <c r="G11" s="149"/>
    </row>
    <row r="12" spans="1:7" ht="23.25" customHeight="1">
      <c r="A12" s="141">
        <v>2.3</v>
      </c>
      <c r="B12" s="208" t="s">
        <v>299</v>
      </c>
      <c r="C12" s="141" t="s">
        <v>300</v>
      </c>
      <c r="D12" s="152">
        <v>6</v>
      </c>
      <c r="E12" s="152">
        <f>E9*D12</f>
        <v>18</v>
      </c>
      <c r="F12" s="152"/>
      <c r="G12" s="149"/>
    </row>
    <row r="13" spans="1:7" ht="21" customHeight="1">
      <c r="A13" s="141">
        <v>2.4</v>
      </c>
      <c r="B13" s="208" t="s">
        <v>301</v>
      </c>
      <c r="C13" s="141" t="s">
        <v>300</v>
      </c>
      <c r="D13" s="141">
        <v>1.6</v>
      </c>
      <c r="E13" s="152">
        <f>E9*D13</f>
        <v>4.800000000000001</v>
      </c>
      <c r="F13" s="152"/>
      <c r="G13" s="149"/>
    </row>
    <row r="14" spans="1:7" ht="23.25" customHeight="1">
      <c r="A14" s="141">
        <v>2.5</v>
      </c>
      <c r="B14" s="208" t="s">
        <v>302</v>
      </c>
      <c r="C14" s="141" t="s">
        <v>300</v>
      </c>
      <c r="D14" s="141">
        <v>0.0144</v>
      </c>
      <c r="E14" s="149">
        <f>E9*D14</f>
        <v>0.0432</v>
      </c>
      <c r="F14" s="152"/>
      <c r="G14" s="149"/>
    </row>
    <row r="15" spans="1:7" ht="21.75" customHeight="1">
      <c r="A15" s="141">
        <v>2.6</v>
      </c>
      <c r="B15" s="208" t="s">
        <v>303</v>
      </c>
      <c r="C15" s="141" t="s">
        <v>300</v>
      </c>
      <c r="D15" s="152">
        <v>2</v>
      </c>
      <c r="E15" s="152">
        <f>E9*D15</f>
        <v>6</v>
      </c>
      <c r="F15" s="149"/>
      <c r="G15" s="149"/>
    </row>
    <row r="16" spans="1:7" ht="18.75" customHeight="1">
      <c r="A16" s="141">
        <v>2.7</v>
      </c>
      <c r="B16" s="233" t="s">
        <v>177</v>
      </c>
      <c r="C16" s="141" t="s">
        <v>5</v>
      </c>
      <c r="D16" s="141">
        <v>0.7</v>
      </c>
      <c r="E16" s="149">
        <f>E9*D16</f>
        <v>2.0999999999999996</v>
      </c>
      <c r="F16" s="152"/>
      <c r="G16" s="149"/>
    </row>
    <row r="17" spans="1:7" s="14" customFormat="1" ht="35.25" customHeight="1">
      <c r="A17" s="320">
        <v>3</v>
      </c>
      <c r="B17" s="361" t="s">
        <v>304</v>
      </c>
      <c r="C17" s="320" t="s">
        <v>178</v>
      </c>
      <c r="D17" s="320"/>
      <c r="E17" s="362">
        <v>6.6</v>
      </c>
      <c r="F17" s="362"/>
      <c r="G17" s="360"/>
    </row>
    <row r="18" spans="1:7" ht="21.75" customHeight="1">
      <c r="A18" s="141">
        <v>3.1</v>
      </c>
      <c r="B18" s="182" t="s">
        <v>255</v>
      </c>
      <c r="C18" s="141" t="s">
        <v>41</v>
      </c>
      <c r="D18" s="234">
        <v>0.388</v>
      </c>
      <c r="E18" s="149">
        <f>E17*D18</f>
        <v>2.5608</v>
      </c>
      <c r="F18" s="152"/>
      <c r="G18" s="149"/>
    </row>
    <row r="19" spans="1:7" ht="21" customHeight="1">
      <c r="A19" s="141">
        <v>3.2</v>
      </c>
      <c r="B19" s="182" t="s">
        <v>172</v>
      </c>
      <c r="C19" s="141" t="s">
        <v>5</v>
      </c>
      <c r="D19" s="234">
        <v>0.03</v>
      </c>
      <c r="E19" s="149">
        <f>E17*D19</f>
        <v>0.19799999999999998</v>
      </c>
      <c r="F19" s="152"/>
      <c r="G19" s="149"/>
    </row>
    <row r="20" spans="1:7" ht="21" customHeight="1">
      <c r="A20" s="141">
        <v>3.3</v>
      </c>
      <c r="B20" s="235" t="s">
        <v>305</v>
      </c>
      <c r="C20" s="141" t="s">
        <v>175</v>
      </c>
      <c r="D20" s="234">
        <v>0.251</v>
      </c>
      <c r="E20" s="149">
        <f>E17*D20</f>
        <v>1.6565999999999999</v>
      </c>
      <c r="F20" s="152"/>
      <c r="G20" s="149"/>
    </row>
    <row r="21" spans="1:7" ht="21.75" customHeight="1">
      <c r="A21" s="141">
        <v>3.4</v>
      </c>
      <c r="B21" s="208" t="s">
        <v>306</v>
      </c>
      <c r="C21" s="141" t="s">
        <v>178</v>
      </c>
      <c r="D21" s="234">
        <v>0.027</v>
      </c>
      <c r="E21" s="149">
        <v>0.96</v>
      </c>
      <c r="F21" s="152"/>
      <c r="G21" s="149"/>
    </row>
    <row r="22" spans="1:7" ht="21" customHeight="1">
      <c r="A22" s="141">
        <v>3.5</v>
      </c>
      <c r="B22" s="182" t="s">
        <v>177</v>
      </c>
      <c r="C22" s="141" t="s">
        <v>5</v>
      </c>
      <c r="D22" s="236">
        <v>0.0019</v>
      </c>
      <c r="E22" s="234">
        <f>E17*D22</f>
        <v>0.012539999999999999</v>
      </c>
      <c r="F22" s="152"/>
      <c r="G22" s="149"/>
    </row>
    <row r="23" spans="1:7" ht="36" customHeight="1">
      <c r="A23" s="320">
        <v>4</v>
      </c>
      <c r="B23" s="361" t="s">
        <v>307</v>
      </c>
      <c r="C23" s="320" t="s">
        <v>170</v>
      </c>
      <c r="D23" s="320"/>
      <c r="E23" s="360">
        <v>0.576</v>
      </c>
      <c r="F23" s="362"/>
      <c r="G23" s="149"/>
    </row>
    <row r="24" spans="1:7" ht="24.75" customHeight="1">
      <c r="A24" s="141">
        <v>4.1</v>
      </c>
      <c r="B24" s="182" t="s">
        <v>255</v>
      </c>
      <c r="C24" s="141" t="s">
        <v>41</v>
      </c>
      <c r="D24" s="149">
        <v>1.37</v>
      </c>
      <c r="E24" s="149">
        <f>E23*D24</f>
        <v>0.78912</v>
      </c>
      <c r="F24" s="152"/>
      <c r="G24" s="149"/>
    </row>
    <row r="25" spans="1:7" ht="21" customHeight="1">
      <c r="A25" s="141">
        <v>4.2</v>
      </c>
      <c r="B25" s="182" t="s">
        <v>172</v>
      </c>
      <c r="C25" s="141" t="s">
        <v>5</v>
      </c>
      <c r="D25" s="234">
        <v>0.283</v>
      </c>
      <c r="E25" s="149">
        <f>E23*D25</f>
        <v>0.163008</v>
      </c>
      <c r="F25" s="152"/>
      <c r="G25" s="149"/>
    </row>
    <row r="26" spans="1:7" ht="18.75" customHeight="1">
      <c r="A26" s="141">
        <v>4.3</v>
      </c>
      <c r="B26" s="235" t="s">
        <v>308</v>
      </c>
      <c r="C26" s="141" t="s">
        <v>170</v>
      </c>
      <c r="D26" s="149">
        <v>1.02</v>
      </c>
      <c r="E26" s="149">
        <f>E23*D26</f>
        <v>0.5875199999999999</v>
      </c>
      <c r="F26" s="152"/>
      <c r="G26" s="149"/>
    </row>
    <row r="27" spans="1:7" ht="18" customHeight="1">
      <c r="A27" s="141">
        <v>4.4</v>
      </c>
      <c r="B27" s="182" t="s">
        <v>177</v>
      </c>
      <c r="C27" s="141" t="s">
        <v>5</v>
      </c>
      <c r="D27" s="149">
        <v>0.62</v>
      </c>
      <c r="E27" s="149">
        <f>E23*D27</f>
        <v>0.35712</v>
      </c>
      <c r="F27" s="152"/>
      <c r="G27" s="149"/>
    </row>
    <row r="28" spans="1:7" ht="18.75" customHeight="1">
      <c r="A28" s="141"/>
      <c r="B28" s="193" t="s">
        <v>12</v>
      </c>
      <c r="C28" s="193" t="s">
        <v>5</v>
      </c>
      <c r="D28" s="193"/>
      <c r="E28" s="193"/>
      <c r="F28" s="231"/>
      <c r="G28" s="237"/>
    </row>
    <row r="29" spans="1:7" ht="21.75" customHeight="1">
      <c r="A29" s="141"/>
      <c r="B29" s="64" t="s">
        <v>276</v>
      </c>
      <c r="C29" s="193" t="s">
        <v>5</v>
      </c>
      <c r="D29" s="238"/>
      <c r="E29" s="200"/>
      <c r="F29" s="200"/>
      <c r="G29" s="200"/>
    </row>
    <row r="30" spans="1:7" ht="18.75" customHeight="1">
      <c r="A30" s="141"/>
      <c r="B30" s="64" t="s">
        <v>12</v>
      </c>
      <c r="C30" s="193" t="s">
        <v>5</v>
      </c>
      <c r="D30" s="238"/>
      <c r="E30" s="200"/>
      <c r="F30" s="200"/>
      <c r="G30" s="200"/>
    </row>
    <row r="31" spans="1:7" ht="19.5" customHeight="1">
      <c r="A31" s="141"/>
      <c r="B31" s="64" t="s">
        <v>236</v>
      </c>
      <c r="C31" s="193" t="s">
        <v>5</v>
      </c>
      <c r="D31" s="238"/>
      <c r="E31" s="200"/>
      <c r="F31" s="200"/>
      <c r="G31" s="200"/>
    </row>
    <row r="32" spans="1:7" ht="20.25" customHeight="1">
      <c r="A32" s="141"/>
      <c r="B32" s="64" t="s">
        <v>309</v>
      </c>
      <c r="C32" s="193" t="s">
        <v>5</v>
      </c>
      <c r="D32" s="238"/>
      <c r="E32" s="200"/>
      <c r="F32" s="200"/>
      <c r="G32" s="200"/>
    </row>
    <row r="33" spans="1:7" ht="32.25" customHeight="1">
      <c r="A33" s="320">
        <v>5</v>
      </c>
      <c r="B33" s="361" t="s">
        <v>310</v>
      </c>
      <c r="C33" s="320" t="s">
        <v>55</v>
      </c>
      <c r="D33" s="320"/>
      <c r="E33" s="362">
        <v>3</v>
      </c>
      <c r="F33" s="152"/>
      <c r="G33" s="149"/>
    </row>
    <row r="34" spans="1:7" ht="17.25" customHeight="1">
      <c r="A34" s="141"/>
      <c r="B34" s="182" t="s">
        <v>255</v>
      </c>
      <c r="C34" s="141" t="s">
        <v>41</v>
      </c>
      <c r="D34" s="152">
        <v>2</v>
      </c>
      <c r="E34" s="152">
        <f>E33*D34</f>
        <v>6</v>
      </c>
      <c r="F34" s="152"/>
      <c r="G34" s="149"/>
    </row>
    <row r="35" spans="1:7" ht="16.5" customHeight="1">
      <c r="A35" s="141"/>
      <c r="B35" s="182" t="s">
        <v>311</v>
      </c>
      <c r="C35" s="141" t="s">
        <v>55</v>
      </c>
      <c r="D35" s="152">
        <v>1</v>
      </c>
      <c r="E35" s="152">
        <f>E33*D35</f>
        <v>3</v>
      </c>
      <c r="F35" s="152"/>
      <c r="G35" s="149"/>
    </row>
    <row r="36" spans="1:7" ht="16.5" customHeight="1">
      <c r="A36" s="141"/>
      <c r="B36" s="182" t="s">
        <v>312</v>
      </c>
      <c r="C36" s="141" t="s">
        <v>55</v>
      </c>
      <c r="D36" s="152">
        <v>1</v>
      </c>
      <c r="E36" s="152">
        <f>E33*D36</f>
        <v>3</v>
      </c>
      <c r="F36" s="152"/>
      <c r="G36" s="149"/>
    </row>
    <row r="37" spans="1:7" ht="18" customHeight="1">
      <c r="A37" s="141"/>
      <c r="B37" s="182" t="s">
        <v>177</v>
      </c>
      <c r="C37" s="141" t="s">
        <v>5</v>
      </c>
      <c r="D37" s="152">
        <v>2.1</v>
      </c>
      <c r="E37" s="152">
        <f>E33*D37</f>
        <v>6.300000000000001</v>
      </c>
      <c r="F37" s="152"/>
      <c r="G37" s="149"/>
    </row>
    <row r="38" spans="1:7" ht="29.25" customHeight="1">
      <c r="A38" s="320">
        <v>6</v>
      </c>
      <c r="B38" s="361" t="s">
        <v>313</v>
      </c>
      <c r="C38" s="320" t="s">
        <v>300</v>
      </c>
      <c r="D38" s="320"/>
      <c r="E38" s="362">
        <v>90</v>
      </c>
      <c r="F38" s="362"/>
      <c r="G38" s="149"/>
    </row>
    <row r="39" spans="1:7" ht="19.5" customHeight="1">
      <c r="A39" s="141"/>
      <c r="B39" s="182" t="s">
        <v>255</v>
      </c>
      <c r="C39" s="141" t="s">
        <v>41</v>
      </c>
      <c r="D39" s="234">
        <v>0.139</v>
      </c>
      <c r="E39" s="152">
        <f>E38*D39</f>
        <v>12.510000000000002</v>
      </c>
      <c r="F39" s="152"/>
      <c r="G39" s="149"/>
    </row>
    <row r="40" spans="1:7" ht="18.75" customHeight="1">
      <c r="A40" s="141"/>
      <c r="B40" s="182" t="s">
        <v>314</v>
      </c>
      <c r="C40" s="141" t="s">
        <v>300</v>
      </c>
      <c r="D40" s="149">
        <v>1.05</v>
      </c>
      <c r="E40" s="152">
        <f>E38*D40</f>
        <v>94.5</v>
      </c>
      <c r="F40" s="149"/>
      <c r="G40" s="149"/>
    </row>
    <row r="41" spans="1:7" ht="18.75" customHeight="1">
      <c r="A41" s="141"/>
      <c r="B41" s="182" t="s">
        <v>177</v>
      </c>
      <c r="C41" s="141" t="s">
        <v>5</v>
      </c>
      <c r="D41" s="236">
        <v>0.0097</v>
      </c>
      <c r="E41" s="152">
        <f>E38*D41</f>
        <v>0.873</v>
      </c>
      <c r="F41" s="152"/>
      <c r="G41" s="149"/>
    </row>
    <row r="42" spans="1:7" ht="35.25" customHeight="1">
      <c r="A42" s="320">
        <v>7</v>
      </c>
      <c r="B42" s="361" t="s">
        <v>315</v>
      </c>
      <c r="C42" s="320" t="s">
        <v>316</v>
      </c>
      <c r="D42" s="320"/>
      <c r="E42" s="362">
        <v>3</v>
      </c>
      <c r="F42" s="152"/>
      <c r="G42" s="149"/>
    </row>
    <row r="43" spans="1:7" ht="24" customHeight="1">
      <c r="A43" s="141"/>
      <c r="B43" s="182" t="s">
        <v>255</v>
      </c>
      <c r="C43" s="141" t="s">
        <v>41</v>
      </c>
      <c r="D43" s="149">
        <v>1.07</v>
      </c>
      <c r="E43" s="152">
        <f>E42*D43</f>
        <v>3.21</v>
      </c>
      <c r="F43" s="152"/>
      <c r="G43" s="149"/>
    </row>
    <row r="44" spans="1:7" ht="24" customHeight="1">
      <c r="A44" s="141"/>
      <c r="B44" s="182" t="s">
        <v>172</v>
      </c>
      <c r="C44" s="141" t="s">
        <v>5</v>
      </c>
      <c r="D44" s="152">
        <v>0.1</v>
      </c>
      <c r="E44" s="152">
        <f>E42*D44</f>
        <v>0.30000000000000004</v>
      </c>
      <c r="F44" s="152"/>
      <c r="G44" s="149"/>
    </row>
    <row r="45" spans="1:7" ht="20.25" customHeight="1">
      <c r="A45" s="141"/>
      <c r="B45" s="182" t="s">
        <v>317</v>
      </c>
      <c r="C45" s="141" t="s">
        <v>55</v>
      </c>
      <c r="D45" s="152">
        <v>2</v>
      </c>
      <c r="E45" s="152">
        <f>E42*D45</f>
        <v>6</v>
      </c>
      <c r="F45" s="152"/>
      <c r="G45" s="149"/>
    </row>
    <row r="46" spans="1:7" ht="20.25" customHeight="1">
      <c r="A46" s="141"/>
      <c r="B46" s="182" t="s">
        <v>318</v>
      </c>
      <c r="C46" s="141" t="s">
        <v>55</v>
      </c>
      <c r="D46" s="149"/>
      <c r="E46" s="152">
        <v>2</v>
      </c>
      <c r="F46" s="152"/>
      <c r="G46" s="149"/>
    </row>
    <row r="47" spans="1:7" ht="18.75" customHeight="1">
      <c r="A47" s="141"/>
      <c r="B47" s="182" t="s">
        <v>319</v>
      </c>
      <c r="C47" s="141" t="s">
        <v>55</v>
      </c>
      <c r="D47" s="149"/>
      <c r="E47" s="152">
        <v>1</v>
      </c>
      <c r="F47" s="152"/>
      <c r="G47" s="149"/>
    </row>
    <row r="48" spans="1:7" ht="18" customHeight="1">
      <c r="A48" s="141"/>
      <c r="B48" s="182" t="s">
        <v>177</v>
      </c>
      <c r="C48" s="141" t="s">
        <v>5</v>
      </c>
      <c r="D48" s="236">
        <v>0.0488</v>
      </c>
      <c r="E48" s="152">
        <f>E42*D48</f>
        <v>0.1464</v>
      </c>
      <c r="F48" s="152"/>
      <c r="G48" s="149"/>
    </row>
    <row r="49" spans="1:7" ht="32.25" customHeight="1">
      <c r="A49" s="320">
        <v>8</v>
      </c>
      <c r="B49" s="361" t="s">
        <v>320</v>
      </c>
      <c r="C49" s="320" t="s">
        <v>300</v>
      </c>
      <c r="D49" s="320"/>
      <c r="E49" s="362">
        <v>6</v>
      </c>
      <c r="F49" s="362"/>
      <c r="G49" s="149"/>
    </row>
    <row r="50" spans="1:7" ht="18.75" customHeight="1">
      <c r="A50" s="141"/>
      <c r="B50" s="182" t="s">
        <v>255</v>
      </c>
      <c r="C50" s="141" t="s">
        <v>41</v>
      </c>
      <c r="D50" s="234">
        <v>0.244</v>
      </c>
      <c r="E50" s="234">
        <f>E49*D50</f>
        <v>1.464</v>
      </c>
      <c r="F50" s="152"/>
      <c r="G50" s="149"/>
    </row>
    <row r="51" spans="1:7" ht="18" customHeight="1">
      <c r="A51" s="141"/>
      <c r="B51" s="182" t="s">
        <v>172</v>
      </c>
      <c r="C51" s="141" t="s">
        <v>5</v>
      </c>
      <c r="D51" s="236">
        <v>0.0023</v>
      </c>
      <c r="E51" s="236">
        <f>E49*D51</f>
        <v>0.0138</v>
      </c>
      <c r="F51" s="152"/>
      <c r="G51" s="149"/>
    </row>
    <row r="52" spans="1:7" ht="18" customHeight="1">
      <c r="A52" s="141"/>
      <c r="B52" s="182" t="s">
        <v>321</v>
      </c>
      <c r="C52" s="141" t="s">
        <v>300</v>
      </c>
      <c r="D52" s="149">
        <v>1.02</v>
      </c>
      <c r="E52" s="149">
        <f>E49*D52</f>
        <v>6.12</v>
      </c>
      <c r="F52" s="149"/>
      <c r="G52" s="149"/>
    </row>
    <row r="53" spans="1:7" ht="19.5" customHeight="1">
      <c r="A53" s="141"/>
      <c r="B53" s="182" t="s">
        <v>177</v>
      </c>
      <c r="C53" s="141" t="s">
        <v>5</v>
      </c>
      <c r="D53" s="236">
        <v>0.0164</v>
      </c>
      <c r="E53" s="236">
        <f>E49*D53</f>
        <v>0.09840000000000002</v>
      </c>
      <c r="F53" s="152"/>
      <c r="G53" s="149"/>
    </row>
    <row r="54" spans="1:7" ht="20.25" customHeight="1">
      <c r="A54" s="239"/>
      <c r="B54" s="193" t="s">
        <v>12</v>
      </c>
      <c r="C54" s="193" t="s">
        <v>5</v>
      </c>
      <c r="D54" s="193"/>
      <c r="E54" s="193"/>
      <c r="F54" s="231"/>
      <c r="G54" s="196"/>
    </row>
    <row r="55" spans="1:7" ht="22.5" customHeight="1">
      <c r="A55" s="239"/>
      <c r="B55" s="64" t="s">
        <v>322</v>
      </c>
      <c r="C55" s="193" t="s">
        <v>5</v>
      </c>
      <c r="D55" s="238"/>
      <c r="E55" s="200"/>
      <c r="F55" s="200"/>
      <c r="G55" s="200"/>
    </row>
    <row r="56" spans="1:7" ht="21" customHeight="1">
      <c r="A56" s="239"/>
      <c r="B56" s="64" t="s">
        <v>12</v>
      </c>
      <c r="C56" s="193" t="s">
        <v>5</v>
      </c>
      <c r="D56" s="238"/>
      <c r="E56" s="200"/>
      <c r="F56" s="200"/>
      <c r="G56" s="200"/>
    </row>
    <row r="57" spans="1:7" ht="21" customHeight="1">
      <c r="A57" s="239"/>
      <c r="B57" s="64" t="s">
        <v>236</v>
      </c>
      <c r="C57" s="193" t="s">
        <v>5</v>
      </c>
      <c r="D57" s="238"/>
      <c r="E57" s="200"/>
      <c r="F57" s="200"/>
      <c r="G57" s="200"/>
    </row>
    <row r="58" spans="1:7" ht="21" customHeight="1">
      <c r="A58" s="239"/>
      <c r="B58" s="64" t="s">
        <v>323</v>
      </c>
      <c r="C58" s="193" t="s">
        <v>5</v>
      </c>
      <c r="D58" s="238"/>
      <c r="E58" s="200"/>
      <c r="F58" s="200"/>
      <c r="G58" s="200"/>
    </row>
    <row r="59" spans="1:7" ht="20.25" customHeight="1">
      <c r="A59" s="239"/>
      <c r="B59" s="64" t="s">
        <v>324</v>
      </c>
      <c r="C59" s="193" t="s">
        <v>5</v>
      </c>
      <c r="D59" s="238"/>
      <c r="E59" s="200"/>
      <c r="F59" s="200"/>
      <c r="G59" s="200"/>
    </row>
    <row r="60" spans="1:7" ht="62.25" customHeight="1">
      <c r="A60" s="442"/>
      <c r="B60" s="442"/>
      <c r="C60" s="442"/>
      <c r="D60" s="442"/>
      <c r="E60" s="442"/>
      <c r="F60" s="442"/>
      <c r="G60" s="442"/>
    </row>
  </sheetData>
  <sheetProtection/>
  <mergeCells count="9">
    <mergeCell ref="A1:G1"/>
    <mergeCell ref="A2:G2"/>
    <mergeCell ref="A60:G60"/>
    <mergeCell ref="A3:G3"/>
    <mergeCell ref="A4:A5"/>
    <mergeCell ref="B4:B5"/>
    <mergeCell ref="C4:C5"/>
    <mergeCell ref="D4:E4"/>
    <mergeCell ref="F4:G4"/>
  </mergeCells>
  <printOptions/>
  <pageMargins left="0.7" right="0.7" top="0.75" bottom="0.75" header="0.3" footer="0.3"/>
  <pageSetup fitToHeight="0" fitToWidth="1" orientation="landscape" paperSize="9" scale="8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7">
      <selection activeCell="L12" sqref="L12"/>
    </sheetView>
  </sheetViews>
  <sheetFormatPr defaultColWidth="9.00390625" defaultRowHeight="12.75"/>
  <cols>
    <col min="1" max="1" width="7.00390625" style="0" customWidth="1"/>
    <col min="2" max="2" width="38.625" style="0" customWidth="1"/>
  </cols>
  <sheetData>
    <row r="1" spans="1:7" s="147" customFormat="1" ht="16.5">
      <c r="A1" s="148"/>
      <c r="B1" s="445" t="s">
        <v>252</v>
      </c>
      <c r="C1" s="445"/>
      <c r="D1" s="445"/>
      <c r="E1" s="445"/>
      <c r="F1" s="445"/>
      <c r="G1" s="445"/>
    </row>
    <row r="2" spans="1:7" s="147" customFormat="1" ht="18" customHeight="1">
      <c r="A2" s="446" t="s">
        <v>182</v>
      </c>
      <c r="B2" s="446"/>
      <c r="C2" s="446"/>
      <c r="D2" s="446"/>
      <c r="E2" s="446"/>
      <c r="F2" s="446"/>
      <c r="G2" s="446"/>
    </row>
    <row r="3" spans="1:7" s="147" customFormat="1" ht="16.5" customHeight="1">
      <c r="A3" s="447" t="s">
        <v>339</v>
      </c>
      <c r="B3" s="447"/>
      <c r="C3" s="447"/>
      <c r="D3" s="447"/>
      <c r="E3" s="447"/>
      <c r="F3" s="447"/>
      <c r="G3" s="447"/>
    </row>
    <row r="4" spans="1:7" s="147" customFormat="1" ht="28.5" customHeight="1">
      <c r="A4" s="408" t="s">
        <v>6</v>
      </c>
      <c r="B4" s="410" t="s">
        <v>155</v>
      </c>
      <c r="C4" s="411" t="s">
        <v>13</v>
      </c>
      <c r="D4" s="413" t="s">
        <v>21</v>
      </c>
      <c r="E4" s="413"/>
      <c r="F4" s="413"/>
      <c r="G4" s="413"/>
    </row>
    <row r="5" spans="1:7" s="147" customFormat="1" ht="76.5" customHeight="1">
      <c r="A5" s="409"/>
      <c r="B5" s="410"/>
      <c r="C5" s="412"/>
      <c r="D5" s="66" t="s">
        <v>156</v>
      </c>
      <c r="E5" s="66" t="s">
        <v>14</v>
      </c>
      <c r="F5" s="66" t="s">
        <v>157</v>
      </c>
      <c r="G5" s="66" t="s">
        <v>12</v>
      </c>
    </row>
    <row r="6" spans="1:7" s="147" customFormat="1" ht="16.5">
      <c r="A6" s="67">
        <v>1</v>
      </c>
      <c r="B6" s="67">
        <v>3</v>
      </c>
      <c r="C6" s="67">
        <v>4</v>
      </c>
      <c r="D6" s="67">
        <v>5</v>
      </c>
      <c r="E6" s="67">
        <v>6</v>
      </c>
      <c r="F6" s="67">
        <v>7</v>
      </c>
      <c r="G6" s="67">
        <v>8</v>
      </c>
    </row>
    <row r="7" spans="1:7" s="147" customFormat="1" ht="18">
      <c r="A7" s="68"/>
      <c r="B7" s="240" t="s">
        <v>326</v>
      </c>
      <c r="C7" s="95"/>
      <c r="D7" s="241"/>
      <c r="E7" s="242"/>
      <c r="F7" s="96"/>
      <c r="G7" s="96"/>
    </row>
    <row r="8" spans="1:7" s="147" customFormat="1" ht="19.5" customHeight="1">
      <c r="A8" s="348">
        <v>1</v>
      </c>
      <c r="B8" s="308" t="s">
        <v>327</v>
      </c>
      <c r="C8" s="309" t="s">
        <v>328</v>
      </c>
      <c r="D8" s="309"/>
      <c r="E8" s="349">
        <v>1</v>
      </c>
      <c r="F8" s="74"/>
      <c r="G8" s="74"/>
    </row>
    <row r="9" spans="1:7" s="147" customFormat="1" ht="18" customHeight="1">
      <c r="A9" s="68"/>
      <c r="B9" s="72" t="s">
        <v>329</v>
      </c>
      <c r="C9" s="73" t="s">
        <v>330</v>
      </c>
      <c r="D9" s="137">
        <v>1</v>
      </c>
      <c r="E9" s="243">
        <f>E8*D9</f>
        <v>1</v>
      </c>
      <c r="F9" s="243"/>
      <c r="G9" s="244"/>
    </row>
    <row r="10" spans="1:7" s="147" customFormat="1" ht="35.25" customHeight="1">
      <c r="A10" s="348">
        <v>2</v>
      </c>
      <c r="B10" s="302" t="s">
        <v>331</v>
      </c>
      <c r="C10" s="303" t="s">
        <v>170</v>
      </c>
      <c r="D10" s="245"/>
      <c r="E10" s="350">
        <v>6</v>
      </c>
      <c r="F10" s="105"/>
      <c r="G10" s="245"/>
    </row>
    <row r="11" spans="1:7" s="147" customFormat="1" ht="16.5">
      <c r="A11" s="68"/>
      <c r="B11" s="72" t="s">
        <v>219</v>
      </c>
      <c r="C11" s="108" t="s">
        <v>41</v>
      </c>
      <c r="D11" s="109">
        <v>2.99</v>
      </c>
      <c r="E11" s="109">
        <f>D11*E10</f>
        <v>17.94</v>
      </c>
      <c r="F11" s="246"/>
      <c r="G11" s="109"/>
    </row>
    <row r="12" spans="1:7" s="147" customFormat="1" ht="39" customHeight="1">
      <c r="A12" s="348">
        <v>3</v>
      </c>
      <c r="B12" s="305" t="s">
        <v>332</v>
      </c>
      <c r="C12" s="306" t="s">
        <v>300</v>
      </c>
      <c r="D12" s="306"/>
      <c r="E12" s="351">
        <v>100</v>
      </c>
      <c r="F12" s="135"/>
      <c r="G12" s="70"/>
    </row>
    <row r="13" spans="1:7" s="147" customFormat="1" ht="18" customHeight="1">
      <c r="A13" s="68">
        <v>3.1</v>
      </c>
      <c r="B13" s="84" t="s">
        <v>297</v>
      </c>
      <c r="C13" s="82" t="s">
        <v>41</v>
      </c>
      <c r="D13" s="82">
        <v>0.0959</v>
      </c>
      <c r="E13" s="75">
        <f>E12*D13</f>
        <v>9.59</v>
      </c>
      <c r="F13" s="73"/>
      <c r="G13" s="75"/>
    </row>
    <row r="14" spans="1:7" s="147" customFormat="1" ht="16.5">
      <c r="A14" s="68">
        <v>3.2</v>
      </c>
      <c r="B14" s="84" t="s">
        <v>172</v>
      </c>
      <c r="C14" s="82" t="s">
        <v>5</v>
      </c>
      <c r="D14" s="82">
        <v>0.0452</v>
      </c>
      <c r="E14" s="75">
        <f>E12*D14</f>
        <v>4.52</v>
      </c>
      <c r="F14" s="137"/>
      <c r="G14" s="75"/>
    </row>
    <row r="15" spans="1:7" s="147" customFormat="1" ht="20.25" customHeight="1">
      <c r="A15" s="68">
        <v>3.3</v>
      </c>
      <c r="B15" s="111" t="s">
        <v>333</v>
      </c>
      <c r="C15" s="82" t="s">
        <v>300</v>
      </c>
      <c r="D15" s="86">
        <v>1</v>
      </c>
      <c r="E15" s="137">
        <f>E12*D15</f>
        <v>100</v>
      </c>
      <c r="F15" s="137"/>
      <c r="G15" s="75"/>
    </row>
    <row r="16" spans="1:7" s="147" customFormat="1" ht="16.5">
      <c r="A16" s="68">
        <v>3.4</v>
      </c>
      <c r="B16" s="84" t="s">
        <v>177</v>
      </c>
      <c r="C16" s="82" t="s">
        <v>5</v>
      </c>
      <c r="D16" s="82">
        <v>0.0006</v>
      </c>
      <c r="E16" s="75">
        <f>E12*D16</f>
        <v>0.06</v>
      </c>
      <c r="F16" s="137"/>
      <c r="G16" s="75"/>
    </row>
    <row r="17" spans="1:7" s="147" customFormat="1" ht="33.75" customHeight="1">
      <c r="A17" s="348">
        <v>4</v>
      </c>
      <c r="B17" s="352" t="s">
        <v>334</v>
      </c>
      <c r="C17" s="348" t="s">
        <v>300</v>
      </c>
      <c r="D17" s="353"/>
      <c r="E17" s="354">
        <v>15</v>
      </c>
      <c r="F17" s="129"/>
      <c r="G17" s="130"/>
    </row>
    <row r="18" spans="1:7" s="147" customFormat="1" ht="16.5">
      <c r="A18" s="68">
        <v>4.1</v>
      </c>
      <c r="B18" s="248" t="s">
        <v>297</v>
      </c>
      <c r="C18" s="68" t="s">
        <v>41</v>
      </c>
      <c r="D18" s="82">
        <v>0.0959</v>
      </c>
      <c r="E18" s="130">
        <f>E17*D18</f>
        <v>1.4385</v>
      </c>
      <c r="F18" s="129"/>
      <c r="G18" s="130"/>
    </row>
    <row r="19" spans="1:7" s="147" customFormat="1" ht="16.5">
      <c r="A19" s="68">
        <v>4.2</v>
      </c>
      <c r="B19" s="248" t="s">
        <v>172</v>
      </c>
      <c r="C19" s="68" t="s">
        <v>5</v>
      </c>
      <c r="D19" s="82">
        <v>0.0452</v>
      </c>
      <c r="E19" s="130">
        <f>E17*D19</f>
        <v>0.6779999999999999</v>
      </c>
      <c r="F19" s="129"/>
      <c r="G19" s="130"/>
    </row>
    <row r="20" spans="1:7" s="147" customFormat="1" ht="33">
      <c r="A20" s="68">
        <v>4.3</v>
      </c>
      <c r="B20" s="247" t="s">
        <v>335</v>
      </c>
      <c r="C20" s="68" t="s">
        <v>300</v>
      </c>
      <c r="D20" s="86">
        <v>1</v>
      </c>
      <c r="E20" s="129">
        <f>E17*D20</f>
        <v>15</v>
      </c>
      <c r="F20" s="129"/>
      <c r="G20" s="130"/>
    </row>
    <row r="21" spans="1:7" s="147" customFormat="1" ht="16.5">
      <c r="A21" s="68">
        <v>4.4</v>
      </c>
      <c r="B21" s="248" t="s">
        <v>177</v>
      </c>
      <c r="C21" s="68" t="s">
        <v>5</v>
      </c>
      <c r="D21" s="82">
        <v>0.0006</v>
      </c>
      <c r="E21" s="130">
        <f>E17*D21</f>
        <v>0.009</v>
      </c>
      <c r="F21" s="129"/>
      <c r="G21" s="130"/>
    </row>
    <row r="22" spans="1:7" s="147" customFormat="1" ht="28.5" customHeight="1">
      <c r="A22" s="348">
        <v>5</v>
      </c>
      <c r="B22" s="352" t="s">
        <v>336</v>
      </c>
      <c r="C22" s="348" t="s">
        <v>55</v>
      </c>
      <c r="D22" s="353"/>
      <c r="E22" s="354">
        <v>1</v>
      </c>
      <c r="F22" s="129"/>
      <c r="G22" s="130"/>
    </row>
    <row r="23" spans="1:7" s="147" customFormat="1" ht="16.5">
      <c r="A23" s="68">
        <v>5.1</v>
      </c>
      <c r="B23" s="248" t="s">
        <v>297</v>
      </c>
      <c r="C23" s="68" t="s">
        <v>41</v>
      </c>
      <c r="D23" s="82">
        <v>1.01</v>
      </c>
      <c r="E23" s="130">
        <f>E22*D23</f>
        <v>1.01</v>
      </c>
      <c r="F23" s="129"/>
      <c r="G23" s="130"/>
    </row>
    <row r="24" spans="1:7" s="147" customFormat="1" ht="16.5">
      <c r="A24" s="68">
        <v>5.2</v>
      </c>
      <c r="B24" s="248" t="s">
        <v>172</v>
      </c>
      <c r="C24" s="68" t="s">
        <v>5</v>
      </c>
      <c r="D24" s="82">
        <v>0.02</v>
      </c>
      <c r="E24" s="130">
        <f>E22*D24</f>
        <v>0.02</v>
      </c>
      <c r="F24" s="129"/>
      <c r="G24" s="130"/>
    </row>
    <row r="25" spans="1:7" s="147" customFormat="1" ht="16.5">
      <c r="A25" s="68">
        <v>5.3</v>
      </c>
      <c r="B25" s="247" t="s">
        <v>275</v>
      </c>
      <c r="C25" s="68" t="s">
        <v>300</v>
      </c>
      <c r="D25" s="86">
        <v>1</v>
      </c>
      <c r="E25" s="129">
        <f>E22*D25</f>
        <v>1</v>
      </c>
      <c r="F25" s="129"/>
      <c r="G25" s="130"/>
    </row>
    <row r="26" spans="1:7" s="147" customFormat="1" ht="16.5">
      <c r="A26" s="68">
        <v>5.4</v>
      </c>
      <c r="B26" s="248" t="s">
        <v>177</v>
      </c>
      <c r="C26" s="68" t="s">
        <v>5</v>
      </c>
      <c r="D26" s="82">
        <v>0.49</v>
      </c>
      <c r="E26" s="130">
        <f>E22*D26</f>
        <v>0.49</v>
      </c>
      <c r="F26" s="129"/>
      <c r="G26" s="130"/>
    </row>
    <row r="27" spans="1:7" s="358" customFormat="1" ht="32.25" customHeight="1">
      <c r="A27" s="348">
        <v>6</v>
      </c>
      <c r="B27" s="355" t="s">
        <v>337</v>
      </c>
      <c r="C27" s="356" t="s">
        <v>170</v>
      </c>
      <c r="D27" s="356"/>
      <c r="E27" s="357">
        <v>6</v>
      </c>
      <c r="F27" s="356"/>
      <c r="G27" s="357"/>
    </row>
    <row r="28" spans="1:7" s="147" customFormat="1" ht="19.5" customHeight="1">
      <c r="A28" s="68">
        <v>6.1</v>
      </c>
      <c r="B28" s="72" t="s">
        <v>219</v>
      </c>
      <c r="C28" s="249" t="s">
        <v>151</v>
      </c>
      <c r="D28" s="73">
        <v>0.993</v>
      </c>
      <c r="E28" s="75">
        <f>E27*D28</f>
        <v>5.958</v>
      </c>
      <c r="F28" s="73"/>
      <c r="G28" s="250"/>
    </row>
    <row r="29" spans="1:7" s="147" customFormat="1" ht="19.5" customHeight="1">
      <c r="A29" s="248"/>
      <c r="B29" s="73" t="s">
        <v>12</v>
      </c>
      <c r="C29" s="73" t="s">
        <v>5</v>
      </c>
      <c r="D29" s="251"/>
      <c r="E29" s="252"/>
      <c r="F29" s="253"/>
      <c r="G29" s="109"/>
    </row>
    <row r="30" spans="1:7" s="147" customFormat="1" ht="18.75" customHeight="1">
      <c r="A30" s="248"/>
      <c r="B30" s="73" t="s">
        <v>338</v>
      </c>
      <c r="C30" s="73" t="s">
        <v>5</v>
      </c>
      <c r="D30" s="252"/>
      <c r="E30" s="252"/>
      <c r="F30" s="254"/>
      <c r="G30" s="109"/>
    </row>
    <row r="31" spans="1:7" s="147" customFormat="1" ht="18.75" customHeight="1">
      <c r="A31" s="248"/>
      <c r="B31" s="82" t="s">
        <v>12</v>
      </c>
      <c r="C31" s="255" t="s">
        <v>5</v>
      </c>
      <c r="D31" s="256"/>
      <c r="E31" s="257"/>
      <c r="F31" s="257"/>
      <c r="G31" s="257"/>
    </row>
    <row r="32" spans="1:7" s="147" customFormat="1" ht="19.5" customHeight="1">
      <c r="A32" s="248"/>
      <c r="B32" s="82" t="s">
        <v>236</v>
      </c>
      <c r="C32" s="255" t="s">
        <v>5</v>
      </c>
      <c r="D32" s="256"/>
      <c r="E32" s="257"/>
      <c r="F32" s="257"/>
      <c r="G32" s="257"/>
    </row>
    <row r="33" spans="1:7" s="147" customFormat="1" ht="18.75" customHeight="1">
      <c r="A33" s="248"/>
      <c r="B33" s="82" t="s">
        <v>12</v>
      </c>
      <c r="C33" s="255" t="s">
        <v>5</v>
      </c>
      <c r="D33" s="256"/>
      <c r="E33" s="257"/>
      <c r="F33" s="257"/>
      <c r="G33" s="257"/>
    </row>
    <row r="34" spans="1:7" s="147" customFormat="1" ht="16.5">
      <c r="A34" s="442"/>
      <c r="B34" s="442"/>
      <c r="C34" s="442"/>
      <c r="D34" s="442"/>
      <c r="E34" s="442"/>
      <c r="F34" s="442"/>
      <c r="G34" s="442"/>
    </row>
    <row r="35" spans="1:7" s="147" customFormat="1" ht="16.5">
      <c r="A35" s="258"/>
      <c r="B35" s="259"/>
      <c r="C35" s="260"/>
      <c r="D35" s="260"/>
      <c r="E35" s="448"/>
      <c r="F35" s="448"/>
      <c r="G35" s="448"/>
    </row>
    <row r="36" spans="1:7" s="147" customFormat="1" ht="15.75">
      <c r="A36" s="261"/>
      <c r="B36" s="261"/>
      <c r="C36" s="261"/>
      <c r="D36" s="261"/>
      <c r="E36" s="261"/>
      <c r="F36" s="261"/>
      <c r="G36" s="261"/>
    </row>
    <row r="37" spans="1:7" s="147" customFormat="1" ht="15.75">
      <c r="A37" s="261"/>
      <c r="B37" s="261"/>
      <c r="C37" s="261"/>
      <c r="D37" s="261"/>
      <c r="E37" s="261"/>
      <c r="F37" s="261"/>
      <c r="G37" s="261"/>
    </row>
    <row r="38" s="147" customFormat="1" ht="15.75"/>
  </sheetData>
  <sheetProtection/>
  <mergeCells count="10">
    <mergeCell ref="B1:G1"/>
    <mergeCell ref="A2:G2"/>
    <mergeCell ref="A3:G3"/>
    <mergeCell ref="A34:G34"/>
    <mergeCell ref="E35:G35"/>
    <mergeCell ref="A4:A5"/>
    <mergeCell ref="B4:B5"/>
    <mergeCell ref="C4:C5"/>
    <mergeCell ref="D4:E4"/>
    <mergeCell ref="F4:G4"/>
  </mergeCells>
  <printOptions/>
  <pageMargins left="0.7" right="0.7" top="0.75" bottom="0.75" header="0.3" footer="0.3"/>
  <pageSetup fitToHeight="0" fitToWidth="1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0"/>
  <sheetViews>
    <sheetView zoomScalePageLayoutView="0" workbookViewId="0" topLeftCell="A1">
      <selection activeCell="M53" sqref="M53"/>
    </sheetView>
  </sheetViews>
  <sheetFormatPr defaultColWidth="9.00390625" defaultRowHeight="12.75"/>
  <cols>
    <col min="1" max="1" width="7.375" style="0" customWidth="1"/>
    <col min="2" max="2" width="45.875" style="0" customWidth="1"/>
  </cols>
  <sheetData>
    <row r="1" spans="1:9" ht="16.5">
      <c r="A1" s="201"/>
      <c r="B1" s="445" t="s">
        <v>389</v>
      </c>
      <c r="C1" s="445"/>
      <c r="D1" s="445"/>
      <c r="E1" s="445"/>
      <c r="F1" s="445"/>
      <c r="G1" s="445"/>
      <c r="H1" s="274"/>
      <c r="I1" s="150"/>
    </row>
    <row r="2" spans="1:9" ht="23.25" customHeight="1">
      <c r="A2" s="201"/>
      <c r="B2" s="449" t="s">
        <v>182</v>
      </c>
      <c r="C2" s="449"/>
      <c r="D2" s="449"/>
      <c r="E2" s="449"/>
      <c r="F2" s="449"/>
      <c r="G2" s="449"/>
      <c r="H2" s="150"/>
      <c r="I2" s="275"/>
    </row>
    <row r="3" spans="1:9" ht="24" customHeight="1">
      <c r="A3" s="201"/>
      <c r="B3" s="449" t="s">
        <v>350</v>
      </c>
      <c r="C3" s="449"/>
      <c r="D3" s="449"/>
      <c r="E3" s="449"/>
      <c r="F3" s="449"/>
      <c r="G3" s="449"/>
      <c r="H3" s="150"/>
      <c r="I3" s="275"/>
    </row>
    <row r="4" spans="1:9" ht="15.75" customHeight="1">
      <c r="A4" s="433" t="s">
        <v>6</v>
      </c>
      <c r="B4" s="435" t="s">
        <v>155</v>
      </c>
      <c r="C4" s="435" t="s">
        <v>351</v>
      </c>
      <c r="D4" s="450" t="s">
        <v>21</v>
      </c>
      <c r="E4" s="450"/>
      <c r="F4" s="450"/>
      <c r="G4" s="450"/>
      <c r="H4" s="150"/>
      <c r="I4" s="150"/>
    </row>
    <row r="5" spans="1:9" ht="47.25">
      <c r="A5" s="434"/>
      <c r="B5" s="435"/>
      <c r="C5" s="435"/>
      <c r="D5" s="204" t="s">
        <v>156</v>
      </c>
      <c r="E5" s="204" t="s">
        <v>14</v>
      </c>
      <c r="F5" s="204" t="s">
        <v>157</v>
      </c>
      <c r="G5" s="204" t="s">
        <v>12</v>
      </c>
      <c r="H5" s="150"/>
      <c r="I5" s="150"/>
    </row>
    <row r="6" spans="1:9" ht="12.75">
      <c r="A6" s="195"/>
      <c r="B6" s="195">
        <v>3</v>
      </c>
      <c r="C6" s="195">
        <v>4</v>
      </c>
      <c r="D6" s="195">
        <v>5</v>
      </c>
      <c r="E6" s="195">
        <v>6</v>
      </c>
      <c r="F6" s="195">
        <v>7</v>
      </c>
      <c r="G6" s="195">
        <v>8</v>
      </c>
      <c r="H6" s="150"/>
      <c r="I6" s="150"/>
    </row>
    <row r="7" spans="1:7" s="277" customFormat="1" ht="31.5">
      <c r="A7" s="339">
        <v>1</v>
      </c>
      <c r="B7" s="340" t="s">
        <v>352</v>
      </c>
      <c r="C7" s="328" t="s">
        <v>178</v>
      </c>
      <c r="D7" s="341"/>
      <c r="E7" s="342">
        <v>3.52</v>
      </c>
      <c r="F7" s="156"/>
      <c r="G7" s="171"/>
    </row>
    <row r="8" spans="1:7" s="277" customFormat="1" ht="15.75">
      <c r="A8" s="276">
        <v>1.1</v>
      </c>
      <c r="B8" s="175" t="s">
        <v>255</v>
      </c>
      <c r="C8" s="157" t="s">
        <v>41</v>
      </c>
      <c r="D8" s="171">
        <v>2.72</v>
      </c>
      <c r="E8" s="171">
        <f>E7*D8</f>
        <v>9.5744</v>
      </c>
      <c r="F8" s="156"/>
      <c r="G8" s="171"/>
    </row>
    <row r="9" spans="1:7" s="277" customFormat="1" ht="15.75">
      <c r="A9" s="276">
        <v>1.2</v>
      </c>
      <c r="B9" s="175" t="s">
        <v>258</v>
      </c>
      <c r="C9" s="173" t="s">
        <v>178</v>
      </c>
      <c r="D9" s="172">
        <v>1</v>
      </c>
      <c r="E9" s="171">
        <f>E7*D9</f>
        <v>3.52</v>
      </c>
      <c r="F9" s="156"/>
      <c r="G9" s="171"/>
    </row>
    <row r="10" spans="1:7" s="277" customFormat="1" ht="15.75">
      <c r="A10" s="276">
        <v>1.3</v>
      </c>
      <c r="B10" s="175" t="s">
        <v>177</v>
      </c>
      <c r="C10" s="173" t="s">
        <v>5</v>
      </c>
      <c r="D10" s="278">
        <v>0.656</v>
      </c>
      <c r="E10" s="171">
        <f>E7*D10</f>
        <v>2.30912</v>
      </c>
      <c r="F10" s="156"/>
      <c r="G10" s="171"/>
    </row>
    <row r="11" spans="1:9" ht="35.25" customHeight="1">
      <c r="A11" s="320">
        <v>2</v>
      </c>
      <c r="B11" s="340" t="s">
        <v>353</v>
      </c>
      <c r="C11" s="328" t="s">
        <v>178</v>
      </c>
      <c r="D11" s="341"/>
      <c r="E11" s="342">
        <v>6</v>
      </c>
      <c r="F11" s="279"/>
      <c r="G11" s="171"/>
      <c r="H11" s="150"/>
      <c r="I11" s="150"/>
    </row>
    <row r="12" spans="1:9" ht="18" customHeight="1">
      <c r="A12" s="141">
        <v>2.1</v>
      </c>
      <c r="B12" s="175" t="s">
        <v>255</v>
      </c>
      <c r="C12" s="157" t="s">
        <v>41</v>
      </c>
      <c r="D12" s="171">
        <v>2.72</v>
      </c>
      <c r="E12" s="171">
        <f>E11*D12</f>
        <v>16.32</v>
      </c>
      <c r="F12" s="156"/>
      <c r="G12" s="171"/>
      <c r="H12" s="150"/>
      <c r="I12" s="150"/>
    </row>
    <row r="13" spans="1:9" ht="18" customHeight="1">
      <c r="A13" s="141">
        <v>2.2</v>
      </c>
      <c r="B13" s="175" t="s">
        <v>259</v>
      </c>
      <c r="C13" s="173" t="s">
        <v>178</v>
      </c>
      <c r="D13" s="172">
        <v>1</v>
      </c>
      <c r="E13" s="171">
        <f>E11*D13</f>
        <v>6</v>
      </c>
      <c r="F13" s="156"/>
      <c r="G13" s="171"/>
      <c r="H13" s="150"/>
      <c r="I13" s="150"/>
    </row>
    <row r="14" spans="1:9" ht="36.75" customHeight="1">
      <c r="A14" s="320">
        <v>3</v>
      </c>
      <c r="B14" s="316" t="s">
        <v>377</v>
      </c>
      <c r="C14" s="317" t="s">
        <v>170</v>
      </c>
      <c r="D14" s="317"/>
      <c r="E14" s="342">
        <v>1.5</v>
      </c>
      <c r="F14" s="156"/>
      <c r="G14" s="171"/>
      <c r="H14" s="150"/>
      <c r="I14" s="150"/>
    </row>
    <row r="15" spans="1:9" ht="18" customHeight="1">
      <c r="A15" s="141">
        <v>3.1</v>
      </c>
      <c r="B15" s="151" t="s">
        <v>171</v>
      </c>
      <c r="C15" s="64" t="s">
        <v>41</v>
      </c>
      <c r="D15" s="64">
        <v>2.9</v>
      </c>
      <c r="E15" s="171">
        <f>E14*D15</f>
        <v>4.35</v>
      </c>
      <c r="F15" s="156"/>
      <c r="G15" s="171"/>
      <c r="H15" s="150"/>
      <c r="I15" s="150"/>
    </row>
    <row r="16" spans="1:9" ht="18" customHeight="1">
      <c r="A16" s="141">
        <v>3.2</v>
      </c>
      <c r="B16" s="158" t="s">
        <v>172</v>
      </c>
      <c r="C16" s="64" t="s">
        <v>5</v>
      </c>
      <c r="D16" s="64">
        <v>0.92</v>
      </c>
      <c r="E16" s="171">
        <f>E14*D16</f>
        <v>1.3800000000000001</v>
      </c>
      <c r="F16" s="156"/>
      <c r="G16" s="171"/>
      <c r="H16" s="150"/>
      <c r="I16" s="150"/>
    </row>
    <row r="17" spans="1:9" ht="18" customHeight="1">
      <c r="A17" s="141">
        <v>3.3</v>
      </c>
      <c r="B17" s="161" t="s">
        <v>253</v>
      </c>
      <c r="C17" s="64" t="s">
        <v>170</v>
      </c>
      <c r="D17" s="64">
        <v>1.02</v>
      </c>
      <c r="E17" s="171">
        <f>E14*D17</f>
        <v>1.53</v>
      </c>
      <c r="F17" s="156"/>
      <c r="G17" s="171"/>
      <c r="H17" s="150"/>
      <c r="I17" s="150"/>
    </row>
    <row r="18" spans="1:9" ht="18" customHeight="1">
      <c r="A18" s="141">
        <v>3.4</v>
      </c>
      <c r="B18" s="158" t="s">
        <v>177</v>
      </c>
      <c r="C18" s="64" t="s">
        <v>5</v>
      </c>
      <c r="D18" s="64">
        <v>0.88</v>
      </c>
      <c r="E18" s="171">
        <f>E14*D18</f>
        <v>1.32</v>
      </c>
      <c r="F18" s="156"/>
      <c r="G18" s="171"/>
      <c r="H18" s="150"/>
      <c r="I18" s="150"/>
    </row>
    <row r="19" spans="1:9" ht="30.75" customHeight="1">
      <c r="A19" s="320">
        <v>4</v>
      </c>
      <c r="B19" s="316" t="s">
        <v>395</v>
      </c>
      <c r="C19" s="317" t="s">
        <v>178</v>
      </c>
      <c r="D19" s="318"/>
      <c r="E19" s="319">
        <v>124</v>
      </c>
      <c r="F19" s="297"/>
      <c r="G19" s="176"/>
      <c r="H19" s="150"/>
      <c r="I19" s="150"/>
    </row>
    <row r="20" spans="1:9" ht="18" customHeight="1">
      <c r="A20" s="141">
        <v>4.1</v>
      </c>
      <c r="B20" s="151" t="s">
        <v>171</v>
      </c>
      <c r="C20" s="157" t="s">
        <v>41</v>
      </c>
      <c r="D20" s="176">
        <v>1.01</v>
      </c>
      <c r="E20" s="178">
        <f>E19*D20</f>
        <v>125.24</v>
      </c>
      <c r="F20" s="297"/>
      <c r="G20" s="176"/>
      <c r="H20" s="150"/>
      <c r="I20" s="150"/>
    </row>
    <row r="21" spans="1:9" ht="18" customHeight="1">
      <c r="A21" s="141">
        <v>4.2</v>
      </c>
      <c r="B21" s="179" t="s">
        <v>396</v>
      </c>
      <c r="C21" s="162" t="s">
        <v>44</v>
      </c>
      <c r="D21" s="162">
        <v>0.041</v>
      </c>
      <c r="E21" s="178">
        <f>E19*D21</f>
        <v>5.0840000000000005</v>
      </c>
      <c r="F21" s="280"/>
      <c r="G21" s="178"/>
      <c r="H21" s="150"/>
      <c r="I21" s="150"/>
    </row>
    <row r="22" spans="1:9" ht="18" customHeight="1">
      <c r="A22" s="141">
        <v>4.3</v>
      </c>
      <c r="B22" s="161" t="s">
        <v>172</v>
      </c>
      <c r="C22" s="162" t="s">
        <v>5</v>
      </c>
      <c r="D22" s="162">
        <v>0.027</v>
      </c>
      <c r="E22" s="178">
        <f>E19*D22</f>
        <v>3.348</v>
      </c>
      <c r="F22" s="177"/>
      <c r="G22" s="178"/>
      <c r="H22" s="150"/>
      <c r="I22" s="150"/>
    </row>
    <row r="23" spans="1:9" ht="18" customHeight="1">
      <c r="A23" s="141">
        <v>4.4</v>
      </c>
      <c r="B23" s="179" t="s">
        <v>257</v>
      </c>
      <c r="C23" s="162" t="s">
        <v>170</v>
      </c>
      <c r="D23" s="162">
        <v>0.0238</v>
      </c>
      <c r="E23" s="178">
        <f>E19*D23</f>
        <v>2.9512</v>
      </c>
      <c r="F23" s="177"/>
      <c r="G23" s="176"/>
      <c r="H23" s="150"/>
      <c r="I23" s="150"/>
    </row>
    <row r="24" spans="1:9" ht="18" customHeight="1">
      <c r="A24" s="141">
        <v>4.5</v>
      </c>
      <c r="B24" s="161" t="s">
        <v>177</v>
      </c>
      <c r="C24" s="162" t="s">
        <v>5</v>
      </c>
      <c r="D24" s="162">
        <v>0.003</v>
      </c>
      <c r="E24" s="178">
        <f>E19*D24</f>
        <v>0.372</v>
      </c>
      <c r="F24" s="177"/>
      <c r="G24" s="178"/>
      <c r="H24" s="150"/>
      <c r="I24" s="150"/>
    </row>
    <row r="25" spans="1:9" ht="33.75" customHeight="1">
      <c r="A25" s="320">
        <v>5</v>
      </c>
      <c r="B25" s="343" t="s">
        <v>379</v>
      </c>
      <c r="C25" s="262" t="s">
        <v>266</v>
      </c>
      <c r="D25" s="262"/>
      <c r="E25" s="344">
        <v>0.084</v>
      </c>
      <c r="F25" s="156"/>
      <c r="G25" s="171"/>
      <c r="H25" s="150"/>
      <c r="I25" s="150"/>
    </row>
    <row r="26" spans="1:9" ht="18" customHeight="1">
      <c r="A26" s="141">
        <v>5.1</v>
      </c>
      <c r="B26" s="151" t="s">
        <v>171</v>
      </c>
      <c r="C26" s="64" t="s">
        <v>41</v>
      </c>
      <c r="D26" s="64">
        <v>19.48</v>
      </c>
      <c r="E26" s="171">
        <f>E25*D26</f>
        <v>1.6363200000000002</v>
      </c>
      <c r="F26" s="156"/>
      <c r="G26" s="171"/>
      <c r="H26" s="150"/>
      <c r="I26" s="150"/>
    </row>
    <row r="27" spans="1:9" ht="18" customHeight="1">
      <c r="A27" s="141">
        <v>5.2</v>
      </c>
      <c r="B27" s="158" t="s">
        <v>172</v>
      </c>
      <c r="C27" s="64" t="s">
        <v>5</v>
      </c>
      <c r="D27" s="64">
        <v>1.41</v>
      </c>
      <c r="E27" s="171">
        <f>E25*D27</f>
        <v>0.11844</v>
      </c>
      <c r="F27" s="156"/>
      <c r="G27" s="171"/>
      <c r="H27" s="150"/>
      <c r="I27" s="150"/>
    </row>
    <row r="28" spans="1:9" ht="18" customHeight="1">
      <c r="A28" s="141">
        <v>5.3</v>
      </c>
      <c r="B28" s="158" t="s">
        <v>260</v>
      </c>
      <c r="C28" s="64" t="s">
        <v>170</v>
      </c>
      <c r="D28" s="64">
        <v>3.06</v>
      </c>
      <c r="E28" s="171">
        <f>E25*D28</f>
        <v>0.25704000000000005</v>
      </c>
      <c r="F28" s="156"/>
      <c r="G28" s="171"/>
      <c r="H28" s="150"/>
      <c r="I28" s="150"/>
    </row>
    <row r="29" spans="1:9" ht="18" customHeight="1">
      <c r="A29" s="141">
        <v>5.4</v>
      </c>
      <c r="B29" s="158" t="s">
        <v>177</v>
      </c>
      <c r="C29" s="162" t="s">
        <v>5</v>
      </c>
      <c r="D29" s="64">
        <v>6.36</v>
      </c>
      <c r="E29" s="171">
        <f>E25*D29</f>
        <v>0.53424</v>
      </c>
      <c r="F29" s="156"/>
      <c r="G29" s="171"/>
      <c r="H29" s="150"/>
      <c r="I29" s="150"/>
    </row>
    <row r="30" spans="1:7" s="277" customFormat="1" ht="31.5">
      <c r="A30" s="339">
        <v>6</v>
      </c>
      <c r="B30" s="345" t="s">
        <v>394</v>
      </c>
      <c r="C30" s="317" t="s">
        <v>178</v>
      </c>
      <c r="D30" s="318"/>
      <c r="E30" s="346">
        <v>8.4</v>
      </c>
      <c r="F30" s="180"/>
      <c r="G30" s="176"/>
    </row>
    <row r="31" spans="1:7" s="277" customFormat="1" ht="15.75">
      <c r="A31" s="276">
        <v>6.1</v>
      </c>
      <c r="B31" s="151" t="s">
        <v>219</v>
      </c>
      <c r="C31" s="157" t="s">
        <v>41</v>
      </c>
      <c r="D31" s="162">
        <v>1.08</v>
      </c>
      <c r="E31" s="180">
        <f>E30*D31</f>
        <v>9.072000000000001</v>
      </c>
      <c r="F31" s="180"/>
      <c r="G31" s="178"/>
    </row>
    <row r="32" spans="1:7" s="277" customFormat="1" ht="15.75">
      <c r="A32" s="276">
        <v>6.2</v>
      </c>
      <c r="B32" s="161" t="s">
        <v>172</v>
      </c>
      <c r="C32" s="162" t="s">
        <v>5</v>
      </c>
      <c r="D32" s="162">
        <v>0.0452</v>
      </c>
      <c r="E32" s="178">
        <f>E30*D32</f>
        <v>0.37968</v>
      </c>
      <c r="F32" s="180"/>
      <c r="G32" s="178"/>
    </row>
    <row r="33" spans="1:7" s="277" customFormat="1" ht="15.75">
      <c r="A33" s="276">
        <v>6.3</v>
      </c>
      <c r="B33" s="179" t="s">
        <v>354</v>
      </c>
      <c r="C33" s="162" t="s">
        <v>178</v>
      </c>
      <c r="D33" s="176">
        <v>1.02</v>
      </c>
      <c r="E33" s="178">
        <f>E30*D33</f>
        <v>8.568000000000001</v>
      </c>
      <c r="F33" s="180"/>
      <c r="G33" s="178"/>
    </row>
    <row r="34" spans="1:7" s="277" customFormat="1" ht="15.75">
      <c r="A34" s="276">
        <v>6.4</v>
      </c>
      <c r="B34" s="179" t="s">
        <v>262</v>
      </c>
      <c r="C34" s="162" t="s">
        <v>152</v>
      </c>
      <c r="D34" s="177">
        <v>5.5</v>
      </c>
      <c r="E34" s="178">
        <f>E30*D34</f>
        <v>46.2</v>
      </c>
      <c r="F34" s="176"/>
      <c r="G34" s="178"/>
    </row>
    <row r="35" spans="1:7" s="277" customFormat="1" ht="15.75">
      <c r="A35" s="276">
        <v>6.5</v>
      </c>
      <c r="B35" s="161" t="s">
        <v>177</v>
      </c>
      <c r="C35" s="162" t="s">
        <v>5</v>
      </c>
      <c r="D35" s="162">
        <v>0.0466</v>
      </c>
      <c r="E35" s="178">
        <f>E30*D35</f>
        <v>0.39144</v>
      </c>
      <c r="F35" s="180"/>
      <c r="G35" s="178"/>
    </row>
    <row r="36" spans="1:7" s="277" customFormat="1" ht="47.25">
      <c r="A36" s="339">
        <v>7</v>
      </c>
      <c r="B36" s="316" t="s">
        <v>355</v>
      </c>
      <c r="C36" s="317" t="s">
        <v>178</v>
      </c>
      <c r="D36" s="318"/>
      <c r="E36" s="319">
        <v>4.2</v>
      </c>
      <c r="F36" s="177"/>
      <c r="G36" s="176"/>
    </row>
    <row r="37" spans="1:7" s="277" customFormat="1" ht="15.75">
      <c r="A37" s="276">
        <v>7.1</v>
      </c>
      <c r="B37" s="151" t="s">
        <v>219</v>
      </c>
      <c r="C37" s="157" t="s">
        <v>41</v>
      </c>
      <c r="D37" s="184">
        <v>0.714</v>
      </c>
      <c r="E37" s="178">
        <f>E36*D37</f>
        <v>2.9988</v>
      </c>
      <c r="F37" s="177"/>
      <c r="G37" s="176"/>
    </row>
    <row r="38" spans="1:7" s="277" customFormat="1" ht="15.75">
      <c r="A38" s="276">
        <v>7.2</v>
      </c>
      <c r="B38" s="161" t="s">
        <v>172</v>
      </c>
      <c r="C38" s="162" t="s">
        <v>5</v>
      </c>
      <c r="D38" s="162">
        <v>0.0183</v>
      </c>
      <c r="E38" s="178">
        <f>E36*D38</f>
        <v>0.07686</v>
      </c>
      <c r="F38" s="177"/>
      <c r="G38" s="178"/>
    </row>
    <row r="39" spans="1:7" s="277" customFormat="1" ht="15.75">
      <c r="A39" s="276">
        <v>7.3</v>
      </c>
      <c r="B39" s="179" t="s">
        <v>356</v>
      </c>
      <c r="C39" s="162" t="s">
        <v>178</v>
      </c>
      <c r="D39" s="162">
        <v>1.05</v>
      </c>
      <c r="E39" s="178">
        <f>E36*D39</f>
        <v>4.41</v>
      </c>
      <c r="F39" s="177"/>
      <c r="G39" s="176"/>
    </row>
    <row r="40" spans="1:7" s="277" customFormat="1" ht="15.75">
      <c r="A40" s="276">
        <v>7.4</v>
      </c>
      <c r="B40" s="179" t="s">
        <v>188</v>
      </c>
      <c r="C40" s="162" t="s">
        <v>170</v>
      </c>
      <c r="D40" s="162"/>
      <c r="E40" s="178">
        <v>0.2</v>
      </c>
      <c r="F40" s="177"/>
      <c r="G40" s="176"/>
    </row>
    <row r="41" spans="1:7" s="277" customFormat="1" ht="15.75">
      <c r="A41" s="276">
        <v>7.5</v>
      </c>
      <c r="B41" s="161" t="s">
        <v>177</v>
      </c>
      <c r="C41" s="162" t="s">
        <v>5</v>
      </c>
      <c r="D41" s="162">
        <v>0.0269</v>
      </c>
      <c r="E41" s="178">
        <f>E36*D41</f>
        <v>0.11298000000000001</v>
      </c>
      <c r="F41" s="177"/>
      <c r="G41" s="178"/>
    </row>
    <row r="42" spans="1:7" s="277" customFormat="1" ht="27" customHeight="1">
      <c r="A42" s="339">
        <v>8</v>
      </c>
      <c r="B42" s="345" t="s">
        <v>357</v>
      </c>
      <c r="C42" s="317" t="s">
        <v>178</v>
      </c>
      <c r="D42" s="318"/>
      <c r="E42" s="319">
        <v>25.5</v>
      </c>
      <c r="F42" s="180"/>
      <c r="G42" s="176"/>
    </row>
    <row r="43" spans="1:7" s="277" customFormat="1" ht="15.75">
      <c r="A43" s="276">
        <v>8.1</v>
      </c>
      <c r="B43" s="151" t="s">
        <v>219</v>
      </c>
      <c r="C43" s="157" t="s">
        <v>41</v>
      </c>
      <c r="D43" s="177">
        <v>1.7</v>
      </c>
      <c r="E43" s="178">
        <f>E42*D43</f>
        <v>43.35</v>
      </c>
      <c r="F43" s="180"/>
      <c r="G43" s="176"/>
    </row>
    <row r="44" spans="1:7" s="277" customFormat="1" ht="15.75">
      <c r="A44" s="276">
        <v>8.2</v>
      </c>
      <c r="B44" s="161" t="s">
        <v>172</v>
      </c>
      <c r="C44" s="162" t="s">
        <v>5</v>
      </c>
      <c r="D44" s="176">
        <v>0.02</v>
      </c>
      <c r="E44" s="178">
        <f>E2*D44</f>
        <v>0</v>
      </c>
      <c r="F44" s="180"/>
      <c r="G44" s="178"/>
    </row>
    <row r="45" spans="1:7" s="277" customFormat="1" ht="15.75">
      <c r="A45" s="276">
        <v>8.3</v>
      </c>
      <c r="B45" s="179" t="s">
        <v>261</v>
      </c>
      <c r="C45" s="162" t="s">
        <v>178</v>
      </c>
      <c r="D45" s="176">
        <v>1.01</v>
      </c>
      <c r="E45" s="180">
        <f>E42*D45</f>
        <v>25.755</v>
      </c>
      <c r="F45" s="180"/>
      <c r="G45" s="176"/>
    </row>
    <row r="46" spans="1:7" s="277" customFormat="1" ht="15.75">
      <c r="A46" s="276">
        <v>8.4</v>
      </c>
      <c r="B46" s="179" t="s">
        <v>262</v>
      </c>
      <c r="C46" s="162" t="s">
        <v>152</v>
      </c>
      <c r="D46" s="177">
        <v>5.5</v>
      </c>
      <c r="E46" s="178">
        <f>E42*D46</f>
        <v>140.25</v>
      </c>
      <c r="F46" s="176"/>
      <c r="G46" s="178"/>
    </row>
    <row r="47" spans="1:7" s="277" customFormat="1" ht="15.75">
      <c r="A47" s="276">
        <v>8.5</v>
      </c>
      <c r="B47" s="161" t="s">
        <v>177</v>
      </c>
      <c r="C47" s="162" t="s">
        <v>5</v>
      </c>
      <c r="D47" s="162">
        <v>0.007</v>
      </c>
      <c r="E47" s="180">
        <f>E42*D47</f>
        <v>0.1785</v>
      </c>
      <c r="F47" s="180"/>
      <c r="G47" s="178"/>
    </row>
    <row r="48" spans="1:9" ht="30" customHeight="1">
      <c r="A48" s="320">
        <v>9</v>
      </c>
      <c r="B48" s="316" t="s">
        <v>401</v>
      </c>
      <c r="C48" s="317" t="s">
        <v>178</v>
      </c>
      <c r="D48" s="318"/>
      <c r="E48" s="319">
        <v>52.4</v>
      </c>
      <c r="F48" s="347"/>
      <c r="G48" s="176"/>
      <c r="H48" s="150"/>
      <c r="I48" s="150"/>
    </row>
    <row r="49" spans="1:9" ht="21.75" customHeight="1">
      <c r="A49" s="141">
        <v>9.1</v>
      </c>
      <c r="B49" s="151" t="s">
        <v>171</v>
      </c>
      <c r="C49" s="157" t="s">
        <v>41</v>
      </c>
      <c r="D49" s="184">
        <v>0.658</v>
      </c>
      <c r="E49" s="178">
        <f>E48*D49</f>
        <v>34.4792</v>
      </c>
      <c r="F49" s="177"/>
      <c r="G49" s="176"/>
      <c r="H49" s="150"/>
      <c r="I49" s="150"/>
    </row>
    <row r="50" spans="1:9" ht="18" customHeight="1">
      <c r="A50" s="141">
        <v>9.2</v>
      </c>
      <c r="B50" s="161" t="s">
        <v>172</v>
      </c>
      <c r="C50" s="162" t="s">
        <v>5</v>
      </c>
      <c r="D50" s="176">
        <v>0.01</v>
      </c>
      <c r="E50" s="178">
        <f>E48*D50</f>
        <v>0.524</v>
      </c>
      <c r="F50" s="177"/>
      <c r="G50" s="178"/>
      <c r="H50" s="150"/>
      <c r="I50" s="150"/>
    </row>
    <row r="51" spans="1:9" ht="18" customHeight="1">
      <c r="A51" s="141">
        <v>9.3</v>
      </c>
      <c r="B51" s="179" t="s">
        <v>398</v>
      </c>
      <c r="C51" s="162" t="s">
        <v>175</v>
      </c>
      <c r="D51" s="176">
        <v>0.63</v>
      </c>
      <c r="E51" s="178">
        <f>E48*D51</f>
        <v>33.012</v>
      </c>
      <c r="F51" s="177"/>
      <c r="G51" s="176"/>
      <c r="H51" s="150"/>
      <c r="I51" s="150"/>
    </row>
    <row r="52" spans="1:9" ht="18" customHeight="1">
      <c r="A52" s="141">
        <v>9.4</v>
      </c>
      <c r="B52" s="179" t="s">
        <v>399</v>
      </c>
      <c r="C52" s="162" t="s">
        <v>175</v>
      </c>
      <c r="D52" s="176">
        <v>0.79</v>
      </c>
      <c r="E52" s="178">
        <f>E48*D52</f>
        <v>41.396</v>
      </c>
      <c r="F52" s="177"/>
      <c r="G52" s="178"/>
      <c r="H52" s="150"/>
      <c r="I52" s="150"/>
    </row>
    <row r="53" spans="1:9" ht="18" customHeight="1">
      <c r="A53" s="141">
        <v>9.5</v>
      </c>
      <c r="B53" s="161" t="s">
        <v>177</v>
      </c>
      <c r="C53" s="162" t="s">
        <v>5</v>
      </c>
      <c r="D53" s="162">
        <v>0.016</v>
      </c>
      <c r="E53" s="178">
        <f>E48*D53</f>
        <v>0.8384</v>
      </c>
      <c r="F53" s="177"/>
      <c r="G53" s="178"/>
      <c r="H53" s="150"/>
      <c r="I53" s="150"/>
    </row>
    <row r="54" spans="1:9" ht="32.25" customHeight="1">
      <c r="A54" s="320">
        <v>10</v>
      </c>
      <c r="B54" s="316" t="s">
        <v>397</v>
      </c>
      <c r="C54" s="317" t="s">
        <v>178</v>
      </c>
      <c r="D54" s="318"/>
      <c r="E54" s="319">
        <v>124</v>
      </c>
      <c r="F54" s="177"/>
      <c r="G54" s="176"/>
      <c r="H54" s="150"/>
      <c r="I54" s="150"/>
    </row>
    <row r="55" spans="1:9" ht="21.75" customHeight="1">
      <c r="A55" s="141">
        <v>10.1</v>
      </c>
      <c r="B55" s="151" t="s">
        <v>171</v>
      </c>
      <c r="C55" s="157" t="s">
        <v>41</v>
      </c>
      <c r="D55" s="184">
        <v>0.658</v>
      </c>
      <c r="E55" s="178">
        <f>E54*D55</f>
        <v>81.592</v>
      </c>
      <c r="F55" s="177"/>
      <c r="G55" s="176"/>
      <c r="H55" s="150"/>
      <c r="I55" s="150"/>
    </row>
    <row r="56" spans="1:9" ht="18" customHeight="1">
      <c r="A56" s="141">
        <v>10.2</v>
      </c>
      <c r="B56" s="161" t="s">
        <v>172</v>
      </c>
      <c r="C56" s="162" t="s">
        <v>5</v>
      </c>
      <c r="D56" s="176">
        <v>0.01</v>
      </c>
      <c r="E56" s="178">
        <f>E54*D56</f>
        <v>1.24</v>
      </c>
      <c r="F56" s="177"/>
      <c r="G56" s="178"/>
      <c r="H56" s="150"/>
      <c r="I56" s="150"/>
    </row>
    <row r="57" spans="1:9" ht="18" customHeight="1">
      <c r="A57" s="141">
        <v>10.3</v>
      </c>
      <c r="B57" s="179" t="s">
        <v>398</v>
      </c>
      <c r="C57" s="162" t="s">
        <v>175</v>
      </c>
      <c r="D57" s="176">
        <v>0.63</v>
      </c>
      <c r="E57" s="178">
        <f>E54*D57</f>
        <v>78.12</v>
      </c>
      <c r="F57" s="177"/>
      <c r="G57" s="176"/>
      <c r="H57" s="150"/>
      <c r="I57" s="150"/>
    </row>
    <row r="58" spans="1:9" ht="18" customHeight="1">
      <c r="A58" s="141">
        <v>10.4</v>
      </c>
      <c r="B58" s="179" t="s">
        <v>399</v>
      </c>
      <c r="C58" s="162" t="s">
        <v>175</v>
      </c>
      <c r="D58" s="176">
        <v>0.79</v>
      </c>
      <c r="E58" s="178">
        <f>E54*D58</f>
        <v>97.96000000000001</v>
      </c>
      <c r="F58" s="177"/>
      <c r="G58" s="178"/>
      <c r="H58" s="150"/>
      <c r="I58" s="150"/>
    </row>
    <row r="59" spans="1:9" ht="18" customHeight="1">
      <c r="A59" s="141">
        <v>10.5</v>
      </c>
      <c r="B59" s="161" t="s">
        <v>177</v>
      </c>
      <c r="C59" s="162" t="s">
        <v>5</v>
      </c>
      <c r="D59" s="162">
        <v>0.016</v>
      </c>
      <c r="E59" s="178">
        <f>E54*D59</f>
        <v>1.984</v>
      </c>
      <c r="F59" s="177"/>
      <c r="G59" s="178"/>
      <c r="H59" s="150"/>
      <c r="I59" s="150"/>
    </row>
    <row r="60" spans="1:9" ht="31.5" customHeight="1">
      <c r="A60" s="320">
        <v>11</v>
      </c>
      <c r="B60" s="321" t="s">
        <v>264</v>
      </c>
      <c r="C60" s="322" t="s">
        <v>178</v>
      </c>
      <c r="D60" s="323"/>
      <c r="E60" s="324">
        <v>72</v>
      </c>
      <c r="F60" s="185"/>
      <c r="G60" s="186"/>
      <c r="H60" s="150"/>
      <c r="I60" s="150"/>
    </row>
    <row r="61" spans="1:9" ht="18" customHeight="1">
      <c r="A61" s="141">
        <v>11.1</v>
      </c>
      <c r="B61" s="151" t="s">
        <v>171</v>
      </c>
      <c r="C61" s="157" t="s">
        <v>41</v>
      </c>
      <c r="D61" s="176">
        <v>0.93</v>
      </c>
      <c r="E61" s="178">
        <f>E60*D61</f>
        <v>66.96000000000001</v>
      </c>
      <c r="F61" s="180"/>
      <c r="G61" s="176"/>
      <c r="H61" s="150"/>
      <c r="I61" s="150"/>
    </row>
    <row r="62" spans="1:9" ht="18" customHeight="1">
      <c r="A62" s="141">
        <v>11.2</v>
      </c>
      <c r="B62" s="179" t="s">
        <v>265</v>
      </c>
      <c r="C62" s="162" t="s">
        <v>44</v>
      </c>
      <c r="D62" s="162">
        <v>0.024</v>
      </c>
      <c r="E62" s="178">
        <f>E60*D62</f>
        <v>1.728</v>
      </c>
      <c r="F62" s="178"/>
      <c r="G62" s="178"/>
      <c r="H62" s="150"/>
      <c r="I62" s="150"/>
    </row>
    <row r="63" spans="1:9" ht="18" customHeight="1">
      <c r="A63" s="141">
        <v>11.3</v>
      </c>
      <c r="B63" s="161" t="s">
        <v>172</v>
      </c>
      <c r="C63" s="162" t="s">
        <v>5</v>
      </c>
      <c r="D63" s="162">
        <v>0.026</v>
      </c>
      <c r="E63" s="178">
        <f>E60*D63</f>
        <v>1.8719999999999999</v>
      </c>
      <c r="F63" s="180"/>
      <c r="G63" s="178"/>
      <c r="H63" s="150"/>
      <c r="I63" s="150"/>
    </row>
    <row r="64" spans="1:9" ht="18" customHeight="1">
      <c r="A64" s="141">
        <v>11.4</v>
      </c>
      <c r="B64" s="179" t="s">
        <v>257</v>
      </c>
      <c r="C64" s="162" t="s">
        <v>170</v>
      </c>
      <c r="D64" s="162">
        <v>0.0255</v>
      </c>
      <c r="E64" s="178">
        <f>E60*D64</f>
        <v>1.8359999999999999</v>
      </c>
      <c r="F64" s="180"/>
      <c r="G64" s="178"/>
      <c r="H64" s="150"/>
      <c r="I64" s="150"/>
    </row>
    <row r="65" spans="1:9" ht="34.5" customHeight="1">
      <c r="A65" s="320">
        <v>12</v>
      </c>
      <c r="B65" s="316" t="s">
        <v>400</v>
      </c>
      <c r="C65" s="317" t="s">
        <v>178</v>
      </c>
      <c r="D65" s="318"/>
      <c r="E65" s="319">
        <v>72</v>
      </c>
      <c r="F65" s="177"/>
      <c r="G65" s="176"/>
      <c r="H65" s="150"/>
      <c r="I65" s="150"/>
    </row>
    <row r="66" spans="1:9" ht="18" customHeight="1">
      <c r="A66" s="141"/>
      <c r="B66" s="151" t="s">
        <v>171</v>
      </c>
      <c r="C66" s="157" t="s">
        <v>41</v>
      </c>
      <c r="D66" s="184">
        <v>0.658</v>
      </c>
      <c r="E66" s="178">
        <f>E65*D66</f>
        <v>47.376000000000005</v>
      </c>
      <c r="F66" s="177"/>
      <c r="G66" s="176"/>
      <c r="H66" s="150"/>
      <c r="I66" s="150"/>
    </row>
    <row r="67" spans="1:9" ht="15.75" customHeight="1">
      <c r="A67" s="141"/>
      <c r="B67" s="161" t="s">
        <v>172</v>
      </c>
      <c r="C67" s="162" t="s">
        <v>5</v>
      </c>
      <c r="D67" s="176">
        <v>0.01</v>
      </c>
      <c r="E67" s="178">
        <f>E65*D67</f>
        <v>0.72</v>
      </c>
      <c r="F67" s="177"/>
      <c r="G67" s="178"/>
      <c r="H67" s="150"/>
      <c r="I67" s="150"/>
    </row>
    <row r="68" spans="1:9" ht="18" customHeight="1">
      <c r="A68" s="141"/>
      <c r="B68" s="179" t="s">
        <v>398</v>
      </c>
      <c r="C68" s="162" t="s">
        <v>175</v>
      </c>
      <c r="D68" s="176">
        <v>0.63</v>
      </c>
      <c r="E68" s="180">
        <f>E65*D68</f>
        <v>45.36</v>
      </c>
      <c r="F68" s="177"/>
      <c r="G68" s="176"/>
      <c r="H68" s="150"/>
      <c r="I68" s="150"/>
    </row>
    <row r="69" spans="1:9" ht="18" customHeight="1">
      <c r="A69" s="141"/>
      <c r="B69" s="179" t="s">
        <v>399</v>
      </c>
      <c r="C69" s="162" t="s">
        <v>175</v>
      </c>
      <c r="D69" s="176">
        <v>0.79</v>
      </c>
      <c r="E69" s="178">
        <f>E65*D69</f>
        <v>56.88</v>
      </c>
      <c r="F69" s="177"/>
      <c r="G69" s="178"/>
      <c r="H69" s="150"/>
      <c r="I69" s="150"/>
    </row>
    <row r="70" spans="1:9" ht="18" customHeight="1">
      <c r="A70" s="141"/>
      <c r="B70" s="161" t="s">
        <v>177</v>
      </c>
      <c r="C70" s="162" t="s">
        <v>5</v>
      </c>
      <c r="D70" s="162">
        <v>0.016</v>
      </c>
      <c r="E70" s="178">
        <f>E65*D70</f>
        <v>1.1520000000000001</v>
      </c>
      <c r="F70" s="177"/>
      <c r="G70" s="178"/>
      <c r="H70" s="150"/>
      <c r="I70" s="150"/>
    </row>
    <row r="71" spans="1:9" ht="18" customHeight="1">
      <c r="A71" s="141"/>
      <c r="B71" s="187" t="s">
        <v>358</v>
      </c>
      <c r="C71" s="157"/>
      <c r="D71" s="157"/>
      <c r="E71" s="165"/>
      <c r="F71" s="141"/>
      <c r="G71" s="149"/>
      <c r="H71" s="150"/>
      <c r="I71" s="150"/>
    </row>
    <row r="72" spans="1:9" ht="36.75" customHeight="1">
      <c r="A72" s="320">
        <v>13</v>
      </c>
      <c r="B72" s="325" t="s">
        <v>359</v>
      </c>
      <c r="C72" s="187" t="s">
        <v>200</v>
      </c>
      <c r="D72" s="326"/>
      <c r="E72" s="327">
        <v>25</v>
      </c>
      <c r="F72" s="188"/>
      <c r="G72" s="155"/>
      <c r="H72" s="150"/>
      <c r="I72" s="150"/>
    </row>
    <row r="73" spans="1:9" ht="18" customHeight="1">
      <c r="A73" s="141">
        <v>13.1</v>
      </c>
      <c r="B73" s="151" t="s">
        <v>171</v>
      </c>
      <c r="C73" s="189" t="s">
        <v>151</v>
      </c>
      <c r="D73" s="188">
        <v>0.0959</v>
      </c>
      <c r="E73" s="174">
        <f>D73*E72</f>
        <v>2.3975</v>
      </c>
      <c r="F73" s="188"/>
      <c r="G73" s="155"/>
      <c r="H73" s="150"/>
      <c r="I73" s="150"/>
    </row>
    <row r="74" spans="1:9" ht="18" customHeight="1">
      <c r="A74" s="141">
        <v>13.2</v>
      </c>
      <c r="B74" s="175" t="s">
        <v>172</v>
      </c>
      <c r="C74" s="156" t="s">
        <v>3</v>
      </c>
      <c r="D74" s="188">
        <v>0.0452</v>
      </c>
      <c r="E74" s="174">
        <f>D74*E72</f>
        <v>1.13</v>
      </c>
      <c r="F74" s="188"/>
      <c r="G74" s="155"/>
      <c r="H74" s="150"/>
      <c r="I74" s="150"/>
    </row>
    <row r="75" spans="1:9" ht="18" customHeight="1">
      <c r="A75" s="141">
        <v>13.3</v>
      </c>
      <c r="B75" s="183" t="s">
        <v>360</v>
      </c>
      <c r="C75" s="156" t="s">
        <v>200</v>
      </c>
      <c r="D75" s="189">
        <v>1.01</v>
      </c>
      <c r="E75" s="174">
        <f>D75*E72</f>
        <v>25.25</v>
      </c>
      <c r="F75" s="190"/>
      <c r="G75" s="155"/>
      <c r="H75" s="150"/>
      <c r="I75" s="150"/>
    </row>
    <row r="76" spans="1:9" ht="18" customHeight="1">
      <c r="A76" s="141">
        <v>13.4</v>
      </c>
      <c r="B76" s="183" t="s">
        <v>361</v>
      </c>
      <c r="C76" s="156" t="s">
        <v>4</v>
      </c>
      <c r="D76" s="174"/>
      <c r="E76" s="174">
        <v>15</v>
      </c>
      <c r="F76" s="190"/>
      <c r="G76" s="155"/>
      <c r="H76" s="150"/>
      <c r="I76" s="150"/>
    </row>
    <row r="77" spans="1:9" ht="18" customHeight="1">
      <c r="A77" s="141">
        <v>13.5</v>
      </c>
      <c r="B77" s="183" t="s">
        <v>362</v>
      </c>
      <c r="C77" s="156" t="s">
        <v>4</v>
      </c>
      <c r="D77" s="174"/>
      <c r="E77" s="174">
        <v>4</v>
      </c>
      <c r="F77" s="190"/>
      <c r="G77" s="155"/>
      <c r="H77" s="150"/>
      <c r="I77" s="150"/>
    </row>
    <row r="78" spans="1:9" ht="18" customHeight="1">
      <c r="A78" s="141">
        <v>13.6</v>
      </c>
      <c r="B78" s="161" t="s">
        <v>177</v>
      </c>
      <c r="C78" s="156" t="s">
        <v>3</v>
      </c>
      <c r="D78" s="188">
        <v>0.0006</v>
      </c>
      <c r="E78" s="174">
        <f>D78*E75</f>
        <v>0.015149999999999999</v>
      </c>
      <c r="F78" s="177"/>
      <c r="G78" s="176"/>
      <c r="H78" s="150"/>
      <c r="I78" s="150"/>
    </row>
    <row r="79" spans="1:9" ht="18" customHeight="1">
      <c r="A79" s="320">
        <v>14</v>
      </c>
      <c r="B79" s="325" t="s">
        <v>363</v>
      </c>
      <c r="C79" s="187" t="s">
        <v>225</v>
      </c>
      <c r="D79" s="326"/>
      <c r="E79" s="327">
        <v>1</v>
      </c>
      <c r="F79" s="188"/>
      <c r="G79" s="155"/>
      <c r="H79" s="150"/>
      <c r="I79" s="150"/>
    </row>
    <row r="80" spans="1:9" ht="18" customHeight="1">
      <c r="A80" s="141">
        <v>14.1</v>
      </c>
      <c r="B80" s="151" t="s">
        <v>171</v>
      </c>
      <c r="C80" s="189" t="s">
        <v>151</v>
      </c>
      <c r="D80" s="188">
        <v>2.19</v>
      </c>
      <c r="E80" s="174">
        <f>D80*E79</f>
        <v>2.19</v>
      </c>
      <c r="F80" s="188"/>
      <c r="G80" s="155"/>
      <c r="H80" s="150"/>
      <c r="I80" s="150"/>
    </row>
    <row r="81" spans="1:9" ht="18" customHeight="1">
      <c r="A81" s="141">
        <v>14.2</v>
      </c>
      <c r="B81" s="175" t="s">
        <v>172</v>
      </c>
      <c r="C81" s="156" t="s">
        <v>3</v>
      </c>
      <c r="D81" s="188">
        <v>0.07</v>
      </c>
      <c r="E81" s="174">
        <f>D81*E79</f>
        <v>0.07</v>
      </c>
      <c r="F81" s="188"/>
      <c r="G81" s="155"/>
      <c r="H81" s="150"/>
      <c r="I81" s="150"/>
    </row>
    <row r="82" spans="1:9" ht="18" customHeight="1">
      <c r="A82" s="141">
        <v>14.3</v>
      </c>
      <c r="B82" s="183" t="s">
        <v>267</v>
      </c>
      <c r="C82" s="156" t="s">
        <v>225</v>
      </c>
      <c r="D82" s="174">
        <v>1</v>
      </c>
      <c r="E82" s="174">
        <f>D82*E79</f>
        <v>1</v>
      </c>
      <c r="F82" s="174"/>
      <c r="G82" s="155"/>
      <c r="H82" s="150"/>
      <c r="I82" s="150"/>
    </row>
    <row r="83" spans="1:9" ht="18" customHeight="1">
      <c r="A83" s="141">
        <v>14.4</v>
      </c>
      <c r="B83" s="161" t="s">
        <v>177</v>
      </c>
      <c r="C83" s="156" t="s">
        <v>3</v>
      </c>
      <c r="D83" s="188">
        <v>0.37</v>
      </c>
      <c r="E83" s="174">
        <f>D83*E79</f>
        <v>0.37</v>
      </c>
      <c r="F83" s="177"/>
      <c r="G83" s="176"/>
      <c r="H83" s="150"/>
      <c r="I83" s="150"/>
    </row>
    <row r="84" spans="1:7" ht="28.5" customHeight="1">
      <c r="A84" s="328">
        <v>15</v>
      </c>
      <c r="B84" s="325" t="s">
        <v>364</v>
      </c>
      <c r="C84" s="187" t="s">
        <v>225</v>
      </c>
      <c r="D84" s="326"/>
      <c r="E84" s="327">
        <v>1</v>
      </c>
      <c r="F84" s="188"/>
      <c r="G84" s="155"/>
    </row>
    <row r="85" spans="1:7" ht="15.75">
      <c r="A85" s="173">
        <v>15.1</v>
      </c>
      <c r="B85" s="158" t="s">
        <v>365</v>
      </c>
      <c r="C85" s="189" t="s">
        <v>151</v>
      </c>
      <c r="D85" s="188">
        <v>3.02</v>
      </c>
      <c r="E85" s="174">
        <f>D85*E84</f>
        <v>3.02</v>
      </c>
      <c r="F85" s="188"/>
      <c r="G85" s="155"/>
    </row>
    <row r="86" spans="1:7" ht="15.75">
      <c r="A86" s="173">
        <v>15.2</v>
      </c>
      <c r="B86" s="175" t="s">
        <v>172</v>
      </c>
      <c r="C86" s="189" t="s">
        <v>366</v>
      </c>
      <c r="D86" s="188">
        <v>0.14</v>
      </c>
      <c r="E86" s="174">
        <f>D86*E84</f>
        <v>0.14</v>
      </c>
      <c r="F86" s="188"/>
      <c r="G86" s="155"/>
    </row>
    <row r="87" spans="1:7" ht="15.75">
      <c r="A87" s="173">
        <v>15.3</v>
      </c>
      <c r="B87" s="183" t="s">
        <v>367</v>
      </c>
      <c r="C87" s="156" t="s">
        <v>225</v>
      </c>
      <c r="D87" s="174">
        <v>1</v>
      </c>
      <c r="E87" s="174">
        <f>D87*E84</f>
        <v>1</v>
      </c>
      <c r="F87" s="174"/>
      <c r="G87" s="155"/>
    </row>
    <row r="88" spans="1:7" ht="21" customHeight="1">
      <c r="A88" s="173">
        <v>15.4</v>
      </c>
      <c r="B88" s="161" t="s">
        <v>177</v>
      </c>
      <c r="C88" s="156" t="s">
        <v>3</v>
      </c>
      <c r="D88" s="188">
        <v>1.32</v>
      </c>
      <c r="E88" s="174">
        <f>D88*E84</f>
        <v>1.32</v>
      </c>
      <c r="F88" s="177"/>
      <c r="G88" s="176"/>
    </row>
    <row r="89" spans="1:9" ht="30.75" customHeight="1">
      <c r="A89" s="320">
        <v>16</v>
      </c>
      <c r="B89" s="329" t="s">
        <v>368</v>
      </c>
      <c r="C89" s="330" t="s">
        <v>4</v>
      </c>
      <c r="D89" s="331"/>
      <c r="E89" s="332">
        <v>1</v>
      </c>
      <c r="F89" s="190"/>
      <c r="G89" s="225"/>
      <c r="H89" s="150"/>
      <c r="I89" s="150"/>
    </row>
    <row r="90" spans="1:9" ht="18" customHeight="1">
      <c r="A90" s="141">
        <v>16.1</v>
      </c>
      <c r="B90" s="151" t="s">
        <v>171</v>
      </c>
      <c r="C90" s="189" t="s">
        <v>151</v>
      </c>
      <c r="D90" s="190">
        <v>0.82</v>
      </c>
      <c r="E90" s="282">
        <f>D90*E89</f>
        <v>0.82</v>
      </c>
      <c r="F90" s="190"/>
      <c r="G90" s="225"/>
      <c r="H90" s="150"/>
      <c r="I90" s="150"/>
    </row>
    <row r="91" spans="1:9" ht="18" customHeight="1">
      <c r="A91" s="141">
        <v>16.2</v>
      </c>
      <c r="B91" s="175" t="s">
        <v>172</v>
      </c>
      <c r="C91" s="156" t="s">
        <v>3</v>
      </c>
      <c r="D91" s="190">
        <v>0.02</v>
      </c>
      <c r="E91" s="225">
        <f>D91*E89</f>
        <v>0.02</v>
      </c>
      <c r="F91" s="190"/>
      <c r="G91" s="225"/>
      <c r="H91" s="150"/>
      <c r="I91" s="150"/>
    </row>
    <row r="92" spans="1:9" ht="18" customHeight="1">
      <c r="A92" s="141">
        <v>16.3</v>
      </c>
      <c r="B92" s="281" t="s">
        <v>369</v>
      </c>
      <c r="C92" s="156" t="s">
        <v>4</v>
      </c>
      <c r="D92" s="174">
        <v>1</v>
      </c>
      <c r="E92" s="282">
        <f>D92*E89</f>
        <v>1</v>
      </c>
      <c r="F92" s="282"/>
      <c r="G92" s="225"/>
      <c r="H92" s="150"/>
      <c r="I92" s="150"/>
    </row>
    <row r="93" spans="1:9" ht="18" customHeight="1">
      <c r="A93" s="141">
        <v>16.4</v>
      </c>
      <c r="B93" s="161" t="s">
        <v>177</v>
      </c>
      <c r="C93" s="156" t="s">
        <v>3</v>
      </c>
      <c r="D93" s="190">
        <v>0.07</v>
      </c>
      <c r="E93" s="282">
        <f>D93*E89</f>
        <v>0.07</v>
      </c>
      <c r="F93" s="177"/>
      <c r="G93" s="176"/>
      <c r="H93" s="150"/>
      <c r="I93" s="150"/>
    </row>
    <row r="94" spans="1:9" ht="36" customHeight="1">
      <c r="A94" s="320">
        <v>17</v>
      </c>
      <c r="B94" s="325" t="s">
        <v>268</v>
      </c>
      <c r="C94" s="187" t="s">
        <v>200</v>
      </c>
      <c r="D94" s="326"/>
      <c r="E94" s="327">
        <v>5</v>
      </c>
      <c r="F94" s="190"/>
      <c r="G94" s="155"/>
      <c r="H94" s="150"/>
      <c r="I94" s="150"/>
    </row>
    <row r="95" spans="1:9" ht="18" customHeight="1">
      <c r="A95" s="141">
        <v>17.1</v>
      </c>
      <c r="B95" s="151" t="s">
        <v>171</v>
      </c>
      <c r="C95" s="189" t="s">
        <v>151</v>
      </c>
      <c r="D95" s="188">
        <v>0.609</v>
      </c>
      <c r="E95" s="174">
        <f>D95*E94</f>
        <v>3.045</v>
      </c>
      <c r="F95" s="190"/>
      <c r="G95" s="155"/>
      <c r="H95" s="150"/>
      <c r="I95" s="150"/>
    </row>
    <row r="96" spans="1:9" ht="18" customHeight="1">
      <c r="A96" s="141">
        <v>17.2</v>
      </c>
      <c r="B96" s="175" t="s">
        <v>172</v>
      </c>
      <c r="C96" s="156" t="s">
        <v>3</v>
      </c>
      <c r="D96" s="188">
        <v>0.0021</v>
      </c>
      <c r="E96" s="191">
        <f>D96*E94</f>
        <v>0.010499999999999999</v>
      </c>
      <c r="F96" s="190"/>
      <c r="G96" s="155"/>
      <c r="H96" s="150"/>
      <c r="I96" s="150"/>
    </row>
    <row r="97" spans="1:9" ht="18" customHeight="1">
      <c r="A97" s="141">
        <v>17.3</v>
      </c>
      <c r="B97" s="183" t="s">
        <v>269</v>
      </c>
      <c r="C97" s="156" t="s">
        <v>200</v>
      </c>
      <c r="D97" s="174">
        <v>1</v>
      </c>
      <c r="E97" s="174">
        <f>D97*E94</f>
        <v>5</v>
      </c>
      <c r="F97" s="190"/>
      <c r="G97" s="155"/>
      <c r="H97" s="150"/>
      <c r="I97" s="150"/>
    </row>
    <row r="98" spans="1:9" ht="18" customHeight="1">
      <c r="A98" s="141">
        <v>17.4</v>
      </c>
      <c r="B98" s="183" t="s">
        <v>270</v>
      </c>
      <c r="C98" s="156" t="s">
        <v>4</v>
      </c>
      <c r="D98" s="188"/>
      <c r="E98" s="174">
        <v>15</v>
      </c>
      <c r="F98" s="188"/>
      <c r="G98" s="155"/>
      <c r="H98" s="150"/>
      <c r="I98" s="150"/>
    </row>
    <row r="99" spans="1:9" ht="18" customHeight="1">
      <c r="A99" s="141">
        <v>17.5</v>
      </c>
      <c r="B99" s="161" t="s">
        <v>177</v>
      </c>
      <c r="C99" s="156" t="s">
        <v>3</v>
      </c>
      <c r="D99" s="188">
        <v>0.156</v>
      </c>
      <c r="E99" s="174">
        <f>D99*E94</f>
        <v>0.78</v>
      </c>
      <c r="F99" s="177"/>
      <c r="G99" s="176"/>
      <c r="H99" s="150"/>
      <c r="I99" s="150"/>
    </row>
    <row r="100" spans="1:7" ht="31.5">
      <c r="A100" s="328">
        <v>18</v>
      </c>
      <c r="B100" s="325" t="s">
        <v>271</v>
      </c>
      <c r="C100" s="187" t="s">
        <v>200</v>
      </c>
      <c r="D100" s="326"/>
      <c r="E100" s="327">
        <v>33</v>
      </c>
      <c r="F100" s="188"/>
      <c r="G100" s="155"/>
    </row>
    <row r="101" spans="1:7" ht="15.75">
      <c r="A101" s="173">
        <v>18.1</v>
      </c>
      <c r="B101" s="183" t="s">
        <v>272</v>
      </c>
      <c r="C101" s="189" t="s">
        <v>151</v>
      </c>
      <c r="D101" s="188">
        <v>0.583</v>
      </c>
      <c r="E101" s="174">
        <f>D101*E100</f>
        <v>19.238999999999997</v>
      </c>
      <c r="F101" s="188"/>
      <c r="G101" s="155"/>
    </row>
    <row r="102" spans="1:7" ht="18.75" customHeight="1">
      <c r="A102" s="173">
        <v>18.2</v>
      </c>
      <c r="B102" s="183" t="s">
        <v>273</v>
      </c>
      <c r="C102" s="156" t="s">
        <v>3</v>
      </c>
      <c r="D102" s="188">
        <v>0.0046</v>
      </c>
      <c r="E102" s="191">
        <f>D102*E100</f>
        <v>0.1518</v>
      </c>
      <c r="F102" s="188"/>
      <c r="G102" s="155"/>
    </row>
    <row r="103" spans="1:7" ht="31.5">
      <c r="A103" s="173">
        <v>18.3</v>
      </c>
      <c r="B103" s="183" t="s">
        <v>274</v>
      </c>
      <c r="C103" s="156" t="s">
        <v>200</v>
      </c>
      <c r="D103" s="174">
        <v>1</v>
      </c>
      <c r="E103" s="174">
        <f>D103*E100</f>
        <v>33</v>
      </c>
      <c r="F103" s="190"/>
      <c r="G103" s="155"/>
    </row>
    <row r="104" spans="1:7" ht="15.75">
      <c r="A104" s="173">
        <v>18.4</v>
      </c>
      <c r="B104" s="161" t="s">
        <v>177</v>
      </c>
      <c r="C104" s="156" t="s">
        <v>3</v>
      </c>
      <c r="D104" s="188">
        <v>0.208</v>
      </c>
      <c r="E104" s="174">
        <f>D104*E100</f>
        <v>6.864</v>
      </c>
      <c r="F104" s="177"/>
      <c r="G104" s="176"/>
    </row>
    <row r="105" spans="1:9" ht="18" customHeight="1">
      <c r="A105" s="173"/>
      <c r="B105" s="187" t="s">
        <v>370</v>
      </c>
      <c r="C105" s="157"/>
      <c r="D105" s="157"/>
      <c r="E105" s="165"/>
      <c r="F105" s="141"/>
      <c r="G105" s="149"/>
      <c r="H105" s="150"/>
      <c r="I105" s="150"/>
    </row>
    <row r="106" spans="1:9" ht="27.75" customHeight="1">
      <c r="A106" s="320">
        <v>19</v>
      </c>
      <c r="B106" s="333" t="s">
        <v>371</v>
      </c>
      <c r="C106" s="317" t="s">
        <v>372</v>
      </c>
      <c r="D106" s="334"/>
      <c r="E106" s="335">
        <v>0.6</v>
      </c>
      <c r="F106" s="283"/>
      <c r="G106" s="165"/>
      <c r="H106" s="150"/>
      <c r="I106" s="150"/>
    </row>
    <row r="107" spans="1:9" ht="18" customHeight="1">
      <c r="A107" s="141">
        <v>19.1</v>
      </c>
      <c r="B107" s="151" t="s">
        <v>171</v>
      </c>
      <c r="C107" s="157" t="s">
        <v>41</v>
      </c>
      <c r="D107" s="159">
        <v>13</v>
      </c>
      <c r="E107" s="159">
        <f>E106*D107</f>
        <v>7.8</v>
      </c>
      <c r="F107" s="283"/>
      <c r="G107" s="165"/>
      <c r="H107" s="150"/>
      <c r="I107" s="150"/>
    </row>
    <row r="108" spans="1:9" ht="18" customHeight="1">
      <c r="A108" s="141">
        <v>19.2</v>
      </c>
      <c r="B108" s="182" t="s">
        <v>172</v>
      </c>
      <c r="C108" s="157" t="s">
        <v>5</v>
      </c>
      <c r="D108" s="157">
        <v>3.28</v>
      </c>
      <c r="E108" s="165">
        <f>E106*D108</f>
        <v>1.9679999999999997</v>
      </c>
      <c r="F108" s="283"/>
      <c r="G108" s="165"/>
      <c r="H108" s="150"/>
      <c r="I108" s="150"/>
    </row>
    <row r="109" spans="1:9" ht="32.25" customHeight="1">
      <c r="A109" s="141">
        <v>19.3</v>
      </c>
      <c r="B109" s="164" t="s">
        <v>373</v>
      </c>
      <c r="C109" s="157" t="s">
        <v>200</v>
      </c>
      <c r="D109" s="159">
        <v>101</v>
      </c>
      <c r="E109" s="165">
        <f>E106*D109</f>
        <v>60.599999999999994</v>
      </c>
      <c r="F109" s="149"/>
      <c r="G109" s="149"/>
      <c r="H109" s="150"/>
      <c r="I109" s="150"/>
    </row>
    <row r="110" spans="1:9" ht="18" customHeight="1">
      <c r="A110" s="141">
        <v>19.4</v>
      </c>
      <c r="B110" s="183" t="s">
        <v>263</v>
      </c>
      <c r="C110" s="157" t="s">
        <v>5</v>
      </c>
      <c r="D110" s="157">
        <v>5.5</v>
      </c>
      <c r="E110" s="166">
        <f>E106*D110</f>
        <v>3.3</v>
      </c>
      <c r="F110" s="152"/>
      <c r="G110" s="149"/>
      <c r="H110" s="150"/>
      <c r="I110" s="150"/>
    </row>
    <row r="111" spans="1:9" ht="38.25" customHeight="1">
      <c r="A111" s="320">
        <v>20</v>
      </c>
      <c r="B111" s="336" t="s">
        <v>374</v>
      </c>
      <c r="C111" s="337" t="s">
        <v>218</v>
      </c>
      <c r="D111" s="338"/>
      <c r="E111" s="338">
        <v>3</v>
      </c>
      <c r="F111" s="285"/>
      <c r="G111" s="286"/>
      <c r="H111" s="150"/>
      <c r="I111" s="150"/>
    </row>
    <row r="112" spans="1:9" ht="18" customHeight="1">
      <c r="A112" s="141">
        <v>20.1</v>
      </c>
      <c r="B112" s="151" t="s">
        <v>171</v>
      </c>
      <c r="C112" s="144" t="s">
        <v>151</v>
      </c>
      <c r="D112" s="287">
        <v>0.372</v>
      </c>
      <c r="E112" s="227">
        <f>E111*D112</f>
        <v>1.116</v>
      </c>
      <c r="F112" s="285"/>
      <c r="G112" s="286"/>
      <c r="H112" s="150"/>
      <c r="I112" s="150"/>
    </row>
    <row r="113" spans="1:9" ht="18" customHeight="1">
      <c r="A113" s="141">
        <v>20.2</v>
      </c>
      <c r="B113" s="288" t="s">
        <v>224</v>
      </c>
      <c r="C113" s="144" t="s">
        <v>225</v>
      </c>
      <c r="D113" s="284">
        <v>1</v>
      </c>
      <c r="E113" s="284">
        <f>E111*D113</f>
        <v>3</v>
      </c>
      <c r="F113" s="284"/>
      <c r="G113" s="286"/>
      <c r="H113" s="150"/>
      <c r="I113" s="150"/>
    </row>
    <row r="114" spans="1:9" ht="18" customHeight="1">
      <c r="A114" s="141">
        <v>20.3</v>
      </c>
      <c r="B114" s="161" t="s">
        <v>177</v>
      </c>
      <c r="C114" s="144" t="s">
        <v>2</v>
      </c>
      <c r="D114" s="289">
        <v>0.1284</v>
      </c>
      <c r="E114" s="227">
        <f>E111*D114</f>
        <v>0.3852</v>
      </c>
      <c r="F114" s="177"/>
      <c r="G114" s="176"/>
      <c r="H114" s="150"/>
      <c r="I114" s="150"/>
    </row>
    <row r="115" spans="1:9" ht="42" customHeight="1">
      <c r="A115" s="320">
        <v>21</v>
      </c>
      <c r="B115" s="336" t="s">
        <v>375</v>
      </c>
      <c r="C115" s="337" t="s">
        <v>218</v>
      </c>
      <c r="D115" s="338"/>
      <c r="E115" s="338">
        <v>3</v>
      </c>
      <c r="F115" s="284"/>
      <c r="G115" s="286"/>
      <c r="H115" s="150"/>
      <c r="I115" s="150"/>
    </row>
    <row r="116" spans="1:9" ht="18" customHeight="1">
      <c r="A116" s="141">
        <v>21.1</v>
      </c>
      <c r="B116" s="151" t="s">
        <v>171</v>
      </c>
      <c r="C116" s="144" t="s">
        <v>151</v>
      </c>
      <c r="D116" s="287">
        <v>0.392</v>
      </c>
      <c r="E116" s="227">
        <f>E115*D116</f>
        <v>1.1760000000000002</v>
      </c>
      <c r="F116" s="284"/>
      <c r="G116" s="286"/>
      <c r="H116" s="150"/>
      <c r="I116" s="150"/>
    </row>
    <row r="117" spans="1:9" ht="18" customHeight="1">
      <c r="A117" s="141">
        <v>21.2</v>
      </c>
      <c r="B117" s="288" t="s">
        <v>226</v>
      </c>
      <c r="C117" s="144" t="s">
        <v>225</v>
      </c>
      <c r="D117" s="284">
        <v>1</v>
      </c>
      <c r="E117" s="227">
        <f>E115*D117</f>
        <v>3</v>
      </c>
      <c r="F117" s="118"/>
      <c r="G117" s="286"/>
      <c r="H117" s="150"/>
      <c r="I117" s="150"/>
    </row>
    <row r="118" spans="1:9" ht="18" customHeight="1">
      <c r="A118" s="141">
        <v>21.3</v>
      </c>
      <c r="B118" s="161" t="s">
        <v>177</v>
      </c>
      <c r="C118" s="144" t="s">
        <v>2</v>
      </c>
      <c r="D118" s="287">
        <v>0.094</v>
      </c>
      <c r="E118" s="227">
        <f>E115*D118</f>
        <v>0.28200000000000003</v>
      </c>
      <c r="F118" s="177"/>
      <c r="G118" s="176"/>
      <c r="H118" s="150"/>
      <c r="I118" s="150"/>
    </row>
    <row r="119" spans="1:9" ht="36" customHeight="1">
      <c r="A119" s="320">
        <v>22</v>
      </c>
      <c r="B119" s="336" t="s">
        <v>376</v>
      </c>
      <c r="C119" s="337" t="s">
        <v>225</v>
      </c>
      <c r="D119" s="338"/>
      <c r="E119" s="338">
        <v>6</v>
      </c>
      <c r="F119" s="284"/>
      <c r="G119" s="286"/>
      <c r="H119" s="150"/>
      <c r="I119" s="150"/>
    </row>
    <row r="120" spans="1:9" ht="18" customHeight="1">
      <c r="A120" s="141">
        <v>22.1</v>
      </c>
      <c r="B120" s="151" t="s">
        <v>171</v>
      </c>
      <c r="C120" s="144" t="s">
        <v>151</v>
      </c>
      <c r="D120" s="227">
        <v>1.02</v>
      </c>
      <c r="E120" s="227">
        <f>E119*D120</f>
        <v>6.12</v>
      </c>
      <c r="F120" s="284"/>
      <c r="G120" s="286"/>
      <c r="H120" s="150"/>
      <c r="I120" s="150"/>
    </row>
    <row r="121" spans="1:9" ht="18" customHeight="1">
      <c r="A121" s="141">
        <v>22.2</v>
      </c>
      <c r="B121" s="161" t="s">
        <v>172</v>
      </c>
      <c r="C121" s="50" t="s">
        <v>2</v>
      </c>
      <c r="D121" s="227">
        <v>0.01</v>
      </c>
      <c r="E121" s="227">
        <f>E119*D121</f>
        <v>0.06</v>
      </c>
      <c r="F121" s="284"/>
      <c r="G121" s="286"/>
      <c r="H121" s="150"/>
      <c r="I121" s="150"/>
    </row>
    <row r="122" spans="1:9" ht="18" customHeight="1">
      <c r="A122" s="141">
        <v>22.3</v>
      </c>
      <c r="B122" s="210" t="s">
        <v>229</v>
      </c>
      <c r="C122" s="144" t="s">
        <v>225</v>
      </c>
      <c r="D122" s="284">
        <v>1</v>
      </c>
      <c r="E122" s="227">
        <f>E119*D122</f>
        <v>6</v>
      </c>
      <c r="F122" s="284"/>
      <c r="G122" s="286"/>
      <c r="H122" s="150"/>
      <c r="I122" s="150"/>
    </row>
    <row r="123" spans="1:9" ht="18" customHeight="1">
      <c r="A123" s="141">
        <v>22.4</v>
      </c>
      <c r="B123" s="161" t="s">
        <v>177</v>
      </c>
      <c r="C123" s="144" t="s">
        <v>2</v>
      </c>
      <c r="D123" s="284">
        <v>0.3</v>
      </c>
      <c r="E123" s="227">
        <f>E119*D123</f>
        <v>1.7999999999999998</v>
      </c>
      <c r="F123" s="177"/>
      <c r="G123" s="176"/>
      <c r="H123" s="150"/>
      <c r="I123" s="150"/>
    </row>
    <row r="124" spans="1:9" ht="18" customHeight="1">
      <c r="A124" s="192"/>
      <c r="B124" s="193" t="s">
        <v>12</v>
      </c>
      <c r="C124" s="194" t="s">
        <v>5</v>
      </c>
      <c r="D124" s="193"/>
      <c r="E124" s="193"/>
      <c r="F124" s="290"/>
      <c r="G124" s="196"/>
      <c r="H124" s="198"/>
      <c r="I124" s="150"/>
    </row>
    <row r="125" spans="1:9" ht="18.75" customHeight="1">
      <c r="A125" s="192"/>
      <c r="B125" s="64" t="s">
        <v>276</v>
      </c>
      <c r="C125" s="194" t="s">
        <v>5</v>
      </c>
      <c r="D125" s="199"/>
      <c r="E125" s="200"/>
      <c r="F125" s="291"/>
      <c r="G125" s="200"/>
      <c r="H125" s="198"/>
      <c r="I125" s="150"/>
    </row>
    <row r="126" spans="1:9" ht="19.5" customHeight="1">
      <c r="A126" s="192"/>
      <c r="B126" s="64" t="s">
        <v>12</v>
      </c>
      <c r="C126" s="194" t="s">
        <v>5</v>
      </c>
      <c r="D126" s="199"/>
      <c r="E126" s="200"/>
      <c r="F126" s="291"/>
      <c r="G126" s="200"/>
      <c r="H126" s="198"/>
      <c r="I126" s="150"/>
    </row>
    <row r="127" spans="1:9" ht="19.5" customHeight="1">
      <c r="A127" s="192"/>
      <c r="B127" s="64" t="s">
        <v>236</v>
      </c>
      <c r="C127" s="194" t="s">
        <v>5</v>
      </c>
      <c r="D127" s="199"/>
      <c r="E127" s="200"/>
      <c r="F127" s="291"/>
      <c r="G127" s="200"/>
      <c r="H127" s="198"/>
      <c r="I127" s="150"/>
    </row>
    <row r="128" spans="1:9" ht="19.5" customHeight="1">
      <c r="A128" s="192"/>
      <c r="B128" s="64" t="s">
        <v>12</v>
      </c>
      <c r="C128" s="194" t="s">
        <v>5</v>
      </c>
      <c r="D128" s="199"/>
      <c r="E128" s="200"/>
      <c r="F128" s="200"/>
      <c r="G128" s="200"/>
      <c r="H128" s="198"/>
      <c r="I128" s="150"/>
    </row>
    <row r="129" spans="1:9" ht="7.5" customHeight="1">
      <c r="A129" s="442"/>
      <c r="B129" s="442"/>
      <c r="C129" s="442"/>
      <c r="D129" s="442"/>
      <c r="E129" s="442"/>
      <c r="F129" s="442"/>
      <c r="G129" s="442"/>
      <c r="H129" s="198"/>
      <c r="I129" s="150"/>
    </row>
    <row r="130" spans="1:9" ht="30" customHeight="1">
      <c r="A130" s="201"/>
      <c r="B130" s="202"/>
      <c r="C130" s="203"/>
      <c r="D130" s="203"/>
      <c r="E130" s="451"/>
      <c r="F130" s="451"/>
      <c r="G130" s="451"/>
      <c r="H130" s="150"/>
      <c r="I130" s="150"/>
    </row>
  </sheetData>
  <sheetProtection/>
  <mergeCells count="10">
    <mergeCell ref="B1:G1"/>
    <mergeCell ref="B2:G2"/>
    <mergeCell ref="B3:G3"/>
    <mergeCell ref="F4:G4"/>
    <mergeCell ref="A129:G129"/>
    <mergeCell ref="E130:G130"/>
    <mergeCell ref="A4:A5"/>
    <mergeCell ref="B4:B5"/>
    <mergeCell ref="C4:C5"/>
    <mergeCell ref="D4:E4"/>
  </mergeCells>
  <printOptions/>
  <pageMargins left="0.7" right="0.7" top="0.75" bottom="0.75" header="0.3" footer="0.3"/>
  <pageSetup fitToHeight="0" fitToWidth="1" orientation="landscape" paperSize="9" scale="87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maia takidze</cp:lastModifiedBy>
  <cp:lastPrinted>2021-06-15T08:08:01Z</cp:lastPrinted>
  <dcterms:created xsi:type="dcterms:W3CDTF">2005-10-04T05:52:32Z</dcterms:created>
  <dcterms:modified xsi:type="dcterms:W3CDTF">2021-08-30T14:14:44Z</dcterms:modified>
  <cp:category/>
  <cp:version/>
  <cp:contentType/>
  <cp:contentStatus/>
</cp:coreProperties>
</file>