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s.magradze\Desktop\დოკუმენტაცია-მზიური სპორტული მოედნის რეაბილიტაცია\დოკუმენტაცია\"/>
    </mc:Choice>
  </mc:AlternateContent>
  <bookViews>
    <workbookView xWindow="0" yWindow="0" windowWidth="26550" windowHeight="11520" tabRatio="950"/>
  </bookViews>
  <sheets>
    <sheet name="კრებსითი" sheetId="125" r:id="rId1"/>
    <sheet name="სამშ-სარემ სამუშაო" sheetId="131" r:id="rId2"/>
    <sheet name="შიდა კანალიზაცია" sheetId="133" r:id="rId3"/>
    <sheet name="შიდა წყალი" sheetId="134" r:id="rId4"/>
    <sheet name="ელ.მომარაგება" sheetId="135" r:id="rId5"/>
    <sheet name="კონდიცირება" sheetId="139" r:id="rId6"/>
    <sheet name="გარე ქსელები" sheetId="136" r:id="rId7"/>
    <sheet name="განათება" sheetId="113" r:id="rId8"/>
    <sheet name="ტერიტორიის კეთილმოწყობა" sheetId="140" r:id="rId9"/>
    <sheet name="დენდროლოგია" sheetId="137" r:id="rId10"/>
  </sheets>
  <externalReferences>
    <externalReference r:id="rId11"/>
  </externalReferences>
  <definedNames>
    <definedName name="_xlnm._FilterDatabase" localSheetId="7" hidden="1">განათება!$A$6:$Q$34</definedName>
    <definedName name="_xlnm._FilterDatabase" localSheetId="4" hidden="1">ელ.მომარაგება!$I$1:$I$45</definedName>
    <definedName name="_xlnm._FilterDatabase" localSheetId="1" hidden="1">'სამშ-სარემ სამუშაო'!$A$5:$P$96</definedName>
    <definedName name="prig">[1]PRE_RIG!$A$12:$AY$194</definedName>
    <definedName name="_xlnm.Print_Area" localSheetId="7">განათება!$A$1:$N$116</definedName>
    <definedName name="_xlnm.Print_Area" localSheetId="6">'გარე ქსელები'!$A$1:$N$24</definedName>
    <definedName name="_xlnm.Print_Area" localSheetId="9">დენდროლოგია!$A$1:$N$14</definedName>
    <definedName name="_xlnm.Print_Area" localSheetId="4">ელ.მომარაგება!$A$1:$N$45</definedName>
    <definedName name="_xlnm.Print_Area" localSheetId="5">კონდიცირება!$A$1:$N$11</definedName>
    <definedName name="_xlnm.Print_Area" localSheetId="0">კრებსითი!$A$1:$D$37</definedName>
    <definedName name="_xlnm.Print_Area" localSheetId="1">'სამშ-სარემ სამუშაო'!$A$1:$N$101</definedName>
    <definedName name="_xlnm.Print_Area" localSheetId="8">'ტერიტორიის კეთილმოწყობა'!$A$1:$N$18</definedName>
    <definedName name="_xlnm.Print_Titles" localSheetId="1">'სამშ-სარემ სამუშაო'!$5:$5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13" l="1"/>
  <c r="G21" i="113"/>
  <c r="N38" i="113" l="1"/>
  <c r="M34" i="113"/>
  <c r="J34" i="113"/>
  <c r="M32" i="113"/>
  <c r="J32" i="113"/>
  <c r="G32" i="113"/>
  <c r="M31" i="113"/>
  <c r="J31" i="113"/>
  <c r="G31" i="113"/>
  <c r="M30" i="113"/>
  <c r="J30" i="113"/>
  <c r="G30" i="113"/>
  <c r="M29" i="113"/>
  <c r="J29" i="113"/>
  <c r="G29" i="113"/>
  <c r="M28" i="113"/>
  <c r="J28" i="113"/>
  <c r="G28" i="113"/>
  <c r="M27" i="113"/>
  <c r="J27" i="113"/>
  <c r="G27" i="113"/>
  <c r="M26" i="113"/>
  <c r="J26" i="113"/>
  <c r="G26" i="113"/>
  <c r="M25" i="113"/>
  <c r="J25" i="113"/>
  <c r="G25" i="113"/>
  <c r="M24" i="113"/>
  <c r="J24" i="113"/>
  <c r="G24" i="113"/>
  <c r="M22" i="113"/>
  <c r="J22" i="113"/>
  <c r="G22" i="113"/>
  <c r="M21" i="113"/>
  <c r="J21" i="113"/>
  <c r="M20" i="113"/>
  <c r="J20" i="113"/>
  <c r="G20" i="113"/>
  <c r="M19" i="113"/>
  <c r="J19" i="113"/>
  <c r="G19" i="113"/>
  <c r="M18" i="113"/>
  <c r="J18" i="113"/>
  <c r="G18" i="113"/>
  <c r="M17" i="113"/>
  <c r="J17" i="113"/>
  <c r="G17" i="113"/>
  <c r="M16" i="113"/>
  <c r="J16" i="113"/>
  <c r="G16" i="113"/>
  <c r="M15" i="113"/>
  <c r="J15" i="113"/>
  <c r="G15" i="113"/>
  <c r="M14" i="113"/>
  <c r="J14" i="113"/>
  <c r="G14" i="113"/>
  <c r="M13" i="113"/>
  <c r="J13" i="113"/>
  <c r="G13" i="113"/>
  <c r="M12" i="113"/>
  <c r="J12" i="113"/>
  <c r="G12" i="113"/>
  <c r="M11" i="113"/>
  <c r="J11" i="113"/>
  <c r="G11" i="113"/>
  <c r="M10" i="113"/>
  <c r="J10" i="113"/>
  <c r="G10" i="113"/>
  <c r="M9" i="113"/>
  <c r="J9" i="113"/>
  <c r="G9" i="113"/>
  <c r="M8" i="113"/>
  <c r="J8" i="113"/>
  <c r="G8" i="113"/>
  <c r="M7" i="113"/>
  <c r="J7" i="113"/>
  <c r="G7" i="113"/>
  <c r="M35" i="113" l="1"/>
  <c r="J35" i="113"/>
  <c r="G35" i="113"/>
  <c r="N7" i="113"/>
  <c r="N34" i="113"/>
  <c r="N9" i="113"/>
  <c r="N13" i="113"/>
  <c r="N17" i="113"/>
  <c r="N21" i="113"/>
  <c r="N26" i="113"/>
  <c r="N30" i="113"/>
  <c r="J36" i="113"/>
  <c r="N12" i="113"/>
  <c r="N25" i="113"/>
  <c r="N11" i="113"/>
  <c r="N15" i="113"/>
  <c r="N19" i="113"/>
  <c r="N24" i="113"/>
  <c r="N28" i="113"/>
  <c r="N32" i="113"/>
  <c r="N8" i="113"/>
  <c r="N16" i="113"/>
  <c r="N20" i="113"/>
  <c r="N29" i="113"/>
  <c r="G36" i="113"/>
  <c r="N10" i="113"/>
  <c r="N14" i="113"/>
  <c r="N18" i="113"/>
  <c r="N22" i="113"/>
  <c r="N27" i="113"/>
  <c r="N31" i="113"/>
  <c r="M36" i="113"/>
  <c r="N35" i="113" l="1"/>
  <c r="G37" i="113"/>
  <c r="J37" i="113"/>
  <c r="N40" i="113" s="1"/>
  <c r="N36" i="113"/>
  <c r="N39" i="113" s="1"/>
  <c r="M37" i="113"/>
  <c r="N41" i="113" l="1"/>
  <c r="N42" i="113" s="1"/>
  <c r="N43" i="113" s="1"/>
  <c r="D15" i="125" s="1"/>
  <c r="N37" i="113"/>
  <c r="G95" i="131" l="1"/>
  <c r="M6" i="140" l="1"/>
  <c r="J6" i="140"/>
  <c r="G7" i="140"/>
  <c r="G8" i="140"/>
  <c r="G10" i="140"/>
  <c r="G11" i="140"/>
  <c r="G6" i="140"/>
  <c r="M6" i="137" l="1"/>
  <c r="M7" i="137"/>
  <c r="M5" i="137"/>
  <c r="J6" i="137"/>
  <c r="J7" i="137"/>
  <c r="J5" i="137"/>
  <c r="G6" i="137"/>
  <c r="G7" i="137"/>
  <c r="G5" i="137"/>
  <c r="M7" i="140"/>
  <c r="M8" i="140"/>
  <c r="M12" i="140" s="1"/>
  <c r="M10" i="140"/>
  <c r="M11" i="140"/>
  <c r="J7" i="140"/>
  <c r="J8" i="140"/>
  <c r="J10" i="140"/>
  <c r="J11" i="140"/>
  <c r="N11" i="140"/>
  <c r="M6" i="136"/>
  <c r="M7" i="136"/>
  <c r="M8" i="136"/>
  <c r="M9" i="136"/>
  <c r="M10" i="136"/>
  <c r="M11" i="136"/>
  <c r="M12" i="136"/>
  <c r="M13" i="136"/>
  <c r="M14" i="136"/>
  <c r="M15" i="136"/>
  <c r="M16" i="136"/>
  <c r="M17" i="136"/>
  <c r="J6" i="136"/>
  <c r="J7" i="136"/>
  <c r="J8" i="136"/>
  <c r="J9" i="136"/>
  <c r="J10" i="136"/>
  <c r="J11" i="136"/>
  <c r="J12" i="136"/>
  <c r="J13" i="136"/>
  <c r="J14" i="136"/>
  <c r="J15" i="136"/>
  <c r="J16" i="136"/>
  <c r="J17" i="136"/>
  <c r="G6" i="136"/>
  <c r="N6" i="136" s="1"/>
  <c r="G7" i="136"/>
  <c r="N7" i="136" s="1"/>
  <c r="G8" i="136"/>
  <c r="N8" i="136" s="1"/>
  <c r="G9" i="136"/>
  <c r="N9" i="136" s="1"/>
  <c r="G10" i="136"/>
  <c r="N10" i="136" s="1"/>
  <c r="G11" i="136"/>
  <c r="N11" i="136" s="1"/>
  <c r="G12" i="136"/>
  <c r="N12" i="136" s="1"/>
  <c r="G13" i="136"/>
  <c r="N13" i="136" s="1"/>
  <c r="G14" i="136"/>
  <c r="N14" i="136" s="1"/>
  <c r="G15" i="136"/>
  <c r="N15" i="136" s="1"/>
  <c r="G16" i="136"/>
  <c r="N16" i="136" s="1"/>
  <c r="G17" i="136"/>
  <c r="N17" i="136" s="1"/>
  <c r="M5" i="136"/>
  <c r="J5" i="136"/>
  <c r="G5" i="136"/>
  <c r="M5" i="139"/>
  <c r="M6" i="139" s="1"/>
  <c r="J5" i="139"/>
  <c r="J6" i="139" s="1"/>
  <c r="G5" i="139"/>
  <c r="G7" i="139" s="1"/>
  <c r="N8" i="140" l="1"/>
  <c r="N6" i="137"/>
  <c r="N5" i="137"/>
  <c r="N7" i="137"/>
  <c r="N6" i="140"/>
  <c r="N7" i="140"/>
  <c r="J12" i="140"/>
  <c r="N10" i="140"/>
  <c r="G12" i="140"/>
  <c r="N5" i="136"/>
  <c r="J18" i="136"/>
  <c r="N5" i="139"/>
  <c r="G18" i="136"/>
  <c r="G6" i="139"/>
  <c r="M39" i="135"/>
  <c r="M38" i="135"/>
  <c r="M37" i="135"/>
  <c r="M36" i="135"/>
  <c r="M35" i="135"/>
  <c r="M32" i="135"/>
  <c r="M31" i="135"/>
  <c r="M30" i="135"/>
  <c r="M27" i="135"/>
  <c r="M26" i="135"/>
  <c r="M25" i="135"/>
  <c r="M24" i="135"/>
  <c r="M22" i="135"/>
  <c r="M21" i="135"/>
  <c r="M20" i="135"/>
  <c r="M19" i="135"/>
  <c r="M18" i="135"/>
  <c r="M17" i="135"/>
  <c r="M16" i="135"/>
  <c r="M15" i="135"/>
  <c r="M14" i="135"/>
  <c r="J39" i="135"/>
  <c r="J38" i="135"/>
  <c r="J37" i="135"/>
  <c r="J36" i="135"/>
  <c r="J35" i="135"/>
  <c r="J32" i="135"/>
  <c r="J31" i="135"/>
  <c r="J30" i="135"/>
  <c r="J27" i="135"/>
  <c r="J26" i="135"/>
  <c r="J25" i="135"/>
  <c r="J24" i="135"/>
  <c r="J22" i="135"/>
  <c r="J21" i="135"/>
  <c r="J20" i="135"/>
  <c r="J19" i="135"/>
  <c r="J18" i="135"/>
  <c r="J17" i="135"/>
  <c r="J16" i="135"/>
  <c r="J15" i="135"/>
  <c r="J14" i="135"/>
  <c r="G39" i="135"/>
  <c r="G38" i="135"/>
  <c r="G37" i="135"/>
  <c r="G36" i="135"/>
  <c r="G35" i="135"/>
  <c r="G32" i="135"/>
  <c r="G31" i="135"/>
  <c r="G30" i="135"/>
  <c r="G25" i="135"/>
  <c r="G26" i="135"/>
  <c r="G27" i="135"/>
  <c r="G24" i="135"/>
  <c r="G15" i="135"/>
  <c r="G16" i="135"/>
  <c r="N16" i="135" s="1"/>
  <c r="G17" i="135"/>
  <c r="G18" i="135"/>
  <c r="N18" i="135" s="1"/>
  <c r="G19" i="135"/>
  <c r="G20" i="135"/>
  <c r="N20" i="135" s="1"/>
  <c r="G21" i="135"/>
  <c r="G22" i="135"/>
  <c r="N22" i="135" s="1"/>
  <c r="G14" i="135"/>
  <c r="M7" i="135"/>
  <c r="M8" i="135"/>
  <c r="M9" i="135"/>
  <c r="M10" i="135"/>
  <c r="M11" i="135"/>
  <c r="M12" i="135"/>
  <c r="J7" i="135"/>
  <c r="J8" i="135"/>
  <c r="J9" i="135"/>
  <c r="J10" i="135"/>
  <c r="J11" i="135"/>
  <c r="J12" i="135"/>
  <c r="M6" i="135"/>
  <c r="G6" i="135"/>
  <c r="J6" i="135"/>
  <c r="N8" i="137" l="1"/>
  <c r="N21" i="135"/>
  <c r="N17" i="135"/>
  <c r="N26" i="135"/>
  <c r="N38" i="135"/>
  <c r="N32" i="135"/>
  <c r="N27" i="135"/>
  <c r="N14" i="135"/>
  <c r="N35" i="135"/>
  <c r="N39" i="135"/>
  <c r="G44" i="135"/>
  <c r="N41" i="135"/>
  <c r="N12" i="140"/>
  <c r="N25" i="135"/>
  <c r="N31" i="135"/>
  <c r="N37" i="135"/>
  <c r="N24" i="135"/>
  <c r="N30" i="135"/>
  <c r="N36" i="135"/>
  <c r="N19" i="135"/>
  <c r="N15" i="135"/>
  <c r="N6" i="135"/>
  <c r="G7" i="135"/>
  <c r="N7" i="135" s="1"/>
  <c r="G8" i="135"/>
  <c r="N8" i="135" s="1"/>
  <c r="G9" i="135"/>
  <c r="N9" i="135" s="1"/>
  <c r="G10" i="135"/>
  <c r="N10" i="135" s="1"/>
  <c r="G11" i="135"/>
  <c r="N11" i="135" s="1"/>
  <c r="G12" i="135"/>
  <c r="N12" i="135" s="1"/>
  <c r="M6" i="134"/>
  <c r="M7" i="134"/>
  <c r="M8" i="134"/>
  <c r="M9" i="134"/>
  <c r="M10" i="134"/>
  <c r="M11" i="134"/>
  <c r="M14" i="134" s="1"/>
  <c r="M5" i="134"/>
  <c r="J6" i="134"/>
  <c r="J7" i="134"/>
  <c r="J8" i="134"/>
  <c r="J9" i="134"/>
  <c r="J10" i="134"/>
  <c r="J11" i="134"/>
  <c r="J14" i="134" s="1"/>
  <c r="J5" i="134"/>
  <c r="G6" i="134"/>
  <c r="G7" i="134"/>
  <c r="G8" i="134"/>
  <c r="G9" i="134"/>
  <c r="G10" i="134"/>
  <c r="G11" i="134"/>
  <c r="G14" i="134" s="1"/>
  <c r="G5" i="134"/>
  <c r="M6" i="133"/>
  <c r="M7" i="133"/>
  <c r="M8" i="133"/>
  <c r="M9" i="133"/>
  <c r="M10" i="133"/>
  <c r="M11" i="133"/>
  <c r="J6" i="133"/>
  <c r="J7" i="133"/>
  <c r="J8" i="133"/>
  <c r="J9" i="133"/>
  <c r="J10" i="133"/>
  <c r="J11" i="133"/>
  <c r="G6" i="133"/>
  <c r="N6" i="133" s="1"/>
  <c r="G7" i="133"/>
  <c r="G8" i="133"/>
  <c r="G9" i="133"/>
  <c r="G10" i="133"/>
  <c r="G11" i="133"/>
  <c r="M5" i="133"/>
  <c r="J5" i="133"/>
  <c r="G5" i="133"/>
  <c r="M74" i="131"/>
  <c r="M92" i="131"/>
  <c r="M93" i="131"/>
  <c r="M94" i="131"/>
  <c r="J74" i="131"/>
  <c r="J92" i="131"/>
  <c r="J93" i="131"/>
  <c r="J94" i="131"/>
  <c r="G74" i="131"/>
  <c r="N74" i="131" s="1"/>
  <c r="G92" i="131"/>
  <c r="N92" i="131" s="1"/>
  <c r="G93" i="131"/>
  <c r="G94" i="131"/>
  <c r="M12" i="133" l="1"/>
  <c r="N93" i="131"/>
  <c r="N94" i="131"/>
  <c r="N11" i="133"/>
  <c r="N10" i="133"/>
  <c r="N8" i="133"/>
  <c r="J12" i="133"/>
  <c r="N7" i="133"/>
  <c r="N40" i="135"/>
  <c r="N5" i="133"/>
  <c r="N9" i="133"/>
  <c r="G12" i="133"/>
  <c r="N10" i="134"/>
  <c r="N8" i="134"/>
  <c r="G12" i="134"/>
  <c r="N5" i="134"/>
  <c r="N9" i="134"/>
  <c r="N7" i="134"/>
  <c r="N11" i="134"/>
  <c r="N14" i="134" s="1"/>
  <c r="N6" i="134"/>
  <c r="N12" i="133" l="1"/>
  <c r="M50" i="131"/>
  <c r="M51" i="131"/>
  <c r="M52" i="131"/>
  <c r="M53" i="131"/>
  <c r="M58" i="131"/>
  <c r="M59" i="131"/>
  <c r="M60" i="131"/>
  <c r="M67" i="131"/>
  <c r="J50" i="131"/>
  <c r="J51" i="131"/>
  <c r="J52" i="131"/>
  <c r="J53" i="131"/>
  <c r="J58" i="131"/>
  <c r="J59" i="131"/>
  <c r="J60" i="131"/>
  <c r="J67" i="131"/>
  <c r="G50" i="131"/>
  <c r="N50" i="131" s="1"/>
  <c r="G51" i="131"/>
  <c r="N51" i="131" s="1"/>
  <c r="G52" i="131"/>
  <c r="N52" i="131" s="1"/>
  <c r="G53" i="131"/>
  <c r="N53" i="131" s="1"/>
  <c r="G58" i="131"/>
  <c r="N58" i="131" s="1"/>
  <c r="G59" i="131"/>
  <c r="N59" i="131" s="1"/>
  <c r="G60" i="131"/>
  <c r="G67" i="131"/>
  <c r="N67" i="131" s="1"/>
  <c r="M49" i="131"/>
  <c r="J49" i="131"/>
  <c r="G49" i="131"/>
  <c r="N49" i="131" s="1"/>
  <c r="M9" i="131"/>
  <c r="M21" i="131"/>
  <c r="M22" i="131"/>
  <c r="M27" i="131"/>
  <c r="M28" i="131"/>
  <c r="M29" i="131"/>
  <c r="M30" i="131"/>
  <c r="M35" i="131"/>
  <c r="M40" i="131"/>
  <c r="M42" i="131"/>
  <c r="M43" i="131"/>
  <c r="M44" i="131"/>
  <c r="M45" i="131"/>
  <c r="J9" i="131"/>
  <c r="J21" i="131"/>
  <c r="J22" i="131"/>
  <c r="J27" i="131"/>
  <c r="J28" i="131"/>
  <c r="J29" i="131"/>
  <c r="J30" i="131"/>
  <c r="J35" i="131"/>
  <c r="J40" i="131"/>
  <c r="J42" i="131"/>
  <c r="J43" i="131"/>
  <c r="J44" i="131"/>
  <c r="J45" i="131"/>
  <c r="G9" i="131"/>
  <c r="N9" i="131" s="1"/>
  <c r="G21" i="131"/>
  <c r="N21" i="131" s="1"/>
  <c r="G22" i="131"/>
  <c r="N22" i="131" s="1"/>
  <c r="G27" i="131"/>
  <c r="G28" i="131"/>
  <c r="N28" i="131" s="1"/>
  <c r="G29" i="131"/>
  <c r="N29" i="131" s="1"/>
  <c r="G30" i="131"/>
  <c r="N30" i="131" s="1"/>
  <c r="G35" i="131"/>
  <c r="G40" i="131"/>
  <c r="N40" i="131" s="1"/>
  <c r="G42" i="131"/>
  <c r="N42" i="131" s="1"/>
  <c r="G43" i="131"/>
  <c r="N43" i="131" s="1"/>
  <c r="G44" i="131"/>
  <c r="G45" i="131"/>
  <c r="N45" i="131" s="1"/>
  <c r="M62" i="131"/>
  <c r="N60" i="131" l="1"/>
  <c r="N35" i="131"/>
  <c r="N27" i="131"/>
  <c r="N44" i="131"/>
  <c r="J62" i="131"/>
  <c r="G62" i="131"/>
  <c r="N62" i="131" l="1"/>
  <c r="J39" i="131"/>
  <c r="M39" i="131"/>
  <c r="G39" i="131"/>
  <c r="N39" i="131" l="1"/>
  <c r="J96" i="131"/>
  <c r="G96" i="131"/>
  <c r="M96" i="131"/>
  <c r="M95" i="131"/>
  <c r="J95" i="131"/>
  <c r="N95" i="131" s="1"/>
  <c r="N96" i="131" l="1"/>
  <c r="N13" i="140"/>
  <c r="N14" i="140" s="1"/>
  <c r="N15" i="140" l="1"/>
  <c r="N16" i="140" s="1"/>
  <c r="D16" i="125" s="1"/>
  <c r="J24" i="131" l="1"/>
  <c r="M24" i="131"/>
  <c r="G24" i="131"/>
  <c r="N24" i="131" s="1"/>
  <c r="J19" i="131"/>
  <c r="M19" i="131"/>
  <c r="G19" i="131"/>
  <c r="G20" i="131"/>
  <c r="J20" i="131"/>
  <c r="M20" i="131"/>
  <c r="J23" i="131"/>
  <c r="M23" i="131"/>
  <c r="G23" i="131"/>
  <c r="N23" i="131" s="1"/>
  <c r="M25" i="131"/>
  <c r="G25" i="131"/>
  <c r="J25" i="131"/>
  <c r="N20" i="131" l="1"/>
  <c r="N25" i="131"/>
  <c r="N19" i="131"/>
  <c r="J18" i="131"/>
  <c r="M18" i="131"/>
  <c r="G18" i="131"/>
  <c r="N18" i="131" l="1"/>
  <c r="N7" i="139"/>
  <c r="N8" i="139"/>
  <c r="N9" i="137"/>
  <c r="N10" i="137" s="1"/>
  <c r="M8" i="137"/>
  <c r="N6" i="139" l="1"/>
  <c r="N9" i="139" s="1"/>
  <c r="N10" i="139" s="1"/>
  <c r="J8" i="137"/>
  <c r="G8" i="137"/>
  <c r="N11" i="137"/>
  <c r="N12" i="137" s="1"/>
  <c r="D17" i="125" s="1"/>
  <c r="N11" i="139" l="1"/>
  <c r="D13" i="125" s="1"/>
  <c r="M18" i="136" l="1"/>
  <c r="M37" i="131"/>
  <c r="G37" i="131"/>
  <c r="J37" i="131"/>
  <c r="M38" i="131"/>
  <c r="G38" i="131"/>
  <c r="J38" i="131"/>
  <c r="N37" i="131" l="1"/>
  <c r="N38" i="131"/>
  <c r="N18" i="136"/>
  <c r="N19" i="136" l="1"/>
  <c r="N20" i="136" s="1"/>
  <c r="N21" i="136" l="1"/>
  <c r="N22" i="136" s="1"/>
  <c r="D14" i="125" s="1"/>
  <c r="M12" i="134" l="1"/>
  <c r="M13" i="134" s="1"/>
  <c r="G13" i="134"/>
  <c r="J12" i="134"/>
  <c r="N16" i="134"/>
  <c r="N12" i="134" l="1"/>
  <c r="N13" i="134" s="1"/>
  <c r="J13" i="134"/>
  <c r="N15" i="134" l="1"/>
  <c r="N17" i="134" s="1"/>
  <c r="N13" i="133"/>
  <c r="N14" i="133" s="1"/>
  <c r="N18" i="134" l="1"/>
  <c r="N19" i="134" s="1"/>
  <c r="D11" i="125" s="1"/>
  <c r="N15" i="133"/>
  <c r="N16" i="133" s="1"/>
  <c r="D10" i="125" s="1"/>
  <c r="J64" i="131" l="1"/>
  <c r="M64" i="131"/>
  <c r="G64" i="131"/>
  <c r="N64" i="131" s="1"/>
  <c r="J85" i="131"/>
  <c r="M85" i="131"/>
  <c r="G85" i="131"/>
  <c r="J80" i="131"/>
  <c r="M80" i="131"/>
  <c r="G80" i="131"/>
  <c r="M86" i="131"/>
  <c r="J86" i="131"/>
  <c r="G86" i="131"/>
  <c r="N86" i="131" s="1"/>
  <c r="G61" i="131"/>
  <c r="J61" i="131"/>
  <c r="M61" i="131"/>
  <c r="M83" i="131"/>
  <c r="G83" i="131"/>
  <c r="J83" i="131"/>
  <c r="M78" i="131"/>
  <c r="G78" i="131"/>
  <c r="N78" i="131" s="1"/>
  <c r="J78" i="131"/>
  <c r="J72" i="131"/>
  <c r="M72" i="131"/>
  <c r="G72" i="131"/>
  <c r="N72" i="131" s="1"/>
  <c r="J73" i="131"/>
  <c r="M73" i="131"/>
  <c r="G73" i="131"/>
  <c r="N73" i="131" s="1"/>
  <c r="J84" i="131"/>
  <c r="M84" i="131"/>
  <c r="G84" i="131"/>
  <c r="M88" i="131"/>
  <c r="G88" i="131"/>
  <c r="N88" i="131" s="1"/>
  <c r="J88" i="131"/>
  <c r="M75" i="131"/>
  <c r="G75" i="131"/>
  <c r="J75" i="131"/>
  <c r="M87" i="131"/>
  <c r="G87" i="131"/>
  <c r="J87" i="131"/>
  <c r="N75" i="131" l="1"/>
  <c r="N87" i="131"/>
  <c r="N84" i="131"/>
  <c r="N85" i="131"/>
  <c r="N83" i="131"/>
  <c r="N61" i="131"/>
  <c r="N80" i="131"/>
  <c r="J79" i="131"/>
  <c r="M79" i="131"/>
  <c r="G79" i="131"/>
  <c r="M63" i="131"/>
  <c r="G63" i="131"/>
  <c r="J63" i="131"/>
  <c r="J65" i="131"/>
  <c r="M65" i="131"/>
  <c r="G65" i="131"/>
  <c r="N65" i="131" s="1"/>
  <c r="N63" i="131" l="1"/>
  <c r="N79" i="131"/>
  <c r="J34" i="131"/>
  <c r="M34" i="131"/>
  <c r="G34" i="131"/>
  <c r="M55" i="131"/>
  <c r="G55" i="131"/>
  <c r="J55" i="131"/>
  <c r="M26" i="131"/>
  <c r="G26" i="131"/>
  <c r="J26" i="131"/>
  <c r="M32" i="131"/>
  <c r="J32" i="131"/>
  <c r="G32" i="131"/>
  <c r="J56" i="131"/>
  <c r="M56" i="131"/>
  <c r="G56" i="131"/>
  <c r="N56" i="131" l="1"/>
  <c r="N34" i="131"/>
  <c r="N55" i="131"/>
  <c r="N32" i="131"/>
  <c r="N26" i="131"/>
  <c r="M54" i="131"/>
  <c r="G54" i="131"/>
  <c r="J54" i="131"/>
  <c r="M33" i="131"/>
  <c r="G33" i="131"/>
  <c r="N33" i="131" s="1"/>
  <c r="J33" i="131"/>
  <c r="N54" i="131" l="1"/>
  <c r="J57" i="131"/>
  <c r="G57" i="131"/>
  <c r="M57" i="131"/>
  <c r="N57" i="131" l="1"/>
  <c r="M13" i="131"/>
  <c r="G13" i="131"/>
  <c r="J13" i="131"/>
  <c r="M10" i="131"/>
  <c r="G10" i="131"/>
  <c r="J10" i="131"/>
  <c r="J7" i="131"/>
  <c r="G7" i="131"/>
  <c r="M7" i="131"/>
  <c r="J8" i="131"/>
  <c r="M8" i="131"/>
  <c r="G8" i="131"/>
  <c r="J12" i="131"/>
  <c r="M12" i="131"/>
  <c r="G12" i="131"/>
  <c r="N12" i="131" s="1"/>
  <c r="G36" i="131"/>
  <c r="J36" i="131"/>
  <c r="M36" i="131"/>
  <c r="N36" i="131" l="1"/>
  <c r="N8" i="131"/>
  <c r="N13" i="131"/>
  <c r="N10" i="131"/>
  <c r="N7" i="131"/>
  <c r="J15" i="131"/>
  <c r="M15" i="131"/>
  <c r="G15" i="131"/>
  <c r="J31" i="131"/>
  <c r="M31" i="131"/>
  <c r="G31" i="131"/>
  <c r="N15" i="131" l="1"/>
  <c r="N31" i="131"/>
  <c r="M16" i="131"/>
  <c r="J16" i="131"/>
  <c r="G16" i="131"/>
  <c r="M17" i="131"/>
  <c r="G17" i="131"/>
  <c r="J17" i="131"/>
  <c r="J11" i="131"/>
  <c r="M11" i="131"/>
  <c r="G11" i="131"/>
  <c r="N16" i="131" l="1"/>
  <c r="N17" i="131"/>
  <c r="N11" i="131"/>
  <c r="M14" i="131"/>
  <c r="G14" i="131"/>
  <c r="J14" i="131"/>
  <c r="N14" i="131" l="1"/>
  <c r="M66" i="131"/>
  <c r="G66" i="131"/>
  <c r="J66" i="131"/>
  <c r="N66" i="131" l="1"/>
  <c r="M41" i="131"/>
  <c r="M97" i="131" s="1"/>
  <c r="G41" i="131"/>
  <c r="J41" i="131"/>
  <c r="J97" i="131" s="1"/>
  <c r="N41" i="131" l="1"/>
  <c r="N97" i="131" s="1"/>
  <c r="N98" i="131" s="1"/>
  <c r="N99" i="131" s="1"/>
  <c r="G97" i="131"/>
  <c r="N100" i="131" l="1"/>
  <c r="N101" i="131" s="1"/>
  <c r="D9" i="125" s="1"/>
  <c r="G40" i="135" l="1"/>
  <c r="M40" i="135"/>
  <c r="J40" i="135"/>
  <c r="N42" i="135" s="1"/>
  <c r="N43" i="135" l="1"/>
  <c r="N44" i="135" s="1"/>
  <c r="N45" i="135" l="1"/>
  <c r="D12" i="125" s="1"/>
  <c r="D18" i="125" s="1"/>
  <c r="D19" i="125" l="1"/>
  <c r="D20" i="125" s="1"/>
  <c r="D21" i="125" l="1"/>
  <c r="D22" i="125" s="1"/>
</calcChain>
</file>

<file path=xl/sharedStrings.xml><?xml version="1.0" encoding="utf-8"?>
<sst xmlns="http://schemas.openxmlformats.org/spreadsheetml/2006/main" count="661" uniqueCount="272">
  <si>
    <t>t</t>
  </si>
  <si>
    <t>cali</t>
  </si>
  <si>
    <t>grZ.m</t>
  </si>
  <si>
    <t>#</t>
  </si>
  <si>
    <t>samuSaos dasaxeleba</t>
  </si>
  <si>
    <t>ganz. erT.</t>
  </si>
  <si>
    <t>raodenoba</t>
  </si>
  <si>
    <t>sul</t>
  </si>
  <si>
    <t>xelfasi</t>
  </si>
  <si>
    <t>manqana-meqanizmebi</t>
  </si>
  <si>
    <t>sul jami</t>
  </si>
  <si>
    <t>erT. fasi</t>
  </si>
  <si>
    <t>jami</t>
  </si>
  <si>
    <t>1</t>
  </si>
  <si>
    <t>2</t>
  </si>
  <si>
    <t>3</t>
  </si>
  <si>
    <t>4</t>
  </si>
  <si>
    <t>5</t>
  </si>
  <si>
    <t>7</t>
  </si>
  <si>
    <t>masala</t>
  </si>
  <si>
    <t>kg</t>
  </si>
  <si>
    <t>m</t>
  </si>
  <si>
    <t xml:space="preserve"> </t>
  </si>
  <si>
    <t>komp.</t>
  </si>
  <si>
    <t>metri</t>
  </si>
  <si>
    <t>მ3</t>
  </si>
  <si>
    <t>მ2</t>
  </si>
  <si>
    <t>ცალი</t>
  </si>
  <si>
    <t>ც</t>
  </si>
  <si>
    <t>tona</t>
  </si>
  <si>
    <t>Tavebis, obieqtebis, samuSaoebisa da danaxarjebis dasaxeleba</t>
  </si>
  <si>
    <t>samSeneblo samuSaoebi</t>
  </si>
  <si>
    <t>saerTo saxarjTaRricxvo Rirebuleba, lari</t>
  </si>
  <si>
    <t>sul krebsiTi xarjTaRricxviT</t>
  </si>
  <si>
    <t>mSeneblobis ZiriTadi obieqti</t>
  </si>
  <si>
    <t>xarjT.                  #</t>
  </si>
  <si>
    <t>rigiTi #</t>
  </si>
  <si>
    <t>კომპ.</t>
  </si>
  <si>
    <r>
      <t>m</t>
    </r>
    <r>
      <rPr>
        <b/>
        <vertAlign val="superscript"/>
        <sz val="10"/>
        <rFont val="AcadNusx"/>
      </rPr>
      <t>3</t>
    </r>
  </si>
  <si>
    <t>მე-III კატეგორიის გრუნტის უკუჩაყრა ხელით</t>
  </si>
  <si>
    <t>მ.შ. სამშენებლო სამუშაოებზე</t>
  </si>
  <si>
    <t>მ.შ. მოწყობილობა</t>
  </si>
  <si>
    <t>I. განათების ანძების მოწყობა დაბეტონებით და მეხამრიდებით</t>
  </si>
  <si>
    <t>samSeneblo samuSaoebis</t>
  </si>
  <si>
    <t>მე-III კატეგორიის გრუნტში ორმოების ამოთხრა  ხელით</t>
  </si>
  <si>
    <t>ღორღის საფუძვლის მომზადება დატკეპვნით</t>
  </si>
  <si>
    <t>ზედმეტი გრუნტის დატვირთვა ავტოთვითმცლელებზე ხელით</t>
  </si>
  <si>
    <t>ზედმეტი გრუნტის ტრანსპორტირება 15 კმ. მანძილზე</t>
  </si>
  <si>
    <t xml:space="preserve">SemoRobvis liTonis konstruqciis mowyoba  vertikaluri da horizontaluri  kavSirebiT, damzadeba da montaJi </t>
  </si>
  <si>
    <t>kv.m.</t>
  </si>
  <si>
    <r>
      <t>m</t>
    </r>
    <r>
      <rPr>
        <b/>
        <vertAlign val="superscript"/>
        <sz val="10"/>
        <color theme="1"/>
        <rFont val="AcadNusx"/>
      </rPr>
      <t>2</t>
    </r>
  </si>
  <si>
    <t>moednis SemoRobva kapronis da  liTonis mavTulbadiT.</t>
  </si>
  <si>
    <t>mavTulbade liTonis moTuTiebuli 4 mm</t>
  </si>
  <si>
    <t>kubm</t>
  </si>
  <si>
    <t>stadionis Robe da safari</t>
  </si>
  <si>
    <t>მილკვადრატის შეღებვა ზეთოვანი საღებავით</t>
  </si>
  <si>
    <t>xelovnuri safaris mowyoba (meqanizmebisa da xelfasis gaTvaliswimebiT)</t>
  </si>
  <si>
    <t>kvm</t>
  </si>
  <si>
    <t>ხელოვნური საფარი 50 მმ.სიმაღლის, მონოფილამენტი dtex 13700,  8800 ყულფი 1.კვ.მ, 360 microns,ხაზები, ორ მწვანე ფერად.Ffifa quality.fifa Preferred Producer</t>
  </si>
  <si>
    <t>kompleqti</t>
  </si>
  <si>
    <t xml:space="preserve">fexburTis karebis kompleqti badiT </t>
  </si>
  <si>
    <t>პროჟექტორი 500 ვატიანი</t>
  </si>
  <si>
    <t>გოფრირებული მილი Ø 16</t>
  </si>
  <si>
    <t>პროჟექტორების ლაზერული დამიზნება</t>
  </si>
  <si>
    <t>10</t>
  </si>
  <si>
    <t>11</t>
  </si>
  <si>
    <t>12</t>
  </si>
  <si>
    <t>13</t>
  </si>
  <si>
    <t>ხის სახლი ზომით 40X3 მ, საერთო ფართი 120 კვ.მ, ჭერის სიმაღლე 2.8მ</t>
  </si>
  <si>
    <t>III  კატეგორიის გრუნტის დამუშავება ხელით</t>
  </si>
  <si>
    <t>qviSis fenis mowyoba milebis garSemo</t>
  </si>
  <si>
    <r>
      <t>10 m</t>
    </r>
    <r>
      <rPr>
        <b/>
        <vertAlign val="superscript"/>
        <sz val="10"/>
        <rFont val="AcadNusx"/>
      </rPr>
      <t>3</t>
    </r>
  </si>
  <si>
    <t>ხის სახლის მონტაჟი (მონტაჟი+მასალა)</t>
  </si>
  <si>
    <t>არმატურის კარკასის დამზადება</t>
  </si>
  <si>
    <t>ტ</t>
  </si>
  <si>
    <r>
      <t xml:space="preserve">armatura </t>
    </r>
    <r>
      <rPr>
        <sz val="10"/>
        <rFont val="Arial"/>
        <family val="2"/>
        <charset val="204"/>
      </rPr>
      <t>A240</t>
    </r>
  </si>
  <si>
    <r>
      <t xml:space="preserve">armatura </t>
    </r>
    <r>
      <rPr>
        <sz val="10"/>
        <rFont val="Arial"/>
        <family val="2"/>
        <charset val="204"/>
      </rPr>
      <t>A500</t>
    </r>
  </si>
  <si>
    <t>Sesakravi mavTuli</t>
  </si>
  <si>
    <t>III  კატეგორიის გრუნტის უკუჩაყრა ხელით</t>
  </si>
  <si>
    <t>narCeni gruntis datvirTva xeliT avtoTviTmclelze</t>
  </si>
  <si>
    <t>მ.შ. ელ.სამონტაჟო სამუშაოებზე</t>
  </si>
  <si>
    <t>ბალასტის საფუძვლის მომზადება დატკეპვნით</t>
  </si>
  <si>
    <t>რკინა ბეტონის წერტილოვანი საძირკვლის  მოწყობა, ბეტონი В25</t>
  </si>
  <si>
    <t>რკინა ბეტონის ლენტური ფუნდამენტის მოწყობა, ბეტონი В25</t>
  </si>
  <si>
    <t>kvadratuli mili 120X80X3</t>
  </si>
  <si>
    <t>kvadratuli mili 100X80X3</t>
  </si>
  <si>
    <t>kvadratuli mili 60X60X2</t>
  </si>
  <si>
    <t>კუთხოვანა 50X50X3</t>
  </si>
  <si>
    <t xml:space="preserve">Robis liTonis karebis mowyoba  , damzadeba da montaJi </t>
  </si>
  <si>
    <t>ღორღის საფუძვლის მომზადება დატკეპვნით ფრაქცია 10-20</t>
  </si>
  <si>
    <t>kvadratuli mili 150X150X5</t>
  </si>
  <si>
    <t>kvadratuli mili 120X120X3</t>
  </si>
  <si>
    <t xml:space="preserve">safuZvlis mowyoba RorRiT fraqcia 5-20mm. sisqiT 10 sm </t>
  </si>
  <si>
    <t xml:space="preserve">safuZvlis mowyoba RorRiT fraqcia 20-40mm saS. sisqiT 20 sm </t>
  </si>
  <si>
    <t>kv.m</t>
  </si>
  <si>
    <t>ბეტონის დამცავი ფენა , ბეტონი В20  ლენტური საძირკვლისთვის</t>
  </si>
  <si>
    <t>ღორღის საფუძვლის მომზადება დატკეპვნით ფრაქცია 10-20 ფილის ქვეშ</t>
  </si>
  <si>
    <t>ბეტონის დამცავი ფენა , ბეტონი В20  ფილისთვის</t>
  </si>
  <si>
    <t>რკინა ბეტონის ფილის მოწყობა, ბეტონი В25</t>
  </si>
  <si>
    <t>არმატურის კარკასის დამზადება ლენტური საძირკვლისთვის</t>
  </si>
  <si>
    <t>არმატურის კარკასის დამზადება ფილისთვის</t>
  </si>
  <si>
    <t>14</t>
  </si>
  <si>
    <t>damcavi bade liTonis moTuTiebuli 4 mm</t>
  </si>
  <si>
    <t>gasaxdelis mopirkeTeba</t>
  </si>
  <si>
    <t xml:space="preserve">იზოალუმინის კარის   მონტაჟი და ღირებულება </t>
  </si>
  <si>
    <t xml:space="preserve">იზოალუმინის ფანჯრების მონტაჟი  </t>
  </si>
  <si>
    <t xml:space="preserve">liTonis cxaura karebis  damzadeba </t>
  </si>
  <si>
    <t>anjama</t>
  </si>
  <si>
    <t>saketi</t>
  </si>
  <si>
    <t>ლითონის კარებების შეღებვა ზეთოვანი საღებავით</t>
  </si>
  <si>
    <t>ღიობები</t>
  </si>
  <si>
    <t>იატაკები</t>
  </si>
  <si>
    <t>ჰიდროიზოლაციის მოწყობა 2 ფენა ლინოკრომით</t>
  </si>
  <si>
    <t xml:space="preserve">იატაკის კერამიკული ფილების დაგება    </t>
  </si>
  <si>
    <t>ლამინირებული პარკეტის მწყობა პლინტუსით</t>
  </si>
  <si>
    <t>კედლები და ჭერი</t>
  </si>
  <si>
    <r>
      <t>100 m</t>
    </r>
    <r>
      <rPr>
        <b/>
        <vertAlign val="superscript"/>
        <sz val="10"/>
        <rFont val="AcadNusx"/>
      </rPr>
      <t>2</t>
    </r>
  </si>
  <si>
    <t xml:space="preserve">კედლების მოპირკეთება კერამიკული ფილებით </t>
  </si>
  <si>
    <t>san.kvanZebSi fundermaqsis sisqiT 6 mm gamyofi tixrebis mowyoba</t>
  </si>
  <si>
    <t>კედლების    მაღალხარისხოვანი შეღებვა წყალემულსიური ნესტგამძლე  საღებავით ორჯერ სანკვანძებში</t>
  </si>
  <si>
    <t>კედლების     მაღალხარისხოვანი შეღებვა წყალემულსიური საღებავით ორჯერ</t>
  </si>
  <si>
    <t xml:space="preserve"> "ამსტრონგის"  შეკიდული  ჭერის მოწყობა  (ლითონის კარკასზე )   </t>
  </si>
  <si>
    <t xml:space="preserve">ნესტგამძლე "ამსტრონგის"  შეკიდული  ჭერის მოწყობა  (ლითონის კარკასზე )   </t>
  </si>
  <si>
    <r>
      <t xml:space="preserve">kanalizaciis d-50 mm </t>
    </r>
    <r>
      <rPr>
        <b/>
        <sz val="10"/>
        <rFont val="Calibri"/>
        <family val="2"/>
        <charset val="204"/>
        <scheme val="minor"/>
      </rPr>
      <t xml:space="preserve">PVC </t>
    </r>
    <r>
      <rPr>
        <b/>
        <sz val="10"/>
        <rFont val="AcadNusx"/>
      </rPr>
      <t>milebis mowyoba</t>
    </r>
  </si>
  <si>
    <t>100 grZ.m</t>
  </si>
  <si>
    <r>
      <t xml:space="preserve">kanalizaciis d-110 mm </t>
    </r>
    <r>
      <rPr>
        <b/>
        <sz val="10"/>
        <rFont val="Calibri"/>
        <family val="2"/>
        <charset val="204"/>
        <scheme val="minor"/>
      </rPr>
      <t xml:space="preserve">PVC </t>
    </r>
    <r>
      <rPr>
        <b/>
        <sz val="10"/>
        <rFont val="AcadNusx"/>
      </rPr>
      <t>milebis mowyoba</t>
    </r>
  </si>
  <si>
    <t>unitazis mowyoba</t>
  </si>
  <si>
    <t xml:space="preserve">xelsabanis mowyoba </t>
  </si>
  <si>
    <t>6</t>
  </si>
  <si>
    <t xml:space="preserve"> jami</t>
  </si>
  <si>
    <t>SSm pirisTvis unitazis mowyoba</t>
  </si>
  <si>
    <t xml:space="preserve">SSm pirisTvisxelsabanis mowyoba </t>
  </si>
  <si>
    <r>
      <t xml:space="preserve">wyalsadenis d-25 mm milebis mowyoba </t>
    </r>
    <r>
      <rPr>
        <b/>
        <sz val="10"/>
        <rFont val="Calibri"/>
        <family val="2"/>
        <charset val="204"/>
        <scheme val="minor"/>
      </rPr>
      <t>PN16</t>
    </r>
  </si>
  <si>
    <t xml:space="preserve">xelsabanis Semrevis mowyoba </t>
  </si>
  <si>
    <t>8</t>
  </si>
  <si>
    <t xml:space="preserve">ventilebis mowyoba </t>
  </si>
  <si>
    <t>ventili wylis d-20</t>
  </si>
  <si>
    <t>ventili wylis d-25</t>
  </si>
  <si>
    <t>9</t>
  </si>
  <si>
    <t>kvanZi</t>
  </si>
  <si>
    <t>maT Soris: santeqnikuri samuSaoebi</t>
  </si>
  <si>
    <t>mowyobilobebisa da danadgarebis samuSaoebi</t>
  </si>
  <si>
    <t xml:space="preserve">wyalsadenis d-20 mm milebis mowyoba </t>
  </si>
  <si>
    <t>gazis wyalgamacxeleblis montaJi 28 kvt</t>
  </si>
  <si>
    <t>Sida kanalizacia</t>
  </si>
  <si>
    <t>Sida wyalsadeni</t>
  </si>
  <si>
    <t>gare ganaTeba</t>
  </si>
  <si>
    <r>
      <t xml:space="preserve">სპილენძის კაბელი ორმაგი იზოლაციით </t>
    </r>
    <r>
      <rPr>
        <b/>
        <sz val="10"/>
        <color indexed="8"/>
        <rFont val="Calibri"/>
        <family val="2"/>
      </rPr>
      <t>NYM 3x1,5</t>
    </r>
  </si>
  <si>
    <t>სპილენძის კაბელი ორმაგი იზოლაციით NYM 3x2,5</t>
  </si>
  <si>
    <t>სპილენძის კაბელი ორმაგი იზოლაციით NYM 3x4</t>
  </si>
  <si>
    <t>გოფრირებული მილი Ø 25</t>
  </si>
  <si>
    <t>გოფრირებული მილი Ø 32</t>
  </si>
  <si>
    <t>ცეცხლგამძლე გოფრირებული მილები                 Ø 16, 25, 32</t>
  </si>
  <si>
    <t xml:space="preserve"> მთავარი ელ. გამანაწილებელი კარადა</t>
  </si>
  <si>
    <t>ლითონის ელ. კარადა 1200x800x250, ip 54</t>
  </si>
  <si>
    <t>ავტომატური ამომრთვლი MCB 3x25ა</t>
  </si>
  <si>
    <t>ავტომატური ამომრთვლი MCCB 3x100 ა</t>
  </si>
  <si>
    <t>ავტომატური ამომრთვლი MCCB 3x63 ა</t>
  </si>
  <si>
    <t>სპილენძის დამიწების სალტე 3x30 , იზოლატორებით კომპლექტში</t>
  </si>
  <si>
    <t>ავტომატური ამომრთვლი MCB 1*32ა</t>
  </si>
  <si>
    <t>ავტომატური ამომრთვლი MCB 1*25ა</t>
  </si>
  <si>
    <t>ჩამრთველი/გადამრთველი ღილაკი  0-1 პოზიციით</t>
  </si>
  <si>
    <t>მაგნიტური გამშვები 25ა</t>
  </si>
  <si>
    <t>კაბელები</t>
  </si>
  <si>
    <t>სამონტაჟო მასალა</t>
  </si>
  <si>
    <t>გამანაწილებელი კოლოფი</t>
  </si>
  <si>
    <t>c</t>
  </si>
  <si>
    <t>1 კლავიშიანი ჩამრთველი , IP44</t>
  </si>
  <si>
    <t>საშტეფსელო როზეტი დამიწების კონტაქტით,  IP44</t>
  </si>
  <si>
    <t>სამონტაჟო კოლოფი</t>
  </si>
  <si>
    <t xml:space="preserve"> სანათები</t>
  </si>
  <si>
    <t xml:space="preserve">LED  სანათი   12W, IP44  </t>
  </si>
  <si>
    <t xml:space="preserve">LED  სანათი   8W, IP44  </t>
  </si>
  <si>
    <t xml:space="preserve">კედლის LED  სანათი   8W, IP44  </t>
  </si>
  <si>
    <t>samisamarTo  xelis sagangaSo Rilaki</t>
  </si>
  <si>
    <t>samisamarTo  sirena/manaTobeli</t>
  </si>
  <si>
    <t>ცეცხლმედეგი კაბელი LiHCH FE180/PH120 2x2,5</t>
  </si>
  <si>
    <t>კვამლის დეტექტორი შეკიდულ ჭერს ზემოთ</t>
  </si>
  <si>
    <t>სამისამართო სახანძრო სიგნალიზაციის საკონტროლო პანელი</t>
  </si>
  <si>
    <t>მ.შ.მოწყობილობა</t>
  </si>
  <si>
    <t xml:space="preserve">განათების(  ანტიკოროზიული საღებავით შეღებილი) ანძა 12.0 მ </t>
  </si>
  <si>
    <t>ჩასატანებელი დეტალების მოწყობა</t>
  </si>
  <si>
    <t>კაბელის გატარება</t>
  </si>
  <si>
    <t>ქვიშის საფუძვლის მომზადება დატკეპვნით</t>
  </si>
  <si>
    <t>RorRis miyra milebze</t>
  </si>
  <si>
    <r>
      <t>1000m</t>
    </r>
    <r>
      <rPr>
        <b/>
        <vertAlign val="superscript"/>
        <sz val="8"/>
        <rFont val="AcadNusx"/>
      </rPr>
      <t>3</t>
    </r>
  </si>
  <si>
    <t>balastis miyra milebze</t>
  </si>
  <si>
    <t xml:space="preserve">gofrirebuli plasmasis sakanalizacio mili d-110 montaJi </t>
  </si>
  <si>
    <t>1000 m</t>
  </si>
  <si>
    <t xml:space="preserve">gofrirebuli plasmasis saniaRvre mili d-200 montaJi </t>
  </si>
  <si>
    <t>wyalsadenis anakrebi Wis mowyoba rkinabetonis elementebisgan Tujis xufiT, kibiT, qoveriT. d=1000mm simaRliT 0.8-m (1 cali)</t>
  </si>
  <si>
    <t>wyalsadenis Wis gare kedlebis hidroizolacia bitumiT</t>
  </si>
  <si>
    <r>
      <t>m</t>
    </r>
    <r>
      <rPr>
        <b/>
        <vertAlign val="superscript"/>
        <sz val="10"/>
        <rFont val="AcadNusx"/>
      </rPr>
      <t>2</t>
    </r>
  </si>
  <si>
    <t xml:space="preserve">wyalmzomi kvanZis mowyoba d-75 </t>
  </si>
  <si>
    <t>sakanalizacio anakrebi Wis mowyoba rkinabetonis elementebisgan Tujis xufiT d=1000mm simaRliT 0.8-m (3 cali)</t>
  </si>
  <si>
    <t>მოედნის განათების კარადა</t>
  </si>
  <si>
    <r>
      <t xml:space="preserve">wyalsadenis plastmasis milis </t>
    </r>
    <r>
      <rPr>
        <b/>
        <sz val="10"/>
        <rFont val="Calibri"/>
        <family val="2"/>
        <charset val="204"/>
        <scheme val="minor"/>
      </rPr>
      <t>PPR  PN16 (</t>
    </r>
    <r>
      <rPr>
        <b/>
        <sz val="10"/>
        <rFont val="AcadNusx"/>
      </rPr>
      <t>izolaciiT) d-32 mm</t>
    </r>
  </si>
  <si>
    <t>gare qselebi</t>
  </si>
  <si>
    <t>10 ცალი</t>
  </si>
  <si>
    <t xml:space="preserve"> გადასარგავი მცენარეების ამოღება ხელით </t>
  </si>
  <si>
    <t xml:space="preserve"> დასარგავი ადგილის მომზადება მცენარეული მიწის შეტანით    (50% მცენარეული მიწის დამატებით)</t>
  </si>
  <si>
    <t>არსებული  2  მეტრზე მაღალი მცენარეების   გადარგვა  ტერიტორიაზე</t>
  </si>
  <si>
    <t>dendrologia</t>
  </si>
  <si>
    <t>kondicireba</t>
  </si>
  <si>
    <t>split-kondicioneri 24000</t>
  </si>
  <si>
    <t>გარე სამუშაოები</t>
  </si>
  <si>
    <t>kvadratuli mili 60X40X2</t>
  </si>
  <si>
    <t>ტრიბუნებზე გაბზარული ბეტონის საფარის დაშპაკვლა ეპოქსიდის მასალით</t>
  </si>
  <si>
    <t>ტრიბუნებზე თვითსწორებადი იატაკის მოწყობა სისქით 3 მმ</t>
  </si>
  <si>
    <t>teritoriis keTilmowyoba</t>
  </si>
  <si>
    <t>tribunebze axali skamebis montaJi</t>
  </si>
  <si>
    <t>100m3</t>
  </si>
  <si>
    <t>100m2</t>
  </si>
  <si>
    <t>bordiuris mowyoba</t>
  </si>
  <si>
    <t>III kat. gruntis damuSaveba</t>
  </si>
  <si>
    <t xml:space="preserve">betonis bordiurebis mowyoba zomiT 30*15sm </t>
  </si>
  <si>
    <t>100m</t>
  </si>
  <si>
    <t>axali safexmavalo bilikebis mowyoba</t>
  </si>
  <si>
    <t>safuZvlis momzadeba xreSisgan fraqciiT 5-10 mm (15 sm)</t>
  </si>
  <si>
    <t>safuZvlis momzadeba qviSisgan (5 sm)</t>
  </si>
  <si>
    <t>betonis filis mowyoba</t>
  </si>
  <si>
    <t>demontirebuli safexmavalo betonis filis mowyoba</t>
  </si>
  <si>
    <t xml:space="preserve">demontirebuli betonis bordiurebis mowyoba zomiT 30*15sm </t>
  </si>
  <si>
    <t>q. TbilisSi vakis r/nSi s.k. 01.14.14.005.301 arsebuli xelovnursafariani moednis reabilitacia, gasaxdelebis da saWiro saTavsebis mowyobiT</t>
  </si>
  <si>
    <t xml:space="preserve">safuZvlis mowyoba qviSiT. sisqiT 5 sm </t>
  </si>
  <si>
    <t>მართვის კარადა გამშვები მოწყობილობებით</t>
  </si>
  <si>
    <r>
      <t>evropuli warmoebis granulebi</t>
    </r>
    <r>
      <rPr>
        <sz val="10"/>
        <color theme="1"/>
        <rFont val="Calibri"/>
        <family val="2"/>
        <scheme val="minor"/>
      </rPr>
      <t xml:space="preserve"> (POWER GREEN GRANULES)</t>
    </r>
  </si>
  <si>
    <r>
      <t>kapronis bade (</t>
    </r>
    <r>
      <rPr>
        <sz val="10"/>
        <color theme="1"/>
        <rFont val="Calibri"/>
        <family val="2"/>
        <scheme val="minor"/>
      </rPr>
      <t>fencing net</t>
    </r>
    <r>
      <rPr>
        <sz val="10"/>
        <color theme="1"/>
        <rFont val="AcadNusx"/>
      </rPr>
      <t>)</t>
    </r>
  </si>
  <si>
    <r>
      <t>webo (</t>
    </r>
    <r>
      <rPr>
        <sz val="10"/>
        <color theme="1"/>
        <rFont val="Calibri"/>
        <family val="2"/>
        <scheme val="minor"/>
      </rPr>
      <t>polyurethane glue</t>
    </r>
    <r>
      <rPr>
        <sz val="10"/>
        <color theme="1"/>
        <rFont val="AcadNusx"/>
      </rPr>
      <t>)</t>
    </r>
  </si>
  <si>
    <t>geoteqstili 2</t>
  </si>
  <si>
    <t>Sida el. momarageba</t>
  </si>
  <si>
    <t>gauTvaliswinebeli xarjebi  5%</t>
  </si>
  <si>
    <t>d R g 18%</t>
  </si>
  <si>
    <t>lok. xarj.#2</t>
  </si>
  <si>
    <t>lok. xarj.#3</t>
  </si>
  <si>
    <t>lok. xarj.#4</t>
  </si>
  <si>
    <t>lok. xarj.#5</t>
  </si>
  <si>
    <t>lok. xarj.#6</t>
  </si>
  <si>
    <t>lok. xarj.#7</t>
  </si>
  <si>
    <t>lok. xarj.#8</t>
  </si>
  <si>
    <t>lok. xarj.#9</t>
  </si>
  <si>
    <t>lok. xarj.#10</t>
  </si>
  <si>
    <t>Sida kanalizacia - xarjTaRricxva #3</t>
  </si>
  <si>
    <t>Sida wyalsadeni - xarjTaRricxva #4</t>
  </si>
  <si>
    <t>ელ.მომარაგება - xarjTaRricxva #5</t>
  </si>
  <si>
    <t>კონდიცირება - xarjTaRricxva #6</t>
  </si>
  <si>
    <t>gare wyalsadeni, kanalizacia da saniaRvre - xarjTaRricxva #7</t>
  </si>
  <si>
    <t>გარე განათება- xarjTaRricxva #8</t>
  </si>
  <si>
    <t>ტერიტორიის კეთილმოწყობა - xarjTaRricxva #9</t>
  </si>
  <si>
    <t>დენდროლოგია - xarjTaRricxva #10</t>
  </si>
  <si>
    <t>zRvruli fasi</t>
  </si>
  <si>
    <t>narCenebis transportireba 15 km-ze</t>
  </si>
  <si>
    <t>nagvis transportireba 15 km-ze</t>
  </si>
  <si>
    <t>trapis mowyoba d-50mm</t>
  </si>
  <si>
    <t>გოფრირებული მილის Ø 16 მონტაჟით</t>
  </si>
  <si>
    <t>სპილენძის კაბელი ორმაგი იზოლაციით NYY 4x35 მონტაჟით</t>
  </si>
  <si>
    <r>
      <t xml:space="preserve">სპილენძის კაბელი ორმაგი იზოლაციით </t>
    </r>
    <r>
      <rPr>
        <b/>
        <sz val="9"/>
        <color indexed="8"/>
        <rFont val="Calibri"/>
        <family val="2"/>
      </rPr>
      <t>NYM 5x1,5</t>
    </r>
    <r>
      <rPr>
        <b/>
        <sz val="9"/>
        <color theme="1"/>
        <rFont val="AcadNusx"/>
      </rPr>
      <t xml:space="preserve"> მონტაჟით</t>
    </r>
  </si>
  <si>
    <t>სპილენძის კაბელი ორმაგი იზოლაციით NYM 3x4 მონტაჟით</t>
  </si>
  <si>
    <t>samSeneblo samuSaoebi - xarjTaRricxva #2</t>
  </si>
  <si>
    <t>zednadebi xarji    %</t>
  </si>
  <si>
    <t>gegmiuri dagroveba    %</t>
  </si>
  <si>
    <t>zednadebi xarji Sida santeqnikur samuSaoebze   %</t>
  </si>
  <si>
    <t>gegmiuri dagroveba   %</t>
  </si>
  <si>
    <t>zednadebi xarji mowyobilobebis da danadgarebis samuSaoebis montaJis xelfasze   %</t>
  </si>
  <si>
    <t>gegmiuri dagroveba mowyobilobebis da danadgarebis Rirebulebis gamoklebiT   %</t>
  </si>
  <si>
    <t>zednadebi xarji el. samontaJo samuSaoebis montaJis xelfasze   %</t>
  </si>
  <si>
    <t>zednadebi xarji   %</t>
  </si>
  <si>
    <t>zednadebi xarji samSeneblo samuSaoebze   %</t>
  </si>
  <si>
    <t>zednadebi xarji el. samontaJo samuSaoebis montaJis xelfasze    %</t>
  </si>
  <si>
    <t>krebsiTi xarjTaRricxva</t>
  </si>
  <si>
    <r>
      <t>danarTi</t>
    </r>
    <r>
      <rPr>
        <b/>
        <sz val="12"/>
        <color rgb="FFFF0000"/>
        <rFont val="Arial"/>
        <family val="2"/>
      </rPr>
      <t xml:space="preserve"> N</t>
    </r>
    <r>
      <rPr>
        <b/>
        <sz val="12"/>
        <color rgb="FFFF0000"/>
        <rFont val="AcadNusx"/>
      </rPr>
      <t>1</t>
    </r>
  </si>
  <si>
    <t>შენიშვნა:
1.პრეტენდენტის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ოდენობას.
2. პრეტენდენტის მიერ ხარჯთაღრიცხვა ატვირთული იქნას  MS Excel-ის ფორმატის ფაილის სახით, დანართი N1–ის მიხედვით (ხარჯთაღრიცხვის  წარმოუდგენლობა ან/და ხარჯთაღრიცხვის განსაფასებელი პოზიციების რაოდენობის 1%-ზე მეტის განუფასებლად წარმოდგენა დაზუსტებას არ დაექვემდებარება და გამოიწვევს პრეტენდენტის დისკვალიფიკაციას).
3. გაუთვალისწინებელი ხარჯი (5%) არის უცვლელი.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</si>
</sst>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&quot;£&quot;* #,##0_-;\-&quot;£&quot;* #,##0_-;_-&quot;£&quot;* &quot;-&quot;_-;_-@_-"/>
    <numFmt numFmtId="166" formatCode="_-* #,##0\ _T_L_-;\-* #,##0\ _T_L_-;_-* &quot;-&quot;\ _T_L_-;_-@_-"/>
    <numFmt numFmtId="167" formatCode="_-* #,##0.00\ _T_L_-;\-* #,##0.00\ _T_L_-;_-* &quot;-&quot;??\ _T_L_-;_-@_-"/>
    <numFmt numFmtId="168" formatCode="0.00;[Red]0.00"/>
    <numFmt numFmtId="169" formatCode="\$#,##0\ ;\(\$#,##0\)"/>
    <numFmt numFmtId="170" formatCode="_-[$€]\ * #,##0.00_-;_-[$€]\ * #,##0.00\-;_-[$€]\ * &quot;-&quot;??_-;_-@_-"/>
    <numFmt numFmtId="171" formatCode="#,##0.00\ &quot;AZN&quot;"/>
    <numFmt numFmtId="172" formatCode="0.0%"/>
    <numFmt numFmtId="173" formatCode="#,##0.000"/>
    <numFmt numFmtId="174" formatCode="0.000"/>
    <numFmt numFmtId="175" formatCode="_-* #,##0.00_р_._-;\-* #,##0.00_р_._-;_-* &quot;-&quot;??_р_._-;_-@_-"/>
    <numFmt numFmtId="176" formatCode="0.00000"/>
    <numFmt numFmtId="177" formatCode="#,##0.0000"/>
    <numFmt numFmtId="178" formatCode="_-* #,##0.00\ _ლ_._-;\-* #,##0.00\ _ლ_._-;_-* &quot;-&quot;??\ _ლ_._-;_-@_-"/>
    <numFmt numFmtId="179" formatCode="0.000;[Red]0.000"/>
    <numFmt numFmtId="180" formatCode="0.000000;[Red]0.000000"/>
    <numFmt numFmtId="181" formatCode="0.0000"/>
  </numFmts>
  <fonts count="1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cadNusx"/>
    </font>
    <font>
      <b/>
      <sz val="12"/>
      <name val="AcadNusx"/>
    </font>
    <font>
      <sz val="11"/>
      <color indexed="8"/>
      <name val="Calibri"/>
      <family val="2"/>
    </font>
    <font>
      <sz val="1"/>
      <color indexed="8"/>
      <name val="Courier"/>
      <family val="1"/>
      <charset val="204"/>
    </font>
    <font>
      <sz val="8"/>
      <name val="Arial"/>
      <family val="2"/>
    </font>
    <font>
      <b/>
      <sz val="1"/>
      <color indexed="8"/>
      <name val="Courier"/>
      <family val="1"/>
      <charset val="204"/>
    </font>
    <font>
      <u/>
      <sz val="7.5"/>
      <color indexed="36"/>
      <name val="Arial Tur"/>
      <charset val="162"/>
    </font>
    <font>
      <u/>
      <sz val="7.5"/>
      <color indexed="12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Courier"/>
      <family val="3"/>
    </font>
    <font>
      <sz val="10"/>
      <name val="Times New Roman"/>
      <family val="1"/>
      <charset val="178"/>
    </font>
    <font>
      <sz val="10"/>
      <name val="Helv"/>
      <charset val="204"/>
    </font>
    <font>
      <sz val="10"/>
      <name val="Arial Tur"/>
      <charset val="16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162"/>
    </font>
    <font>
      <sz val="10"/>
      <name val="AcadNusx"/>
    </font>
    <font>
      <sz val="12"/>
      <name val="AcadNusx"/>
    </font>
    <font>
      <b/>
      <sz val="11"/>
      <name val="AcadNusx"/>
    </font>
    <font>
      <sz val="11"/>
      <name val="AcadNusx"/>
    </font>
    <font>
      <sz val="10"/>
      <name val="Arial Cyr"/>
      <family val="2"/>
      <charset val="204"/>
    </font>
    <font>
      <sz val="10"/>
      <name val="Calibri"/>
      <family val="2"/>
      <scheme val="minor"/>
    </font>
    <font>
      <sz val="10"/>
      <color theme="1"/>
      <name val="AcadNusx"/>
    </font>
    <font>
      <sz val="11"/>
      <color theme="1"/>
      <name val="AcadNusx"/>
    </font>
    <font>
      <sz val="10"/>
      <color rgb="FF000000"/>
      <name val="AcadNusx"/>
    </font>
    <font>
      <b/>
      <sz val="12"/>
      <color theme="1"/>
      <name val="AcadNusx"/>
    </font>
    <font>
      <b/>
      <sz val="10"/>
      <color theme="1"/>
      <name val="AcadNusx"/>
    </font>
    <font>
      <b/>
      <sz val="11"/>
      <color theme="1"/>
      <name val="AcadNusx"/>
    </font>
    <font>
      <sz val="10"/>
      <name val="Arial Cyr"/>
      <family val="2"/>
      <charset val="204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b/>
      <sz val="8"/>
      <name val="AcadNusx"/>
    </font>
    <font>
      <sz val="9"/>
      <name val="AcadNusx"/>
    </font>
    <font>
      <b/>
      <vertAlign val="superscript"/>
      <sz val="10"/>
      <name val="AcadNusx"/>
    </font>
    <font>
      <sz val="10"/>
      <name val="Sylfaen"/>
      <family val="1"/>
    </font>
    <font>
      <b/>
      <sz val="10"/>
      <name val="AcadMtavr"/>
    </font>
    <font>
      <b/>
      <sz val="10"/>
      <name val="Calibri"/>
      <family val="2"/>
      <charset val="204"/>
      <scheme val="minor"/>
    </font>
    <font>
      <b/>
      <sz val="9"/>
      <name val="AcadNusx"/>
    </font>
    <font>
      <b/>
      <sz val="10"/>
      <name val="Sylfaen"/>
      <family val="1"/>
    </font>
    <font>
      <b/>
      <sz val="10"/>
      <name val="Sylfaen"/>
      <family val="1"/>
      <charset val="204"/>
    </font>
    <font>
      <b/>
      <sz val="9"/>
      <color theme="1"/>
      <name val="AcadNusx"/>
    </font>
    <font>
      <sz val="9"/>
      <color theme="1"/>
      <name val="AcadNusx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b/>
      <vertAlign val="superscript"/>
      <sz val="10"/>
      <color theme="1"/>
      <name val="AcadNusx"/>
    </font>
    <font>
      <b/>
      <sz val="10"/>
      <name val="Arial"/>
      <family val="2"/>
      <charset val="204"/>
    </font>
    <font>
      <b/>
      <sz val="10"/>
      <color theme="1"/>
      <name val="Sylfaen"/>
      <family val="1"/>
    </font>
    <font>
      <b/>
      <sz val="10"/>
      <color rgb="FF000000"/>
      <name val="Sylfaen"/>
      <family val="1"/>
    </font>
    <font>
      <b/>
      <sz val="10"/>
      <name val="Arial"/>
      <family val="2"/>
    </font>
    <font>
      <sz val="10"/>
      <color rgb="FFFF0000"/>
      <name val="Arial"/>
      <family val="2"/>
      <charset val="204"/>
    </font>
    <font>
      <sz val="10"/>
      <color rgb="FF00B050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9"/>
      <name val="Arial"/>
      <family val="2"/>
      <charset val="204"/>
    </font>
    <font>
      <b/>
      <sz val="10"/>
      <color indexed="8"/>
      <name val="Calibri"/>
      <family val="2"/>
    </font>
    <font>
      <b/>
      <sz val="10"/>
      <name val="Times New Roman"/>
      <family val="1"/>
      <charset val="204"/>
    </font>
    <font>
      <b/>
      <sz val="9"/>
      <name val="Sylfaen"/>
      <family val="1"/>
    </font>
    <font>
      <b/>
      <sz val="9"/>
      <name val="Sylfaen"/>
      <family val="1"/>
      <charset val="204"/>
    </font>
    <font>
      <sz val="10"/>
      <name val="Sylfaen"/>
      <family val="1"/>
      <charset val="204"/>
    </font>
    <font>
      <sz val="9"/>
      <name val="Times New Roman"/>
      <family val="1"/>
    </font>
    <font>
      <b/>
      <sz val="10"/>
      <color theme="1"/>
      <name val="Sylfaen"/>
      <family val="1"/>
      <charset val="204"/>
    </font>
    <font>
      <b/>
      <vertAlign val="superscript"/>
      <sz val="8"/>
      <name val="AcadNusx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  <charset val="204"/>
    </font>
    <font>
      <b/>
      <sz val="10"/>
      <color theme="9" tint="-0.249977111117893"/>
      <name val="AcadNusx"/>
    </font>
    <font>
      <b/>
      <sz val="10"/>
      <color theme="9" tint="-0.249977111117893"/>
      <name val="Sylfaen"/>
      <family val="1"/>
    </font>
    <font>
      <b/>
      <sz val="9"/>
      <color theme="9" tint="-0.249977111117893"/>
      <name val="Arial"/>
      <family val="2"/>
      <charset val="204"/>
    </font>
    <font>
      <sz val="10"/>
      <color theme="9" tint="-0.249977111117893"/>
      <name val="AcadNusx"/>
    </font>
    <font>
      <b/>
      <sz val="9"/>
      <color theme="9" tint="-0.249977111117893"/>
      <name val="Times New Roman"/>
      <family val="1"/>
      <charset val="204"/>
    </font>
    <font>
      <sz val="9"/>
      <color theme="9" tint="-0.249977111117893"/>
      <name val="AcadNusx"/>
    </font>
    <font>
      <sz val="9"/>
      <color theme="9" tint="-0.24997711111789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2"/>
      <color theme="1"/>
      <name val="AcadNusx"/>
    </font>
    <font>
      <b/>
      <sz val="12"/>
      <color rgb="FFFF0000"/>
      <name val="AcadNusx"/>
    </font>
    <font>
      <b/>
      <sz val="12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165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32" fillId="0" borderId="0">
      <protection locked="0"/>
    </xf>
    <xf numFmtId="170" fontId="28" fillId="0" borderId="0" applyFont="0" applyFill="0" applyBorder="0" applyAlignment="0" applyProtection="0"/>
    <xf numFmtId="0" fontId="33" fillId="0" borderId="0" applyProtection="0"/>
    <xf numFmtId="0" fontId="32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7" fillId="0" borderId="0"/>
    <xf numFmtId="0" fontId="28" fillId="0" borderId="0"/>
    <xf numFmtId="0" fontId="37" fillId="0" borderId="0"/>
    <xf numFmtId="0" fontId="28" fillId="0" borderId="0"/>
    <xf numFmtId="165" fontId="38" fillId="0" borderId="0"/>
    <xf numFmtId="4" fontId="39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166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4" fillId="0" borderId="0"/>
    <xf numFmtId="0" fontId="45" fillId="0" borderId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20" borderId="0" applyNumberFormat="0" applyBorder="0" applyAlignment="0" applyProtection="0"/>
    <xf numFmtId="0" fontId="46" fillId="8" borderId="2" applyNumberFormat="0" applyAlignment="0" applyProtection="0"/>
    <xf numFmtId="0" fontId="47" fillId="21" borderId="3" applyNumberFormat="0" applyAlignment="0" applyProtection="0"/>
    <xf numFmtId="0" fontId="48" fillId="21" borderId="2" applyNumberFormat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2" borderId="8" applyNumberFormat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4" borderId="9" applyNumberFormat="0" applyFont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0" fontId="61" fillId="5" borderId="0" applyNumberFormat="0" applyBorder="0" applyAlignment="0" applyProtection="0"/>
    <xf numFmtId="0" fontId="31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62" fillId="0" borderId="0"/>
    <xf numFmtId="0" fontId="22" fillId="0" borderId="0"/>
    <xf numFmtId="164" fontId="28" fillId="0" borderId="0" applyFont="0" applyFill="0" applyBorder="0" applyAlignment="0" applyProtection="0"/>
    <xf numFmtId="0" fontId="21" fillId="0" borderId="0"/>
    <xf numFmtId="0" fontId="27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6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43" fontId="44" fillId="0" borderId="0" applyFont="0" applyFill="0" applyBorder="0" applyAlignment="0" applyProtection="0"/>
    <xf numFmtId="0" fontId="8" fillId="0" borderId="0"/>
    <xf numFmtId="0" fontId="8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7" fillId="0" borderId="0"/>
    <xf numFmtId="0" fontId="27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8" fillId="0" borderId="0"/>
    <xf numFmtId="0" fontId="28" fillId="0" borderId="0"/>
    <xf numFmtId="175" fontId="6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91" fillId="0" borderId="0"/>
    <xf numFmtId="0" fontId="28" fillId="0" borderId="0"/>
    <xf numFmtId="0" fontId="27" fillId="0" borderId="0"/>
    <xf numFmtId="175" fontId="31" fillId="0" borderId="0" applyFont="0" applyFill="0" applyBorder="0" applyAlignment="0" applyProtection="0"/>
    <xf numFmtId="0" fontId="44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7" fillId="0" borderId="0"/>
    <xf numFmtId="0" fontId="27" fillId="0" borderId="0"/>
    <xf numFmtId="0" fontId="44" fillId="0" borderId="0"/>
    <xf numFmtId="0" fontId="28" fillId="0" borderId="0"/>
    <xf numFmtId="0" fontId="27" fillId="0" borderId="0"/>
    <xf numFmtId="0" fontId="28" fillId="0" borderId="0"/>
    <xf numFmtId="0" fontId="27" fillId="0" borderId="0"/>
  </cellStyleXfs>
  <cellXfs count="451">
    <xf numFmtId="0" fontId="0" fillId="0" borderId="0" xfId="0"/>
    <xf numFmtId="0" fontId="63" fillId="0" borderId="0" xfId="0" applyFont="1" applyFill="1" applyBorder="1" applyAlignment="1">
      <alignment vertical="center"/>
    </xf>
    <xf numFmtId="0" fontId="63" fillId="0" borderId="1" xfId="14" applyNumberFormat="1" applyFont="1" applyFill="1" applyBorder="1" applyAlignment="1">
      <alignment horizontal="left" vertical="center" wrapText="1" indent="1"/>
    </xf>
    <xf numFmtId="0" fontId="63" fillId="0" borderId="1" xfId="14" applyNumberFormat="1" applyFont="1" applyFill="1" applyBorder="1" applyAlignment="1">
      <alignment horizontal="center" vertical="center" wrapText="1"/>
    </xf>
    <xf numFmtId="2" fontId="63" fillId="0" borderId="1" xfId="14" applyNumberFormat="1" applyFont="1" applyFill="1" applyBorder="1" applyAlignment="1">
      <alignment horizontal="center" vertical="center" wrapText="1"/>
    </xf>
    <xf numFmtId="0" fontId="66" fillId="0" borderId="0" xfId="14" applyFont="1" applyFill="1" applyBorder="1" applyAlignment="1">
      <alignment vertical="center"/>
    </xf>
    <xf numFmtId="0" fontId="29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3" fillId="0" borderId="1" xfId="0" applyFont="1" applyBorder="1" applyAlignment="1">
      <alignment horizontal="left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0" xfId="112" applyFont="1" applyFill="1" applyBorder="1" applyAlignment="1">
      <alignment vertical="center"/>
    </xf>
    <xf numFmtId="0" fontId="29" fillId="0" borderId="0" xfId="112" applyFont="1" applyFill="1" applyBorder="1" applyAlignment="1">
      <alignment vertical="center" wrapText="1"/>
    </xf>
    <xf numFmtId="0" fontId="29" fillId="0" borderId="0" xfId="112" applyFont="1" applyAlignment="1">
      <alignment vertical="center" wrapText="1"/>
    </xf>
    <xf numFmtId="0" fontId="77" fillId="0" borderId="0" xfId="140" applyFont="1"/>
    <xf numFmtId="0" fontId="44" fillId="0" borderId="0" xfId="140" applyAlignment="1">
      <alignment horizontal="left"/>
    </xf>
    <xf numFmtId="0" fontId="63" fillId="0" borderId="0" xfId="140" applyFont="1" applyAlignment="1">
      <alignment horizontal="left"/>
    </xf>
    <xf numFmtId="0" fontId="74" fillId="0" borderId="0" xfId="140" applyFont="1" applyAlignment="1">
      <alignment horizontal="left" vertical="center" wrapText="1"/>
    </xf>
    <xf numFmtId="0" fontId="63" fillId="0" borderId="0" xfId="140" applyFont="1" applyBorder="1"/>
    <xf numFmtId="2" fontId="77" fillId="0" borderId="0" xfId="140" applyNumberFormat="1" applyFont="1"/>
    <xf numFmtId="2" fontId="29" fillId="0" borderId="1" xfId="140" applyNumberFormat="1" applyFont="1" applyBorder="1" applyAlignment="1">
      <alignment horizontal="center" vertical="center" wrapText="1"/>
    </xf>
    <xf numFmtId="0" fontId="29" fillId="0" borderId="1" xfId="140" applyFont="1" applyBorder="1" applyAlignment="1">
      <alignment horizontal="left" vertical="center" wrapText="1"/>
    </xf>
    <xf numFmtId="0" fontId="29" fillId="0" borderId="1" xfId="140" applyFont="1" applyBorder="1" applyAlignment="1">
      <alignment horizontal="center" vertical="center" wrapText="1"/>
    </xf>
    <xf numFmtId="0" fontId="30" fillId="0" borderId="1" xfId="140" applyFont="1" applyBorder="1" applyAlignment="1">
      <alignment horizontal="center" vertical="center" wrapText="1"/>
    </xf>
    <xf numFmtId="2" fontId="63" fillId="0" borderId="1" xfId="140" applyNumberFormat="1" applyFont="1" applyBorder="1" applyAlignment="1">
      <alignment horizontal="center" vertical="center" wrapText="1"/>
    </xf>
    <xf numFmtId="0" fontId="29" fillId="0" borderId="1" xfId="140" applyFont="1" applyBorder="1" applyAlignment="1">
      <alignment horizontal="center" vertical="top" wrapText="1"/>
    </xf>
    <xf numFmtId="0" fontId="63" fillId="0" borderId="1" xfId="140" applyFont="1" applyBorder="1" applyAlignment="1">
      <alignment horizontal="left" vertical="top"/>
    </xf>
    <xf numFmtId="0" fontId="63" fillId="0" borderId="1" xfId="140" applyFont="1" applyBorder="1" applyAlignment="1">
      <alignment horizontal="center" vertical="center" wrapText="1"/>
    </xf>
    <xf numFmtId="0" fontId="63" fillId="0" borderId="1" xfId="140" applyFont="1" applyBorder="1" applyAlignment="1">
      <alignment horizontal="center" vertical="top" wrapText="1"/>
    </xf>
    <xf numFmtId="0" fontId="63" fillId="0" borderId="1" xfId="140" applyFont="1" applyBorder="1" applyAlignment="1">
      <alignment horizontal="left" vertical="center" wrapText="1"/>
    </xf>
    <xf numFmtId="0" fontId="78" fillId="0" borderId="0" xfId="140" applyFont="1"/>
    <xf numFmtId="0" fontId="27" fillId="0" borderId="1" xfId="140" applyFont="1" applyBorder="1" applyAlignment="1">
      <alignment horizontal="center"/>
    </xf>
    <xf numFmtId="0" fontId="63" fillId="0" borderId="1" xfId="140" applyFont="1" applyBorder="1" applyAlignment="1">
      <alignment horizontal="center" vertical="top"/>
    </xf>
    <xf numFmtId="2" fontId="29" fillId="0" borderId="1" xfId="140" applyNumberFormat="1" applyFont="1" applyFill="1" applyBorder="1" applyAlignment="1">
      <alignment horizontal="center" vertical="center" wrapText="1"/>
    </xf>
    <xf numFmtId="0" fontId="63" fillId="26" borderId="0" xfId="0" applyFont="1" applyFill="1" applyAlignment="1">
      <alignment vertical="center" wrapText="1"/>
    </xf>
    <xf numFmtId="0" fontId="64" fillId="0" borderId="0" xfId="112" applyFont="1" applyFill="1" applyBorder="1" applyAlignment="1">
      <alignment horizontal="center" vertical="center" wrapText="1"/>
    </xf>
    <xf numFmtId="3" fontId="63" fillId="0" borderId="0" xfId="112" applyNumberFormat="1" applyFont="1" applyFill="1" applyBorder="1" applyAlignment="1">
      <alignment horizontal="center" vertical="center"/>
    </xf>
    <xf numFmtId="0" fontId="63" fillId="0" borderId="0" xfId="112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0" fontId="70" fillId="0" borderId="0" xfId="113" applyFont="1"/>
    <xf numFmtId="0" fontId="30" fillId="2" borderId="0" xfId="113" applyFont="1" applyFill="1"/>
    <xf numFmtId="0" fontId="63" fillId="2" borderId="1" xfId="112" applyFont="1" applyFill="1" applyBorder="1" applyAlignment="1">
      <alignment horizontal="left" vertical="center" wrapText="1"/>
    </xf>
    <xf numFmtId="2" fontId="63" fillId="2" borderId="1" xfId="113" applyNumberFormat="1" applyFont="1" applyFill="1" applyBorder="1" applyAlignment="1">
      <alignment horizontal="center" vertical="center"/>
    </xf>
    <xf numFmtId="2" fontId="63" fillId="2" borderId="1" xfId="113" applyNumberFormat="1" applyFont="1" applyFill="1" applyBorder="1" applyAlignment="1">
      <alignment horizontal="center" vertical="center" wrapText="1"/>
    </xf>
    <xf numFmtId="0" fontId="66" fillId="2" borderId="0" xfId="113" applyFont="1" applyFill="1"/>
    <xf numFmtId="0" fontId="63" fillId="2" borderId="1" xfId="113" applyFont="1" applyFill="1" applyBorder="1" applyAlignment="1">
      <alignment horizontal="center" vertical="center"/>
    </xf>
    <xf numFmtId="0" fontId="63" fillId="2" borderId="12" xfId="113" applyFont="1" applyFill="1" applyBorder="1" applyAlignment="1">
      <alignment horizontal="left" vertical="center" wrapText="1"/>
    </xf>
    <xf numFmtId="0" fontId="70" fillId="2" borderId="0" xfId="113" applyFont="1" applyFill="1"/>
    <xf numFmtId="2" fontId="71" fillId="2" borderId="1" xfId="113" applyNumberFormat="1" applyFont="1" applyFill="1" applyBorder="1" applyAlignment="1">
      <alignment horizontal="center" vertical="center" wrapText="1"/>
    </xf>
    <xf numFmtId="2" fontId="69" fillId="2" borderId="1" xfId="113" applyNumberFormat="1" applyFont="1" applyFill="1" applyBorder="1" applyAlignment="1">
      <alignment horizontal="center" vertical="center" wrapText="1"/>
    </xf>
    <xf numFmtId="2" fontId="69" fillId="2" borderId="1" xfId="113" applyNumberFormat="1" applyFont="1" applyFill="1" applyBorder="1" applyAlignment="1">
      <alignment horizontal="center" vertical="center"/>
    </xf>
    <xf numFmtId="0" fontId="29" fillId="2" borderId="0" xfId="112" applyFont="1" applyFill="1" applyAlignment="1">
      <alignment vertical="center" wrapText="1"/>
    </xf>
    <xf numFmtId="49" fontId="29" fillId="2" borderId="1" xfId="112" applyNumberFormat="1" applyFont="1" applyFill="1" applyBorder="1" applyAlignment="1">
      <alignment horizontal="center" vertical="center" wrapText="1"/>
    </xf>
    <xf numFmtId="2" fontId="63" fillId="0" borderId="1" xfId="113" applyNumberFormat="1" applyFont="1" applyFill="1" applyBorder="1" applyAlignment="1">
      <alignment horizontal="center" vertical="center"/>
    </xf>
    <xf numFmtId="2" fontId="63" fillId="0" borderId="1" xfId="113" applyNumberFormat="1" applyFont="1" applyFill="1" applyBorder="1" applyAlignment="1">
      <alignment horizontal="center" vertical="center" wrapText="1"/>
    </xf>
    <xf numFmtId="0" fontId="29" fillId="0" borderId="1" xfId="113" applyFont="1" applyFill="1" applyBorder="1" applyAlignment="1">
      <alignment horizontal="center" vertical="center" wrapText="1"/>
    </xf>
    <xf numFmtId="2" fontId="29" fillId="0" borderId="1" xfId="113" applyNumberFormat="1" applyFont="1" applyFill="1" applyBorder="1" applyAlignment="1">
      <alignment horizontal="center" vertical="center"/>
    </xf>
    <xf numFmtId="0" fontId="83" fillId="0" borderId="1" xfId="140" applyFont="1" applyBorder="1" applyAlignment="1">
      <alignment horizontal="center" vertical="center" wrapText="1"/>
    </xf>
    <xf numFmtId="0" fontId="29" fillId="0" borderId="1" xfId="140" quotePrefix="1" applyFont="1" applyBorder="1" applyAlignment="1">
      <alignment horizontal="center" vertical="center" wrapText="1"/>
    </xf>
    <xf numFmtId="0" fontId="79" fillId="0" borderId="1" xfId="140" applyFont="1" applyBorder="1" applyAlignment="1">
      <alignment horizontal="center" vertical="center" wrapText="1"/>
    </xf>
    <xf numFmtId="0" fontId="29" fillId="0" borderId="1" xfId="140" applyFont="1" applyBorder="1" applyAlignment="1">
      <alignment horizontal="center"/>
    </xf>
    <xf numFmtId="49" fontId="29" fillId="2" borderId="1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3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172" fontId="63" fillId="2" borderId="1" xfId="0" applyNumberFormat="1" applyFont="1" applyFill="1" applyBorder="1" applyAlignment="1">
      <alignment horizontal="center" vertical="center"/>
    </xf>
    <xf numFmtId="3" fontId="63" fillId="2" borderId="1" xfId="0" applyNumberFormat="1" applyFont="1" applyFill="1" applyBorder="1" applyAlignment="1">
      <alignment horizontal="center" vertical="center"/>
    </xf>
    <xf numFmtId="4" fontId="63" fillId="2" borderId="1" xfId="0" applyNumberFormat="1" applyFont="1" applyFill="1" applyBorder="1" applyAlignment="1">
      <alignment horizontal="center" vertical="center"/>
    </xf>
    <xf numFmtId="172" fontId="29" fillId="2" borderId="1" xfId="0" applyNumberFormat="1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4" fontId="29" fillId="2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49" fontId="29" fillId="0" borderId="1" xfId="112" applyNumberFormat="1" applyFont="1" applyFill="1" applyBorder="1" applyAlignment="1">
      <alignment horizontal="center" vertical="center" wrapText="1"/>
    </xf>
    <xf numFmtId="0" fontId="29" fillId="0" borderId="1" xfId="112" applyFont="1" applyFill="1" applyBorder="1" applyAlignment="1">
      <alignment vertical="center" wrapText="1"/>
    </xf>
    <xf numFmtId="0" fontId="29" fillId="0" borderId="1" xfId="112" applyNumberFormat="1" applyFont="1" applyFill="1" applyBorder="1" applyAlignment="1">
      <alignment horizontal="center" vertical="center" wrapText="1"/>
    </xf>
    <xf numFmtId="173" fontId="29" fillId="0" borderId="1" xfId="112" applyNumberFormat="1" applyFont="1" applyFill="1" applyBorder="1" applyAlignment="1">
      <alignment horizontal="center" vertical="center" wrapText="1"/>
    </xf>
    <xf numFmtId="3" fontId="29" fillId="0" borderId="1" xfId="112" applyNumberFormat="1" applyFont="1" applyFill="1" applyBorder="1" applyAlignment="1">
      <alignment horizontal="center" vertical="center" wrapText="1"/>
    </xf>
    <xf numFmtId="4" fontId="29" fillId="0" borderId="1" xfId="112" applyNumberFormat="1" applyFont="1" applyFill="1" applyBorder="1" applyAlignment="1">
      <alignment horizontal="center" vertical="center" wrapText="1"/>
    </xf>
    <xf numFmtId="4" fontId="29" fillId="2" borderId="1" xfId="112" applyNumberFormat="1" applyFont="1" applyFill="1" applyBorder="1" applyAlignment="1">
      <alignment horizontal="center" vertical="center" wrapText="1"/>
    </xf>
    <xf numFmtId="0" fontId="29" fillId="2" borderId="1" xfId="112" applyFont="1" applyFill="1" applyBorder="1" applyAlignment="1">
      <alignment horizontal="center" vertical="center"/>
    </xf>
    <xf numFmtId="0" fontId="63" fillId="2" borderId="1" xfId="112" applyFont="1" applyFill="1" applyBorder="1" applyAlignment="1">
      <alignment horizontal="center" vertical="center"/>
    </xf>
    <xf numFmtId="172" fontId="63" fillId="2" borderId="1" xfId="112" applyNumberFormat="1" applyFont="1" applyFill="1" applyBorder="1" applyAlignment="1">
      <alignment horizontal="center" vertical="center"/>
    </xf>
    <xf numFmtId="3" fontId="63" fillId="2" borderId="1" xfId="112" applyNumberFormat="1" applyFont="1" applyFill="1" applyBorder="1" applyAlignment="1">
      <alignment horizontal="center" vertical="center"/>
    </xf>
    <xf numFmtId="4" fontId="63" fillId="2" borderId="1" xfId="112" applyNumberFormat="1" applyFont="1" applyFill="1" applyBorder="1" applyAlignment="1">
      <alignment horizontal="center" vertical="center"/>
    </xf>
    <xf numFmtId="172" fontId="29" fillId="2" borderId="1" xfId="112" applyNumberFormat="1" applyFont="1" applyFill="1" applyBorder="1" applyAlignment="1">
      <alignment horizontal="center" vertical="center"/>
    </xf>
    <xf numFmtId="3" fontId="29" fillId="2" borderId="1" xfId="112" applyNumberFormat="1" applyFont="1" applyFill="1" applyBorder="1" applyAlignment="1">
      <alignment horizontal="center" vertical="center"/>
    </xf>
    <xf numFmtId="4" fontId="29" fillId="2" borderId="1" xfId="112" applyNumberFormat="1" applyFont="1" applyFill="1" applyBorder="1" applyAlignment="1">
      <alignment horizontal="center" vertical="center"/>
    </xf>
    <xf numFmtId="0" fontId="29" fillId="2" borderId="1" xfId="112" applyFont="1" applyFill="1" applyBorder="1" applyAlignment="1">
      <alignment horizontal="left" vertical="center"/>
    </xf>
    <xf numFmtId="0" fontId="82" fillId="2" borderId="1" xfId="0" applyFont="1" applyFill="1" applyBorder="1" applyAlignment="1">
      <alignment vertical="center" wrapText="1"/>
    </xf>
    <xf numFmtId="0" fontId="86" fillId="0" borderId="1" xfId="0" applyFont="1" applyFill="1" applyBorder="1" applyAlignment="1">
      <alignment vertical="center" wrapText="1"/>
    </xf>
    <xf numFmtId="0" fontId="29" fillId="2" borderId="1" xfId="113" applyFont="1" applyFill="1" applyBorder="1" applyAlignment="1">
      <alignment horizontal="center" vertical="center"/>
    </xf>
    <xf numFmtId="0" fontId="87" fillId="2" borderId="1" xfId="0" applyFont="1" applyFill="1" applyBorder="1" applyAlignment="1">
      <alignment vertical="center" wrapText="1"/>
    </xf>
    <xf numFmtId="0" fontId="29" fillId="2" borderId="1" xfId="112" applyFont="1" applyFill="1" applyBorder="1" applyAlignment="1">
      <alignment horizontal="center" vertical="center" wrapText="1"/>
    </xf>
    <xf numFmtId="49" fontId="29" fillId="25" borderId="1" xfId="113" applyNumberFormat="1" applyFont="1" applyFill="1" applyBorder="1" applyAlignment="1">
      <alignment vertical="center"/>
    </xf>
    <xf numFmtId="0" fontId="29" fillId="25" borderId="1" xfId="112" applyFont="1" applyFill="1" applyBorder="1" applyAlignment="1">
      <alignment horizontal="center" vertical="center" wrapText="1"/>
    </xf>
    <xf numFmtId="0" fontId="63" fillId="25" borderId="1" xfId="112" applyFont="1" applyFill="1" applyBorder="1" applyAlignment="1">
      <alignment horizontal="center" vertical="center" wrapText="1"/>
    </xf>
    <xf numFmtId="2" fontId="63" fillId="25" borderId="1" xfId="113" applyNumberFormat="1" applyFont="1" applyFill="1" applyBorder="1" applyAlignment="1">
      <alignment horizontal="center" vertical="center"/>
    </xf>
    <xf numFmtId="2" fontId="63" fillId="25" borderId="1" xfId="113" applyNumberFormat="1" applyFont="1" applyFill="1" applyBorder="1" applyAlignment="1">
      <alignment horizontal="center" vertical="center" wrapText="1"/>
    </xf>
    <xf numFmtId="49" fontId="29" fillId="0" borderId="1" xfId="113" applyNumberFormat="1" applyFont="1" applyFill="1" applyBorder="1" applyAlignment="1">
      <alignment vertical="center"/>
    </xf>
    <xf numFmtId="0" fontId="85" fillId="2" borderId="1" xfId="157" applyFont="1" applyFill="1" applyBorder="1" applyAlignment="1">
      <alignment horizontal="center" vertical="center" wrapText="1"/>
    </xf>
    <xf numFmtId="2" fontId="85" fillId="2" borderId="1" xfId="157" applyNumberFormat="1" applyFont="1" applyFill="1" applyBorder="1" applyAlignment="1">
      <alignment horizontal="center" vertical="center" wrapText="1"/>
    </xf>
    <xf numFmtId="0" fontId="80" fillId="2" borderId="0" xfId="146" applyFont="1" applyFill="1" applyAlignment="1">
      <alignment horizontal="center"/>
    </xf>
    <xf numFmtId="0" fontId="64" fillId="0" borderId="0" xfId="112" applyFont="1" applyFill="1" applyBorder="1" applyAlignment="1">
      <alignment vertical="center"/>
    </xf>
    <xf numFmtId="0" fontId="29" fillId="0" borderId="1" xfId="112" applyFont="1" applyFill="1" applyBorder="1" applyAlignment="1">
      <alignment horizontal="left" vertical="center"/>
    </xf>
    <xf numFmtId="0" fontId="63" fillId="0" borderId="1" xfId="112" applyFont="1" applyFill="1" applyBorder="1" applyAlignment="1">
      <alignment horizontal="center" vertical="center"/>
    </xf>
    <xf numFmtId="0" fontId="63" fillId="0" borderId="1" xfId="112" applyFont="1" applyFill="1" applyBorder="1" applyAlignment="1">
      <alignment horizontal="left" vertical="center"/>
    </xf>
    <xf numFmtId="172" fontId="63" fillId="0" borderId="1" xfId="112" applyNumberFormat="1" applyFont="1" applyFill="1" applyBorder="1" applyAlignment="1">
      <alignment horizontal="center" vertical="center"/>
    </xf>
    <xf numFmtId="3" fontId="63" fillId="0" borderId="1" xfId="112" applyNumberFormat="1" applyFont="1" applyFill="1" applyBorder="1" applyAlignment="1">
      <alignment horizontal="center" vertical="center"/>
    </xf>
    <xf numFmtId="4" fontId="63" fillId="0" borderId="1" xfId="112" applyNumberFormat="1" applyFont="1" applyFill="1" applyBorder="1" applyAlignment="1">
      <alignment horizontal="center" vertical="center"/>
    </xf>
    <xf numFmtId="0" fontId="29" fillId="0" borderId="1" xfId="112" applyFont="1" applyFill="1" applyBorder="1" applyAlignment="1">
      <alignment horizontal="center" vertical="center"/>
    </xf>
    <xf numFmtId="172" fontId="29" fillId="0" borderId="1" xfId="112" applyNumberFormat="1" applyFont="1" applyFill="1" applyBorder="1" applyAlignment="1">
      <alignment horizontal="center" vertical="center"/>
    </xf>
    <xf numFmtId="3" fontId="29" fillId="0" borderId="1" xfId="112" applyNumberFormat="1" applyFont="1" applyFill="1" applyBorder="1" applyAlignment="1">
      <alignment horizontal="center" vertical="center"/>
    </xf>
    <xf numFmtId="4" fontId="29" fillId="0" borderId="1" xfId="112" applyNumberFormat="1" applyFont="1" applyFill="1" applyBorder="1" applyAlignment="1">
      <alignment horizontal="center" vertical="center"/>
    </xf>
    <xf numFmtId="1" fontId="88" fillId="2" borderId="1" xfId="0" applyNumberFormat="1" applyFont="1" applyFill="1" applyBorder="1" applyAlignment="1">
      <alignment horizontal="center" vertical="center" wrapText="1"/>
    </xf>
    <xf numFmtId="0" fontId="73" fillId="0" borderId="1" xfId="89" applyFont="1" applyBorder="1" applyAlignment="1">
      <alignment horizontal="center" vertical="center" wrapText="1"/>
    </xf>
    <xf numFmtId="2" fontId="73" fillId="0" borderId="1" xfId="89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69" fillId="0" borderId="0" xfId="0" applyFont="1"/>
    <xf numFmtId="0" fontId="69" fillId="2" borderId="1" xfId="89" applyFont="1" applyFill="1" applyBorder="1" applyAlignment="1">
      <alignment horizontal="center" vertical="center" wrapText="1"/>
    </xf>
    <xf numFmtId="2" fontId="69" fillId="2" borderId="1" xfId="89" applyNumberFormat="1" applyFont="1" applyFill="1" applyBorder="1" applyAlignment="1">
      <alignment horizontal="center" vertical="center" wrapText="1"/>
    </xf>
    <xf numFmtId="2" fontId="69" fillId="0" borderId="1" xfId="89" applyNumberFormat="1" applyFont="1" applyFill="1" applyBorder="1" applyAlignment="1">
      <alignment horizontal="center" vertical="center" wrapText="1"/>
    </xf>
    <xf numFmtId="2" fontId="69" fillId="2" borderId="1" xfId="0" applyNumberFormat="1" applyFont="1" applyFill="1" applyBorder="1" applyAlignment="1">
      <alignment horizontal="center" vertical="center" wrapText="1"/>
    </xf>
    <xf numFmtId="0" fontId="89" fillId="2" borderId="1" xfId="0" applyFont="1" applyFill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2" fontId="73" fillId="0" borderId="1" xfId="0" applyNumberFormat="1" applyFont="1" applyFill="1" applyBorder="1" applyAlignment="1">
      <alignment horizontal="center" vertical="center" wrapText="1"/>
    </xf>
    <xf numFmtId="2" fontId="73" fillId="2" borderId="1" xfId="0" applyNumberFormat="1" applyFont="1" applyFill="1" applyBorder="1" applyAlignment="1">
      <alignment horizontal="center" vertical="center" wrapText="1"/>
    </xf>
    <xf numFmtId="2" fontId="69" fillId="0" borderId="1" xfId="0" applyNumberFormat="1" applyFont="1" applyFill="1" applyBorder="1" applyAlignment="1">
      <alignment horizontal="center" vertical="center" wrapText="1"/>
    </xf>
    <xf numFmtId="2" fontId="69" fillId="0" borderId="1" xfId="0" applyNumberFormat="1" applyFont="1" applyBorder="1" applyAlignment="1">
      <alignment horizontal="center" vertical="center" wrapText="1"/>
    </xf>
    <xf numFmtId="0" fontId="69" fillId="0" borderId="0" xfId="0" applyFont="1" applyFill="1"/>
    <xf numFmtId="0" fontId="69" fillId="2" borderId="1" xfId="89" applyFont="1" applyFill="1" applyBorder="1" applyAlignment="1">
      <alignment horizontal="left" vertical="center" wrapText="1"/>
    </xf>
    <xf numFmtId="0" fontId="69" fillId="0" borderId="1" xfId="0" applyFont="1" applyBorder="1" applyAlignment="1">
      <alignment horizontal="left" vertical="center" wrapText="1"/>
    </xf>
    <xf numFmtId="0" fontId="73" fillId="0" borderId="1" xfId="0" applyFont="1" applyFill="1" applyBorder="1" applyAlignment="1">
      <alignment horizontal="center" vertical="center"/>
    </xf>
    <xf numFmtId="0" fontId="73" fillId="0" borderId="1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left" vertical="center" wrapText="1"/>
    </xf>
    <xf numFmtId="0" fontId="29" fillId="25" borderId="1" xfId="14" applyFont="1" applyFill="1" applyBorder="1" applyAlignment="1">
      <alignment horizontal="center" vertical="center" wrapText="1"/>
    </xf>
    <xf numFmtId="0" fontId="69" fillId="0" borderId="1" xfId="89" applyFont="1" applyFill="1" applyBorder="1" applyAlignment="1">
      <alignment horizontal="center" vertical="center" wrapText="1"/>
    </xf>
    <xf numFmtId="0" fontId="69" fillId="0" borderId="1" xfId="89" applyFont="1" applyFill="1" applyBorder="1" applyAlignment="1">
      <alignment horizontal="left" vertical="center" wrapText="1"/>
    </xf>
    <xf numFmtId="1" fontId="73" fillId="0" borderId="1" xfId="0" applyNumberFormat="1" applyFont="1" applyBorder="1" applyAlignment="1">
      <alignment horizontal="center" vertical="center"/>
    </xf>
    <xf numFmtId="0" fontId="73" fillId="0" borderId="1" xfId="0" applyFont="1" applyBorder="1" applyAlignment="1">
      <alignment horizontal="left" vertical="center" wrapText="1"/>
    </xf>
    <xf numFmtId="0" fontId="27" fillId="2" borderId="0" xfId="88" applyFont="1" applyFill="1" applyAlignment="1" applyProtection="1">
      <alignment vertical="center"/>
    </xf>
    <xf numFmtId="0" fontId="27" fillId="0" borderId="0" xfId="88" applyFont="1" applyFill="1" applyAlignment="1" applyProtection="1">
      <alignment vertical="center"/>
    </xf>
    <xf numFmtId="49" fontId="29" fillId="2" borderId="14" xfId="113" applyNumberFormat="1" applyFont="1" applyFill="1" applyBorder="1" applyAlignment="1">
      <alignment vertical="center"/>
    </xf>
    <xf numFmtId="0" fontId="29" fillId="2" borderId="1" xfId="113" applyFont="1" applyFill="1" applyBorder="1" applyAlignment="1">
      <alignment horizontal="center" vertical="center" wrapText="1"/>
    </xf>
    <xf numFmtId="2" fontId="29" fillId="2" borderId="1" xfId="113" applyNumberFormat="1" applyFont="1" applyFill="1" applyBorder="1" applyAlignment="1">
      <alignment horizontal="center" vertical="center"/>
    </xf>
    <xf numFmtId="2" fontId="73" fillId="2" borderId="1" xfId="113" applyNumberFormat="1" applyFont="1" applyFill="1" applyBorder="1" applyAlignment="1">
      <alignment horizontal="center" vertical="center"/>
    </xf>
    <xf numFmtId="0" fontId="74" fillId="2" borderId="0" xfId="113" applyFont="1" applyFill="1"/>
    <xf numFmtId="0" fontId="74" fillId="0" borderId="0" xfId="113" applyFont="1"/>
    <xf numFmtId="49" fontId="29" fillId="2" borderId="1" xfId="113" applyNumberFormat="1" applyFont="1" applyFill="1" applyBorder="1" applyAlignment="1">
      <alignment horizontal="center" vertical="center"/>
    </xf>
    <xf numFmtId="0" fontId="86" fillId="2" borderId="1" xfId="0" applyFont="1" applyFill="1" applyBorder="1" applyAlignment="1">
      <alignment vertical="center" wrapText="1"/>
    </xf>
    <xf numFmtId="0" fontId="30" fillId="0" borderId="0" xfId="113" applyFont="1"/>
    <xf numFmtId="0" fontId="66" fillId="0" borderId="0" xfId="113" applyFont="1" applyFill="1"/>
    <xf numFmtId="0" fontId="66" fillId="0" borderId="0" xfId="113" applyFont="1"/>
    <xf numFmtId="49" fontId="29" fillId="0" borderId="1" xfId="113" applyNumberFormat="1" applyFont="1" applyFill="1" applyBorder="1" applyAlignment="1">
      <alignment horizontal="center" vertical="center"/>
    </xf>
    <xf numFmtId="0" fontId="82" fillId="0" borderId="1" xfId="0" applyFont="1" applyFill="1" applyBorder="1" applyAlignment="1">
      <alignment vertical="center" wrapText="1"/>
    </xf>
    <xf numFmtId="0" fontId="63" fillId="0" borderId="1" xfId="113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0" fontId="63" fillId="0" borderId="1" xfId="140" applyFont="1" applyBorder="1" applyAlignment="1">
      <alignment horizontal="center" vertical="center" wrapText="1"/>
    </xf>
    <xf numFmtId="0" fontId="96" fillId="0" borderId="1" xfId="140" applyFont="1" applyBorder="1" applyAlignment="1">
      <alignment horizontal="center" vertical="center"/>
    </xf>
    <xf numFmtId="2" fontId="95" fillId="0" borderId="1" xfId="161" applyNumberFormat="1" applyFont="1" applyBorder="1" applyAlignment="1">
      <alignment horizontal="center" vertical="center"/>
    </xf>
    <xf numFmtId="0" fontId="86" fillId="0" borderId="0" xfId="140" applyFont="1" applyAlignment="1">
      <alignment horizontal="left" wrapText="1"/>
    </xf>
    <xf numFmtId="2" fontId="29" fillId="2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2" fontId="63" fillId="2" borderId="1" xfId="14" applyNumberFormat="1" applyFont="1" applyFill="1" applyBorder="1" applyAlignment="1">
      <alignment horizontal="center" vertical="center" wrapText="1"/>
    </xf>
    <xf numFmtId="173" fontId="29" fillId="2" borderId="1" xfId="0" applyNumberFormat="1" applyFont="1" applyFill="1" applyBorder="1" applyAlignment="1">
      <alignment horizontal="center" vertical="center" wrapText="1"/>
    </xf>
    <xf numFmtId="0" fontId="97" fillId="0" borderId="1" xfId="146" applyFont="1" applyBorder="1" applyAlignment="1">
      <alignment horizontal="center" vertical="center"/>
    </xf>
    <xf numFmtId="49" fontId="97" fillId="0" borderId="1" xfId="146" applyNumberFormat="1" applyFont="1" applyFill="1" applyBorder="1" applyAlignment="1">
      <alignment horizontal="left" vertical="center" wrapText="1"/>
    </xf>
    <xf numFmtId="0" fontId="29" fillId="0" borderId="1" xfId="146" applyFont="1" applyBorder="1" applyAlignment="1">
      <alignment horizontal="center" vertical="center" wrapText="1"/>
    </xf>
    <xf numFmtId="4" fontId="29" fillId="2" borderId="1" xfId="146" applyNumberFormat="1" applyFont="1" applyFill="1" applyBorder="1" applyAlignment="1">
      <alignment horizontal="center" vertical="center"/>
    </xf>
    <xf numFmtId="0" fontId="94" fillId="0" borderId="0" xfId="0" applyFont="1"/>
    <xf numFmtId="0" fontId="63" fillId="2" borderId="0" xfId="0" applyFont="1" applyFill="1" applyBorder="1" applyAlignment="1">
      <alignment vertical="center" wrapText="1"/>
    </xf>
    <xf numFmtId="0" fontId="28" fillId="0" borderId="1" xfId="146" applyBorder="1" applyAlignment="1">
      <alignment horizontal="center" vertical="center"/>
    </xf>
    <xf numFmtId="0" fontId="63" fillId="2" borderId="1" xfId="146" applyNumberFormat="1" applyFont="1" applyFill="1" applyBorder="1" applyAlignment="1">
      <alignment horizontal="center" vertical="center" wrapText="1"/>
    </xf>
    <xf numFmtId="0" fontId="98" fillId="0" borderId="0" xfId="0" applyFont="1"/>
    <xf numFmtId="0" fontId="99" fillId="0" borderId="0" xfId="0" applyFont="1"/>
    <xf numFmtId="0" fontId="94" fillId="0" borderId="0" xfId="0" applyFont="1" applyAlignment="1">
      <alignment horizontal="center" vertical="center"/>
    </xf>
    <xf numFmtId="0" fontId="29" fillId="0" borderId="1" xfId="146" applyFont="1" applyBorder="1" applyAlignment="1">
      <alignment horizontal="center" vertical="center"/>
    </xf>
    <xf numFmtId="177" fontId="29" fillId="2" borderId="1" xfId="146" applyNumberFormat="1" applyFont="1" applyFill="1" applyBorder="1" applyAlignment="1">
      <alignment horizontal="center" vertical="center"/>
    </xf>
    <xf numFmtId="2" fontId="63" fillId="0" borderId="1" xfId="146" applyNumberFormat="1" applyFont="1" applyFill="1" applyBorder="1" applyAlignment="1">
      <alignment horizontal="center" vertical="center"/>
    </xf>
    <xf numFmtId="0" fontId="63" fillId="2" borderId="1" xfId="146" applyNumberFormat="1" applyFont="1" applyFill="1" applyBorder="1" applyAlignment="1">
      <alignment vertical="center" wrapText="1"/>
    </xf>
    <xf numFmtId="0" fontId="63" fillId="0" borderId="1" xfId="146" applyFont="1" applyBorder="1" applyAlignment="1">
      <alignment horizontal="center" vertical="center"/>
    </xf>
    <xf numFmtId="4" fontId="0" fillId="0" borderId="0" xfId="0" applyNumberFormat="1"/>
    <xf numFmtId="0" fontId="0" fillId="0" borderId="0" xfId="0" applyFill="1"/>
    <xf numFmtId="0" fontId="63" fillId="2" borderId="1" xfId="0" applyNumberFormat="1" applyFont="1" applyFill="1" applyBorder="1" applyAlignment="1">
      <alignment horizontal="center" vertical="center" wrapText="1"/>
    </xf>
    <xf numFmtId="2" fontId="63" fillId="0" borderId="1" xfId="146" applyNumberFormat="1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70" fillId="0" borderId="0" xfId="113" applyFont="1" applyFill="1"/>
    <xf numFmtId="0" fontId="29" fillId="0" borderId="1" xfId="14" applyFont="1" applyFill="1" applyBorder="1" applyAlignment="1">
      <alignment horizontal="center" vertical="center" wrapText="1"/>
    </xf>
    <xf numFmtId="0" fontId="29" fillId="0" borderId="1" xfId="14" applyFont="1" applyFill="1" applyBorder="1" applyAlignment="1">
      <alignment horizontal="center" vertical="center" wrapText="1"/>
    </xf>
    <xf numFmtId="2" fontId="73" fillId="0" borderId="1" xfId="161" applyNumberFormat="1" applyFont="1" applyBorder="1" applyAlignment="1">
      <alignment horizontal="center" vertical="center"/>
    </xf>
    <xf numFmtId="173" fontId="29" fillId="2" borderId="1" xfId="146" applyNumberFormat="1" applyFont="1" applyFill="1" applyBorder="1" applyAlignment="1">
      <alignment horizontal="center" vertical="center"/>
    </xf>
    <xf numFmtId="173" fontId="29" fillId="2" borderId="1" xfId="112" applyNumberFormat="1" applyFont="1" applyFill="1" applyBorder="1" applyAlignment="1">
      <alignment horizontal="center" vertical="center" wrapText="1"/>
    </xf>
    <xf numFmtId="0" fontId="29" fillId="0" borderId="1" xfId="0" quotePrefix="1" applyNumberFormat="1" applyFont="1" applyFill="1" applyBorder="1" applyAlignment="1">
      <alignment horizontal="center" vertical="center" wrapText="1"/>
    </xf>
    <xf numFmtId="0" fontId="94" fillId="2" borderId="1" xfId="0" applyFont="1" applyFill="1" applyBorder="1" applyAlignment="1" applyProtection="1">
      <alignment horizontal="left" vertical="center" wrapText="1"/>
    </xf>
    <xf numFmtId="0" fontId="80" fillId="2" borderId="1" xfId="0" applyFont="1" applyFill="1" applyBorder="1" applyAlignment="1">
      <alignment horizontal="center" vertical="center"/>
    </xf>
    <xf numFmtId="4" fontId="29" fillId="0" borderId="1" xfId="148" applyNumberFormat="1" applyFont="1" applyFill="1" applyBorder="1" applyAlignment="1" applyProtection="1">
      <alignment horizontal="center" vertical="center"/>
    </xf>
    <xf numFmtId="2" fontId="63" fillId="0" borderId="1" xfId="0" applyNumberFormat="1" applyFont="1" applyFill="1" applyBorder="1" applyAlignment="1">
      <alignment horizontal="center" vertical="center" wrapText="1"/>
    </xf>
    <xf numFmtId="0" fontId="70" fillId="0" borderId="0" xfId="0" applyFont="1" applyFill="1"/>
    <xf numFmtId="2" fontId="70" fillId="0" borderId="0" xfId="0" applyNumberFormat="1" applyFont="1" applyFill="1"/>
    <xf numFmtId="4" fontId="63" fillId="0" borderId="1" xfId="0" applyNumberFormat="1" applyFont="1" applyFill="1" applyBorder="1" applyAlignment="1">
      <alignment horizontal="center" vertical="center"/>
    </xf>
    <xf numFmtId="0" fontId="80" fillId="2" borderId="1" xfId="147" applyFont="1" applyFill="1" applyBorder="1" applyAlignment="1" applyProtection="1">
      <alignment horizontal="center" vertical="center"/>
    </xf>
    <xf numFmtId="0" fontId="94" fillId="0" borderId="1" xfId="0" applyFont="1" applyFill="1" applyBorder="1" applyAlignment="1">
      <alignment horizontal="left" vertical="center" wrapText="1"/>
    </xf>
    <xf numFmtId="0" fontId="85" fillId="0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73" fillId="0" borderId="1" xfId="89" applyFont="1" applyBorder="1" applyAlignment="1">
      <alignment horizontal="left" vertical="center" wrapText="1"/>
    </xf>
    <xf numFmtId="0" fontId="86" fillId="28" borderId="1" xfId="0" applyFont="1" applyFill="1" applyBorder="1" applyAlignment="1">
      <alignment horizontal="center" vertical="center" wrapText="1"/>
    </xf>
    <xf numFmtId="0" fontId="94" fillId="2" borderId="1" xfId="0" applyFont="1" applyFill="1" applyBorder="1" applyAlignment="1" applyProtection="1">
      <alignment vertical="center" wrapText="1"/>
    </xf>
    <xf numFmtId="0" fontId="101" fillId="2" borderId="1" xfId="0" applyFont="1" applyFill="1" applyBorder="1" applyAlignment="1" applyProtection="1">
      <alignment horizontal="center" vertical="center"/>
    </xf>
    <xf numFmtId="4" fontId="29" fillId="2" borderId="1" xfId="148" applyNumberFormat="1" applyFont="1" applyFill="1" applyBorder="1" applyAlignment="1" applyProtection="1">
      <alignment horizontal="center" vertical="center"/>
    </xf>
    <xf numFmtId="0" fontId="94" fillId="2" borderId="1" xfId="0" applyFont="1" applyFill="1" applyBorder="1" applyAlignment="1">
      <alignment horizontal="left" vertical="center" wrapText="1"/>
    </xf>
    <xf numFmtId="0" fontId="101" fillId="2" borderId="1" xfId="0" applyFont="1" applyFill="1" applyBorder="1" applyAlignment="1">
      <alignment horizontal="center" vertical="center"/>
    </xf>
    <xf numFmtId="0" fontId="94" fillId="2" borderId="1" xfId="17" applyFont="1" applyFill="1" applyBorder="1" applyAlignment="1" applyProtection="1">
      <alignment horizontal="center" vertical="center" wrapText="1"/>
    </xf>
    <xf numFmtId="0" fontId="94" fillId="2" borderId="1" xfId="17" applyFont="1" applyFill="1" applyBorder="1" applyAlignment="1" applyProtection="1">
      <alignment horizontal="left" vertical="center" wrapText="1"/>
    </xf>
    <xf numFmtId="0" fontId="85" fillId="2" borderId="1" xfId="17" applyFont="1" applyFill="1" applyBorder="1" applyAlignment="1" applyProtection="1">
      <alignment horizontal="center" vertical="center"/>
    </xf>
    <xf numFmtId="4" fontId="29" fillId="0" borderId="1" xfId="160" applyNumberFormat="1" applyFont="1" applyFill="1" applyBorder="1" applyAlignment="1" applyProtection="1">
      <alignment horizontal="center" vertical="center"/>
    </xf>
    <xf numFmtId="0" fontId="85" fillId="2" borderId="1" xfId="0" applyFont="1" applyFill="1" applyBorder="1" applyAlignment="1">
      <alignment horizontal="center" vertical="center"/>
    </xf>
    <xf numFmtId="0" fontId="94" fillId="2" borderId="1" xfId="17" applyFont="1" applyFill="1" applyBorder="1" applyAlignment="1" applyProtection="1">
      <alignment vertical="top" wrapText="1"/>
    </xf>
    <xf numFmtId="0" fontId="27" fillId="2" borderId="1" xfId="147" applyFont="1" applyFill="1" applyBorder="1" applyAlignment="1" applyProtection="1">
      <alignment vertical="center" wrapText="1"/>
    </xf>
    <xf numFmtId="0" fontId="66" fillId="2" borderId="0" xfId="14" applyFont="1" applyFill="1" applyBorder="1" applyAlignment="1">
      <alignment vertical="center"/>
    </xf>
    <xf numFmtId="0" fontId="29" fillId="0" borderId="1" xfId="0" applyFont="1" applyFill="1" applyBorder="1" applyAlignment="1">
      <alignment vertical="center" wrapText="1"/>
    </xf>
    <xf numFmtId="0" fontId="79" fillId="0" borderId="1" xfId="0" applyNumberFormat="1" applyFont="1" applyFill="1" applyBorder="1" applyAlignment="1">
      <alignment horizontal="center" vertical="center" wrapText="1"/>
    </xf>
    <xf numFmtId="0" fontId="68" fillId="2" borderId="0" xfId="90" applyFont="1" applyFill="1" applyBorder="1" applyAlignment="1">
      <alignment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left" vertical="center" wrapText="1"/>
    </xf>
    <xf numFmtId="172" fontId="63" fillId="0" borderId="1" xfId="0" applyNumberFormat="1" applyFont="1" applyFill="1" applyBorder="1" applyAlignment="1">
      <alignment horizontal="center" vertical="center"/>
    </xf>
    <xf numFmtId="2" fontId="63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72" fontId="29" fillId="0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63" fillId="0" borderId="1" xfId="0" applyFont="1" applyFill="1" applyBorder="1" applyAlignment="1">
      <alignment horizontal="left" vertical="center"/>
    </xf>
    <xf numFmtId="0" fontId="29" fillId="29" borderId="0" xfId="0" applyFont="1" applyFill="1" applyBorder="1" applyAlignment="1">
      <alignment vertical="center"/>
    </xf>
    <xf numFmtId="0" fontId="63" fillId="2" borderId="0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3" fontId="63" fillId="2" borderId="0" xfId="0" applyNumberFormat="1" applyFont="1" applyFill="1" applyBorder="1" applyAlignment="1">
      <alignment horizontal="center" vertical="center"/>
    </xf>
    <xf numFmtId="4" fontId="29" fillId="2" borderId="0" xfId="0" applyNumberFormat="1" applyFont="1" applyFill="1" applyBorder="1" applyAlignment="1">
      <alignment horizontal="center" vertical="center"/>
    </xf>
    <xf numFmtId="3" fontId="63" fillId="27" borderId="0" xfId="0" applyNumberFormat="1" applyFont="1" applyFill="1" applyBorder="1" applyAlignment="1">
      <alignment horizontal="center" vertical="center"/>
    </xf>
    <xf numFmtId="0" fontId="29" fillId="2" borderId="1" xfId="9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3" fontId="63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73" fillId="2" borderId="1" xfId="167" applyFont="1" applyFill="1" applyBorder="1" applyAlignment="1">
      <alignment horizontal="left" vertical="center" wrapText="1"/>
    </xf>
    <xf numFmtId="49" fontId="63" fillId="2" borderId="14" xfId="113" applyNumberFormat="1" applyFont="1" applyFill="1" applyBorder="1" applyAlignment="1">
      <alignment vertical="center"/>
    </xf>
    <xf numFmtId="0" fontId="63" fillId="2" borderId="1" xfId="113" applyFont="1" applyFill="1" applyBorder="1" applyAlignment="1">
      <alignment vertical="center"/>
    </xf>
    <xf numFmtId="2" fontId="71" fillId="0" borderId="1" xfId="113" applyNumberFormat="1" applyFont="1" applyFill="1" applyBorder="1" applyAlignment="1">
      <alignment horizontal="center" vertical="center" wrapText="1"/>
    </xf>
    <xf numFmtId="0" fontId="63" fillId="0" borderId="12" xfId="113" applyFont="1" applyFill="1" applyBorder="1" applyAlignment="1">
      <alignment horizontal="left" vertical="center" wrapText="1"/>
    </xf>
    <xf numFmtId="0" fontId="74" fillId="0" borderId="0" xfId="113" applyFont="1" applyFill="1"/>
    <xf numFmtId="0" fontId="103" fillId="0" borderId="1" xfId="0" applyFont="1" applyFill="1" applyBorder="1" applyAlignment="1">
      <alignment vertical="center" wrapText="1"/>
    </xf>
    <xf numFmtId="0" fontId="65" fillId="2" borderId="0" xfId="113" applyFont="1" applyFill="1"/>
    <xf numFmtId="0" fontId="65" fillId="0" borderId="0" xfId="113" applyFont="1"/>
    <xf numFmtId="0" fontId="104" fillId="2" borderId="1" xfId="0" applyFont="1" applyFill="1" applyBorder="1" applyAlignment="1">
      <alignment horizontal="center" vertical="center" wrapText="1"/>
    </xf>
    <xf numFmtId="0" fontId="105" fillId="2" borderId="1" xfId="0" applyFont="1" applyFill="1" applyBorder="1" applyAlignment="1">
      <alignment horizontal="left" vertical="center" wrapText="1"/>
    </xf>
    <xf numFmtId="0" fontId="105" fillId="2" borderId="1" xfId="0" applyFont="1" applyFill="1" applyBorder="1" applyAlignment="1" applyProtection="1">
      <alignment horizontal="center" vertical="center" wrapText="1"/>
    </xf>
    <xf numFmtId="2" fontId="85" fillId="2" borderId="1" xfId="1" applyNumberFormat="1" applyFont="1" applyFill="1" applyBorder="1" applyAlignment="1" applyProtection="1">
      <alignment horizontal="center" vertical="center" wrapText="1"/>
    </xf>
    <xf numFmtId="2" fontId="80" fillId="2" borderId="1" xfId="1" applyNumberFormat="1" applyFont="1" applyFill="1" applyBorder="1" applyAlignment="1" applyProtection="1">
      <alignment horizontal="center" vertical="center" wrapText="1"/>
    </xf>
    <xf numFmtId="0" fontId="106" fillId="2" borderId="0" xfId="0" applyFont="1" applyFill="1" applyAlignment="1">
      <alignment horizontal="center" vertical="center" wrapText="1"/>
    </xf>
    <xf numFmtId="49" fontId="29" fillId="2" borderId="14" xfId="113" applyNumberFormat="1" applyFont="1" applyFill="1" applyBorder="1" applyAlignment="1">
      <alignment horizontal="center" vertical="center"/>
    </xf>
    <xf numFmtId="0" fontId="103" fillId="2" borderId="1" xfId="0" applyFont="1" applyFill="1" applyBorder="1" applyAlignment="1">
      <alignment vertical="center" wrapText="1"/>
    </xf>
    <xf numFmtId="2" fontId="107" fillId="2" borderId="1" xfId="1" applyNumberFormat="1" applyFont="1" applyFill="1" applyBorder="1" applyAlignment="1" applyProtection="1">
      <alignment horizontal="center" vertical="center" wrapText="1"/>
    </xf>
    <xf numFmtId="2" fontId="29" fillId="2" borderId="1" xfId="1" applyNumberFormat="1" applyFont="1" applyFill="1" applyBorder="1" applyAlignment="1" applyProtection="1">
      <alignment horizontal="center" vertical="center" wrapText="1"/>
    </xf>
    <xf numFmtId="49" fontId="73" fillId="25" borderId="1" xfId="112" applyNumberFormat="1" applyFont="1" applyFill="1" applyBorder="1" applyAlignment="1">
      <alignment horizontal="center" vertical="center"/>
    </xf>
    <xf numFmtId="0" fontId="73" fillId="25" borderId="1" xfId="112" applyFont="1" applyFill="1" applyBorder="1" applyAlignment="1">
      <alignment horizontal="center" vertical="center" wrapText="1"/>
    </xf>
    <xf numFmtId="2" fontId="29" fillId="25" borderId="1" xfId="112" applyNumberFormat="1" applyFont="1" applyFill="1" applyBorder="1" applyAlignment="1">
      <alignment horizontal="center" vertical="center"/>
    </xf>
    <xf numFmtId="2" fontId="29" fillId="25" borderId="1" xfId="112" applyNumberFormat="1" applyFont="1" applyFill="1" applyBorder="1" applyAlignment="1">
      <alignment horizontal="right" vertical="center"/>
    </xf>
    <xf numFmtId="2" fontId="73" fillId="25" borderId="1" xfId="112" applyNumberFormat="1" applyFont="1" applyFill="1" applyBorder="1" applyAlignment="1">
      <alignment horizontal="right" vertical="center"/>
    </xf>
    <xf numFmtId="0" fontId="27" fillId="2" borderId="0" xfId="88" applyFont="1" applyFill="1" applyAlignment="1">
      <alignment vertical="center"/>
    </xf>
    <xf numFmtId="0" fontId="27" fillId="0" borderId="0" xfId="88" applyFont="1" applyFill="1" applyAlignment="1">
      <alignment vertical="center"/>
    </xf>
    <xf numFmtId="49" fontId="108" fillId="2" borderId="1" xfId="0" applyNumberFormat="1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center" vertical="top" wrapText="1"/>
    </xf>
    <xf numFmtId="0" fontId="29" fillId="0" borderId="1" xfId="19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top" wrapText="1"/>
    </xf>
    <xf numFmtId="0" fontId="77" fillId="0" borderId="0" xfId="0" applyFont="1" applyFill="1"/>
    <xf numFmtId="0" fontId="79" fillId="2" borderId="1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vertical="center"/>
    </xf>
    <xf numFmtId="177" fontId="29" fillId="2" borderId="1" xfId="0" applyNumberFormat="1" applyFont="1" applyFill="1" applyBorder="1" applyAlignment="1">
      <alignment horizontal="center" vertical="center" wrapText="1"/>
    </xf>
    <xf numFmtId="173" fontId="29" fillId="0" borderId="1" xfId="0" applyNumberFormat="1" applyFont="1" applyFill="1" applyBorder="1" applyAlignment="1">
      <alignment horizontal="center" vertical="center" wrapText="1"/>
    </xf>
    <xf numFmtId="0" fontId="63" fillId="25" borderId="1" xfId="14" applyFont="1" applyFill="1" applyBorder="1" applyAlignment="1">
      <alignment horizontal="center" vertical="center" wrapText="1"/>
    </xf>
    <xf numFmtId="3" fontId="63" fillId="0" borderId="1" xfId="112" applyNumberFormat="1" applyFont="1" applyFill="1" applyBorder="1" applyAlignment="1">
      <alignment horizontal="center" vertical="center" wrapText="1"/>
    </xf>
    <xf numFmtId="4" fontId="63" fillId="0" borderId="1" xfId="112" applyNumberFormat="1" applyFont="1" applyFill="1" applyBorder="1" applyAlignment="1">
      <alignment horizontal="center" vertical="center" wrapText="1"/>
    </xf>
    <xf numFmtId="4" fontId="63" fillId="0" borderId="0" xfId="112" applyNumberFormat="1" applyFont="1" applyFill="1" applyBorder="1" applyAlignment="1">
      <alignment horizontal="center" vertical="center"/>
    </xf>
    <xf numFmtId="0" fontId="101" fillId="2" borderId="1" xfId="17" applyFont="1" applyFill="1" applyBorder="1" applyAlignment="1" applyProtection="1">
      <alignment horizontal="center" vertical="center"/>
    </xf>
    <xf numFmtId="0" fontId="29" fillId="0" borderId="1" xfId="171" applyFont="1" applyFill="1" applyBorder="1" applyAlignment="1">
      <alignment horizontal="center" vertical="center"/>
    </xf>
    <xf numFmtId="168" fontId="111" fillId="0" borderId="1" xfId="2" applyFont="1" applyFill="1" applyBorder="1" applyAlignment="1" applyProtection="1">
      <alignment horizontal="center" vertical="center" wrapText="1"/>
    </xf>
    <xf numFmtId="178" fontId="112" fillId="0" borderId="1" xfId="130" applyNumberFormat="1" applyFont="1" applyFill="1" applyBorder="1" applyAlignment="1" applyProtection="1">
      <alignment horizontal="center" vertical="center" wrapText="1"/>
    </xf>
    <xf numFmtId="178" fontId="113" fillId="0" borderId="1" xfId="130" applyNumberFormat="1" applyFont="1" applyFill="1" applyBorder="1" applyAlignment="1" applyProtection="1">
      <alignment horizontal="center" vertical="center" wrapText="1"/>
    </xf>
    <xf numFmtId="2" fontId="89" fillId="0" borderId="1" xfId="124" applyNumberFormat="1" applyFont="1" applyFill="1" applyBorder="1" applyAlignment="1">
      <alignment horizontal="center" vertical="center"/>
    </xf>
    <xf numFmtId="0" fontId="70" fillId="0" borderId="0" xfId="124" applyFont="1" applyFill="1"/>
    <xf numFmtId="49" fontId="29" fillId="0" borderId="1" xfId="124" applyNumberFormat="1" applyFont="1" applyFill="1" applyBorder="1" applyAlignment="1">
      <alignment horizontal="center" vertical="center"/>
    </xf>
    <xf numFmtId="0" fontId="29" fillId="0" borderId="1" xfId="124" applyFont="1" applyFill="1" applyBorder="1" applyAlignment="1">
      <alignment horizontal="center" vertical="center" wrapText="1"/>
    </xf>
    <xf numFmtId="0" fontId="74" fillId="0" borderId="0" xfId="124" applyFont="1" applyFill="1"/>
    <xf numFmtId="179" fontId="110" fillId="0" borderId="1" xfId="2" applyNumberFormat="1" applyFont="1" applyFill="1" applyBorder="1" applyAlignment="1" applyProtection="1">
      <alignment horizontal="center" vertical="center" wrapText="1"/>
    </xf>
    <xf numFmtId="0" fontId="113" fillId="0" borderId="1" xfId="130" applyNumberFormat="1" applyFont="1" applyFill="1" applyBorder="1" applyAlignment="1" applyProtection="1">
      <alignment horizontal="center" vertical="center" wrapText="1"/>
    </xf>
    <xf numFmtId="2" fontId="73" fillId="0" borderId="1" xfId="0" applyNumberFormat="1" applyFont="1" applyFill="1" applyBorder="1" applyAlignment="1">
      <alignment horizontal="center" vertical="center"/>
    </xf>
    <xf numFmtId="0" fontId="112" fillId="0" borderId="1" xfId="130" applyNumberFormat="1" applyFont="1" applyFill="1" applyBorder="1" applyAlignment="1" applyProtection="1">
      <alignment horizontal="center" vertical="center" wrapText="1"/>
    </xf>
    <xf numFmtId="180" fontId="110" fillId="0" borderId="1" xfId="2" applyNumberFormat="1" applyFont="1" applyFill="1" applyBorder="1" applyAlignment="1" applyProtection="1">
      <alignment horizontal="center" vertical="center" wrapText="1"/>
    </xf>
    <xf numFmtId="0" fontId="73" fillId="0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left" wrapText="1"/>
    </xf>
    <xf numFmtId="0" fontId="95" fillId="0" borderId="1" xfId="0" applyFont="1" applyFill="1" applyBorder="1" applyAlignment="1">
      <alignment vertical="center" wrapText="1"/>
    </xf>
    <xf numFmtId="0" fontId="114" fillId="0" borderId="11" xfId="0" applyFont="1" applyFill="1" applyBorder="1" applyAlignment="1">
      <alignment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0" fontId="74" fillId="0" borderId="0" xfId="140" applyFont="1" applyAlignment="1">
      <alignment horizontal="left" vertical="center" wrapText="1"/>
    </xf>
    <xf numFmtId="0" fontId="76" fillId="0" borderId="0" xfId="140" applyFont="1" applyAlignment="1">
      <alignment horizontal="left"/>
    </xf>
    <xf numFmtId="0" fontId="74" fillId="0" borderId="13" xfId="140" applyFont="1" applyBorder="1" applyAlignment="1">
      <alignment horizontal="center" vertical="center" wrapText="1"/>
    </xf>
    <xf numFmtId="3" fontId="29" fillId="0" borderId="1" xfId="14" applyNumberFormat="1" applyFont="1" applyBorder="1" applyAlignment="1">
      <alignment horizontal="center" vertical="center" wrapText="1"/>
    </xf>
    <xf numFmtId="2" fontId="29" fillId="25" borderId="1" xfId="112" applyNumberFormat="1" applyFont="1" applyFill="1" applyBorder="1" applyAlignment="1">
      <alignment horizontal="center" vertical="center" wrapText="1"/>
    </xf>
    <xf numFmtId="2" fontId="29" fillId="25" borderId="1" xfId="0" applyNumberFormat="1" applyFont="1" applyFill="1" applyBorder="1" applyAlignment="1">
      <alignment horizontal="center" vertical="center" wrapText="1"/>
    </xf>
    <xf numFmtId="2" fontId="73" fillId="25" borderId="1" xfId="0" applyNumberFormat="1" applyFont="1" applyFill="1" applyBorder="1" applyAlignment="1">
      <alignment horizontal="center" vertical="center" wrapText="1"/>
    </xf>
    <xf numFmtId="2" fontId="29" fillId="25" borderId="1" xfId="14" applyNumberFormat="1" applyFont="1" applyFill="1" applyBorder="1" applyAlignment="1">
      <alignment horizontal="center" vertical="center" wrapText="1"/>
    </xf>
    <xf numFmtId="2" fontId="29" fillId="0" borderId="0" xfId="112" applyNumberFormat="1" applyFont="1" applyFill="1" applyBorder="1" applyAlignment="1">
      <alignment horizontal="center" vertical="center"/>
    </xf>
    <xf numFmtId="176" fontId="29" fillId="2" borderId="1" xfId="146" applyNumberFormat="1" applyFont="1" applyFill="1" applyBorder="1" applyAlignment="1">
      <alignment horizontal="center" vertical="center"/>
    </xf>
    <xf numFmtId="2" fontId="29" fillId="2" borderId="1" xfId="146" applyNumberFormat="1" applyFont="1" applyFill="1" applyBorder="1" applyAlignment="1">
      <alignment horizontal="center" vertical="center" wrapText="1"/>
    </xf>
    <xf numFmtId="179" fontId="103" fillId="0" borderId="1" xfId="2" applyNumberFormat="1" applyFont="1" applyFill="1" applyBorder="1" applyAlignment="1" applyProtection="1">
      <alignment horizontal="center" vertical="center" wrapText="1"/>
    </xf>
    <xf numFmtId="168" fontId="116" fillId="0" borderId="1" xfId="2" applyFont="1" applyFill="1" applyBorder="1" applyAlignment="1" applyProtection="1">
      <alignment horizontal="center" vertical="center" wrapText="1"/>
    </xf>
    <xf numFmtId="4" fontId="63" fillId="2" borderId="1" xfId="0" applyNumberFormat="1" applyFont="1" applyFill="1" applyBorder="1" applyAlignment="1">
      <alignment horizontal="center" vertical="center" wrapText="1"/>
    </xf>
    <xf numFmtId="2" fontId="63" fillId="2" borderId="1" xfId="0" applyNumberFormat="1" applyFont="1" applyFill="1" applyBorder="1" applyAlignment="1">
      <alignment horizontal="center" vertical="center" wrapText="1"/>
    </xf>
    <xf numFmtId="2" fontId="63" fillId="2" borderId="1" xfId="112" applyNumberFormat="1" applyFont="1" applyFill="1" applyBorder="1" applyAlignment="1">
      <alignment horizontal="center" vertical="center" wrapText="1"/>
    </xf>
    <xf numFmtId="2" fontId="107" fillId="0" borderId="1" xfId="130" applyNumberFormat="1" applyFont="1" applyFill="1" applyBorder="1" applyAlignment="1" applyProtection="1">
      <alignment horizontal="center" vertical="center" wrapText="1"/>
    </xf>
    <xf numFmtId="3" fontId="117" fillId="25" borderId="1" xfId="14" applyNumberFormat="1" applyFont="1" applyFill="1" applyBorder="1" applyAlignment="1">
      <alignment horizontal="center" vertical="center" wrapText="1"/>
    </xf>
    <xf numFmtId="2" fontId="117" fillId="25" borderId="1" xfId="112" applyNumberFormat="1" applyFont="1" applyFill="1" applyBorder="1" applyAlignment="1">
      <alignment horizontal="center" vertical="center" wrapText="1"/>
    </xf>
    <xf numFmtId="2" fontId="117" fillId="25" borderId="1" xfId="0" applyNumberFormat="1" applyFont="1" applyFill="1" applyBorder="1" applyAlignment="1">
      <alignment horizontal="center" vertical="center" wrapText="1"/>
    </xf>
    <xf numFmtId="2" fontId="117" fillId="25" borderId="1" xfId="161" applyNumberFormat="1" applyFont="1" applyFill="1" applyBorder="1" applyAlignment="1">
      <alignment horizontal="center" vertical="center"/>
    </xf>
    <xf numFmtId="2" fontId="117" fillId="25" borderId="1" xfId="146" applyNumberFormat="1" applyFont="1" applyFill="1" applyBorder="1" applyAlignment="1">
      <alignment horizontal="center" vertical="center"/>
    </xf>
    <xf numFmtId="2" fontId="117" fillId="25" borderId="1" xfId="146" applyNumberFormat="1" applyFont="1" applyFill="1" applyBorder="1" applyAlignment="1">
      <alignment horizontal="center" vertical="center" wrapText="1"/>
    </xf>
    <xf numFmtId="2" fontId="118" fillId="25" borderId="1" xfId="161" applyNumberFormat="1" applyFont="1" applyFill="1" applyBorder="1" applyAlignment="1">
      <alignment horizontal="center" vertical="center"/>
    </xf>
    <xf numFmtId="2" fontId="117" fillId="25" borderId="1" xfId="89" applyNumberFormat="1" applyFont="1" applyFill="1" applyBorder="1" applyAlignment="1">
      <alignment horizontal="center" vertical="center" wrapText="1"/>
    </xf>
    <xf numFmtId="2" fontId="117" fillId="25" borderId="1" xfId="14" applyNumberFormat="1" applyFont="1" applyFill="1" applyBorder="1" applyAlignment="1">
      <alignment horizontal="center" vertical="center" wrapText="1"/>
    </xf>
    <xf numFmtId="2" fontId="117" fillId="25" borderId="1" xfId="113" applyNumberFormat="1" applyFont="1" applyFill="1" applyBorder="1" applyAlignment="1">
      <alignment horizontal="center" vertical="center" wrapText="1"/>
    </xf>
    <xf numFmtId="2" fontId="117" fillId="25" borderId="1" xfId="113" applyNumberFormat="1" applyFont="1" applyFill="1" applyBorder="1" applyAlignment="1">
      <alignment horizontal="center" vertical="center"/>
    </xf>
    <xf numFmtId="2" fontId="117" fillId="25" borderId="1" xfId="148" applyNumberFormat="1" applyFont="1" applyFill="1" applyBorder="1" applyAlignment="1" applyProtection="1">
      <alignment horizontal="center" vertical="center"/>
    </xf>
    <xf numFmtId="2" fontId="119" fillId="25" borderId="1" xfId="0" applyNumberFormat="1" applyFont="1" applyFill="1" applyBorder="1" applyAlignment="1">
      <alignment horizontal="center" vertical="center"/>
    </xf>
    <xf numFmtId="174" fontId="117" fillId="25" borderId="1" xfId="146" applyNumberFormat="1" applyFont="1" applyFill="1" applyBorder="1" applyAlignment="1">
      <alignment horizontal="center" vertical="center"/>
    </xf>
    <xf numFmtId="174" fontId="117" fillId="25" borderId="1" xfId="112" applyNumberFormat="1" applyFont="1" applyFill="1" applyBorder="1" applyAlignment="1">
      <alignment horizontal="center" vertical="center" wrapText="1"/>
    </xf>
    <xf numFmtId="2" fontId="117" fillId="25" borderId="1" xfId="112" applyNumberFormat="1" applyFont="1" applyFill="1" applyBorder="1" applyAlignment="1">
      <alignment horizontal="center" vertical="center"/>
    </xf>
    <xf numFmtId="0" fontId="117" fillId="25" borderId="1" xfId="14" applyFont="1" applyFill="1" applyBorder="1" applyAlignment="1">
      <alignment horizontal="center" vertical="center" wrapText="1"/>
    </xf>
    <xf numFmtId="2" fontId="120" fillId="25" borderId="1" xfId="113" applyNumberFormat="1" applyFont="1" applyFill="1" applyBorder="1" applyAlignment="1">
      <alignment horizontal="center" vertical="center"/>
    </xf>
    <xf numFmtId="2" fontId="117" fillId="25" borderId="1" xfId="112" applyNumberFormat="1" applyFont="1" applyFill="1" applyBorder="1" applyAlignment="1">
      <alignment horizontal="right" vertical="center"/>
    </xf>
    <xf numFmtId="2" fontId="120" fillId="25" borderId="1" xfId="113" applyNumberFormat="1" applyFont="1" applyFill="1" applyBorder="1" applyAlignment="1">
      <alignment horizontal="center" vertical="center" wrapText="1"/>
    </xf>
    <xf numFmtId="4" fontId="117" fillId="25" borderId="1" xfId="0" applyNumberFormat="1" applyFont="1" applyFill="1" applyBorder="1" applyAlignment="1">
      <alignment horizontal="center" vertical="center" wrapText="1"/>
    </xf>
    <xf numFmtId="2" fontId="121" fillId="25" borderId="1" xfId="2" applyNumberFormat="1" applyFont="1" applyFill="1" applyBorder="1" applyAlignment="1" applyProtection="1">
      <alignment horizontal="center" vertical="center" wrapText="1"/>
    </xf>
    <xf numFmtId="2" fontId="122" fillId="25" borderId="1" xfId="124" applyNumberFormat="1" applyFont="1" applyFill="1" applyBorder="1" applyAlignment="1">
      <alignment horizontal="center" vertical="center"/>
    </xf>
    <xf numFmtId="178" fontId="121" fillId="25" borderId="1" xfId="130" applyNumberFormat="1" applyFont="1" applyFill="1" applyBorder="1" applyAlignment="1" applyProtection="1">
      <alignment horizontal="center" vertical="center" wrapText="1"/>
    </xf>
    <xf numFmtId="178" fontId="123" fillId="25" borderId="1" xfId="130" applyNumberFormat="1" applyFont="1" applyFill="1" applyBorder="1" applyAlignment="1" applyProtection="1">
      <alignment horizontal="center" vertical="center" wrapText="1"/>
    </xf>
    <xf numFmtId="2" fontId="121" fillId="25" borderId="1" xfId="130" applyNumberFormat="1" applyFont="1" applyFill="1" applyBorder="1" applyAlignment="1" applyProtection="1">
      <alignment horizontal="center" vertical="center" wrapText="1"/>
    </xf>
    <xf numFmtId="2" fontId="63" fillId="25" borderId="1" xfId="112" applyNumberFormat="1" applyFont="1" applyFill="1" applyBorder="1" applyAlignment="1">
      <alignment horizontal="right" vertical="center"/>
    </xf>
    <xf numFmtId="174" fontId="117" fillId="25" borderId="1" xfId="113" applyNumberFormat="1" applyFont="1" applyFill="1" applyBorder="1" applyAlignment="1">
      <alignment horizontal="center" vertical="center"/>
    </xf>
    <xf numFmtId="174" fontId="63" fillId="2" borderId="1" xfId="113" applyNumberFormat="1" applyFont="1" applyFill="1" applyBorder="1" applyAlignment="1">
      <alignment horizontal="center" vertical="center" wrapText="1"/>
    </xf>
    <xf numFmtId="2" fontId="69" fillId="0" borderId="1" xfId="113" applyNumberFormat="1" applyFont="1" applyFill="1" applyBorder="1" applyAlignment="1">
      <alignment horizontal="center" vertical="center" wrapText="1"/>
    </xf>
    <xf numFmtId="2" fontId="63" fillId="2" borderId="1" xfId="146" applyNumberFormat="1" applyFont="1" applyFill="1" applyBorder="1" applyAlignment="1">
      <alignment horizontal="center" vertical="center"/>
    </xf>
    <xf numFmtId="178" fontId="107" fillId="0" borderId="1" xfId="130" applyNumberFormat="1" applyFont="1" applyFill="1" applyBorder="1" applyAlignment="1" applyProtection="1">
      <alignment horizontal="center" vertical="center" wrapText="1"/>
    </xf>
    <xf numFmtId="2" fontId="80" fillId="0" borderId="1" xfId="124" applyNumberFormat="1" applyFont="1" applyFill="1" applyBorder="1" applyAlignment="1">
      <alignment horizontal="center" vertical="center" wrapText="1"/>
    </xf>
    <xf numFmtId="2" fontId="92" fillId="2" borderId="1" xfId="0" applyNumberFormat="1" applyFont="1" applyFill="1" applyBorder="1" applyAlignment="1">
      <alignment horizontal="center" vertical="center"/>
    </xf>
    <xf numFmtId="2" fontId="92" fillId="0" borderId="1" xfId="0" applyNumberFormat="1" applyFont="1" applyFill="1" applyBorder="1" applyAlignment="1">
      <alignment horizontal="center" vertical="center"/>
    </xf>
    <xf numFmtId="2" fontId="63" fillId="0" borderId="1" xfId="112" applyNumberFormat="1" applyFont="1" applyFill="1" applyBorder="1" applyAlignment="1">
      <alignment horizontal="center" vertical="center"/>
    </xf>
    <xf numFmtId="2" fontId="63" fillId="0" borderId="0" xfId="112" applyNumberFormat="1" applyFont="1" applyFill="1" applyBorder="1" applyAlignment="1">
      <alignment horizontal="center" vertical="center"/>
    </xf>
    <xf numFmtId="2" fontId="63" fillId="0" borderId="1" xfId="14" applyNumberFormat="1" applyFont="1" applyBorder="1" applyAlignment="1">
      <alignment horizontal="center" vertical="center" wrapText="1"/>
    </xf>
    <xf numFmtId="2" fontId="63" fillId="25" borderId="1" xfId="14" applyNumberFormat="1" applyFont="1" applyFill="1" applyBorder="1" applyAlignment="1">
      <alignment horizontal="center" vertical="center" wrapText="1"/>
    </xf>
    <xf numFmtId="2" fontId="63" fillId="0" borderId="1" xfId="112" applyNumberFormat="1" applyFont="1" applyFill="1" applyBorder="1" applyAlignment="1">
      <alignment horizontal="center" vertical="center" wrapText="1"/>
    </xf>
    <xf numFmtId="181" fontId="117" fillId="25" borderId="1" xfId="112" applyNumberFormat="1" applyFont="1" applyFill="1" applyBorder="1" applyAlignment="1">
      <alignment horizontal="center" vertical="center" wrapText="1"/>
    </xf>
    <xf numFmtId="2" fontId="124" fillId="0" borderId="1" xfId="130" applyNumberFormat="1" applyFont="1" applyFill="1" applyBorder="1" applyAlignment="1" applyProtection="1">
      <alignment horizontal="center" vertical="center" wrapText="1"/>
    </xf>
    <xf numFmtId="4" fontId="63" fillId="0" borderId="0" xfId="112" applyNumberFormat="1" applyFont="1" applyFill="1" applyBorder="1" applyAlignment="1">
      <alignment vertical="center"/>
    </xf>
    <xf numFmtId="3" fontId="29" fillId="0" borderId="1" xfId="14" applyNumberFormat="1" applyFont="1" applyBorder="1" applyAlignment="1">
      <alignment horizontal="center" vertical="center" wrapText="1"/>
    </xf>
    <xf numFmtId="176" fontId="63" fillId="0" borderId="0" xfId="112" applyNumberFormat="1" applyFont="1" applyFill="1" applyBorder="1" applyAlignment="1">
      <alignment vertical="center"/>
    </xf>
    <xf numFmtId="173" fontId="29" fillId="2" borderId="1" xfId="112" applyNumberFormat="1" applyFont="1" applyFill="1" applyBorder="1" applyAlignment="1">
      <alignment horizontal="center" vertical="center"/>
    </xf>
    <xf numFmtId="0" fontId="63" fillId="0" borderId="0" xfId="112" applyFont="1" applyAlignment="1">
      <alignment vertical="center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2" fontId="29" fillId="25" borderId="1" xfId="113" applyNumberFormat="1" applyFont="1" applyFill="1" applyBorder="1" applyAlignment="1">
      <alignment horizontal="center" vertical="center" wrapText="1"/>
    </xf>
    <xf numFmtId="0" fontId="66" fillId="27" borderId="0" xfId="113" applyFont="1" applyFill="1"/>
    <xf numFmtId="0" fontId="70" fillId="27" borderId="0" xfId="113" applyFont="1" applyFill="1"/>
    <xf numFmtId="4" fontId="63" fillId="2" borderId="1" xfId="112" applyNumberFormat="1" applyFont="1" applyFill="1" applyBorder="1" applyAlignment="1">
      <alignment horizontal="center" vertical="center" wrapText="1"/>
    </xf>
    <xf numFmtId="49" fontId="97" fillId="0" borderId="1" xfId="146" applyNumberFormat="1" applyFont="1" applyBorder="1" applyAlignment="1">
      <alignment horizontal="left" vertical="center" wrapText="1"/>
    </xf>
    <xf numFmtId="0" fontId="27" fillId="0" borderId="0" xfId="0" applyFont="1"/>
    <xf numFmtId="0" fontId="63" fillId="2" borderId="0" xfId="0" applyFont="1" applyFill="1" applyAlignment="1">
      <alignment vertical="center" wrapText="1"/>
    </xf>
    <xf numFmtId="0" fontId="63" fillId="2" borderId="1" xfId="146" applyFont="1" applyFill="1" applyBorder="1" applyAlignment="1">
      <alignment vertical="center" wrapText="1"/>
    </xf>
    <xf numFmtId="176" fontId="63" fillId="2" borderId="1" xfId="146" applyNumberFormat="1" applyFont="1" applyFill="1" applyBorder="1" applyAlignment="1">
      <alignment horizontal="center" vertical="center"/>
    </xf>
    <xf numFmtId="1" fontId="117" fillId="25" borderId="1" xfId="146" applyNumberFormat="1" applyFont="1" applyFill="1" applyBorder="1" applyAlignment="1">
      <alignment horizontal="center" vertical="center" wrapText="1"/>
    </xf>
    <xf numFmtId="1" fontId="63" fillId="0" borderId="1" xfId="146" applyNumberFormat="1" applyFont="1" applyBorder="1" applyAlignment="1">
      <alignment horizontal="center" vertical="center" wrapText="1"/>
    </xf>
    <xf numFmtId="4" fontId="117" fillId="25" borderId="1" xfId="146" applyNumberFormat="1" applyFont="1" applyFill="1" applyBorder="1" applyAlignment="1">
      <alignment horizontal="center" vertical="center"/>
    </xf>
    <xf numFmtId="2" fontId="63" fillId="0" borderId="1" xfId="146" applyNumberFormat="1" applyFont="1" applyBorder="1" applyAlignment="1">
      <alignment horizontal="center" vertical="center"/>
    </xf>
    <xf numFmtId="4" fontId="120" fillId="25" borderId="1" xfId="146" applyNumberFormat="1" applyFont="1" applyFill="1" applyBorder="1" applyAlignment="1">
      <alignment horizontal="center" vertical="center"/>
    </xf>
    <xf numFmtId="0" fontId="63" fillId="2" borderId="1" xfId="146" applyFont="1" applyFill="1" applyBorder="1" applyAlignment="1">
      <alignment horizontal="center" vertical="center" wrapText="1"/>
    </xf>
    <xf numFmtId="0" fontId="117" fillId="25" borderId="1" xfId="146" applyFont="1" applyFill="1" applyBorder="1" applyAlignment="1">
      <alignment horizontal="center" vertical="center"/>
    </xf>
    <xf numFmtId="0" fontId="63" fillId="2" borderId="1" xfId="0" applyFont="1" applyFill="1" applyBorder="1" applyAlignment="1">
      <alignment horizontal="center" vertical="center" wrapText="1"/>
    </xf>
    <xf numFmtId="2" fontId="63" fillId="2" borderId="1" xfId="146" applyNumberFormat="1" applyFont="1" applyFill="1" applyBorder="1" applyAlignment="1">
      <alignment horizontal="center" vertical="center" wrapText="1"/>
    </xf>
    <xf numFmtId="2" fontId="63" fillId="0" borderId="1" xfId="146" applyNumberFormat="1" applyFont="1" applyBorder="1" applyAlignment="1">
      <alignment horizontal="center" vertical="center" wrapText="1"/>
    </xf>
    <xf numFmtId="2" fontId="120" fillId="25" borderId="1" xfId="146" applyNumberFormat="1" applyFont="1" applyFill="1" applyBorder="1" applyAlignment="1">
      <alignment horizontal="center" vertical="center" wrapText="1"/>
    </xf>
    <xf numFmtId="0" fontId="63" fillId="2" borderId="0" xfId="0" applyFont="1" applyFill="1" applyAlignment="1">
      <alignment horizontal="center" vertical="center" wrapText="1"/>
    </xf>
    <xf numFmtId="0" fontId="29" fillId="2" borderId="1" xfId="88" applyFont="1" applyFill="1" applyBorder="1" applyAlignment="1">
      <alignment horizontal="center" vertical="center" wrapText="1"/>
    </xf>
    <xf numFmtId="0" fontId="126" fillId="2" borderId="1" xfId="88" applyFont="1" applyFill="1" applyBorder="1" applyAlignment="1">
      <alignment vertical="center" wrapText="1"/>
    </xf>
    <xf numFmtId="0" fontId="94" fillId="2" borderId="1" xfId="88" applyFont="1" applyFill="1" applyBorder="1" applyAlignment="1">
      <alignment horizontal="center" vertical="center"/>
    </xf>
    <xf numFmtId="2" fontId="29" fillId="2" borderId="1" xfId="160" applyNumberFormat="1" applyFont="1" applyFill="1" applyBorder="1" applyAlignment="1" applyProtection="1">
      <alignment horizontal="center" vertical="center"/>
    </xf>
    <xf numFmtId="2" fontId="63" fillId="2" borderId="1" xfId="160" applyNumberFormat="1" applyFont="1" applyFill="1" applyBorder="1" applyAlignment="1" applyProtection="1">
      <alignment horizontal="center" vertical="center"/>
    </xf>
    <xf numFmtId="2" fontId="27" fillId="2" borderId="0" xfId="88" applyNumberFormat="1" applyFont="1" applyFill="1" applyAlignment="1">
      <alignment vertical="center"/>
    </xf>
    <xf numFmtId="0" fontId="27" fillId="0" borderId="0" xfId="88" applyFont="1" applyAlignment="1">
      <alignment vertical="center"/>
    </xf>
    <xf numFmtId="49" fontId="29" fillId="0" borderId="1" xfId="113" applyNumberFormat="1" applyFont="1" applyBorder="1" applyAlignment="1">
      <alignment horizontal="center" vertical="center"/>
    </xf>
    <xf numFmtId="0" fontId="86" fillId="0" borderId="1" xfId="0" applyFont="1" applyBorder="1" applyAlignment="1">
      <alignment vertical="center" wrapText="1"/>
    </xf>
    <xf numFmtId="0" fontId="29" fillId="0" borderId="1" xfId="113" applyFont="1" applyBorder="1" applyAlignment="1">
      <alignment horizontal="center" vertical="center" wrapText="1"/>
    </xf>
    <xf numFmtId="2" fontId="29" fillId="0" borderId="1" xfId="113" applyNumberFormat="1" applyFont="1" applyBorder="1" applyAlignment="1">
      <alignment horizontal="center" vertical="center"/>
    </xf>
    <xf numFmtId="2" fontId="69" fillId="0" borderId="1" xfId="113" applyNumberFormat="1" applyFont="1" applyBorder="1" applyAlignment="1">
      <alignment horizontal="center" vertical="center" wrapText="1"/>
    </xf>
    <xf numFmtId="2" fontId="63" fillId="0" borderId="1" xfId="113" applyNumberFormat="1" applyFont="1" applyBorder="1" applyAlignment="1">
      <alignment horizontal="center" vertical="center" wrapText="1"/>
    </xf>
    <xf numFmtId="49" fontId="29" fillId="25" borderId="14" xfId="113" applyNumberFormat="1" applyFont="1" applyFill="1" applyBorder="1" applyAlignment="1">
      <alignment vertical="center"/>
    </xf>
    <xf numFmtId="0" fontId="29" fillId="25" borderId="12" xfId="113" applyFont="1" applyFill="1" applyBorder="1" applyAlignment="1">
      <alignment horizontal="center" vertical="center" wrapText="1"/>
    </xf>
    <xf numFmtId="0" fontId="63" fillId="25" borderId="1" xfId="113" applyFont="1" applyFill="1" applyBorder="1" applyAlignment="1">
      <alignment horizontal="center" vertical="center"/>
    </xf>
    <xf numFmtId="0" fontId="29" fillId="0" borderId="1" xfId="112" applyFont="1" applyBorder="1" applyAlignment="1">
      <alignment horizontal="center" vertical="center" wrapText="1"/>
    </xf>
    <xf numFmtId="0" fontId="105" fillId="2" borderId="1" xfId="0" applyFont="1" applyFill="1" applyBorder="1" applyAlignment="1">
      <alignment vertical="center" wrapText="1"/>
    </xf>
    <xf numFmtId="0" fontId="104" fillId="2" borderId="1" xfId="0" applyFont="1" applyFill="1" applyBorder="1" applyAlignment="1">
      <alignment vertical="center" wrapText="1"/>
    </xf>
    <xf numFmtId="0" fontId="30" fillId="27" borderId="0" xfId="113" applyFont="1" applyFill="1"/>
    <xf numFmtId="0" fontId="88" fillId="2" borderId="1" xfId="167" applyFont="1" applyFill="1" applyBorder="1" applyAlignment="1">
      <alignment horizontal="left" vertical="center" wrapText="1"/>
    </xf>
    <xf numFmtId="0" fontId="103" fillId="0" borderId="1" xfId="0" applyFont="1" applyBorder="1" applyAlignment="1">
      <alignment vertical="center" wrapText="1"/>
    </xf>
    <xf numFmtId="2" fontId="70" fillId="2" borderId="0" xfId="113" applyNumberFormat="1" applyFont="1" applyFill="1"/>
    <xf numFmtId="49" fontId="127" fillId="0" borderId="0" xfId="113" applyNumberFormat="1" applyFont="1"/>
    <xf numFmtId="2" fontId="70" fillId="0" borderId="0" xfId="113" applyNumberFormat="1" applyFont="1"/>
    <xf numFmtId="0" fontId="63" fillId="0" borderId="0" xfId="140" applyFont="1" applyBorder="1" applyAlignment="1">
      <alignment horizontal="center" vertical="center"/>
    </xf>
    <xf numFmtId="0" fontId="74" fillId="0" borderId="13" xfId="140" applyFont="1" applyBorder="1" applyAlignment="1">
      <alignment horizontal="center" vertical="center" wrapText="1"/>
    </xf>
    <xf numFmtId="0" fontId="72" fillId="0" borderId="0" xfId="140" applyFont="1" applyAlignment="1">
      <alignment horizontal="center"/>
    </xf>
    <xf numFmtId="0" fontId="65" fillId="0" borderId="0" xfId="0" applyFont="1" applyFill="1" applyBorder="1" applyAlignment="1">
      <alignment horizontal="center" vertical="center" wrapText="1"/>
    </xf>
    <xf numFmtId="3" fontId="29" fillId="0" borderId="1" xfId="14" applyNumberFormat="1" applyFont="1" applyBorder="1" applyAlignment="1">
      <alignment horizontal="center" vertical="center" wrapText="1"/>
    </xf>
    <xf numFmtId="0" fontId="65" fillId="0" borderId="0" xfId="112" applyFont="1" applyFill="1" applyBorder="1" applyAlignment="1">
      <alignment horizontal="center" vertical="center" wrapText="1"/>
    </xf>
    <xf numFmtId="0" fontId="30" fillId="0" borderId="0" xfId="112" applyFont="1" applyFill="1" applyBorder="1" applyAlignment="1">
      <alignment horizontal="left" vertical="center" wrapText="1"/>
    </xf>
    <xf numFmtId="0" fontId="29" fillId="0" borderId="1" xfId="14" applyFont="1" applyBorder="1" applyAlignment="1">
      <alignment horizontal="center" vertical="center" wrapText="1"/>
    </xf>
    <xf numFmtId="3" fontId="29" fillId="2" borderId="11" xfId="14" applyNumberFormat="1" applyFont="1" applyFill="1" applyBorder="1" applyAlignment="1">
      <alignment horizontal="center" vertical="center" wrapText="1"/>
    </xf>
    <xf numFmtId="3" fontId="29" fillId="2" borderId="16" xfId="14" applyNumberFormat="1" applyFont="1" applyFill="1" applyBorder="1" applyAlignment="1">
      <alignment horizontal="center" vertical="center" wrapText="1"/>
    </xf>
    <xf numFmtId="3" fontId="29" fillId="2" borderId="12" xfId="14" applyNumberFormat="1" applyFont="1" applyFill="1" applyBorder="1" applyAlignment="1">
      <alignment horizontal="center" vertical="center" wrapText="1"/>
    </xf>
    <xf numFmtId="3" fontId="29" fillId="0" borderId="11" xfId="14" applyNumberFormat="1" applyFont="1" applyBorder="1" applyAlignment="1">
      <alignment horizontal="center" vertical="center" wrapText="1"/>
    </xf>
    <xf numFmtId="3" fontId="29" fillId="0" borderId="16" xfId="14" applyNumberFormat="1" applyFont="1" applyBorder="1" applyAlignment="1">
      <alignment horizontal="center" vertical="center" wrapText="1"/>
    </xf>
    <xf numFmtId="3" fontId="29" fillId="0" borderId="12" xfId="14" applyNumberFormat="1" applyFont="1" applyBorder="1" applyAlignment="1">
      <alignment horizontal="center" vertical="center" wrapText="1"/>
    </xf>
    <xf numFmtId="3" fontId="29" fillId="0" borderId="14" xfId="14" applyNumberFormat="1" applyFont="1" applyBorder="1" applyAlignment="1">
      <alignment horizontal="center" vertical="center" wrapText="1"/>
    </xf>
    <xf numFmtId="3" fontId="29" fillId="0" borderId="15" xfId="14" applyNumberFormat="1" applyFont="1" applyBorder="1" applyAlignment="1">
      <alignment horizontal="center" vertical="center" wrapText="1"/>
    </xf>
    <xf numFmtId="0" fontId="65" fillId="0" borderId="0" xfId="112" applyFont="1" applyAlignment="1">
      <alignment horizontal="center" vertical="center" wrapText="1"/>
    </xf>
    <xf numFmtId="1" fontId="29" fillId="25" borderId="1" xfId="14" applyNumberFormat="1" applyFont="1" applyFill="1" applyBorder="1" applyAlignment="1">
      <alignment horizontal="center" vertical="center" wrapText="1"/>
    </xf>
    <xf numFmtId="0" fontId="29" fillId="25" borderId="1" xfId="171" applyFont="1" applyFill="1" applyBorder="1" applyAlignment="1">
      <alignment horizontal="center" vertical="center"/>
    </xf>
    <xf numFmtId="0" fontId="63" fillId="25" borderId="1" xfId="171" applyFont="1" applyFill="1" applyBorder="1" applyAlignment="1">
      <alignment horizontal="center" vertical="center"/>
    </xf>
    <xf numFmtId="0" fontId="80" fillId="25" borderId="1" xfId="171" applyFont="1" applyFill="1" applyBorder="1" applyAlignment="1">
      <alignment horizontal="center" vertical="center"/>
    </xf>
    <xf numFmtId="0" fontId="128" fillId="0" borderId="0" xfId="140" applyFont="1" applyAlignment="1">
      <alignment horizontal="right"/>
    </xf>
    <xf numFmtId="0" fontId="76" fillId="0" borderId="0" xfId="140" applyFont="1" applyAlignment="1">
      <alignment horizontal="left" wrapText="1"/>
    </xf>
    <xf numFmtId="0" fontId="76" fillId="0" borderId="0" xfId="140" applyFont="1" applyAlignment="1">
      <alignment horizontal="left"/>
    </xf>
  </cellXfs>
  <cellStyles count="173">
    <cellStyle name="20% - Акцент1" xfId="32"/>
    <cellStyle name="20% - Акцент2" xfId="33"/>
    <cellStyle name="20% - Акцент3" xfId="34"/>
    <cellStyle name="20% - Акцент4" xfId="35"/>
    <cellStyle name="20% - Акцент5" xfId="36"/>
    <cellStyle name="20% - Акцент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Comma 2" xfId="1"/>
    <cellStyle name="Comma 2 2" xfId="50"/>
    <cellStyle name="Comma 3" xfId="2"/>
    <cellStyle name="Comma 3 2" xfId="51"/>
    <cellStyle name="Comma 4" xfId="87"/>
    <cellStyle name="Comma 5" xfId="130"/>
    <cellStyle name="Comma 5 2" xfId="164"/>
    <cellStyle name="Comma 6" xfId="160"/>
    <cellStyle name="Comma0" xfId="3"/>
    <cellStyle name="Currency 2" xfId="4"/>
    <cellStyle name="Currency0" xfId="5"/>
    <cellStyle name="Date" xfId="6"/>
    <cellStyle name="Euro" xfId="7"/>
    <cellStyle name="F7" xfId="8"/>
    <cellStyle name="Fixed" xfId="9"/>
    <cellStyle name="Heading1" xfId="10"/>
    <cellStyle name="Heading2" xfId="11"/>
    <cellStyle name="Hyperlink 2" xfId="165"/>
    <cellStyle name="İzlenen Köprü" xfId="12"/>
    <cellStyle name="Köprü" xfId="13"/>
    <cellStyle name="Normal" xfId="0" builtinId="0"/>
    <cellStyle name="Normal 10" xfId="84"/>
    <cellStyle name="Normal 10 2" xfId="98"/>
    <cellStyle name="Normal 10 3" xfId="150"/>
    <cellStyle name="Normal 11" xfId="88"/>
    <cellStyle name="Normal 11 2" xfId="100"/>
    <cellStyle name="Normal 11 2 2" xfId="159"/>
    <cellStyle name="Normal 12" xfId="90"/>
    <cellStyle name="Normal 12 2" xfId="91"/>
    <cellStyle name="Normal 12 2 2" xfId="102"/>
    <cellStyle name="Normal 12 2 3" xfId="106"/>
    <cellStyle name="Normal 12 2 3 2" xfId="109"/>
    <cellStyle name="Normal 12 2 3 3" xfId="120"/>
    <cellStyle name="Normal 12 2 4" xfId="107"/>
    <cellStyle name="Normal 12 2 4 2" xfId="123"/>
    <cellStyle name="Normal 12 2 4 3" xfId="152"/>
    <cellStyle name="Normal 12 2 4 3 2" xfId="155"/>
    <cellStyle name="Normal 12 2 4 4" xfId="154"/>
    <cellStyle name="Normal 12 3" xfId="101"/>
    <cellStyle name="Normal 12 4" xfId="103"/>
    <cellStyle name="Normal 12 4 2" xfId="149"/>
    <cellStyle name="Normal 12 5" xfId="104"/>
    <cellStyle name="Normal 12 5 2" xfId="122"/>
    <cellStyle name="Normal 12 6" xfId="105"/>
    <cellStyle name="Normal 12 6 2" xfId="108"/>
    <cellStyle name="Normal 12 6 2 2" xfId="121"/>
    <cellStyle name="Normal 12 6 3" xfId="115"/>
    <cellStyle name="Normal 12 6 3 2" xfId="136"/>
    <cellStyle name="Normal 12 6 4" xfId="119"/>
    <cellStyle name="Normal 12 7" xfId="114"/>
    <cellStyle name="Normal 12 7 2" xfId="135"/>
    <cellStyle name="Normal 12 8" xfId="143"/>
    <cellStyle name="Normal 13" xfId="133"/>
    <cellStyle name="Normal 13 3 3" xfId="118"/>
    <cellStyle name="Normal 13 3 3 2" xfId="127"/>
    <cellStyle name="Normal 13 3 3 3" xfId="132"/>
    <cellStyle name="Normal 13 3 3 4" xfId="142"/>
    <cellStyle name="Normal 13 5" xfId="126"/>
    <cellStyle name="Normal 13 5 2" xfId="129"/>
    <cellStyle name="Normal 13 5 3" xfId="141"/>
    <cellStyle name="Normal 14" xfId="145"/>
    <cellStyle name="Normal 15" xfId="151"/>
    <cellStyle name="Normal 16" xfId="153"/>
    <cellStyle name="Normal 16 2" xfId="170"/>
    <cellStyle name="Normal 2" xfId="14"/>
    <cellStyle name="Normal 2 10" xfId="146"/>
    <cellStyle name="Normal 2 2" xfId="15"/>
    <cellStyle name="Normal 2 2 2" xfId="112"/>
    <cellStyle name="Normal 2 2 3" xfId="125"/>
    <cellStyle name="Normal 2 3" xfId="85"/>
    <cellStyle name="Normal 2 4" xfId="110"/>
    <cellStyle name="Normal 2 5" xfId="113"/>
    <cellStyle name="Normal 2 5 2" xfId="124"/>
    <cellStyle name="Normal 2 5 3" xfId="131"/>
    <cellStyle name="Normal 2 5 4" xfId="134"/>
    <cellStyle name="Normal 2 5 5" xfId="137"/>
    <cellStyle name="Normal 2 6" xfId="128"/>
    <cellStyle name="Normal 2 6 2" xfId="144"/>
    <cellStyle name="Normal 2 7" xfId="161"/>
    <cellStyle name="Normal 3" xfId="16"/>
    <cellStyle name="Normal 3 10" xfId="147"/>
    <cellStyle name="Normal 3 2" xfId="17"/>
    <cellStyle name="Normal 3 3" xfId="18"/>
    <cellStyle name="Normal 3 4" xfId="79"/>
    <cellStyle name="Normal 3 4 2" xfId="81"/>
    <cellStyle name="Normal 3 4 2 2" xfId="95"/>
    <cellStyle name="Normal 3 4 3" xfId="83"/>
    <cellStyle name="Normal 3 4 3 2" xfId="97"/>
    <cellStyle name="Normal 3 4 4" xfId="93"/>
    <cellStyle name="Normal 3 5" xfId="162"/>
    <cellStyle name="Normal 33" xfId="172"/>
    <cellStyle name="Normal 36 2 2 3" xfId="168"/>
    <cellStyle name="Normal 37" xfId="140"/>
    <cellStyle name="Normal 37 2" xfId="156"/>
    <cellStyle name="Normal 4" xfId="19"/>
    <cellStyle name="Normal 4 2" xfId="111"/>
    <cellStyle name="Normal 4 2 2" xfId="138"/>
    <cellStyle name="Normal 4 3" xfId="163"/>
    <cellStyle name="Normal 44" xfId="117"/>
    <cellStyle name="Normal 48" xfId="157"/>
    <cellStyle name="Normal 5" xfId="20"/>
    <cellStyle name="Normal 6" xfId="21"/>
    <cellStyle name="Normal 7" xfId="22"/>
    <cellStyle name="Normal 7 2" xfId="80"/>
    <cellStyle name="Normal 7 2 2" xfId="94"/>
    <cellStyle name="Normal 7 3" xfId="82"/>
    <cellStyle name="Normal 7 3 2" xfId="96"/>
    <cellStyle name="Normal 7 4" xfId="86"/>
    <cellStyle name="Normal 7 4 2" xfId="99"/>
    <cellStyle name="Normal 7 5" xfId="92"/>
    <cellStyle name="Normal 8" xfId="52"/>
    <cellStyle name="Normal 8 2" xfId="158"/>
    <cellStyle name="Normal 9" xfId="78"/>
    <cellStyle name="Normal 9 2" xfId="166"/>
    <cellStyle name="Normal_1 axali Fasebi" xfId="167"/>
    <cellStyle name="Normal_gare wyalsadfenigagarini 2 2" xfId="171"/>
    <cellStyle name="Normale_bill 2" xfId="53"/>
    <cellStyle name="Standard 2" xfId="23"/>
    <cellStyle name="Standard 4" xfId="24"/>
    <cellStyle name="Standard 5" xfId="25"/>
    <cellStyle name="Standard 7" xfId="26"/>
    <cellStyle name="Standard 8" xfId="27"/>
    <cellStyle name="Standard 9" xfId="28"/>
    <cellStyle name="Style 1" xfId="29"/>
    <cellStyle name="Virgül [0]_CAR" xfId="30"/>
    <cellStyle name="Virgül_99_1" xfId="31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 2" xfId="139"/>
    <cellStyle name="Обычный 4 2" xfId="116"/>
    <cellStyle name="Обычный 4 3" xfId="169"/>
    <cellStyle name="Обычный_Лист1" xfId="89"/>
    <cellStyle name="Плохой" xfId="71"/>
    <cellStyle name="Пояснение" xfId="72"/>
    <cellStyle name="Примечание" xfId="73"/>
    <cellStyle name="Связанная ячейка" xfId="74"/>
    <cellStyle name="Текст предупреждения" xfId="75"/>
    <cellStyle name="Финансовый 2" xfId="148"/>
    <cellStyle name="Финансовый 2 2" xfId="76"/>
    <cellStyle name="Хороший" xfId="77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94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>
          <a:spLocks noChangeArrowheads="1"/>
        </xdr:cNvSpPr>
      </xdr:nvSpPr>
      <xdr:spPr bwMode="auto">
        <a:xfrm>
          <a:off x="2381250" y="421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95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>
          <a:spLocks noChangeArrowheads="1"/>
        </xdr:cNvSpPr>
      </xdr:nvSpPr>
      <xdr:spPr bwMode="auto">
        <a:xfrm>
          <a:off x="2381250" y="596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1</xdr:col>
      <xdr:colOff>1476375</xdr:colOff>
      <xdr:row>5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223837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SpPr txBox="1">
          <a:spLocks noChangeArrowheads="1"/>
        </xdr:cNvSpPr>
      </xdr:nvSpPr>
      <xdr:spPr bwMode="auto">
        <a:xfrm>
          <a:off x="2238375" y="7791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SpPr txBox="1">
          <a:spLocks noChangeArrowheads="1"/>
        </xdr:cNvSpPr>
      </xdr:nvSpPr>
      <xdr:spPr bwMode="auto">
        <a:xfrm>
          <a:off x="2238375" y="13925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9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SpPr txBox="1">
          <a:spLocks noChangeArrowheads="1"/>
        </xdr:cNvSpPr>
      </xdr:nvSpPr>
      <xdr:spPr bwMode="auto">
        <a:xfrm>
          <a:off x="2238375" y="13535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5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SpPr txBox="1">
          <a:spLocks noChangeArrowheads="1"/>
        </xdr:cNvSpPr>
      </xdr:nvSpPr>
      <xdr:spPr bwMode="auto">
        <a:xfrm>
          <a:off x="2238375" y="4533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SpPr txBox="1">
          <a:spLocks noChangeArrowheads="1"/>
        </xdr:cNvSpPr>
      </xdr:nvSpPr>
      <xdr:spPr bwMode="auto">
        <a:xfrm>
          <a:off x="2238375" y="6448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SpPr txBox="1">
          <a:spLocks noChangeArrowheads="1"/>
        </xdr:cNvSpPr>
      </xdr:nvSpPr>
      <xdr:spPr bwMode="auto">
        <a:xfrm>
          <a:off x="2238375" y="6838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2238375" y="11029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2238375" y="12182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SHIBA\Users\Proys\El%20Tinto%20-%20San%20Jose\01_Etsj\01_CO_ETSJ01_200512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_pte_flex"/>
      <sheetName val="PU_pte_rig"/>
      <sheetName val="PU_flex"/>
      <sheetName val="PU"/>
      <sheetName val="DATOS "/>
      <sheetName val="RESUMEN"/>
      <sheetName val="PRE_ASF"/>
      <sheetName val="PRE_RIG"/>
      <sheetName val="MT_ASF"/>
      <sheetName val="MT_RIG"/>
      <sheetName val="PV_ASF"/>
      <sheetName val="PV_RIG"/>
      <sheetName val="DR"/>
      <sheetName val="PTES"/>
      <sheetName val="PTEI"/>
      <sheetName val="OCP"/>
      <sheetName val="OCC"/>
      <sheetName val="SNL"/>
      <sheetName val="AMB"/>
      <sheetName val="SUP"/>
      <sheetName val="PES"/>
      <sheetName val="PEA"/>
      <sheetName val="CAMP"/>
      <sheetName val="CANT_ASF"/>
      <sheetName val="CANT_RIG"/>
      <sheetName val="P_ASF"/>
      <sheetName val="P_RIG"/>
      <sheetName val="Form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A12">
            <v>1</v>
          </cell>
          <cell r="B12" t="str">
            <v>X</v>
          </cell>
          <cell r="D12">
            <v>1</v>
          </cell>
          <cell r="E12" t="str">
            <v>MOVIMIENTO DE TIERRAS</v>
          </cell>
          <cell r="I12" t="str">
            <v>Imprevistos</v>
          </cell>
          <cell r="K12">
            <v>0.1</v>
          </cell>
        </row>
        <row r="13">
          <cell r="A13">
            <v>2</v>
          </cell>
          <cell r="B13">
            <v>2</v>
          </cell>
          <cell r="C13">
            <v>1</v>
          </cell>
          <cell r="D13" t="str">
            <v>1.1.</v>
          </cell>
          <cell r="E13" t="str">
            <v>Desbosque, Desbroce, Destronque, Limpieza y Remoción de Capa Vegetal</v>
          </cell>
          <cell r="F13" t="str">
            <v>[ha]</v>
          </cell>
          <cell r="H13">
            <v>0</v>
          </cell>
          <cell r="I13">
            <v>0</v>
          </cell>
          <cell r="N13">
            <v>80</v>
          </cell>
          <cell r="Q13">
            <v>719</v>
          </cell>
          <cell r="R13">
            <v>816.44200000000001</v>
          </cell>
          <cell r="S13">
            <v>587021.80000000005</v>
          </cell>
          <cell r="U13">
            <v>30</v>
          </cell>
          <cell r="X13">
            <v>9</v>
          </cell>
          <cell r="Y13">
            <v>816.44200000000001</v>
          </cell>
          <cell r="Z13">
            <v>7347.98</v>
          </cell>
          <cell r="AB13">
            <v>30</v>
          </cell>
          <cell r="AE13">
            <v>2</v>
          </cell>
          <cell r="AF13">
            <v>816.44200000000001</v>
          </cell>
          <cell r="AG13">
            <v>1632.88</v>
          </cell>
          <cell r="AL13">
            <v>0</v>
          </cell>
          <cell r="AM13">
            <v>0</v>
          </cell>
          <cell r="AN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730</v>
          </cell>
          <cell r="AX13" t="e">
            <v>#N/A</v>
          </cell>
          <cell r="AY13">
            <v>596002.66</v>
          </cell>
        </row>
        <row r="14">
          <cell r="A14">
            <v>3</v>
          </cell>
          <cell r="B14">
            <v>3</v>
          </cell>
          <cell r="C14">
            <v>2</v>
          </cell>
          <cell r="D14" t="str">
            <v>1.2.1.</v>
          </cell>
          <cell r="E14" t="str">
            <v>Excavación No Clasificada Distancia &lt;= 1000 m</v>
          </cell>
          <cell r="F14" t="str">
            <v>[m³]</v>
          </cell>
          <cell r="N14">
            <v>554449</v>
          </cell>
          <cell r="Q14">
            <v>609894</v>
          </cell>
          <cell r="R14">
            <v>2.2999999999999998</v>
          </cell>
          <cell r="S14">
            <v>1402756.2</v>
          </cell>
          <cell r="U14">
            <v>38209.050000000003</v>
          </cell>
          <cell r="X14">
            <v>42030</v>
          </cell>
          <cell r="Y14">
            <v>2.2999999999999998</v>
          </cell>
          <cell r="Z14">
            <v>96669</v>
          </cell>
          <cell r="AB14">
            <v>5102.51</v>
          </cell>
          <cell r="AE14">
            <v>5613</v>
          </cell>
          <cell r="AF14">
            <v>2.2999999999999998</v>
          </cell>
          <cell r="AG14">
            <v>12909.9</v>
          </cell>
          <cell r="AL14">
            <v>0</v>
          </cell>
          <cell r="AM14">
            <v>0</v>
          </cell>
          <cell r="AN14">
            <v>0</v>
          </cell>
          <cell r="AS14">
            <v>0</v>
          </cell>
          <cell r="AT14">
            <v>0</v>
          </cell>
          <cell r="AU14">
            <v>0</v>
          </cell>
          <cell r="AW14">
            <v>657537</v>
          </cell>
          <cell r="AX14" t="e">
            <v>#N/A</v>
          </cell>
          <cell r="AY14">
            <v>1512335.0999999999</v>
          </cell>
        </row>
        <row r="15">
          <cell r="A15">
            <v>4</v>
          </cell>
          <cell r="B15">
            <v>4</v>
          </cell>
          <cell r="C15">
            <v>3</v>
          </cell>
          <cell r="D15" t="str">
            <v>1.3.</v>
          </cell>
          <cell r="E15" t="str">
            <v>Terraplén con Material de Acopio</v>
          </cell>
          <cell r="F15" t="str">
            <v>[m³]</v>
          </cell>
          <cell r="H15">
            <v>0.75</v>
          </cell>
          <cell r="N15">
            <v>2759698</v>
          </cell>
          <cell r="O15">
            <v>0</v>
          </cell>
          <cell r="Q15">
            <v>2578248</v>
          </cell>
          <cell r="R15">
            <v>2.1589999999999998</v>
          </cell>
          <cell r="S15">
            <v>5566437.4299999997</v>
          </cell>
          <cell r="U15">
            <v>50499.12</v>
          </cell>
          <cell r="V15">
            <v>0</v>
          </cell>
          <cell r="X15">
            <v>24027</v>
          </cell>
          <cell r="Y15">
            <v>2.1589999999999998</v>
          </cell>
          <cell r="Z15">
            <v>51874.29</v>
          </cell>
          <cell r="AB15">
            <v>13270.29</v>
          </cell>
          <cell r="AC15">
            <v>0</v>
          </cell>
          <cell r="AE15">
            <v>10388</v>
          </cell>
          <cell r="AF15">
            <v>2.1589999999999998</v>
          </cell>
          <cell r="AG15">
            <v>22427.69</v>
          </cell>
          <cell r="AJ15">
            <v>0</v>
          </cell>
          <cell r="AL15">
            <v>0</v>
          </cell>
          <cell r="AM15">
            <v>0</v>
          </cell>
          <cell r="AN15">
            <v>0</v>
          </cell>
          <cell r="AS15">
            <v>0</v>
          </cell>
          <cell r="AT15">
            <v>0</v>
          </cell>
          <cell r="AU15">
            <v>0</v>
          </cell>
          <cell r="AW15">
            <v>2612663</v>
          </cell>
          <cell r="AX15" t="e">
            <v>#N/A</v>
          </cell>
          <cell r="AY15">
            <v>5640739.4100000001</v>
          </cell>
        </row>
        <row r="16">
          <cell r="A16">
            <v>5</v>
          </cell>
          <cell r="B16">
            <v>5</v>
          </cell>
          <cell r="C16">
            <v>4</v>
          </cell>
          <cell r="D16" t="str">
            <v>1.4.</v>
          </cell>
          <cell r="E16" t="str">
            <v>Terraplén con Material de Corte</v>
          </cell>
          <cell r="F16" t="str">
            <v>[m³]</v>
          </cell>
          <cell r="Q16">
            <v>457421</v>
          </cell>
          <cell r="R16">
            <v>0.91300000000000003</v>
          </cell>
          <cell r="S16">
            <v>417625.37</v>
          </cell>
          <cell r="X16">
            <v>31523</v>
          </cell>
          <cell r="Y16">
            <v>0.91300000000000003</v>
          </cell>
          <cell r="Z16">
            <v>28780.5</v>
          </cell>
          <cell r="AE16">
            <v>4210</v>
          </cell>
          <cell r="AF16">
            <v>0.91300000000000003</v>
          </cell>
          <cell r="AG16">
            <v>3843.73</v>
          </cell>
          <cell r="AL16">
            <v>0</v>
          </cell>
          <cell r="AM16">
            <v>0</v>
          </cell>
          <cell r="AN16">
            <v>0</v>
          </cell>
          <cell r="AS16">
            <v>0</v>
          </cell>
          <cell r="AT16">
            <v>0</v>
          </cell>
          <cell r="AU16">
            <v>0</v>
          </cell>
          <cell r="AW16">
            <v>493154</v>
          </cell>
          <cell r="AX16" t="e">
            <v>#N/A</v>
          </cell>
          <cell r="AY16">
            <v>450249.6</v>
          </cell>
        </row>
        <row r="17">
          <cell r="A17">
            <v>6</v>
          </cell>
          <cell r="B17">
            <v>6</v>
          </cell>
          <cell r="C17">
            <v>5</v>
          </cell>
          <cell r="D17" t="str">
            <v>1.5.</v>
          </cell>
          <cell r="E17" t="str">
            <v>Relleno Compactado en Áreas de Depósito</v>
          </cell>
          <cell r="F17" t="str">
            <v>[m³]</v>
          </cell>
          <cell r="O17">
            <v>0</v>
          </cell>
          <cell r="Q17">
            <v>30495</v>
          </cell>
          <cell r="R17">
            <v>0.56299999999999994</v>
          </cell>
          <cell r="S17">
            <v>17168.689999999999</v>
          </cell>
          <cell r="V17">
            <v>0</v>
          </cell>
          <cell r="X17">
            <v>2102</v>
          </cell>
          <cell r="Y17">
            <v>0.56299999999999994</v>
          </cell>
          <cell r="Z17">
            <v>1183.43</v>
          </cell>
          <cell r="AC17">
            <v>0</v>
          </cell>
          <cell r="AE17">
            <v>281</v>
          </cell>
          <cell r="AF17">
            <v>0.56299999999999994</v>
          </cell>
          <cell r="AG17">
            <v>158.19999999999999</v>
          </cell>
          <cell r="AJ17">
            <v>0</v>
          </cell>
          <cell r="AL17">
            <v>0</v>
          </cell>
          <cell r="AM17">
            <v>0</v>
          </cell>
          <cell r="AN17">
            <v>0</v>
          </cell>
          <cell r="AS17">
            <v>0</v>
          </cell>
          <cell r="AT17">
            <v>0</v>
          </cell>
          <cell r="AU17">
            <v>0</v>
          </cell>
          <cell r="AW17">
            <v>32878</v>
          </cell>
          <cell r="AX17" t="e">
            <v>#N/A</v>
          </cell>
          <cell r="AY17">
            <v>18510.32</v>
          </cell>
        </row>
        <row r="18">
          <cell r="A18">
            <v>7</v>
          </cell>
          <cell r="B18">
            <v>7</v>
          </cell>
          <cell r="C18">
            <v>6</v>
          </cell>
          <cell r="D18" t="str">
            <v>1.6.</v>
          </cell>
          <cell r="E18" t="str">
            <v>Remoción de Derrumbes</v>
          </cell>
          <cell r="F18" t="str">
            <v>[m³]</v>
          </cell>
          <cell r="H18">
            <v>0.05</v>
          </cell>
          <cell r="Q18">
            <v>30495</v>
          </cell>
          <cell r="R18">
            <v>1.881</v>
          </cell>
          <cell r="S18">
            <v>57361.1</v>
          </cell>
          <cell r="X18">
            <v>2102</v>
          </cell>
          <cell r="Y18">
            <v>1.881</v>
          </cell>
          <cell r="Z18">
            <v>3953.86</v>
          </cell>
          <cell r="AE18">
            <v>281</v>
          </cell>
          <cell r="AF18">
            <v>1.881</v>
          </cell>
          <cell r="AG18">
            <v>528.55999999999995</v>
          </cell>
          <cell r="AL18">
            <v>0</v>
          </cell>
          <cell r="AM18">
            <v>0</v>
          </cell>
          <cell r="AN18">
            <v>0</v>
          </cell>
          <cell r="AS18">
            <v>0</v>
          </cell>
          <cell r="AT18">
            <v>0</v>
          </cell>
          <cell r="AU18">
            <v>0</v>
          </cell>
          <cell r="AW18">
            <v>32878</v>
          </cell>
          <cell r="AX18" t="e">
            <v>#N/A</v>
          </cell>
          <cell r="AY18">
            <v>61843.519999999997</v>
          </cell>
        </row>
        <row r="19">
          <cell r="A19">
            <v>8</v>
          </cell>
          <cell r="B19">
            <v>8</v>
          </cell>
          <cell r="C19">
            <v>7</v>
          </cell>
          <cell r="D19" t="str">
            <v>1.7.1.</v>
          </cell>
          <cell r="E19" t="str">
            <v>Sobreacarreo para Distancias &gt; 1000 m</v>
          </cell>
          <cell r="F19" t="str">
            <v>[m³ - km]</v>
          </cell>
          <cell r="H19">
            <v>2.5</v>
          </cell>
          <cell r="I19">
            <v>0.80800000000000005</v>
          </cell>
          <cell r="J19">
            <v>0.34899999999999998</v>
          </cell>
          <cell r="K19">
            <v>0.1</v>
          </cell>
          <cell r="L19">
            <v>3</v>
          </cell>
          <cell r="N19">
            <v>344100</v>
          </cell>
          <cell r="Q19">
            <v>469995</v>
          </cell>
          <cell r="R19">
            <v>0.245</v>
          </cell>
          <cell r="S19">
            <v>115148.78</v>
          </cell>
          <cell r="U19">
            <v>0</v>
          </cell>
          <cell r="X19">
            <v>6305</v>
          </cell>
          <cell r="Y19">
            <v>0.245</v>
          </cell>
          <cell r="Z19">
            <v>1544.73</v>
          </cell>
          <cell r="AB19">
            <v>0</v>
          </cell>
          <cell r="AE19">
            <v>842</v>
          </cell>
          <cell r="AF19">
            <v>0.245</v>
          </cell>
          <cell r="AG19">
            <v>206.29</v>
          </cell>
          <cell r="AL19">
            <v>0</v>
          </cell>
          <cell r="AM19">
            <v>0</v>
          </cell>
          <cell r="AN19">
            <v>0</v>
          </cell>
          <cell r="AS19">
            <v>0</v>
          </cell>
          <cell r="AT19">
            <v>0</v>
          </cell>
          <cell r="AU19">
            <v>0</v>
          </cell>
          <cell r="AW19">
            <v>477142</v>
          </cell>
          <cell r="AX19" t="e">
            <v>#N/A</v>
          </cell>
          <cell r="AY19">
            <v>116899.79999999999</v>
          </cell>
        </row>
        <row r="20">
          <cell r="A20">
            <v>9</v>
          </cell>
          <cell r="B20">
            <v>9</v>
          </cell>
          <cell r="C20">
            <v>8</v>
          </cell>
          <cell r="D20" t="str">
            <v>1.7.2.</v>
          </cell>
          <cell r="E20" t="str">
            <v>Transporte de Material de Acopios</v>
          </cell>
          <cell r="F20" t="str">
            <v>[m³ - km]</v>
          </cell>
          <cell r="N20">
            <v>23130910</v>
          </cell>
          <cell r="Q20">
            <v>25444001</v>
          </cell>
          <cell r="R20">
            <v>0.27500000000000002</v>
          </cell>
          <cell r="S20">
            <v>6997100.2800000003</v>
          </cell>
          <cell r="X20">
            <v>0</v>
          </cell>
          <cell r="Y20">
            <v>0.27500000000000002</v>
          </cell>
          <cell r="Z20">
            <v>0</v>
          </cell>
          <cell r="AE20">
            <v>0</v>
          </cell>
          <cell r="AF20">
            <v>0.27500000000000002</v>
          </cell>
          <cell r="AG20">
            <v>0</v>
          </cell>
          <cell r="AL20">
            <v>0</v>
          </cell>
          <cell r="AM20">
            <v>0</v>
          </cell>
          <cell r="AN20">
            <v>0</v>
          </cell>
          <cell r="AS20">
            <v>0</v>
          </cell>
          <cell r="AT20">
            <v>0</v>
          </cell>
          <cell r="AU20">
            <v>0</v>
          </cell>
          <cell r="AW20">
            <v>25444001</v>
          </cell>
          <cell r="AX20" t="e">
            <v>#N/A</v>
          </cell>
          <cell r="AY20">
            <v>6997100.2800000003</v>
          </cell>
        </row>
        <row r="21">
          <cell r="A21">
            <v>10</v>
          </cell>
          <cell r="B21">
            <v>10</v>
          </cell>
          <cell r="C21">
            <v>9</v>
          </cell>
          <cell r="D21" t="str">
            <v>1.8.</v>
          </cell>
          <cell r="E21" t="str">
            <v>Pedraplén para Estabilización de Plataforma</v>
          </cell>
          <cell r="F21" t="str">
            <v>[m³]</v>
          </cell>
          <cell r="H21">
            <v>20</v>
          </cell>
          <cell r="I21">
            <v>1</v>
          </cell>
          <cell r="J21">
            <v>0.02</v>
          </cell>
          <cell r="Q21">
            <v>35913</v>
          </cell>
          <cell r="R21">
            <v>16.718</v>
          </cell>
          <cell r="S21">
            <v>600393.53</v>
          </cell>
          <cell r="X21">
            <v>2024</v>
          </cell>
          <cell r="Y21">
            <v>16.718</v>
          </cell>
          <cell r="Z21">
            <v>33837.230000000003</v>
          </cell>
          <cell r="AE21">
            <v>652</v>
          </cell>
          <cell r="AF21">
            <v>16.718</v>
          </cell>
          <cell r="AG21">
            <v>10900.14</v>
          </cell>
          <cell r="AL21">
            <v>0</v>
          </cell>
          <cell r="AM21">
            <v>0</v>
          </cell>
          <cell r="AN21">
            <v>0</v>
          </cell>
          <cell r="AS21">
            <v>0</v>
          </cell>
          <cell r="AT21">
            <v>0</v>
          </cell>
          <cell r="AU21">
            <v>0</v>
          </cell>
          <cell r="AW21">
            <v>38589</v>
          </cell>
          <cell r="AX21" t="e">
            <v>#N/A</v>
          </cell>
          <cell r="AY21">
            <v>645130.9</v>
          </cell>
        </row>
        <row r="22">
          <cell r="A22">
            <v>11</v>
          </cell>
          <cell r="B22">
            <v>11</v>
          </cell>
          <cell r="C22">
            <v>10</v>
          </cell>
          <cell r="D22" t="str">
            <v>1.9.</v>
          </cell>
          <cell r="E22" t="str">
            <v>Geomalla</v>
          </cell>
          <cell r="F22" t="str">
            <v>[m²]</v>
          </cell>
          <cell r="H22">
            <v>0.15</v>
          </cell>
          <cell r="Q22">
            <v>269346</v>
          </cell>
          <cell r="R22">
            <v>3.407</v>
          </cell>
          <cell r="S22">
            <v>917661.82</v>
          </cell>
          <cell r="X22">
            <v>0</v>
          </cell>
          <cell r="Y22">
            <v>3.407</v>
          </cell>
          <cell r="Z22">
            <v>0</v>
          </cell>
          <cell r="AE22">
            <v>0</v>
          </cell>
          <cell r="AF22">
            <v>3.407</v>
          </cell>
          <cell r="AG22">
            <v>0</v>
          </cell>
          <cell r="AL22">
            <v>0</v>
          </cell>
          <cell r="AM22">
            <v>0</v>
          </cell>
          <cell r="AN22">
            <v>0</v>
          </cell>
          <cell r="AS22">
            <v>0</v>
          </cell>
          <cell r="AT22">
            <v>0</v>
          </cell>
          <cell r="AU22">
            <v>0</v>
          </cell>
          <cell r="AW22">
            <v>269346</v>
          </cell>
          <cell r="AX22" t="e">
            <v>#N/A</v>
          </cell>
          <cell r="AY22">
            <v>917661.82</v>
          </cell>
        </row>
        <row r="23">
          <cell r="A23">
            <v>12</v>
          </cell>
          <cell r="B23" t="str">
            <v>X</v>
          </cell>
          <cell r="C23">
            <v>10</v>
          </cell>
          <cell r="D23">
            <v>2</v>
          </cell>
          <cell r="E23" t="str">
            <v>PAVIMENTACIÓN</v>
          </cell>
          <cell r="I23" t="str">
            <v>Imprevistos</v>
          </cell>
          <cell r="K23">
            <v>0.03</v>
          </cell>
          <cell r="S23">
            <v>16678675</v>
          </cell>
          <cell r="Z23">
            <v>225191.02</v>
          </cell>
          <cell r="AG23">
            <v>52607.39</v>
          </cell>
          <cell r="AN23">
            <v>0</v>
          </cell>
          <cell r="AU23">
            <v>0</v>
          </cell>
          <cell r="AY23">
            <v>16956473.41</v>
          </cell>
        </row>
        <row r="24">
          <cell r="A24">
            <v>13</v>
          </cell>
          <cell r="B24">
            <v>13</v>
          </cell>
          <cell r="C24">
            <v>11</v>
          </cell>
          <cell r="D24" t="str">
            <v>2.1.1.</v>
          </cell>
          <cell r="E24" t="str">
            <v>Sub Base de Material Granular para Pavimento Flexible</v>
          </cell>
          <cell r="F24" t="str">
            <v>[m³]</v>
          </cell>
          <cell r="H24">
            <v>0</v>
          </cell>
          <cell r="I24">
            <v>0</v>
          </cell>
          <cell r="O24">
            <v>5.0490000000000004</v>
          </cell>
          <cell r="Q24">
            <v>0</v>
          </cell>
          <cell r="R24">
            <v>13.066000000000001</v>
          </cell>
          <cell r="S24">
            <v>0</v>
          </cell>
          <cell r="V24">
            <v>5.0490000000000004</v>
          </cell>
          <cell r="X24">
            <v>0</v>
          </cell>
          <cell r="Y24">
            <v>13.066000000000001</v>
          </cell>
          <cell r="Z24">
            <v>0</v>
          </cell>
          <cell r="AC24">
            <v>5.0490000000000004</v>
          </cell>
          <cell r="AE24">
            <v>0</v>
          </cell>
          <cell r="AF24">
            <v>13.066000000000001</v>
          </cell>
          <cell r="AG24">
            <v>0</v>
          </cell>
          <cell r="AJ24">
            <v>5.0490000000000004</v>
          </cell>
          <cell r="AL24">
            <v>0</v>
          </cell>
          <cell r="AM24">
            <v>0</v>
          </cell>
          <cell r="AN24">
            <v>0</v>
          </cell>
          <cell r="AS24">
            <v>0</v>
          </cell>
          <cell r="AT24">
            <v>0</v>
          </cell>
          <cell r="AU24">
            <v>0</v>
          </cell>
          <cell r="AW24">
            <v>0</v>
          </cell>
          <cell r="AX24" t="e">
            <v>#N/A</v>
          </cell>
          <cell r="AY24">
            <v>0</v>
          </cell>
        </row>
        <row r="25">
          <cell r="A25">
            <v>14</v>
          </cell>
          <cell r="B25">
            <v>14</v>
          </cell>
          <cell r="C25">
            <v>12</v>
          </cell>
          <cell r="D25" t="str">
            <v>2.1.2.</v>
          </cell>
          <cell r="E25" t="str">
            <v>Sub Base de Suelo Cemento para Pavimento Rígido</v>
          </cell>
          <cell r="F25" t="str">
            <v>[m³]</v>
          </cell>
          <cell r="N25">
            <v>188594</v>
          </cell>
          <cell r="O25">
            <v>5.0490000000000004</v>
          </cell>
          <cell r="Q25">
            <v>194252</v>
          </cell>
          <cell r="R25">
            <v>24.484000000000002</v>
          </cell>
          <cell r="S25">
            <v>4756065.97</v>
          </cell>
          <cell r="U25">
            <v>11395.25</v>
          </cell>
          <cell r="V25">
            <v>5.0490000000000004</v>
          </cell>
          <cell r="X25">
            <v>11738</v>
          </cell>
          <cell r="Y25">
            <v>24.484000000000002</v>
          </cell>
          <cell r="Z25">
            <v>287393.19</v>
          </cell>
          <cell r="AB25">
            <v>3600.84</v>
          </cell>
          <cell r="AC25">
            <v>5.0490000000000004</v>
          </cell>
          <cell r="AE25">
            <v>3709</v>
          </cell>
          <cell r="AF25">
            <v>24.484000000000002</v>
          </cell>
          <cell r="AG25">
            <v>90811.16</v>
          </cell>
          <cell r="AJ25">
            <v>5.0490000000000004</v>
          </cell>
          <cell r="AL25">
            <v>0</v>
          </cell>
          <cell r="AM25">
            <v>0</v>
          </cell>
          <cell r="AN25">
            <v>0</v>
          </cell>
          <cell r="AS25">
            <v>0</v>
          </cell>
          <cell r="AT25">
            <v>0</v>
          </cell>
          <cell r="AU25">
            <v>0</v>
          </cell>
          <cell r="AW25">
            <v>209699</v>
          </cell>
          <cell r="AX25" t="e">
            <v>#N/A</v>
          </cell>
          <cell r="AY25">
            <v>5134270.32</v>
          </cell>
        </row>
        <row r="26">
          <cell r="A26">
            <v>15</v>
          </cell>
          <cell r="B26">
            <v>15</v>
          </cell>
          <cell r="C26">
            <v>13</v>
          </cell>
          <cell r="D26" t="str">
            <v>2.2.1.</v>
          </cell>
          <cell r="E26" t="str">
            <v>Base de Material Granular para Pavimento Flexible</v>
          </cell>
          <cell r="F26" t="str">
            <v>[m³]</v>
          </cell>
          <cell r="O26">
            <v>4.2</v>
          </cell>
          <cell r="Q26">
            <v>0</v>
          </cell>
          <cell r="R26">
            <v>16.632000000000001</v>
          </cell>
          <cell r="S26">
            <v>0</v>
          </cell>
          <cell r="V26">
            <v>4.2</v>
          </cell>
          <cell r="X26">
            <v>0</v>
          </cell>
          <cell r="Y26">
            <v>16.632000000000001</v>
          </cell>
          <cell r="Z26">
            <v>0</v>
          </cell>
          <cell r="AC26">
            <v>4.2</v>
          </cell>
          <cell r="AE26">
            <v>0</v>
          </cell>
          <cell r="AF26">
            <v>16.632000000000001</v>
          </cell>
          <cell r="AG26">
            <v>0</v>
          </cell>
          <cell r="AJ26">
            <v>4.2</v>
          </cell>
          <cell r="AL26">
            <v>0</v>
          </cell>
          <cell r="AM26">
            <v>0</v>
          </cell>
          <cell r="AN26">
            <v>0</v>
          </cell>
          <cell r="AS26">
            <v>0</v>
          </cell>
          <cell r="AT26">
            <v>0</v>
          </cell>
          <cell r="AU26">
            <v>0</v>
          </cell>
          <cell r="AW26">
            <v>0</v>
          </cell>
          <cell r="AX26" t="e">
            <v>#N/A</v>
          </cell>
          <cell r="AY26">
            <v>0</v>
          </cell>
        </row>
        <row r="27">
          <cell r="A27">
            <v>16</v>
          </cell>
          <cell r="B27">
            <v>16</v>
          </cell>
          <cell r="C27">
            <v>14</v>
          </cell>
          <cell r="D27" t="str">
            <v>2.2.2.</v>
          </cell>
          <cell r="E27" t="str">
            <v>Base Asfáltica</v>
          </cell>
          <cell r="F27" t="str">
            <v>[m³]</v>
          </cell>
          <cell r="O27">
            <v>4.2</v>
          </cell>
          <cell r="Q27">
            <v>0</v>
          </cell>
          <cell r="R27">
            <v>33.631</v>
          </cell>
          <cell r="S27">
            <v>0</v>
          </cell>
          <cell r="V27">
            <v>4.2</v>
          </cell>
          <cell r="X27">
            <v>0</v>
          </cell>
          <cell r="Y27">
            <v>33.631</v>
          </cell>
          <cell r="Z27">
            <v>0</v>
          </cell>
          <cell r="AC27">
            <v>4.2</v>
          </cell>
          <cell r="AE27">
            <v>0</v>
          </cell>
          <cell r="AF27">
            <v>33.631</v>
          </cell>
          <cell r="AG27">
            <v>0</v>
          </cell>
          <cell r="AJ27">
            <v>4.2</v>
          </cell>
          <cell r="AL27">
            <v>0</v>
          </cell>
          <cell r="AM27">
            <v>0</v>
          </cell>
          <cell r="AN27">
            <v>0</v>
          </cell>
          <cell r="AS27">
            <v>0</v>
          </cell>
          <cell r="AT27">
            <v>0</v>
          </cell>
          <cell r="AU27">
            <v>0</v>
          </cell>
          <cell r="AW27">
            <v>0</v>
          </cell>
          <cell r="AX27" t="e">
            <v>#N/A</v>
          </cell>
          <cell r="AY27">
            <v>0</v>
          </cell>
        </row>
        <row r="28">
          <cell r="A28">
            <v>17</v>
          </cell>
          <cell r="B28">
            <v>17</v>
          </cell>
          <cell r="C28">
            <v>15</v>
          </cell>
          <cell r="D28" t="str">
            <v>2.2.3.</v>
          </cell>
          <cell r="E28" t="str">
            <v>Conformación de Berma con Material de Capa Base (pavimento flexible)</v>
          </cell>
          <cell r="F28" t="str">
            <v>[m³]</v>
          </cell>
          <cell r="O28">
            <v>4.2</v>
          </cell>
          <cell r="Q28">
            <v>0</v>
          </cell>
          <cell r="R28">
            <v>18.925999999999998</v>
          </cell>
          <cell r="S28">
            <v>0</v>
          </cell>
          <cell r="V28">
            <v>4.2</v>
          </cell>
          <cell r="X28">
            <v>0</v>
          </cell>
          <cell r="Y28">
            <v>18.925999999999998</v>
          </cell>
          <cell r="Z28">
            <v>0</v>
          </cell>
          <cell r="AC28">
            <v>4.2</v>
          </cell>
          <cell r="AE28">
            <v>0</v>
          </cell>
          <cell r="AF28">
            <v>18.925999999999998</v>
          </cell>
          <cell r="AG28">
            <v>0</v>
          </cell>
          <cell r="AJ28">
            <v>4.2</v>
          </cell>
          <cell r="AL28">
            <v>0</v>
          </cell>
          <cell r="AM28">
            <v>0</v>
          </cell>
          <cell r="AN28">
            <v>0</v>
          </cell>
          <cell r="AS28">
            <v>0</v>
          </cell>
          <cell r="AT28">
            <v>0</v>
          </cell>
          <cell r="AU28">
            <v>0</v>
          </cell>
          <cell r="AW28">
            <v>0</v>
          </cell>
          <cell r="AX28" t="e">
            <v>#N/A</v>
          </cell>
          <cell r="AY28">
            <v>0</v>
          </cell>
        </row>
        <row r="29">
          <cell r="A29">
            <v>18</v>
          </cell>
          <cell r="B29">
            <v>18</v>
          </cell>
          <cell r="C29">
            <v>16</v>
          </cell>
          <cell r="D29" t="str">
            <v>2.2.4.</v>
          </cell>
          <cell r="E29" t="str">
            <v>Conformación de Berma con Suelo Cemento (pavimento rígido)</v>
          </cell>
          <cell r="F29" t="str">
            <v>[m³]</v>
          </cell>
          <cell r="N29">
            <v>103905.60000000001</v>
          </cell>
          <cell r="O29">
            <v>4.2</v>
          </cell>
          <cell r="Q29">
            <v>107023</v>
          </cell>
          <cell r="R29">
            <v>25.09</v>
          </cell>
          <cell r="S29">
            <v>2685207.07</v>
          </cell>
          <cell r="U29">
            <v>3690</v>
          </cell>
          <cell r="V29">
            <v>4.2</v>
          </cell>
          <cell r="X29">
            <v>3801</v>
          </cell>
          <cell r="Y29">
            <v>25.09</v>
          </cell>
          <cell r="Z29">
            <v>95367.09</v>
          </cell>
          <cell r="AB29">
            <v>1086</v>
          </cell>
          <cell r="AC29">
            <v>4.2</v>
          </cell>
          <cell r="AE29">
            <v>1119</v>
          </cell>
          <cell r="AF29">
            <v>25.09</v>
          </cell>
          <cell r="AG29">
            <v>28075.71</v>
          </cell>
          <cell r="AJ29">
            <v>4.2</v>
          </cell>
          <cell r="AL29">
            <v>0</v>
          </cell>
          <cell r="AM29">
            <v>0</v>
          </cell>
          <cell r="AN29">
            <v>0</v>
          </cell>
          <cell r="AS29">
            <v>0</v>
          </cell>
          <cell r="AT29">
            <v>0</v>
          </cell>
          <cell r="AU29">
            <v>0</v>
          </cell>
          <cell r="AW29">
            <v>111943</v>
          </cell>
          <cell r="AX29" t="e">
            <v>#N/A</v>
          </cell>
          <cell r="AY29">
            <v>2808649.8699999996</v>
          </cell>
        </row>
        <row r="30">
          <cell r="A30">
            <v>19</v>
          </cell>
          <cell r="B30">
            <v>19</v>
          </cell>
          <cell r="C30">
            <v>17</v>
          </cell>
          <cell r="D30" t="str">
            <v>2.3.1.</v>
          </cell>
          <cell r="E30" t="str">
            <v>Imprimación - Ejecución</v>
          </cell>
          <cell r="F30" t="str">
            <v>[m²]</v>
          </cell>
          <cell r="N30">
            <v>8.3000000000000007</v>
          </cell>
          <cell r="O30">
            <v>5</v>
          </cell>
          <cell r="Q30">
            <v>1675994</v>
          </cell>
          <cell r="R30">
            <v>8.3000000000000004E-2</v>
          </cell>
          <cell r="S30">
            <v>139107.5</v>
          </cell>
          <cell r="U30">
            <v>7</v>
          </cell>
          <cell r="V30">
            <v>2.33</v>
          </cell>
          <cell r="X30">
            <v>63469</v>
          </cell>
          <cell r="Y30">
            <v>8.3000000000000004E-2</v>
          </cell>
          <cell r="Z30">
            <v>5267.93</v>
          </cell>
          <cell r="AB30">
            <v>7</v>
          </cell>
          <cell r="AC30">
            <v>2.33</v>
          </cell>
          <cell r="AE30">
            <v>24711</v>
          </cell>
          <cell r="AF30">
            <v>8.3000000000000004E-2</v>
          </cell>
          <cell r="AG30">
            <v>2051.0100000000002</v>
          </cell>
          <cell r="AJ30">
            <v>2.33</v>
          </cell>
          <cell r="AL30">
            <v>0</v>
          </cell>
          <cell r="AM30">
            <v>0</v>
          </cell>
          <cell r="AN30">
            <v>0</v>
          </cell>
          <cell r="AS30">
            <v>0</v>
          </cell>
          <cell r="AT30">
            <v>0</v>
          </cell>
          <cell r="AU30">
            <v>0</v>
          </cell>
          <cell r="AW30">
            <v>1764174</v>
          </cell>
          <cell r="AX30" t="e">
            <v>#N/A</v>
          </cell>
          <cell r="AY30">
            <v>146426.44</v>
          </cell>
        </row>
        <row r="31">
          <cell r="A31">
            <v>20</v>
          </cell>
          <cell r="B31">
            <v>20</v>
          </cell>
          <cell r="C31">
            <v>18</v>
          </cell>
          <cell r="D31" t="str">
            <v>2.3.2.</v>
          </cell>
          <cell r="E31" t="str">
            <v>Riego de Liga - Ejecución</v>
          </cell>
          <cell r="F31" t="str">
            <v>[m²]</v>
          </cell>
          <cell r="H31">
            <v>0.2</v>
          </cell>
          <cell r="Q31">
            <v>335199</v>
          </cell>
          <cell r="R31">
            <v>8.3000000000000004E-2</v>
          </cell>
          <cell r="S31">
            <v>27821.52</v>
          </cell>
          <cell r="X31">
            <v>12694</v>
          </cell>
          <cell r="Y31">
            <v>8.3000000000000004E-2</v>
          </cell>
          <cell r="Z31">
            <v>1053.5999999999999</v>
          </cell>
          <cell r="AE31">
            <v>4943</v>
          </cell>
          <cell r="AF31">
            <v>8.3000000000000004E-2</v>
          </cell>
          <cell r="AG31">
            <v>410.27</v>
          </cell>
          <cell r="AL31">
            <v>0</v>
          </cell>
          <cell r="AM31">
            <v>0</v>
          </cell>
          <cell r="AN31">
            <v>0</v>
          </cell>
          <cell r="AS31">
            <v>0</v>
          </cell>
          <cell r="AT31">
            <v>0</v>
          </cell>
          <cell r="AU31">
            <v>0</v>
          </cell>
          <cell r="AW31">
            <v>352836</v>
          </cell>
          <cell r="AX31" t="e">
            <v>#N/A</v>
          </cell>
          <cell r="AY31">
            <v>29285.39</v>
          </cell>
        </row>
        <row r="32">
          <cell r="A32">
            <v>21</v>
          </cell>
          <cell r="B32">
            <v>21</v>
          </cell>
          <cell r="C32">
            <v>19</v>
          </cell>
          <cell r="D32" t="str">
            <v>2.4.1.</v>
          </cell>
          <cell r="E32" t="str">
            <v>Tratamiento Superficial Doble - Ejecución</v>
          </cell>
          <cell r="F32" t="str">
            <v>[m²]</v>
          </cell>
          <cell r="O32">
            <v>4.2</v>
          </cell>
          <cell r="Q32">
            <v>0</v>
          </cell>
          <cell r="R32">
            <v>0.65100000000000002</v>
          </cell>
          <cell r="S32">
            <v>0</v>
          </cell>
          <cell r="V32">
            <v>4.2</v>
          </cell>
          <cell r="X32">
            <v>0</v>
          </cell>
          <cell r="Y32">
            <v>0.65100000000000002</v>
          </cell>
          <cell r="Z32">
            <v>0</v>
          </cell>
          <cell r="AC32">
            <v>4.2</v>
          </cell>
          <cell r="AE32">
            <v>0</v>
          </cell>
          <cell r="AF32">
            <v>0.65100000000000002</v>
          </cell>
          <cell r="AG32">
            <v>0</v>
          </cell>
          <cell r="AJ32">
            <v>4.2</v>
          </cell>
          <cell r="AL32">
            <v>0</v>
          </cell>
          <cell r="AM32">
            <v>0</v>
          </cell>
          <cell r="AN32">
            <v>0</v>
          </cell>
          <cell r="AS32">
            <v>0</v>
          </cell>
          <cell r="AT32">
            <v>0</v>
          </cell>
          <cell r="AU32">
            <v>0</v>
          </cell>
          <cell r="AW32">
            <v>0</v>
          </cell>
          <cell r="AX32" t="e">
            <v>#N/A</v>
          </cell>
          <cell r="AY32">
            <v>0</v>
          </cell>
        </row>
        <row r="33">
          <cell r="A33">
            <v>22</v>
          </cell>
          <cell r="B33">
            <v>22</v>
          </cell>
          <cell r="C33">
            <v>20</v>
          </cell>
          <cell r="D33" t="str">
            <v>2.4.2.</v>
          </cell>
          <cell r="E33" t="str">
            <v>Tratamiento Superficial Simple - Ejecución</v>
          </cell>
          <cell r="F33" t="str">
            <v>[m²]</v>
          </cell>
          <cell r="N33">
            <v>415238</v>
          </cell>
          <cell r="O33">
            <v>4.2</v>
          </cell>
          <cell r="Q33">
            <v>435048</v>
          </cell>
          <cell r="R33">
            <v>0.47299999999999998</v>
          </cell>
          <cell r="S33">
            <v>205777.7</v>
          </cell>
          <cell r="U33">
            <v>14225.36</v>
          </cell>
          <cell r="V33">
            <v>4.2</v>
          </cell>
          <cell r="X33">
            <v>14653</v>
          </cell>
          <cell r="Y33">
            <v>0.47299999999999998</v>
          </cell>
          <cell r="Z33">
            <v>6930.87</v>
          </cell>
          <cell r="AB33">
            <v>19805.934000000001</v>
          </cell>
          <cell r="AC33">
            <v>4.2</v>
          </cell>
          <cell r="AD33">
            <v>19805.934000000001</v>
          </cell>
          <cell r="AE33">
            <v>20401</v>
          </cell>
          <cell r="AF33">
            <v>0.47299999999999998</v>
          </cell>
          <cell r="AG33">
            <v>9649.67</v>
          </cell>
          <cell r="AJ33">
            <v>4.2</v>
          </cell>
          <cell r="AL33">
            <v>0</v>
          </cell>
          <cell r="AM33">
            <v>0</v>
          </cell>
          <cell r="AN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470102</v>
          </cell>
          <cell r="AX33" t="e">
            <v>#N/A</v>
          </cell>
          <cell r="AY33">
            <v>222358.24000000002</v>
          </cell>
        </row>
        <row r="34">
          <cell r="A34">
            <v>23</v>
          </cell>
          <cell r="B34">
            <v>23</v>
          </cell>
          <cell r="C34">
            <v>21</v>
          </cell>
          <cell r="D34" t="str">
            <v>2.5.1.</v>
          </cell>
          <cell r="E34" t="str">
            <v>Carpeta de Concreto Asfáltico en Caliente</v>
          </cell>
          <cell r="F34" t="str">
            <v>[m³]</v>
          </cell>
          <cell r="O34">
            <v>4.2</v>
          </cell>
          <cell r="Q34">
            <v>0</v>
          </cell>
          <cell r="R34">
            <v>38.523000000000003</v>
          </cell>
          <cell r="S34">
            <v>0</v>
          </cell>
          <cell r="V34">
            <v>4.2</v>
          </cell>
          <cell r="X34">
            <v>0</v>
          </cell>
          <cell r="Y34">
            <v>38.523000000000003</v>
          </cell>
          <cell r="Z34">
            <v>0</v>
          </cell>
          <cell r="AC34">
            <v>4.2</v>
          </cell>
          <cell r="AE34">
            <v>0</v>
          </cell>
          <cell r="AF34">
            <v>38.523000000000003</v>
          </cell>
          <cell r="AG34">
            <v>0</v>
          </cell>
          <cell r="AJ34">
            <v>4.2</v>
          </cell>
          <cell r="AL34">
            <v>0</v>
          </cell>
          <cell r="AM34">
            <v>0</v>
          </cell>
          <cell r="AN34">
            <v>0</v>
          </cell>
          <cell r="AS34">
            <v>0</v>
          </cell>
          <cell r="AT34">
            <v>0</v>
          </cell>
          <cell r="AU34">
            <v>0</v>
          </cell>
          <cell r="AW34">
            <v>0</v>
          </cell>
          <cell r="AX34" t="e">
            <v>#N/A</v>
          </cell>
          <cell r="AY34">
            <v>0</v>
          </cell>
        </row>
        <row r="35">
          <cell r="A35">
            <v>24</v>
          </cell>
          <cell r="B35">
            <v>24</v>
          </cell>
          <cell r="C35">
            <v>22</v>
          </cell>
          <cell r="D35" t="str">
            <v>2.5.2.</v>
          </cell>
          <cell r="E35" t="str">
            <v>Calzada de Hormigón Hidraúlico</v>
          </cell>
          <cell r="F35" t="str">
            <v>[m³]</v>
          </cell>
          <cell r="N35">
            <v>150997.18</v>
          </cell>
          <cell r="Q35">
            <v>155528</v>
          </cell>
          <cell r="R35">
            <v>93.302000000000007</v>
          </cell>
          <cell r="S35">
            <v>14511073.460000001</v>
          </cell>
          <cell r="U35">
            <v>4803</v>
          </cell>
          <cell r="X35">
            <v>4948</v>
          </cell>
          <cell r="Y35">
            <v>93.302000000000007</v>
          </cell>
          <cell r="Z35">
            <v>461658.3</v>
          </cell>
          <cell r="AB35">
            <v>1171</v>
          </cell>
          <cell r="AE35">
            <v>1207</v>
          </cell>
          <cell r="AF35">
            <v>93.302000000000007</v>
          </cell>
          <cell r="AG35">
            <v>112615.51</v>
          </cell>
          <cell r="AL35">
            <v>0</v>
          </cell>
          <cell r="AM35">
            <v>0</v>
          </cell>
          <cell r="AN35">
            <v>0</v>
          </cell>
          <cell r="AS35">
            <v>0</v>
          </cell>
          <cell r="AT35">
            <v>0</v>
          </cell>
          <cell r="AU35">
            <v>0</v>
          </cell>
          <cell r="AW35">
            <v>161683</v>
          </cell>
          <cell r="AX35" t="e">
            <v>#N/A</v>
          </cell>
          <cell r="AY35">
            <v>15085347.270000001</v>
          </cell>
        </row>
        <row r="36">
          <cell r="A36">
            <v>25</v>
          </cell>
          <cell r="B36">
            <v>25</v>
          </cell>
          <cell r="C36">
            <v>23</v>
          </cell>
          <cell r="D36" t="str">
            <v>2.5.3.</v>
          </cell>
          <cell r="E36" t="str">
            <v>Pavimento Articulado Incluye Cama de Arena</v>
          </cell>
          <cell r="F36" t="str">
            <v>[m²]</v>
          </cell>
          <cell r="N36">
            <v>0</v>
          </cell>
          <cell r="Q36">
            <v>0</v>
          </cell>
          <cell r="R36">
            <v>15</v>
          </cell>
          <cell r="S36">
            <v>0</v>
          </cell>
          <cell r="U36">
            <v>33169.56</v>
          </cell>
          <cell r="V36">
            <v>32936.550000000003</v>
          </cell>
          <cell r="X36">
            <v>34165</v>
          </cell>
          <cell r="Y36">
            <v>15</v>
          </cell>
          <cell r="Z36">
            <v>512475</v>
          </cell>
          <cell r="AB36">
            <v>17991.324000000001</v>
          </cell>
          <cell r="AE36">
            <v>18532</v>
          </cell>
          <cell r="AF36">
            <v>15</v>
          </cell>
          <cell r="AG36">
            <v>277980</v>
          </cell>
          <cell r="AL36">
            <v>0</v>
          </cell>
          <cell r="AM36">
            <v>0</v>
          </cell>
          <cell r="AN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52697</v>
          </cell>
          <cell r="AX36" t="e">
            <v>#N/A</v>
          </cell>
          <cell r="AY36">
            <v>790455</v>
          </cell>
        </row>
        <row r="37">
          <cell r="A37">
            <v>26</v>
          </cell>
          <cell r="B37">
            <v>26</v>
          </cell>
          <cell r="C37">
            <v>24</v>
          </cell>
          <cell r="D37" t="str">
            <v>2.6.2.</v>
          </cell>
          <cell r="E37" t="str">
            <v>Suministro de Asfalto Diluido para la Imprimación</v>
          </cell>
          <cell r="F37" t="str">
            <v>[lt]</v>
          </cell>
          <cell r="H37">
            <v>0.6</v>
          </cell>
          <cell r="Q37">
            <v>1005597</v>
          </cell>
          <cell r="R37">
            <v>0.53500000000000003</v>
          </cell>
          <cell r="S37">
            <v>537994.4</v>
          </cell>
          <cell r="X37">
            <v>38082</v>
          </cell>
          <cell r="Y37">
            <v>0.53500000000000003</v>
          </cell>
          <cell r="Z37">
            <v>20373.87</v>
          </cell>
          <cell r="AE37">
            <v>14827</v>
          </cell>
          <cell r="AF37">
            <v>0.53500000000000003</v>
          </cell>
          <cell r="AG37">
            <v>7932.45</v>
          </cell>
          <cell r="AL37">
            <v>0</v>
          </cell>
          <cell r="AM37">
            <v>0</v>
          </cell>
          <cell r="AN37">
            <v>0</v>
          </cell>
          <cell r="AS37">
            <v>0</v>
          </cell>
          <cell r="AT37">
            <v>0</v>
          </cell>
          <cell r="AU37">
            <v>0</v>
          </cell>
          <cell r="AW37">
            <v>1058506</v>
          </cell>
          <cell r="AX37" t="e">
            <v>#N/A</v>
          </cell>
          <cell r="AY37">
            <v>566300.72</v>
          </cell>
        </row>
        <row r="38">
          <cell r="A38">
            <v>27</v>
          </cell>
          <cell r="B38">
            <v>27</v>
          </cell>
          <cell r="C38">
            <v>25</v>
          </cell>
          <cell r="D38" t="str">
            <v>2.6.3.</v>
          </cell>
          <cell r="E38" t="str">
            <v>Suministro de Asfalto Diluido/Emulsión para el Riego de Liga</v>
          </cell>
          <cell r="F38" t="str">
            <v>[lt]</v>
          </cell>
          <cell r="H38">
            <v>0.6</v>
          </cell>
          <cell r="Q38">
            <v>201120</v>
          </cell>
          <cell r="R38">
            <v>0.53500000000000003</v>
          </cell>
          <cell r="S38">
            <v>107599.2</v>
          </cell>
          <cell r="X38">
            <v>7617</v>
          </cell>
          <cell r="Y38">
            <v>0.53500000000000003</v>
          </cell>
          <cell r="Z38">
            <v>4075.1</v>
          </cell>
          <cell r="AE38">
            <v>2966</v>
          </cell>
          <cell r="AF38">
            <v>0.53500000000000003</v>
          </cell>
          <cell r="AG38">
            <v>1586.81</v>
          </cell>
          <cell r="AL38">
            <v>0</v>
          </cell>
          <cell r="AM38">
            <v>0</v>
          </cell>
          <cell r="AN38">
            <v>0</v>
          </cell>
          <cell r="AS38">
            <v>0</v>
          </cell>
          <cell r="AT38">
            <v>0</v>
          </cell>
          <cell r="AU38">
            <v>0</v>
          </cell>
          <cell r="AW38">
            <v>211703</v>
          </cell>
          <cell r="AX38" t="e">
            <v>#N/A</v>
          </cell>
          <cell r="AY38">
            <v>113261.11</v>
          </cell>
        </row>
        <row r="39">
          <cell r="A39">
            <v>28</v>
          </cell>
          <cell r="B39">
            <v>28</v>
          </cell>
          <cell r="C39">
            <v>26</v>
          </cell>
          <cell r="D39" t="str">
            <v>2.6.4.</v>
          </cell>
          <cell r="E39" t="str">
            <v>Suministro de Asfalto Diluido/Emulsión para Tratamiento Superficial</v>
          </cell>
          <cell r="F39" t="str">
            <v>[lt]</v>
          </cell>
          <cell r="H39">
            <v>1.8</v>
          </cell>
          <cell r="Q39">
            <v>783087</v>
          </cell>
          <cell r="R39">
            <v>0.59499999999999997</v>
          </cell>
          <cell r="S39">
            <v>465936.77</v>
          </cell>
          <cell r="X39">
            <v>26376</v>
          </cell>
          <cell r="Y39">
            <v>0.59499999999999997</v>
          </cell>
          <cell r="Z39">
            <v>15693.72</v>
          </cell>
          <cell r="AE39">
            <v>36722</v>
          </cell>
          <cell r="AF39">
            <v>0.59499999999999997</v>
          </cell>
          <cell r="AG39">
            <v>21849.59</v>
          </cell>
          <cell r="AL39">
            <v>0</v>
          </cell>
          <cell r="AM39">
            <v>0</v>
          </cell>
          <cell r="AN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846185</v>
          </cell>
          <cell r="AX39" t="e">
            <v>#N/A</v>
          </cell>
          <cell r="AY39">
            <v>503480.08</v>
          </cell>
        </row>
        <row r="40">
          <cell r="A40">
            <v>29</v>
          </cell>
          <cell r="B40">
            <v>29</v>
          </cell>
          <cell r="C40">
            <v>27</v>
          </cell>
          <cell r="D40" t="str">
            <v>2.6.5.</v>
          </cell>
          <cell r="E40" t="str">
            <v>Suministro de Cemento Asfáltico</v>
          </cell>
          <cell r="F40" t="str">
            <v>[ton]</v>
          </cell>
          <cell r="H40">
            <v>0.06</v>
          </cell>
          <cell r="I40">
            <v>2.4</v>
          </cell>
          <cell r="Q40">
            <v>0</v>
          </cell>
          <cell r="R40">
            <v>540.78399999999999</v>
          </cell>
          <cell r="S40">
            <v>0</v>
          </cell>
          <cell r="X40">
            <v>0</v>
          </cell>
          <cell r="Y40">
            <v>540.78399999999999</v>
          </cell>
          <cell r="Z40">
            <v>0</v>
          </cell>
          <cell r="AE40">
            <v>0</v>
          </cell>
          <cell r="AF40">
            <v>540.78399999999999</v>
          </cell>
          <cell r="AG40">
            <v>0</v>
          </cell>
          <cell r="AL40">
            <v>0</v>
          </cell>
          <cell r="AM40">
            <v>0</v>
          </cell>
          <cell r="AN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 t="e">
            <v>#N/A</v>
          </cell>
          <cell r="AY40">
            <v>0</v>
          </cell>
        </row>
        <row r="41">
          <cell r="A41">
            <v>30</v>
          </cell>
          <cell r="B41">
            <v>30</v>
          </cell>
          <cell r="C41">
            <v>28</v>
          </cell>
          <cell r="D41" t="str">
            <v>2.7.1.</v>
          </cell>
          <cell r="E41" t="str">
            <v>Transporte de Material Granular para Pavimentación</v>
          </cell>
          <cell r="F41" t="str">
            <v>[m³ - km]</v>
          </cell>
          <cell r="Q41">
            <v>7202271</v>
          </cell>
          <cell r="R41">
            <v>0.25800000000000001</v>
          </cell>
          <cell r="S41">
            <v>1858185.92</v>
          </cell>
          <cell r="X41">
            <v>371447</v>
          </cell>
          <cell r="Y41">
            <v>0.25800000000000001</v>
          </cell>
          <cell r="Z41">
            <v>95833.33</v>
          </cell>
          <cell r="AE41">
            <v>115405</v>
          </cell>
          <cell r="AF41">
            <v>0.25800000000000001</v>
          </cell>
          <cell r="AG41">
            <v>29774.49</v>
          </cell>
          <cell r="AL41">
            <v>0</v>
          </cell>
          <cell r="AM41">
            <v>0</v>
          </cell>
          <cell r="AN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7689123</v>
          </cell>
          <cell r="AX41" t="e">
            <v>#N/A</v>
          </cell>
          <cell r="AY41">
            <v>1983793.74</v>
          </cell>
        </row>
        <row r="42">
          <cell r="A42">
            <v>31</v>
          </cell>
          <cell r="B42" t="str">
            <v>X</v>
          </cell>
          <cell r="C42">
            <v>28</v>
          </cell>
          <cell r="D42">
            <v>3</v>
          </cell>
          <cell r="E42" t="str">
            <v>OBRAS DE DRENAJE</v>
          </cell>
          <cell r="I42" t="str">
            <v>Imprevistos</v>
          </cell>
          <cell r="K42">
            <v>0.05</v>
          </cell>
          <cell r="S42">
            <v>25294769.509999998</v>
          </cell>
          <cell r="Z42">
            <v>1506122.0000000002</v>
          </cell>
          <cell r="AG42">
            <v>582736.66999999993</v>
          </cell>
          <cell r="AN42">
            <v>0</v>
          </cell>
          <cell r="AU42">
            <v>0</v>
          </cell>
          <cell r="AY42">
            <v>27383628.179999996</v>
          </cell>
        </row>
        <row r="43">
          <cell r="A43">
            <v>32</v>
          </cell>
          <cell r="B43">
            <v>32</v>
          </cell>
          <cell r="C43">
            <v>29</v>
          </cell>
          <cell r="D43" t="str">
            <v>3.1.1.</v>
          </cell>
          <cell r="E43" t="str">
            <v>Zanjas de Coronamiento Revestidas, Incluye Excavación</v>
          </cell>
          <cell r="F43" t="str">
            <v>[m]</v>
          </cell>
          <cell r="N43">
            <v>6890</v>
          </cell>
          <cell r="Q43">
            <v>7235</v>
          </cell>
          <cell r="R43">
            <v>15.202</v>
          </cell>
          <cell r="S43">
            <v>109986.47</v>
          </cell>
          <cell r="U43">
            <v>0</v>
          </cell>
          <cell r="X43">
            <v>0</v>
          </cell>
          <cell r="Y43">
            <v>15.202</v>
          </cell>
          <cell r="Z43">
            <v>0</v>
          </cell>
          <cell r="AB43">
            <v>0</v>
          </cell>
          <cell r="AE43">
            <v>0</v>
          </cell>
          <cell r="AF43">
            <v>15.202</v>
          </cell>
          <cell r="AG43">
            <v>0</v>
          </cell>
          <cell r="AL43">
            <v>0</v>
          </cell>
          <cell r="AM43">
            <v>0</v>
          </cell>
          <cell r="AN43">
            <v>0</v>
          </cell>
          <cell r="AS43">
            <v>0</v>
          </cell>
          <cell r="AT43">
            <v>0</v>
          </cell>
          <cell r="AU43">
            <v>0</v>
          </cell>
          <cell r="AW43">
            <v>7235</v>
          </cell>
          <cell r="AX43" t="e">
            <v>#N/A</v>
          </cell>
          <cell r="AY43">
            <v>109986.47</v>
          </cell>
        </row>
        <row r="44">
          <cell r="A44">
            <v>33</v>
          </cell>
          <cell r="B44">
            <v>33</v>
          </cell>
          <cell r="C44">
            <v>30</v>
          </cell>
          <cell r="D44" t="str">
            <v>3.1.2.</v>
          </cell>
          <cell r="E44" t="str">
            <v>Zanjas de Coronamiento Sin Revestir</v>
          </cell>
          <cell r="F44" t="str">
            <v>[m]</v>
          </cell>
          <cell r="N44">
            <v>0</v>
          </cell>
          <cell r="Q44">
            <v>0</v>
          </cell>
          <cell r="R44">
            <v>2.8839999999999999</v>
          </cell>
          <cell r="S44">
            <v>0</v>
          </cell>
          <cell r="U44">
            <v>0</v>
          </cell>
          <cell r="X44">
            <v>0</v>
          </cell>
          <cell r="Y44">
            <v>2.8839999999999999</v>
          </cell>
          <cell r="Z44">
            <v>0</v>
          </cell>
          <cell r="AB44">
            <v>0</v>
          </cell>
          <cell r="AE44">
            <v>0</v>
          </cell>
          <cell r="AF44">
            <v>2.8839999999999999</v>
          </cell>
          <cell r="AG44">
            <v>0</v>
          </cell>
          <cell r="AL44">
            <v>0</v>
          </cell>
          <cell r="AM44">
            <v>0</v>
          </cell>
          <cell r="AN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0</v>
          </cell>
          <cell r="AX44" t="e">
            <v>#N/A</v>
          </cell>
          <cell r="AY44">
            <v>0</v>
          </cell>
        </row>
        <row r="45">
          <cell r="A45">
            <v>34</v>
          </cell>
          <cell r="B45">
            <v>34</v>
          </cell>
          <cell r="C45">
            <v>31</v>
          </cell>
          <cell r="D45" t="str">
            <v>3.2.1.</v>
          </cell>
          <cell r="E45" t="str">
            <v>Cuneta en Corte Revestidas,  Incluye Excavación</v>
          </cell>
          <cell r="F45" t="str">
            <v>[m]</v>
          </cell>
          <cell r="N45">
            <v>21550</v>
          </cell>
          <cell r="Q45">
            <v>22628</v>
          </cell>
          <cell r="R45">
            <v>22.082999999999998</v>
          </cell>
          <cell r="S45">
            <v>499694.12</v>
          </cell>
          <cell r="U45">
            <v>4180</v>
          </cell>
          <cell r="X45">
            <v>4389</v>
          </cell>
          <cell r="Y45">
            <v>22.082999999999998</v>
          </cell>
          <cell r="Z45">
            <v>96922.29</v>
          </cell>
          <cell r="AB45">
            <v>1900</v>
          </cell>
          <cell r="AE45">
            <v>1995</v>
          </cell>
          <cell r="AF45">
            <v>22.082999999999998</v>
          </cell>
          <cell r="AG45">
            <v>44055.59</v>
          </cell>
          <cell r="AL45">
            <v>0</v>
          </cell>
          <cell r="AM45">
            <v>0</v>
          </cell>
          <cell r="AN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29012</v>
          </cell>
          <cell r="AX45" t="e">
            <v>#N/A</v>
          </cell>
          <cell r="AY45">
            <v>640672</v>
          </cell>
        </row>
        <row r="46">
          <cell r="A46">
            <v>35</v>
          </cell>
          <cell r="B46">
            <v>35</v>
          </cell>
          <cell r="C46">
            <v>32</v>
          </cell>
          <cell r="D46" t="str">
            <v>3.2.2.</v>
          </cell>
          <cell r="E46" t="str">
            <v>Cuneta de Pie de Terraplén Revestida, Incluye Excavación</v>
          </cell>
          <cell r="F46" t="str">
            <v>[m]</v>
          </cell>
          <cell r="N46">
            <v>5190</v>
          </cell>
          <cell r="Q46">
            <v>5450</v>
          </cell>
          <cell r="R46">
            <v>18.72</v>
          </cell>
          <cell r="S46">
            <v>102024</v>
          </cell>
          <cell r="U46">
            <v>0</v>
          </cell>
          <cell r="X46">
            <v>0</v>
          </cell>
          <cell r="Y46">
            <v>18.72</v>
          </cell>
          <cell r="Z46">
            <v>0</v>
          </cell>
          <cell r="AB46">
            <v>0</v>
          </cell>
          <cell r="AE46">
            <v>0</v>
          </cell>
          <cell r="AF46">
            <v>18.72</v>
          </cell>
          <cell r="AG46">
            <v>0</v>
          </cell>
          <cell r="AL46">
            <v>0</v>
          </cell>
          <cell r="AM46">
            <v>0</v>
          </cell>
          <cell r="AN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5450</v>
          </cell>
          <cell r="AX46" t="e">
            <v>#N/A</v>
          </cell>
          <cell r="AY46">
            <v>102024</v>
          </cell>
        </row>
        <row r="47">
          <cell r="A47">
            <v>36</v>
          </cell>
          <cell r="B47">
            <v>36</v>
          </cell>
          <cell r="C47">
            <v>33</v>
          </cell>
          <cell r="D47" t="str">
            <v>3.2.3.</v>
          </cell>
          <cell r="E47" t="str">
            <v>Cuneta de Pie de Terraplén Sin Revestir</v>
          </cell>
          <cell r="F47" t="str">
            <v>[m]</v>
          </cell>
          <cell r="N47">
            <v>13240</v>
          </cell>
          <cell r="Q47">
            <v>13902</v>
          </cell>
          <cell r="R47">
            <v>2.1419999999999999</v>
          </cell>
          <cell r="S47">
            <v>29778.080000000002</v>
          </cell>
          <cell r="U47">
            <v>640</v>
          </cell>
          <cell r="X47">
            <v>672</v>
          </cell>
          <cell r="Y47">
            <v>2.1419999999999999</v>
          </cell>
          <cell r="Z47">
            <v>1439.42</v>
          </cell>
          <cell r="AB47">
            <v>0</v>
          </cell>
          <cell r="AE47">
            <v>0</v>
          </cell>
          <cell r="AF47">
            <v>2.1419999999999999</v>
          </cell>
          <cell r="AG47">
            <v>0</v>
          </cell>
          <cell r="AL47">
            <v>0</v>
          </cell>
          <cell r="AM47">
            <v>0</v>
          </cell>
          <cell r="AN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14574</v>
          </cell>
          <cell r="AX47" t="e">
            <v>#N/A</v>
          </cell>
          <cell r="AY47">
            <v>31217.5</v>
          </cell>
        </row>
        <row r="48">
          <cell r="A48">
            <v>37</v>
          </cell>
          <cell r="B48">
            <v>37</v>
          </cell>
          <cell r="C48">
            <v>34</v>
          </cell>
          <cell r="D48" t="str">
            <v>3.2.4.</v>
          </cell>
          <cell r="E48" t="str">
            <v>Cuneta de Banquina en Corte y Terraplén Revestida, Incluye Excavación</v>
          </cell>
          <cell r="F48" t="str">
            <v>[m]</v>
          </cell>
          <cell r="N48">
            <v>0</v>
          </cell>
          <cell r="Q48">
            <v>0</v>
          </cell>
          <cell r="R48">
            <v>15.202</v>
          </cell>
          <cell r="S48">
            <v>0</v>
          </cell>
          <cell r="U48">
            <v>0</v>
          </cell>
          <cell r="X48">
            <v>0</v>
          </cell>
          <cell r="Y48">
            <v>15.202</v>
          </cell>
          <cell r="Z48">
            <v>0</v>
          </cell>
          <cell r="AB48">
            <v>0</v>
          </cell>
          <cell r="AE48">
            <v>0</v>
          </cell>
          <cell r="AF48">
            <v>15.202</v>
          </cell>
          <cell r="AG48">
            <v>0</v>
          </cell>
          <cell r="AL48">
            <v>0</v>
          </cell>
          <cell r="AM48">
            <v>0</v>
          </cell>
          <cell r="AN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0</v>
          </cell>
          <cell r="AX48" t="e">
            <v>#N/A</v>
          </cell>
          <cell r="AY48">
            <v>0</v>
          </cell>
        </row>
        <row r="49">
          <cell r="A49">
            <v>38</v>
          </cell>
          <cell r="B49">
            <v>38</v>
          </cell>
          <cell r="C49">
            <v>35</v>
          </cell>
          <cell r="D49" t="str">
            <v>3.3.</v>
          </cell>
          <cell r="E49" t="str">
            <v>Cordón - Cuneta de Protección de Terraplén (Hormigón Tipo "B")</v>
          </cell>
          <cell r="F49" t="str">
            <v>[m]</v>
          </cell>
          <cell r="N49">
            <v>11840</v>
          </cell>
          <cell r="Q49">
            <v>12432</v>
          </cell>
          <cell r="R49">
            <v>14.237</v>
          </cell>
          <cell r="S49">
            <v>176994.38</v>
          </cell>
          <cell r="U49">
            <v>3572</v>
          </cell>
          <cell r="X49">
            <v>3751</v>
          </cell>
          <cell r="Y49">
            <v>14.237</v>
          </cell>
          <cell r="Z49">
            <v>53402.99</v>
          </cell>
          <cell r="AB49">
            <v>1222.44</v>
          </cell>
          <cell r="AE49">
            <v>1284</v>
          </cell>
          <cell r="AF49">
            <v>14.237</v>
          </cell>
          <cell r="AG49">
            <v>18280.310000000001</v>
          </cell>
          <cell r="AL49">
            <v>0</v>
          </cell>
          <cell r="AM49">
            <v>0</v>
          </cell>
          <cell r="AN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17467</v>
          </cell>
          <cell r="AX49" t="e">
            <v>#N/A</v>
          </cell>
          <cell r="AY49">
            <v>248677.68</v>
          </cell>
        </row>
        <row r="50">
          <cell r="A50">
            <v>39</v>
          </cell>
          <cell r="B50">
            <v>39</v>
          </cell>
          <cell r="C50">
            <v>36</v>
          </cell>
          <cell r="D50" t="str">
            <v>3.4.</v>
          </cell>
          <cell r="E50" t="str">
            <v>Armadura de Refuerzo para Obras de Drenaje  (fy = 4200 kg/cm²)</v>
          </cell>
          <cell r="F50" t="str">
            <v>[Kg]</v>
          </cell>
          <cell r="N50">
            <v>452133</v>
          </cell>
          <cell r="Q50">
            <v>474740</v>
          </cell>
          <cell r="R50">
            <v>1.0680000000000001</v>
          </cell>
          <cell r="S50">
            <v>507022.32</v>
          </cell>
          <cell r="U50">
            <v>33291</v>
          </cell>
          <cell r="X50">
            <v>34956</v>
          </cell>
          <cell r="Y50">
            <v>1.0680000000000001</v>
          </cell>
          <cell r="Z50">
            <v>37333.01</v>
          </cell>
          <cell r="AB50">
            <v>7622</v>
          </cell>
          <cell r="AE50">
            <v>8004</v>
          </cell>
          <cell r="AF50">
            <v>1.0680000000000001</v>
          </cell>
          <cell r="AG50">
            <v>8548.27</v>
          </cell>
          <cell r="AL50">
            <v>0</v>
          </cell>
          <cell r="AM50">
            <v>0</v>
          </cell>
          <cell r="AN50">
            <v>0</v>
          </cell>
          <cell r="AS50">
            <v>0</v>
          </cell>
          <cell r="AT50">
            <v>0</v>
          </cell>
          <cell r="AU50">
            <v>0</v>
          </cell>
          <cell r="AW50">
            <v>517700</v>
          </cell>
          <cell r="AX50" t="e">
            <v>#N/A</v>
          </cell>
          <cell r="AY50">
            <v>552903.6</v>
          </cell>
        </row>
        <row r="51">
          <cell r="A51">
            <v>40</v>
          </cell>
          <cell r="B51">
            <v>40</v>
          </cell>
          <cell r="C51">
            <v>37</v>
          </cell>
          <cell r="D51" t="str">
            <v>3.5.1.</v>
          </cell>
          <cell r="E51" t="str">
            <v>Hormigón Tipo "A" para Obras de Drenaje  (fck = 210 Kg/cm²)</v>
          </cell>
          <cell r="F51" t="str">
            <v>[m³]</v>
          </cell>
          <cell r="N51">
            <v>5775</v>
          </cell>
          <cell r="Q51">
            <v>6064</v>
          </cell>
          <cell r="R51">
            <v>117.34099999999999</v>
          </cell>
          <cell r="S51">
            <v>711555.82</v>
          </cell>
          <cell r="U51">
            <v>930.27348200000006</v>
          </cell>
          <cell r="X51">
            <v>977</v>
          </cell>
          <cell r="Y51">
            <v>117.34099999999999</v>
          </cell>
          <cell r="Z51">
            <v>114642.16</v>
          </cell>
          <cell r="AB51">
            <v>89</v>
          </cell>
          <cell r="AE51">
            <v>94</v>
          </cell>
          <cell r="AF51">
            <v>117.34099999999999</v>
          </cell>
          <cell r="AG51">
            <v>11030.05</v>
          </cell>
          <cell r="AL51">
            <v>0</v>
          </cell>
          <cell r="AM51">
            <v>0</v>
          </cell>
          <cell r="AN51">
            <v>0</v>
          </cell>
          <cell r="AS51">
            <v>0</v>
          </cell>
          <cell r="AT51">
            <v>0</v>
          </cell>
          <cell r="AU51">
            <v>0</v>
          </cell>
          <cell r="AW51">
            <v>7135</v>
          </cell>
          <cell r="AX51" t="e">
            <v>#N/A</v>
          </cell>
          <cell r="AY51">
            <v>837228.03</v>
          </cell>
        </row>
        <row r="52">
          <cell r="A52">
            <v>41</v>
          </cell>
          <cell r="B52">
            <v>41</v>
          </cell>
          <cell r="C52">
            <v>38</v>
          </cell>
          <cell r="D52" t="str">
            <v>3.5.2.</v>
          </cell>
          <cell r="E52" t="str">
            <v>Hormigón Tipo "C" para Obras de Drenaje  (fck = 160 Kg/cm²)</v>
          </cell>
          <cell r="F52" t="str">
            <v>[m³]</v>
          </cell>
          <cell r="N52">
            <v>0</v>
          </cell>
          <cell r="Q52">
            <v>0</v>
          </cell>
          <cell r="R52">
            <v>96.930999999999997</v>
          </cell>
          <cell r="S52">
            <v>0</v>
          </cell>
          <cell r="U52">
            <v>0</v>
          </cell>
          <cell r="X52">
            <v>0</v>
          </cell>
          <cell r="Y52">
            <v>96.930999999999997</v>
          </cell>
          <cell r="Z52">
            <v>0</v>
          </cell>
          <cell r="AB52">
            <v>0</v>
          </cell>
          <cell r="AE52">
            <v>0</v>
          </cell>
          <cell r="AF52">
            <v>96.930999999999997</v>
          </cell>
          <cell r="AG52">
            <v>0</v>
          </cell>
          <cell r="AL52">
            <v>0</v>
          </cell>
          <cell r="AM52">
            <v>0</v>
          </cell>
          <cell r="AN52">
            <v>0</v>
          </cell>
          <cell r="AS52">
            <v>0</v>
          </cell>
          <cell r="AT52">
            <v>0</v>
          </cell>
          <cell r="AU52">
            <v>0</v>
          </cell>
          <cell r="AW52">
            <v>0</v>
          </cell>
          <cell r="AX52" t="e">
            <v>#N/A</v>
          </cell>
          <cell r="AY52">
            <v>0</v>
          </cell>
        </row>
        <row r="53">
          <cell r="A53">
            <v>42</v>
          </cell>
          <cell r="B53">
            <v>42</v>
          </cell>
          <cell r="C53">
            <v>39</v>
          </cell>
          <cell r="D53" t="str">
            <v>3.5.3.</v>
          </cell>
          <cell r="E53" t="str">
            <v>Hormigón Tipo "E" para Obras de Drenaje  (fck = 110 Kg/cm²)</v>
          </cell>
          <cell r="F53" t="str">
            <v>[m³]</v>
          </cell>
          <cell r="N53">
            <v>1826</v>
          </cell>
          <cell r="Q53">
            <v>1918</v>
          </cell>
          <cell r="R53">
            <v>71.268000000000001</v>
          </cell>
          <cell r="S53">
            <v>136692.01999999999</v>
          </cell>
          <cell r="U53">
            <v>65</v>
          </cell>
          <cell r="X53">
            <v>69</v>
          </cell>
          <cell r="Y53">
            <v>71.268000000000001</v>
          </cell>
          <cell r="Z53">
            <v>4917.49</v>
          </cell>
          <cell r="AB53">
            <v>18</v>
          </cell>
          <cell r="AE53">
            <v>19</v>
          </cell>
          <cell r="AF53">
            <v>71.268000000000001</v>
          </cell>
          <cell r="AG53">
            <v>1354.09</v>
          </cell>
          <cell r="AL53">
            <v>0</v>
          </cell>
          <cell r="AM53">
            <v>0</v>
          </cell>
          <cell r="AN53">
            <v>0</v>
          </cell>
          <cell r="AS53">
            <v>0</v>
          </cell>
          <cell r="AT53">
            <v>0</v>
          </cell>
          <cell r="AU53">
            <v>0</v>
          </cell>
          <cell r="AW53">
            <v>2006</v>
          </cell>
          <cell r="AX53" t="e">
            <v>#N/A</v>
          </cell>
          <cell r="AY53">
            <v>142963.59999999998</v>
          </cell>
        </row>
        <row r="54">
          <cell r="A54">
            <v>43</v>
          </cell>
          <cell r="B54">
            <v>43</v>
          </cell>
          <cell r="C54">
            <v>40</v>
          </cell>
          <cell r="D54" t="str">
            <v>3.5.4.</v>
          </cell>
          <cell r="E54" t="str">
            <v xml:space="preserve">Hormigón Ciclópeo para Obras de Drenaje </v>
          </cell>
          <cell r="F54" t="str">
            <v>[m³]</v>
          </cell>
          <cell r="N54">
            <v>1332</v>
          </cell>
          <cell r="Q54">
            <v>1399</v>
          </cell>
          <cell r="R54">
            <v>94.5</v>
          </cell>
          <cell r="S54">
            <v>132205.5</v>
          </cell>
          <cell r="U54">
            <v>16.88</v>
          </cell>
          <cell r="X54">
            <v>18</v>
          </cell>
          <cell r="Y54">
            <v>94.5</v>
          </cell>
          <cell r="Z54">
            <v>1701</v>
          </cell>
          <cell r="AB54">
            <v>15</v>
          </cell>
          <cell r="AE54">
            <v>16</v>
          </cell>
          <cell r="AF54">
            <v>94.5</v>
          </cell>
          <cell r="AG54">
            <v>1512</v>
          </cell>
          <cell r="AL54">
            <v>0</v>
          </cell>
          <cell r="AM54">
            <v>0</v>
          </cell>
          <cell r="AN54">
            <v>0</v>
          </cell>
          <cell r="AS54">
            <v>0</v>
          </cell>
          <cell r="AT54">
            <v>0</v>
          </cell>
          <cell r="AU54">
            <v>0</v>
          </cell>
          <cell r="AW54">
            <v>1433</v>
          </cell>
          <cell r="AX54" t="e">
            <v>#N/A</v>
          </cell>
          <cell r="AY54">
            <v>135418.5</v>
          </cell>
        </row>
        <row r="55">
          <cell r="A55">
            <v>44</v>
          </cell>
          <cell r="B55">
            <v>44</v>
          </cell>
          <cell r="C55">
            <v>41</v>
          </cell>
          <cell r="D55" t="str">
            <v>3.6.1.</v>
          </cell>
          <cell r="E55" t="str">
            <v xml:space="preserve">Excavación No Clasificada para Obras de Drenaje </v>
          </cell>
          <cell r="F55" t="str">
            <v>[m³]</v>
          </cell>
          <cell r="N55">
            <v>30854</v>
          </cell>
          <cell r="Q55">
            <v>32397</v>
          </cell>
          <cell r="R55">
            <v>2.1859999999999999</v>
          </cell>
          <cell r="S55">
            <v>70819.839999999997</v>
          </cell>
          <cell r="U55">
            <v>4110</v>
          </cell>
          <cell r="X55">
            <v>4316</v>
          </cell>
          <cell r="Y55">
            <v>2.1859999999999999</v>
          </cell>
          <cell r="Z55">
            <v>9434.7800000000007</v>
          </cell>
          <cell r="AB55">
            <v>502</v>
          </cell>
          <cell r="AE55">
            <v>528</v>
          </cell>
          <cell r="AF55">
            <v>2.1859999999999999</v>
          </cell>
          <cell r="AG55">
            <v>1154.21</v>
          </cell>
          <cell r="AL55">
            <v>0</v>
          </cell>
          <cell r="AM55">
            <v>0</v>
          </cell>
          <cell r="AN55">
            <v>0</v>
          </cell>
          <cell r="AS55">
            <v>0</v>
          </cell>
          <cell r="AT55">
            <v>0</v>
          </cell>
          <cell r="AU55">
            <v>0</v>
          </cell>
          <cell r="AW55">
            <v>37241</v>
          </cell>
          <cell r="AX55" t="e">
            <v>#N/A</v>
          </cell>
          <cell r="AY55">
            <v>81408.83</v>
          </cell>
        </row>
        <row r="56">
          <cell r="A56">
            <v>45</v>
          </cell>
          <cell r="B56">
            <v>45</v>
          </cell>
          <cell r="C56">
            <v>42</v>
          </cell>
          <cell r="D56" t="str">
            <v>3.6.2.</v>
          </cell>
          <cell r="E56" t="str">
            <v>Excavación No Clasificada para Vasos de Regulación (Atajados)</v>
          </cell>
          <cell r="F56" t="str">
            <v>[m³]</v>
          </cell>
          <cell r="N56">
            <v>5700</v>
          </cell>
          <cell r="Q56">
            <v>5985</v>
          </cell>
          <cell r="R56">
            <v>2.3879999999999999</v>
          </cell>
          <cell r="S56">
            <v>14292.18</v>
          </cell>
          <cell r="U56">
            <v>0</v>
          </cell>
          <cell r="X56">
            <v>0</v>
          </cell>
          <cell r="Y56">
            <v>2.3879999999999999</v>
          </cell>
          <cell r="Z56">
            <v>0</v>
          </cell>
          <cell r="AB56">
            <v>0</v>
          </cell>
          <cell r="AE56">
            <v>0</v>
          </cell>
          <cell r="AF56">
            <v>2.3879999999999999</v>
          </cell>
          <cell r="AG56">
            <v>0</v>
          </cell>
          <cell r="AL56">
            <v>0</v>
          </cell>
          <cell r="AM56">
            <v>0</v>
          </cell>
          <cell r="AN56">
            <v>0</v>
          </cell>
          <cell r="AS56">
            <v>0</v>
          </cell>
          <cell r="AT56">
            <v>0</v>
          </cell>
          <cell r="AU56">
            <v>0</v>
          </cell>
          <cell r="AW56">
            <v>5985</v>
          </cell>
          <cell r="AX56" t="e">
            <v>#N/A</v>
          </cell>
          <cell r="AY56">
            <v>14292.18</v>
          </cell>
        </row>
        <row r="57">
          <cell r="A57">
            <v>46</v>
          </cell>
          <cell r="B57">
            <v>46</v>
          </cell>
          <cell r="C57">
            <v>43</v>
          </cell>
          <cell r="D57" t="str">
            <v>3.6.3.</v>
          </cell>
          <cell r="E57" t="str">
            <v xml:space="preserve">Excavación para Encauces y Canalizaciones en Obras de Drenaje </v>
          </cell>
          <cell r="F57" t="str">
            <v>[m³]</v>
          </cell>
          <cell r="N57">
            <v>6820</v>
          </cell>
          <cell r="Q57">
            <v>7161</v>
          </cell>
          <cell r="R57">
            <v>2.4830000000000001</v>
          </cell>
          <cell r="S57">
            <v>17780.759999999998</v>
          </cell>
          <cell r="U57">
            <v>487</v>
          </cell>
          <cell r="X57">
            <v>512</v>
          </cell>
          <cell r="Y57">
            <v>2.4830000000000001</v>
          </cell>
          <cell r="Z57">
            <v>1271.3</v>
          </cell>
          <cell r="AB57">
            <v>1</v>
          </cell>
          <cell r="AE57">
            <v>2</v>
          </cell>
          <cell r="AF57">
            <v>2.4830000000000001</v>
          </cell>
          <cell r="AG57">
            <v>4.97</v>
          </cell>
          <cell r="AL57">
            <v>0</v>
          </cell>
          <cell r="AM57">
            <v>0</v>
          </cell>
          <cell r="AN57">
            <v>0</v>
          </cell>
          <cell r="AS57">
            <v>0</v>
          </cell>
          <cell r="AT57">
            <v>0</v>
          </cell>
          <cell r="AU57">
            <v>0</v>
          </cell>
          <cell r="AW57">
            <v>7675</v>
          </cell>
          <cell r="AX57" t="e">
            <v>#N/A</v>
          </cell>
          <cell r="AY57">
            <v>19057.03</v>
          </cell>
        </row>
        <row r="58">
          <cell r="A58">
            <v>47</v>
          </cell>
          <cell r="B58">
            <v>47</v>
          </cell>
          <cell r="C58">
            <v>44</v>
          </cell>
          <cell r="D58" t="str">
            <v>3.6.4.</v>
          </cell>
          <cell r="E58" t="str">
            <v>Excavación en Encauces de Rios y Quebradas</v>
          </cell>
          <cell r="F58" t="str">
            <v>[m³]</v>
          </cell>
          <cell r="N58">
            <v>0</v>
          </cell>
          <cell r="Q58">
            <v>0</v>
          </cell>
          <cell r="R58">
            <v>2.4750000000000001</v>
          </cell>
          <cell r="S58">
            <v>0</v>
          </cell>
          <cell r="U58">
            <v>0</v>
          </cell>
          <cell r="X58">
            <v>0</v>
          </cell>
          <cell r="Y58">
            <v>2.4750000000000001</v>
          </cell>
          <cell r="Z58">
            <v>0</v>
          </cell>
          <cell r="AB58">
            <v>0</v>
          </cell>
          <cell r="AE58">
            <v>0</v>
          </cell>
          <cell r="AF58">
            <v>2.4750000000000001</v>
          </cell>
          <cell r="AG58">
            <v>0</v>
          </cell>
          <cell r="AL58">
            <v>0</v>
          </cell>
          <cell r="AM58">
            <v>0</v>
          </cell>
          <cell r="AN58">
            <v>0</v>
          </cell>
          <cell r="AS58">
            <v>0</v>
          </cell>
          <cell r="AT58">
            <v>0</v>
          </cell>
          <cell r="AU58">
            <v>0</v>
          </cell>
          <cell r="AW58">
            <v>0</v>
          </cell>
          <cell r="AX58" t="e">
            <v>#N/A</v>
          </cell>
          <cell r="AY58">
            <v>0</v>
          </cell>
        </row>
        <row r="59">
          <cell r="A59">
            <v>48</v>
          </cell>
          <cell r="B59">
            <v>48</v>
          </cell>
          <cell r="C59">
            <v>45</v>
          </cell>
          <cell r="D59" t="str">
            <v>3.7.1.</v>
          </cell>
          <cell r="E59" t="str">
            <v xml:space="preserve">Relleno para Cimentación de Obras de Drenaje </v>
          </cell>
          <cell r="F59" t="str">
            <v>[m³]</v>
          </cell>
          <cell r="N59">
            <v>12097</v>
          </cell>
          <cell r="Q59">
            <v>12702</v>
          </cell>
          <cell r="R59">
            <v>2.8239999999999998</v>
          </cell>
          <cell r="S59">
            <v>35870.449999999997</v>
          </cell>
          <cell r="U59">
            <v>795</v>
          </cell>
          <cell r="X59">
            <v>835</v>
          </cell>
          <cell r="Y59">
            <v>2.8239999999999998</v>
          </cell>
          <cell r="Z59">
            <v>2358.04</v>
          </cell>
          <cell r="AB59">
            <v>191</v>
          </cell>
          <cell r="AE59">
            <v>201</v>
          </cell>
          <cell r="AF59">
            <v>2.8239999999999998</v>
          </cell>
          <cell r="AG59">
            <v>567.62</v>
          </cell>
          <cell r="AL59">
            <v>0</v>
          </cell>
          <cell r="AM59">
            <v>0</v>
          </cell>
          <cell r="AN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13738</v>
          </cell>
          <cell r="AX59" t="e">
            <v>#N/A</v>
          </cell>
          <cell r="AY59">
            <v>38796.11</v>
          </cell>
        </row>
        <row r="60">
          <cell r="A60">
            <v>49</v>
          </cell>
          <cell r="B60">
            <v>49</v>
          </cell>
          <cell r="C60">
            <v>46</v>
          </cell>
          <cell r="D60" t="str">
            <v>3.7.2.</v>
          </cell>
          <cell r="E60" t="str">
            <v xml:space="preserve">Relleno Compactado para Obras de Drenaje </v>
          </cell>
          <cell r="F60" t="str">
            <v>[m³]</v>
          </cell>
          <cell r="N60">
            <v>6646</v>
          </cell>
          <cell r="Q60">
            <v>6979</v>
          </cell>
          <cell r="R60">
            <v>3.399</v>
          </cell>
          <cell r="S60">
            <v>23721.62</v>
          </cell>
          <cell r="U60">
            <v>329</v>
          </cell>
          <cell r="X60">
            <v>346</v>
          </cell>
          <cell r="Y60">
            <v>3.399</v>
          </cell>
          <cell r="Z60">
            <v>1176.05</v>
          </cell>
          <cell r="AB60">
            <v>122</v>
          </cell>
          <cell r="AE60">
            <v>129</v>
          </cell>
          <cell r="AF60">
            <v>3.399</v>
          </cell>
          <cell r="AG60">
            <v>438.47</v>
          </cell>
          <cell r="AL60">
            <v>0</v>
          </cell>
          <cell r="AM60">
            <v>0</v>
          </cell>
          <cell r="AN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7454</v>
          </cell>
          <cell r="AX60" t="e">
            <v>#N/A</v>
          </cell>
          <cell r="AY60">
            <v>25336.14</v>
          </cell>
        </row>
        <row r="61">
          <cell r="A61">
            <v>50</v>
          </cell>
          <cell r="B61">
            <v>50</v>
          </cell>
          <cell r="C61">
            <v>47</v>
          </cell>
          <cell r="D61" t="str">
            <v>3.8.1.</v>
          </cell>
          <cell r="E61" t="str">
            <v>Alcantarilla Simple con Tubos de Hormigón Armado ø = 1.0 m</v>
          </cell>
          <cell r="F61" t="str">
            <v>[m]</v>
          </cell>
          <cell r="N61">
            <v>2220</v>
          </cell>
          <cell r="Q61">
            <v>2331</v>
          </cell>
          <cell r="R61">
            <v>167.958</v>
          </cell>
          <cell r="S61">
            <v>391510.1</v>
          </cell>
          <cell r="U61">
            <v>0</v>
          </cell>
          <cell r="X61">
            <v>0</v>
          </cell>
          <cell r="Y61">
            <v>167.958</v>
          </cell>
          <cell r="Z61">
            <v>0</v>
          </cell>
          <cell r="AB61">
            <v>15</v>
          </cell>
          <cell r="AE61">
            <v>16</v>
          </cell>
          <cell r="AF61">
            <v>167.958</v>
          </cell>
          <cell r="AG61">
            <v>2687.33</v>
          </cell>
          <cell r="AL61">
            <v>0</v>
          </cell>
          <cell r="AM61">
            <v>0</v>
          </cell>
          <cell r="AN61">
            <v>0</v>
          </cell>
          <cell r="AS61">
            <v>0</v>
          </cell>
          <cell r="AT61">
            <v>0</v>
          </cell>
          <cell r="AU61">
            <v>0</v>
          </cell>
          <cell r="AW61">
            <v>2347</v>
          </cell>
          <cell r="AX61" t="e">
            <v>#N/A</v>
          </cell>
          <cell r="AY61">
            <v>394197.43</v>
          </cell>
        </row>
        <row r="62">
          <cell r="A62">
            <v>51</v>
          </cell>
          <cell r="B62">
            <v>51</v>
          </cell>
          <cell r="C62">
            <v>48</v>
          </cell>
          <cell r="D62" t="str">
            <v>3.9.</v>
          </cell>
          <cell r="E62" t="str">
            <v>Manto Geotextil 200 g/m²</v>
          </cell>
          <cell r="F62" t="str">
            <v>[m²]</v>
          </cell>
          <cell r="N62">
            <v>13360</v>
          </cell>
          <cell r="Q62">
            <v>14028</v>
          </cell>
          <cell r="R62">
            <v>2.6890000000000001</v>
          </cell>
          <cell r="S62">
            <v>37721.29</v>
          </cell>
          <cell r="U62">
            <v>4186.1820000000007</v>
          </cell>
          <cell r="X62">
            <v>4396</v>
          </cell>
          <cell r="Y62">
            <v>2.6890000000000001</v>
          </cell>
          <cell r="Z62">
            <v>11820.84</v>
          </cell>
          <cell r="AB62">
            <v>110</v>
          </cell>
          <cell r="AE62">
            <v>116</v>
          </cell>
          <cell r="AF62">
            <v>2.6890000000000001</v>
          </cell>
          <cell r="AG62">
            <v>311.92</v>
          </cell>
          <cell r="AL62">
            <v>0</v>
          </cell>
          <cell r="AM62">
            <v>0</v>
          </cell>
          <cell r="AN62">
            <v>0</v>
          </cell>
          <cell r="AS62">
            <v>0</v>
          </cell>
          <cell r="AT62">
            <v>0</v>
          </cell>
          <cell r="AU62">
            <v>0</v>
          </cell>
          <cell r="AW62">
            <v>18540</v>
          </cell>
          <cell r="AX62" t="e">
            <v>#N/A</v>
          </cell>
          <cell r="AY62">
            <v>49854.05</v>
          </cell>
        </row>
        <row r="63">
          <cell r="A63">
            <v>52</v>
          </cell>
          <cell r="B63">
            <v>52</v>
          </cell>
          <cell r="C63">
            <v>49</v>
          </cell>
          <cell r="D63" t="str">
            <v>3.10.1.</v>
          </cell>
          <cell r="E63" t="str">
            <v>Sub Dren Longitudinal Tipo 1 (0.60x0.80) , Incluye Excavación</v>
          </cell>
          <cell r="F63" t="str">
            <v>[m]</v>
          </cell>
          <cell r="N63">
            <v>21550</v>
          </cell>
          <cell r="Q63">
            <v>22628</v>
          </cell>
          <cell r="R63">
            <v>21.131</v>
          </cell>
          <cell r="S63">
            <v>478152.27</v>
          </cell>
          <cell r="U63">
            <v>0</v>
          </cell>
          <cell r="X63">
            <v>0</v>
          </cell>
          <cell r="Y63">
            <v>21.131</v>
          </cell>
          <cell r="Z63">
            <v>0</v>
          </cell>
          <cell r="AB63">
            <v>0</v>
          </cell>
          <cell r="AE63">
            <v>0</v>
          </cell>
          <cell r="AF63">
            <v>21.131</v>
          </cell>
          <cell r="AG63">
            <v>0</v>
          </cell>
          <cell r="AL63">
            <v>0</v>
          </cell>
          <cell r="AM63">
            <v>0</v>
          </cell>
          <cell r="AN63">
            <v>0</v>
          </cell>
          <cell r="AS63">
            <v>0</v>
          </cell>
          <cell r="AT63">
            <v>0</v>
          </cell>
          <cell r="AU63">
            <v>0</v>
          </cell>
          <cell r="AW63">
            <v>22628</v>
          </cell>
          <cell r="AX63" t="e">
            <v>#N/A</v>
          </cell>
          <cell r="AY63">
            <v>478152.27</v>
          </cell>
        </row>
        <row r="64">
          <cell r="A64">
            <v>53</v>
          </cell>
          <cell r="B64">
            <v>53</v>
          </cell>
          <cell r="C64">
            <v>50</v>
          </cell>
          <cell r="D64" t="str">
            <v>3.10.2.</v>
          </cell>
          <cell r="E64" t="str">
            <v>Sub Dren Transversal</v>
          </cell>
          <cell r="F64" t="str">
            <v>[m]</v>
          </cell>
          <cell r="N64">
            <v>590</v>
          </cell>
          <cell r="Q64">
            <v>620</v>
          </cell>
          <cell r="R64">
            <v>9.2189999999999994</v>
          </cell>
          <cell r="S64">
            <v>5715.78</v>
          </cell>
          <cell r="U64">
            <v>0</v>
          </cell>
          <cell r="X64">
            <v>0</v>
          </cell>
          <cell r="Y64">
            <v>9.2189999999999994</v>
          </cell>
          <cell r="Z64">
            <v>0</v>
          </cell>
          <cell r="AB64">
            <v>0</v>
          </cell>
          <cell r="AE64">
            <v>0</v>
          </cell>
          <cell r="AF64">
            <v>9.2189999999999994</v>
          </cell>
          <cell r="AG64">
            <v>0</v>
          </cell>
          <cell r="AL64">
            <v>0</v>
          </cell>
          <cell r="AM64">
            <v>0</v>
          </cell>
          <cell r="AN64">
            <v>0</v>
          </cell>
          <cell r="AS64">
            <v>0</v>
          </cell>
          <cell r="AT64">
            <v>0</v>
          </cell>
          <cell r="AU64">
            <v>0</v>
          </cell>
          <cell r="AW64">
            <v>620</v>
          </cell>
          <cell r="AX64" t="e">
            <v>#N/A</v>
          </cell>
          <cell r="AY64">
            <v>5715.78</v>
          </cell>
        </row>
        <row r="65">
          <cell r="A65">
            <v>54</v>
          </cell>
          <cell r="B65">
            <v>54</v>
          </cell>
          <cell r="C65">
            <v>51</v>
          </cell>
          <cell r="D65" t="str">
            <v>3.12.1.</v>
          </cell>
          <cell r="E65" t="str">
            <v>Capa Drenante (e=0.30 m)</v>
          </cell>
          <cell r="F65" t="str">
            <v>[m³]</v>
          </cell>
          <cell r="N65">
            <v>20640</v>
          </cell>
          <cell r="Q65">
            <v>21672</v>
          </cell>
          <cell r="R65">
            <v>18.323</v>
          </cell>
          <cell r="S65">
            <v>397096.06</v>
          </cell>
          <cell r="U65">
            <v>0</v>
          </cell>
          <cell r="X65">
            <v>0</v>
          </cell>
          <cell r="Y65">
            <v>18.323</v>
          </cell>
          <cell r="Z65">
            <v>0</v>
          </cell>
          <cell r="AB65">
            <v>0</v>
          </cell>
          <cell r="AE65">
            <v>0</v>
          </cell>
          <cell r="AF65">
            <v>18.323</v>
          </cell>
          <cell r="AG65">
            <v>0</v>
          </cell>
          <cell r="AL65">
            <v>0</v>
          </cell>
          <cell r="AM65">
            <v>0</v>
          </cell>
          <cell r="AN65">
            <v>0</v>
          </cell>
          <cell r="AS65">
            <v>0</v>
          </cell>
          <cell r="AT65">
            <v>0</v>
          </cell>
          <cell r="AU65">
            <v>0</v>
          </cell>
          <cell r="AW65">
            <v>21672</v>
          </cell>
          <cell r="AX65" t="e">
            <v>#N/A</v>
          </cell>
          <cell r="AY65">
            <v>397096.06</v>
          </cell>
        </row>
        <row r="66">
          <cell r="A66">
            <v>55</v>
          </cell>
          <cell r="B66">
            <v>55</v>
          </cell>
          <cell r="C66">
            <v>52</v>
          </cell>
          <cell r="D66" t="str">
            <v>3.12.2.</v>
          </cell>
          <cell r="E66" t="str">
            <v>Capa Geodrenante (e = 0.10 m)</v>
          </cell>
          <cell r="F66" t="str">
            <v>[m²]</v>
          </cell>
          <cell r="N66">
            <v>0</v>
          </cell>
          <cell r="Q66">
            <v>0</v>
          </cell>
          <cell r="R66">
            <v>5.8689999999999998</v>
          </cell>
          <cell r="S66">
            <v>0</v>
          </cell>
          <cell r="U66">
            <v>0</v>
          </cell>
          <cell r="X66">
            <v>0</v>
          </cell>
          <cell r="Y66">
            <v>5.8689999999999998</v>
          </cell>
          <cell r="Z66">
            <v>0</v>
          </cell>
          <cell r="AB66">
            <v>0</v>
          </cell>
          <cell r="AE66">
            <v>0</v>
          </cell>
          <cell r="AF66">
            <v>5.8689999999999998</v>
          </cell>
          <cell r="AG66">
            <v>0</v>
          </cell>
          <cell r="AL66">
            <v>0</v>
          </cell>
          <cell r="AM66">
            <v>0</v>
          </cell>
          <cell r="AN66">
            <v>0</v>
          </cell>
          <cell r="AS66">
            <v>0</v>
          </cell>
          <cell r="AT66">
            <v>0</v>
          </cell>
          <cell r="AU66">
            <v>0</v>
          </cell>
          <cell r="AW66">
            <v>0</v>
          </cell>
          <cell r="AX66" t="e">
            <v>#N/A</v>
          </cell>
          <cell r="AY66">
            <v>0</v>
          </cell>
        </row>
        <row r="67">
          <cell r="A67">
            <v>56</v>
          </cell>
          <cell r="B67">
            <v>56</v>
          </cell>
          <cell r="C67">
            <v>53</v>
          </cell>
          <cell r="D67" t="str">
            <v>3.13.1.</v>
          </cell>
          <cell r="E67" t="str">
            <v>Zampeado de Piedra con Mortero de Cemento (e = 0.30 m)</v>
          </cell>
          <cell r="F67" t="str">
            <v>[m²]</v>
          </cell>
          <cell r="N67">
            <v>10143</v>
          </cell>
          <cell r="Q67">
            <v>10651</v>
          </cell>
          <cell r="R67">
            <v>13.631</v>
          </cell>
          <cell r="S67">
            <v>145183.78</v>
          </cell>
          <cell r="U67">
            <v>566</v>
          </cell>
          <cell r="X67">
            <v>595</v>
          </cell>
          <cell r="Y67">
            <v>13.631</v>
          </cell>
          <cell r="Z67">
            <v>8110.45</v>
          </cell>
          <cell r="AB67">
            <v>125</v>
          </cell>
          <cell r="AE67">
            <v>132</v>
          </cell>
          <cell r="AF67">
            <v>13.631</v>
          </cell>
          <cell r="AG67">
            <v>1799.29</v>
          </cell>
          <cell r="AL67">
            <v>0</v>
          </cell>
          <cell r="AM67">
            <v>0</v>
          </cell>
          <cell r="AN67">
            <v>0</v>
          </cell>
          <cell r="AS67">
            <v>0</v>
          </cell>
          <cell r="AT67">
            <v>0</v>
          </cell>
          <cell r="AU67">
            <v>0</v>
          </cell>
          <cell r="AW67">
            <v>11378</v>
          </cell>
          <cell r="AX67" t="e">
            <v>#N/A</v>
          </cell>
          <cell r="AY67">
            <v>155093.52000000002</v>
          </cell>
        </row>
        <row r="68">
          <cell r="A68">
            <v>57</v>
          </cell>
          <cell r="B68">
            <v>57</v>
          </cell>
          <cell r="C68">
            <v>54</v>
          </cell>
          <cell r="D68" t="str">
            <v>3.13.2.</v>
          </cell>
          <cell r="E68" t="str">
            <v>Escollerado con Piedra Acomodada (e=0.30 m)</v>
          </cell>
          <cell r="F68" t="str">
            <v>[m²]</v>
          </cell>
          <cell r="N68">
            <v>4222.24</v>
          </cell>
          <cell r="Q68">
            <v>4434</v>
          </cell>
          <cell r="R68">
            <v>9.9670000000000005</v>
          </cell>
          <cell r="S68">
            <v>44193.68</v>
          </cell>
          <cell r="U68">
            <v>151.75</v>
          </cell>
          <cell r="X68">
            <v>160</v>
          </cell>
          <cell r="Y68">
            <v>9.9670000000000005</v>
          </cell>
          <cell r="Z68">
            <v>1594.72</v>
          </cell>
          <cell r="AB68">
            <v>54.67</v>
          </cell>
          <cell r="AE68">
            <v>58</v>
          </cell>
          <cell r="AF68">
            <v>9.9670000000000005</v>
          </cell>
          <cell r="AG68">
            <v>578.09</v>
          </cell>
          <cell r="AL68">
            <v>0</v>
          </cell>
          <cell r="AM68">
            <v>0</v>
          </cell>
          <cell r="AN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4652</v>
          </cell>
          <cell r="AX68" t="e">
            <v>#N/A</v>
          </cell>
          <cell r="AY68">
            <v>46366.49</v>
          </cell>
        </row>
        <row r="69">
          <cell r="A69">
            <v>58</v>
          </cell>
          <cell r="B69">
            <v>58</v>
          </cell>
          <cell r="C69">
            <v>55</v>
          </cell>
          <cell r="D69" t="str">
            <v>3.13.3.</v>
          </cell>
          <cell r="E69" t="str">
            <v>Gaviones Tipo Cajón</v>
          </cell>
          <cell r="F69" t="str">
            <v>[m³]</v>
          </cell>
          <cell r="N69">
            <v>0</v>
          </cell>
          <cell r="Q69">
            <v>0</v>
          </cell>
          <cell r="R69">
            <v>36.311999999999998</v>
          </cell>
          <cell r="S69">
            <v>0</v>
          </cell>
          <cell r="U69">
            <v>0</v>
          </cell>
          <cell r="X69">
            <v>0</v>
          </cell>
          <cell r="Y69">
            <v>36.311999999999998</v>
          </cell>
          <cell r="Z69">
            <v>0</v>
          </cell>
          <cell r="AB69">
            <v>0</v>
          </cell>
          <cell r="AE69">
            <v>0</v>
          </cell>
          <cell r="AF69">
            <v>36.311999999999998</v>
          </cell>
          <cell r="AG69">
            <v>0</v>
          </cell>
          <cell r="AL69">
            <v>0</v>
          </cell>
          <cell r="AM69">
            <v>0</v>
          </cell>
          <cell r="AN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 t="e">
            <v>#N/A</v>
          </cell>
          <cell r="AY69">
            <v>0</v>
          </cell>
        </row>
        <row r="70">
          <cell r="A70">
            <v>59</v>
          </cell>
          <cell r="B70">
            <v>59</v>
          </cell>
          <cell r="C70">
            <v>56</v>
          </cell>
          <cell r="D70" t="str">
            <v>3.13.4.</v>
          </cell>
          <cell r="E70" t="str">
            <v>Gaviones Tipo Colchoneta (e=0.23m)</v>
          </cell>
          <cell r="F70" t="str">
            <v>[m²]</v>
          </cell>
          <cell r="N70">
            <v>176</v>
          </cell>
          <cell r="Q70">
            <v>185</v>
          </cell>
          <cell r="R70">
            <v>10.781000000000001</v>
          </cell>
          <cell r="S70">
            <v>1994.49</v>
          </cell>
          <cell r="U70">
            <v>84</v>
          </cell>
          <cell r="X70">
            <v>89</v>
          </cell>
          <cell r="Y70">
            <v>10.781000000000001</v>
          </cell>
          <cell r="Z70">
            <v>959.51</v>
          </cell>
          <cell r="AB70">
            <v>12</v>
          </cell>
          <cell r="AE70">
            <v>13</v>
          </cell>
          <cell r="AF70">
            <v>10.781000000000001</v>
          </cell>
          <cell r="AG70">
            <v>140.15</v>
          </cell>
          <cell r="AL70">
            <v>0</v>
          </cell>
          <cell r="AM70">
            <v>0</v>
          </cell>
          <cell r="AN70">
            <v>0</v>
          </cell>
          <cell r="AS70">
            <v>0</v>
          </cell>
          <cell r="AT70">
            <v>0</v>
          </cell>
          <cell r="AU70">
            <v>0</v>
          </cell>
          <cell r="AW70">
            <v>287</v>
          </cell>
          <cell r="AX70" t="e">
            <v>#N/A</v>
          </cell>
          <cell r="AY70">
            <v>3094.15</v>
          </cell>
        </row>
        <row r="71">
          <cell r="A71">
            <v>60</v>
          </cell>
          <cell r="B71">
            <v>60</v>
          </cell>
          <cell r="C71">
            <v>57</v>
          </cell>
          <cell r="D71" t="str">
            <v>3.14.1.</v>
          </cell>
          <cell r="E71" t="str">
            <v>Remoción de Alcantarillas</v>
          </cell>
          <cell r="F71" t="str">
            <v>[m]</v>
          </cell>
          <cell r="N71">
            <v>132</v>
          </cell>
          <cell r="Q71">
            <v>139</v>
          </cell>
          <cell r="R71">
            <v>2.3130000000000002</v>
          </cell>
          <cell r="S71">
            <v>321.51</v>
          </cell>
          <cell r="X71">
            <v>0</v>
          </cell>
          <cell r="Y71">
            <v>2.3130000000000002</v>
          </cell>
          <cell r="Z71">
            <v>0</v>
          </cell>
          <cell r="AE71">
            <v>0</v>
          </cell>
          <cell r="AF71">
            <v>2.3130000000000002</v>
          </cell>
          <cell r="AG71">
            <v>0</v>
          </cell>
          <cell r="AL71">
            <v>0</v>
          </cell>
          <cell r="AM71">
            <v>0</v>
          </cell>
          <cell r="AN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139</v>
          </cell>
          <cell r="AX71" t="e">
            <v>#N/A</v>
          </cell>
          <cell r="AY71">
            <v>321.51</v>
          </cell>
        </row>
        <row r="72">
          <cell r="A72">
            <v>61</v>
          </cell>
          <cell r="B72">
            <v>61</v>
          </cell>
          <cell r="C72">
            <v>58</v>
          </cell>
          <cell r="D72" t="str">
            <v>3.14.2.</v>
          </cell>
          <cell r="E72" t="str">
            <v>Demolición de estructuras de hormigón existentes</v>
          </cell>
          <cell r="F72" t="str">
            <v>[m³]</v>
          </cell>
          <cell r="N72">
            <v>133</v>
          </cell>
          <cell r="Q72">
            <v>140</v>
          </cell>
          <cell r="R72">
            <v>5.7759999999999998</v>
          </cell>
          <cell r="S72">
            <v>808.64</v>
          </cell>
          <cell r="X72">
            <v>0</v>
          </cell>
          <cell r="Y72">
            <v>5.7759999999999998</v>
          </cell>
          <cell r="Z72">
            <v>0</v>
          </cell>
          <cell r="AE72">
            <v>0</v>
          </cell>
          <cell r="AF72">
            <v>5.7759999999999998</v>
          </cell>
          <cell r="AG72">
            <v>0</v>
          </cell>
          <cell r="AL72">
            <v>0</v>
          </cell>
          <cell r="AM72">
            <v>0</v>
          </cell>
          <cell r="AN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140</v>
          </cell>
          <cell r="AX72" t="e">
            <v>#N/A</v>
          </cell>
          <cell r="AY72">
            <v>808.64</v>
          </cell>
        </row>
        <row r="73">
          <cell r="A73">
            <v>62</v>
          </cell>
          <cell r="B73">
            <v>62</v>
          </cell>
          <cell r="C73">
            <v>59</v>
          </cell>
          <cell r="D73" t="str">
            <v>3.14.3.</v>
          </cell>
          <cell r="E73" t="str">
            <v>Remoción de estructuras de madera</v>
          </cell>
          <cell r="F73" t="str">
            <v>[und]</v>
          </cell>
          <cell r="N73">
            <v>10</v>
          </cell>
          <cell r="Q73">
            <v>10</v>
          </cell>
          <cell r="R73">
            <v>357.84699999999998</v>
          </cell>
          <cell r="S73">
            <v>3578.47</v>
          </cell>
          <cell r="U73">
            <v>7</v>
          </cell>
          <cell r="X73">
            <v>7</v>
          </cell>
          <cell r="Y73">
            <v>357.84699999999998</v>
          </cell>
          <cell r="Z73">
            <v>2504.9299999999998</v>
          </cell>
          <cell r="AB73">
            <v>1</v>
          </cell>
          <cell r="AE73">
            <v>1</v>
          </cell>
          <cell r="AF73">
            <v>357.84699999999998</v>
          </cell>
          <cell r="AG73">
            <v>357.85</v>
          </cell>
          <cell r="AL73">
            <v>0</v>
          </cell>
          <cell r="AM73">
            <v>0</v>
          </cell>
          <cell r="AN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18</v>
          </cell>
          <cell r="AX73" t="e">
            <v>#N/A</v>
          </cell>
          <cell r="AY73">
            <v>6441.25</v>
          </cell>
        </row>
        <row r="74">
          <cell r="A74">
            <v>63</v>
          </cell>
          <cell r="B74" t="str">
            <v>X</v>
          </cell>
          <cell r="C74">
            <v>59</v>
          </cell>
          <cell r="D74">
            <v>4</v>
          </cell>
          <cell r="E74" t="str">
            <v>PUENTES (SUPERESTRUCTURA)</v>
          </cell>
          <cell r="I74" t="str">
            <v>Imprevistos</v>
          </cell>
          <cell r="K74">
            <v>0.1</v>
          </cell>
          <cell r="S74">
            <v>4074713.6300000004</v>
          </cell>
          <cell r="Z74">
            <v>349588.98</v>
          </cell>
          <cell r="AG74">
            <v>92820.209999999992</v>
          </cell>
          <cell r="AN74">
            <v>0</v>
          </cell>
          <cell r="AU74">
            <v>0</v>
          </cell>
          <cell r="AY74">
            <v>4517122.8199999994</v>
          </cell>
        </row>
        <row r="75">
          <cell r="A75">
            <v>64</v>
          </cell>
          <cell r="B75">
            <v>64</v>
          </cell>
          <cell r="C75">
            <v>60</v>
          </cell>
          <cell r="D75" t="str">
            <v>4.1.</v>
          </cell>
          <cell r="E75" t="str">
            <v>Hormigon Simple Tipo A 1 - Superestructura</v>
          </cell>
          <cell r="F75" t="str">
            <v>[m³]</v>
          </cell>
          <cell r="Q75">
            <v>0</v>
          </cell>
          <cell r="R75">
            <v>139.27600000000001</v>
          </cell>
          <cell r="S75">
            <v>0</v>
          </cell>
          <cell r="X75">
            <v>0</v>
          </cell>
          <cell r="Y75">
            <v>139.27600000000001</v>
          </cell>
          <cell r="Z75">
            <v>0</v>
          </cell>
          <cell r="AE75">
            <v>0</v>
          </cell>
          <cell r="AF75">
            <v>139.27600000000001</v>
          </cell>
          <cell r="AG75">
            <v>0</v>
          </cell>
          <cell r="AI75">
            <v>322.77719999999999</v>
          </cell>
          <cell r="AL75">
            <v>339</v>
          </cell>
          <cell r="AM75">
            <v>137.75700000000001</v>
          </cell>
          <cell r="AN75">
            <v>46699.62</v>
          </cell>
          <cell r="AP75">
            <v>124.96839999999999</v>
          </cell>
          <cell r="AS75">
            <v>132</v>
          </cell>
          <cell r="AT75">
            <v>137.75700000000001</v>
          </cell>
          <cell r="AU75">
            <v>18183.919999999998</v>
          </cell>
          <cell r="AW75">
            <v>471</v>
          </cell>
          <cell r="AX75" t="e">
            <v>#N/A</v>
          </cell>
          <cell r="AY75">
            <v>64883.54</v>
          </cell>
        </row>
        <row r="76">
          <cell r="A76">
            <v>65</v>
          </cell>
          <cell r="B76">
            <v>65</v>
          </cell>
          <cell r="C76">
            <v>61</v>
          </cell>
          <cell r="D76" t="str">
            <v>4.2.</v>
          </cell>
          <cell r="E76" t="str">
            <v>Acero Estructural - Superestructura</v>
          </cell>
          <cell r="F76" t="str">
            <v>[kg]</v>
          </cell>
          <cell r="Q76">
            <v>0</v>
          </cell>
          <cell r="R76">
            <v>1.0680000000000001</v>
          </cell>
          <cell r="S76">
            <v>0</v>
          </cell>
          <cell r="X76">
            <v>0</v>
          </cell>
          <cell r="Y76">
            <v>1.0680000000000001</v>
          </cell>
          <cell r="Z76">
            <v>0</v>
          </cell>
          <cell r="AE76">
            <v>0</v>
          </cell>
          <cell r="AF76">
            <v>1.0680000000000001</v>
          </cell>
          <cell r="AG76">
            <v>0</v>
          </cell>
          <cell r="AI76">
            <v>33781.053177504386</v>
          </cell>
          <cell r="AL76">
            <v>35471</v>
          </cell>
          <cell r="AM76">
            <v>1.0680000000000001</v>
          </cell>
          <cell r="AN76">
            <v>37883.03</v>
          </cell>
          <cell r="AP76">
            <v>13040.721627801524</v>
          </cell>
          <cell r="AS76">
            <v>13693</v>
          </cell>
          <cell r="AT76">
            <v>1.0680000000000001</v>
          </cell>
          <cell r="AU76">
            <v>14624.12</v>
          </cell>
          <cell r="AW76">
            <v>49164</v>
          </cell>
          <cell r="AX76" t="e">
            <v>#N/A</v>
          </cell>
          <cell r="AY76">
            <v>52507.15</v>
          </cell>
        </row>
        <row r="77">
          <cell r="A77">
            <v>66</v>
          </cell>
          <cell r="B77">
            <v>66</v>
          </cell>
          <cell r="C77">
            <v>62</v>
          </cell>
          <cell r="D77" t="str">
            <v>4.3.</v>
          </cell>
          <cell r="E77" t="str">
            <v>Viga De H° P° L= 20 M</v>
          </cell>
          <cell r="F77" t="str">
            <v>[pza]</v>
          </cell>
          <cell r="Q77">
            <v>0</v>
          </cell>
          <cell r="R77">
            <v>7510.71</v>
          </cell>
          <cell r="S77">
            <v>0</v>
          </cell>
          <cell r="X77">
            <v>0</v>
          </cell>
          <cell r="Y77">
            <v>7510.71</v>
          </cell>
          <cell r="Z77">
            <v>0</v>
          </cell>
          <cell r="AE77">
            <v>0</v>
          </cell>
          <cell r="AF77">
            <v>7510.71</v>
          </cell>
          <cell r="AG77">
            <v>0</v>
          </cell>
          <cell r="AI77">
            <v>0</v>
          </cell>
          <cell r="AL77">
            <v>0</v>
          </cell>
          <cell r="AM77">
            <v>7199.7510000000002</v>
          </cell>
          <cell r="AN77">
            <v>0</v>
          </cell>
          <cell r="AP77">
            <v>0</v>
          </cell>
          <cell r="AS77">
            <v>0</v>
          </cell>
          <cell r="AT77">
            <v>7199.7510000000002</v>
          </cell>
          <cell r="AU77">
            <v>0</v>
          </cell>
          <cell r="AW77">
            <v>0</v>
          </cell>
          <cell r="AX77" t="e">
            <v>#N/A</v>
          </cell>
          <cell r="AY77">
            <v>0</v>
          </cell>
        </row>
        <row r="78">
          <cell r="A78">
            <v>67</v>
          </cell>
          <cell r="B78">
            <v>67</v>
          </cell>
          <cell r="C78">
            <v>63</v>
          </cell>
          <cell r="D78" t="str">
            <v>4.4.</v>
          </cell>
          <cell r="E78" t="str">
            <v xml:space="preserve">Viga De H° P° L= 30 M </v>
          </cell>
          <cell r="F78" t="str">
            <v>[pza]</v>
          </cell>
          <cell r="Q78">
            <v>0</v>
          </cell>
          <cell r="R78">
            <v>12191.87</v>
          </cell>
          <cell r="S78">
            <v>0</v>
          </cell>
          <cell r="X78">
            <v>0</v>
          </cell>
          <cell r="Y78">
            <v>12191.87</v>
          </cell>
          <cell r="Z78">
            <v>0</v>
          </cell>
          <cell r="AE78">
            <v>0</v>
          </cell>
          <cell r="AF78">
            <v>12191.87</v>
          </cell>
          <cell r="AG78">
            <v>0</v>
          </cell>
          <cell r="AI78">
            <v>12</v>
          </cell>
          <cell r="AL78">
            <v>12</v>
          </cell>
          <cell r="AM78">
            <v>11356.886</v>
          </cell>
          <cell r="AN78">
            <v>136282.63</v>
          </cell>
          <cell r="AP78">
            <v>4</v>
          </cell>
          <cell r="AS78">
            <v>4</v>
          </cell>
          <cell r="AT78">
            <v>11356.886</v>
          </cell>
          <cell r="AU78">
            <v>45427.54</v>
          </cell>
          <cell r="AW78">
            <v>16</v>
          </cell>
          <cell r="AX78" t="e">
            <v>#N/A</v>
          </cell>
          <cell r="AY78">
            <v>181710.17</v>
          </cell>
        </row>
        <row r="79">
          <cell r="A79">
            <v>68</v>
          </cell>
          <cell r="B79">
            <v>68</v>
          </cell>
          <cell r="C79">
            <v>64</v>
          </cell>
          <cell r="D79" t="str">
            <v>4.5.</v>
          </cell>
          <cell r="E79" t="str">
            <v>Viga De H° P° L= 40 M</v>
          </cell>
          <cell r="F79" t="str">
            <v>[pza]</v>
          </cell>
          <cell r="Q79">
            <v>0</v>
          </cell>
          <cell r="R79">
            <v>19871.465</v>
          </cell>
          <cell r="S79">
            <v>0</v>
          </cell>
          <cell r="X79">
            <v>0</v>
          </cell>
          <cell r="Y79">
            <v>19871.465</v>
          </cell>
          <cell r="Z79">
            <v>0</v>
          </cell>
          <cell r="AE79">
            <v>0</v>
          </cell>
          <cell r="AF79">
            <v>19871.465</v>
          </cell>
          <cell r="AG79">
            <v>0</v>
          </cell>
          <cell r="AI79">
            <v>0</v>
          </cell>
          <cell r="AL79">
            <v>0</v>
          </cell>
          <cell r="AM79">
            <v>18359.217000000001</v>
          </cell>
          <cell r="AN79">
            <v>0</v>
          </cell>
          <cell r="AP79">
            <v>0</v>
          </cell>
          <cell r="AS79">
            <v>0</v>
          </cell>
          <cell r="AT79">
            <v>18359.217000000001</v>
          </cell>
          <cell r="AU79">
            <v>0</v>
          </cell>
          <cell r="AW79">
            <v>0</v>
          </cell>
          <cell r="AX79" t="e">
            <v>#N/A</v>
          </cell>
          <cell r="AY79">
            <v>0</v>
          </cell>
        </row>
        <row r="80">
          <cell r="A80">
            <v>69</v>
          </cell>
          <cell r="B80">
            <v>69</v>
          </cell>
          <cell r="C80">
            <v>65</v>
          </cell>
          <cell r="D80" t="str">
            <v>4.6.</v>
          </cell>
          <cell r="E80" t="str">
            <v>Montaje tramo vigas para luz de 20m</v>
          </cell>
          <cell r="F80" t="str">
            <v>[tramo]</v>
          </cell>
          <cell r="Q80">
            <v>0</v>
          </cell>
          <cell r="R80">
            <v>1362.7919999999999</v>
          </cell>
          <cell r="S80">
            <v>0</v>
          </cell>
          <cell r="X80">
            <v>0</v>
          </cell>
          <cell r="Y80">
            <v>1362.7919999999999</v>
          </cell>
          <cell r="Z80">
            <v>0</v>
          </cell>
          <cell r="AE80">
            <v>0</v>
          </cell>
          <cell r="AF80">
            <v>1362.7919999999999</v>
          </cell>
          <cell r="AG80">
            <v>0</v>
          </cell>
          <cell r="AI80">
            <v>0</v>
          </cell>
          <cell r="AL80">
            <v>0</v>
          </cell>
          <cell r="AM80">
            <v>1362.7919999999999</v>
          </cell>
          <cell r="AN80">
            <v>0</v>
          </cell>
          <cell r="AP80">
            <v>0</v>
          </cell>
          <cell r="AS80">
            <v>0</v>
          </cell>
          <cell r="AT80">
            <v>1362.7919999999999</v>
          </cell>
          <cell r="AU80">
            <v>0</v>
          </cell>
          <cell r="AW80">
            <v>0</v>
          </cell>
          <cell r="AX80" t="e">
            <v>#N/A</v>
          </cell>
          <cell r="AY80">
            <v>0</v>
          </cell>
        </row>
        <row r="81">
          <cell r="A81">
            <v>70</v>
          </cell>
          <cell r="B81">
            <v>70</v>
          </cell>
          <cell r="C81">
            <v>66</v>
          </cell>
          <cell r="D81" t="str">
            <v>4.7.</v>
          </cell>
          <cell r="E81" t="str">
            <v>Montaje tramo vigas para luz de 30m</v>
          </cell>
          <cell r="F81" t="str">
            <v>[tramo]</v>
          </cell>
          <cell r="Q81">
            <v>0</v>
          </cell>
          <cell r="R81">
            <v>1554.5809999999999</v>
          </cell>
          <cell r="S81">
            <v>0</v>
          </cell>
          <cell r="X81">
            <v>0</v>
          </cell>
          <cell r="Y81">
            <v>1554.5809999999999</v>
          </cell>
          <cell r="Z81">
            <v>0</v>
          </cell>
          <cell r="AE81">
            <v>0</v>
          </cell>
          <cell r="AF81">
            <v>1554.5809999999999</v>
          </cell>
          <cell r="AG81">
            <v>0</v>
          </cell>
          <cell r="AI81">
            <v>3</v>
          </cell>
          <cell r="AL81">
            <v>3</v>
          </cell>
          <cell r="AM81">
            <v>1554.5809999999999</v>
          </cell>
          <cell r="AN81">
            <v>4663.74</v>
          </cell>
          <cell r="AP81">
            <v>1</v>
          </cell>
          <cell r="AS81">
            <v>1</v>
          </cell>
          <cell r="AT81">
            <v>1554.5809999999999</v>
          </cell>
          <cell r="AU81">
            <v>1554.58</v>
          </cell>
          <cell r="AW81">
            <v>4</v>
          </cell>
          <cell r="AX81" t="e">
            <v>#N/A</v>
          </cell>
          <cell r="AY81">
            <v>6218.32</v>
          </cell>
        </row>
        <row r="82">
          <cell r="A82">
            <v>71</v>
          </cell>
          <cell r="B82">
            <v>71</v>
          </cell>
          <cell r="C82">
            <v>67</v>
          </cell>
          <cell r="D82" t="str">
            <v>4.8.</v>
          </cell>
          <cell r="E82" t="str">
            <v>Montaje tramo vigas para luz de 40m</v>
          </cell>
          <cell r="F82" t="str">
            <v>[tramo]</v>
          </cell>
          <cell r="Q82">
            <v>0</v>
          </cell>
          <cell r="R82">
            <v>2032.913</v>
          </cell>
          <cell r="S82">
            <v>0</v>
          </cell>
          <cell r="X82">
            <v>0</v>
          </cell>
          <cell r="Y82">
            <v>2032.913</v>
          </cell>
          <cell r="Z82">
            <v>0</v>
          </cell>
          <cell r="AE82">
            <v>0</v>
          </cell>
          <cell r="AF82">
            <v>2032.913</v>
          </cell>
          <cell r="AG82">
            <v>0</v>
          </cell>
          <cell r="AI82">
            <v>0</v>
          </cell>
          <cell r="AL82">
            <v>0</v>
          </cell>
          <cell r="AM82">
            <v>2032.913</v>
          </cell>
          <cell r="AN82">
            <v>0</v>
          </cell>
          <cell r="AP82">
            <v>0</v>
          </cell>
          <cell r="AS82">
            <v>0</v>
          </cell>
          <cell r="AT82">
            <v>2032.913</v>
          </cell>
          <cell r="AU82">
            <v>0</v>
          </cell>
          <cell r="AW82">
            <v>0</v>
          </cell>
          <cell r="AX82" t="e">
            <v>#N/A</v>
          </cell>
          <cell r="AY82">
            <v>0</v>
          </cell>
        </row>
        <row r="83">
          <cell r="A83">
            <v>72</v>
          </cell>
          <cell r="B83">
            <v>72</v>
          </cell>
          <cell r="C83">
            <v>68</v>
          </cell>
          <cell r="D83" t="str">
            <v>4.9.</v>
          </cell>
          <cell r="E83" t="str">
            <v>Junta De Dilatacion</v>
          </cell>
          <cell r="F83" t="str">
            <v>[m]</v>
          </cell>
          <cell r="Q83">
            <v>0</v>
          </cell>
          <cell r="R83">
            <v>51.923000000000002</v>
          </cell>
          <cell r="S83">
            <v>0</v>
          </cell>
          <cell r="X83">
            <v>0</v>
          </cell>
          <cell r="Y83">
            <v>51.923000000000002</v>
          </cell>
          <cell r="Z83">
            <v>0</v>
          </cell>
          <cell r="AE83">
            <v>0</v>
          </cell>
          <cell r="AF83">
            <v>51.923000000000002</v>
          </cell>
          <cell r="AG83">
            <v>0</v>
          </cell>
          <cell r="AI83">
            <v>41.6</v>
          </cell>
          <cell r="AL83">
            <v>44</v>
          </cell>
          <cell r="AM83">
            <v>51.923000000000002</v>
          </cell>
          <cell r="AN83">
            <v>2284.61</v>
          </cell>
          <cell r="AP83">
            <v>20.8</v>
          </cell>
          <cell r="AS83">
            <v>22</v>
          </cell>
          <cell r="AT83">
            <v>51.923000000000002</v>
          </cell>
          <cell r="AU83">
            <v>1142.31</v>
          </cell>
          <cell r="AW83">
            <v>66</v>
          </cell>
          <cell r="AX83" t="e">
            <v>#N/A</v>
          </cell>
          <cell r="AY83">
            <v>3426.92</v>
          </cell>
        </row>
        <row r="84">
          <cell r="A84">
            <v>73</v>
          </cell>
          <cell r="B84" t="str">
            <v>X</v>
          </cell>
          <cell r="C84">
            <v>68</v>
          </cell>
          <cell r="D84">
            <v>5</v>
          </cell>
          <cell r="E84" t="str">
            <v>PUENTES (INFRAESTRUCTURA)</v>
          </cell>
          <cell r="I84" t="str">
            <v>Imprevistos</v>
          </cell>
          <cell r="K84">
            <v>0.1</v>
          </cell>
          <cell r="S84">
            <v>0</v>
          </cell>
          <cell r="Z84">
            <v>0</v>
          </cell>
          <cell r="AG84">
            <v>0</v>
          </cell>
          <cell r="AN84">
            <v>227813.62999999998</v>
          </cell>
          <cell r="AS84">
            <v>0</v>
          </cell>
          <cell r="AU84">
            <v>80932.47</v>
          </cell>
          <cell r="AY84">
            <v>308746.09999999998</v>
          </cell>
        </row>
        <row r="85">
          <cell r="A85">
            <v>74</v>
          </cell>
          <cell r="B85">
            <v>74</v>
          </cell>
          <cell r="C85">
            <v>69</v>
          </cell>
          <cell r="D85" t="str">
            <v>5.1.</v>
          </cell>
          <cell r="E85" t="str">
            <v>Hormigon Simple Tipo A - Infraestructura</v>
          </cell>
          <cell r="F85" t="str">
            <v>[m³]</v>
          </cell>
          <cell r="Q85">
            <v>0</v>
          </cell>
          <cell r="R85">
            <v>125.727</v>
          </cell>
          <cell r="S85">
            <v>0</v>
          </cell>
          <cell r="X85">
            <v>0</v>
          </cell>
          <cell r="Y85">
            <v>125.727</v>
          </cell>
          <cell r="Z85">
            <v>0</v>
          </cell>
          <cell r="AE85">
            <v>0</v>
          </cell>
          <cell r="AF85">
            <v>125.727</v>
          </cell>
          <cell r="AG85">
            <v>0</v>
          </cell>
          <cell r="AI85">
            <v>165.04</v>
          </cell>
          <cell r="AL85">
            <v>174</v>
          </cell>
          <cell r="AM85">
            <v>125.586</v>
          </cell>
          <cell r="AN85">
            <v>21851.96</v>
          </cell>
          <cell r="AP85">
            <v>98.651600000000002</v>
          </cell>
          <cell r="AS85">
            <v>104</v>
          </cell>
          <cell r="AT85">
            <v>125.586</v>
          </cell>
          <cell r="AU85">
            <v>13060.94</v>
          </cell>
          <cell r="AW85">
            <v>278</v>
          </cell>
          <cell r="AX85" t="e">
            <v>#N/A</v>
          </cell>
          <cell r="AY85">
            <v>34912.9</v>
          </cell>
        </row>
        <row r="86">
          <cell r="A86">
            <v>75</v>
          </cell>
          <cell r="B86">
            <v>75</v>
          </cell>
          <cell r="C86">
            <v>70</v>
          </cell>
          <cell r="D86" t="str">
            <v>5.2.</v>
          </cell>
          <cell r="E86" t="str">
            <v>Acero Estructural - Infraestructura</v>
          </cell>
          <cell r="F86" t="str">
            <v>[kg]</v>
          </cell>
          <cell r="Q86">
            <v>0</v>
          </cell>
          <cell r="R86">
            <v>1.0680000000000001</v>
          </cell>
          <cell r="S86">
            <v>0</v>
          </cell>
          <cell r="X86">
            <v>0</v>
          </cell>
          <cell r="Y86">
            <v>1.0680000000000001</v>
          </cell>
          <cell r="Z86">
            <v>0</v>
          </cell>
          <cell r="AE86">
            <v>0</v>
          </cell>
          <cell r="AF86">
            <v>1.0680000000000001</v>
          </cell>
          <cell r="AG86">
            <v>0</v>
          </cell>
          <cell r="AI86">
            <v>13250.165896653123</v>
          </cell>
          <cell r="AL86">
            <v>13913</v>
          </cell>
          <cell r="AM86">
            <v>1.0680000000000001</v>
          </cell>
          <cell r="AN86">
            <v>14859.08</v>
          </cell>
          <cell r="AP86">
            <v>8002.0675317928844</v>
          </cell>
          <cell r="AS86">
            <v>8403</v>
          </cell>
          <cell r="AT86">
            <v>1.0680000000000001</v>
          </cell>
          <cell r="AU86">
            <v>8974.4</v>
          </cell>
          <cell r="AW86">
            <v>22316</v>
          </cell>
          <cell r="AX86" t="e">
            <v>#N/A</v>
          </cell>
          <cell r="AY86">
            <v>23833.48</v>
          </cell>
        </row>
        <row r="87">
          <cell r="A87">
            <v>76</v>
          </cell>
          <cell r="B87">
            <v>76</v>
          </cell>
          <cell r="C87">
            <v>71</v>
          </cell>
          <cell r="D87" t="str">
            <v>5.3.</v>
          </cell>
          <cell r="E87" t="str">
            <v>Apoyo De Neopreno Compuesto</v>
          </cell>
          <cell r="F87" t="str">
            <v>[dm³]</v>
          </cell>
          <cell r="Q87">
            <v>0</v>
          </cell>
          <cell r="R87">
            <v>32.183</v>
          </cell>
          <cell r="S87">
            <v>0</v>
          </cell>
          <cell r="X87">
            <v>0</v>
          </cell>
          <cell r="Y87">
            <v>32.183</v>
          </cell>
          <cell r="Z87">
            <v>0</v>
          </cell>
          <cell r="AE87">
            <v>0</v>
          </cell>
          <cell r="AF87">
            <v>32.183</v>
          </cell>
          <cell r="AG87">
            <v>0</v>
          </cell>
          <cell r="AI87">
            <v>207.36</v>
          </cell>
          <cell r="AL87">
            <v>218</v>
          </cell>
          <cell r="AM87">
            <v>32.183</v>
          </cell>
          <cell r="AN87">
            <v>7015.89</v>
          </cell>
          <cell r="AP87">
            <v>76.8</v>
          </cell>
          <cell r="AS87">
            <v>81</v>
          </cell>
          <cell r="AT87">
            <v>32.183</v>
          </cell>
          <cell r="AU87">
            <v>2606.8200000000002</v>
          </cell>
          <cell r="AW87">
            <v>299</v>
          </cell>
          <cell r="AX87" t="e">
            <v>#N/A</v>
          </cell>
          <cell r="AY87">
            <v>9622.7100000000009</v>
          </cell>
        </row>
        <row r="88">
          <cell r="A88">
            <v>77</v>
          </cell>
          <cell r="B88">
            <v>77</v>
          </cell>
          <cell r="C88">
            <v>72</v>
          </cell>
          <cell r="D88" t="str">
            <v>5.4.</v>
          </cell>
          <cell r="E88" t="str">
            <v>Pilotes d=1.20m - suelo (Excavación, Hº, Acero, Control)</v>
          </cell>
          <cell r="F88" t="str">
            <v>[m]</v>
          </cell>
          <cell r="Q88">
            <v>0</v>
          </cell>
          <cell r="R88">
            <v>515.56399999999996</v>
          </cell>
          <cell r="S88">
            <v>0</v>
          </cell>
          <cell r="X88">
            <v>0</v>
          </cell>
          <cell r="Y88">
            <v>515.56399999999996</v>
          </cell>
          <cell r="Z88">
            <v>0</v>
          </cell>
          <cell r="AE88">
            <v>0</v>
          </cell>
          <cell r="AF88">
            <v>515.56399999999996</v>
          </cell>
          <cell r="AG88">
            <v>0</v>
          </cell>
          <cell r="AI88">
            <v>234</v>
          </cell>
          <cell r="AL88">
            <v>258</v>
          </cell>
          <cell r="AM88">
            <v>504.41399999999999</v>
          </cell>
          <cell r="AN88">
            <v>130138.81</v>
          </cell>
          <cell r="AP88">
            <v>54.06</v>
          </cell>
          <cell r="AS88">
            <v>60</v>
          </cell>
          <cell r="AT88">
            <v>504.41399999999999</v>
          </cell>
          <cell r="AU88">
            <v>30264.84</v>
          </cell>
          <cell r="AW88">
            <v>318</v>
          </cell>
          <cell r="AX88" t="e">
            <v>#N/A</v>
          </cell>
          <cell r="AY88">
            <v>160403.65</v>
          </cell>
        </row>
        <row r="89">
          <cell r="A89">
            <v>78</v>
          </cell>
          <cell r="B89">
            <v>78</v>
          </cell>
          <cell r="C89">
            <v>73</v>
          </cell>
          <cell r="D89" t="str">
            <v>5.5.</v>
          </cell>
          <cell r="E89" t="str">
            <v>Pilotes d=1.20m - roca (Excavación, Hº, Acero, Control)</v>
          </cell>
          <cell r="F89" t="str">
            <v>[m]</v>
          </cell>
          <cell r="Q89">
            <v>0</v>
          </cell>
          <cell r="R89">
            <v>719.79899999999998</v>
          </cell>
          <cell r="S89">
            <v>0</v>
          </cell>
          <cell r="X89">
            <v>0</v>
          </cell>
          <cell r="Y89">
            <v>719.79899999999998</v>
          </cell>
          <cell r="Z89">
            <v>0</v>
          </cell>
          <cell r="AE89">
            <v>0</v>
          </cell>
          <cell r="AF89">
            <v>719.79899999999998</v>
          </cell>
          <cell r="AG89">
            <v>0</v>
          </cell>
          <cell r="AI89">
            <v>0</v>
          </cell>
          <cell r="AL89">
            <v>0</v>
          </cell>
          <cell r="AM89">
            <v>708.649</v>
          </cell>
          <cell r="AN89">
            <v>0</v>
          </cell>
          <cell r="AP89">
            <v>8.94</v>
          </cell>
          <cell r="AS89">
            <v>10</v>
          </cell>
          <cell r="AT89">
            <v>708.649</v>
          </cell>
          <cell r="AU89">
            <v>7086.49</v>
          </cell>
          <cell r="AW89">
            <v>10</v>
          </cell>
          <cell r="AX89" t="e">
            <v>#N/A</v>
          </cell>
          <cell r="AY89">
            <v>7086.49</v>
          </cell>
        </row>
        <row r="90">
          <cell r="A90">
            <v>79</v>
          </cell>
          <cell r="B90">
            <v>79</v>
          </cell>
          <cell r="C90">
            <v>74</v>
          </cell>
          <cell r="D90" t="str">
            <v>5.6.</v>
          </cell>
          <cell r="E90" t="str">
            <v>Panel de Hº e=20cm</v>
          </cell>
          <cell r="F90" t="str">
            <v>[m²]</v>
          </cell>
          <cell r="Q90">
            <v>0</v>
          </cell>
          <cell r="R90">
            <v>20.331</v>
          </cell>
          <cell r="S90">
            <v>0</v>
          </cell>
          <cell r="X90">
            <v>0</v>
          </cell>
          <cell r="Y90">
            <v>20.331</v>
          </cell>
          <cell r="Z90">
            <v>0</v>
          </cell>
          <cell r="AE90">
            <v>0</v>
          </cell>
          <cell r="AF90">
            <v>20.331</v>
          </cell>
          <cell r="AG90">
            <v>0</v>
          </cell>
          <cell r="AI90">
            <v>225.14</v>
          </cell>
          <cell r="AL90">
            <v>237</v>
          </cell>
          <cell r="AM90">
            <v>21.39</v>
          </cell>
          <cell r="AN90">
            <v>5069.43</v>
          </cell>
          <cell r="AP90">
            <v>340.6</v>
          </cell>
          <cell r="AS90">
            <v>358</v>
          </cell>
          <cell r="AT90">
            <v>21.39</v>
          </cell>
          <cell r="AU90">
            <v>7657.62</v>
          </cell>
          <cell r="AW90">
            <v>595</v>
          </cell>
          <cell r="AX90" t="e">
            <v>#N/A</v>
          </cell>
          <cell r="AY90">
            <v>12727.05</v>
          </cell>
        </row>
        <row r="91">
          <cell r="A91">
            <v>80</v>
          </cell>
          <cell r="B91">
            <v>80</v>
          </cell>
          <cell r="C91">
            <v>75</v>
          </cell>
          <cell r="D91" t="str">
            <v>5.7.</v>
          </cell>
          <cell r="E91" t="str">
            <v>Geomalla Uniaxial Tipo U4</v>
          </cell>
          <cell r="F91" t="str">
            <v>[m²]</v>
          </cell>
          <cell r="Q91">
            <v>0</v>
          </cell>
          <cell r="R91">
            <v>6.444</v>
          </cell>
          <cell r="S91">
            <v>0</v>
          </cell>
          <cell r="X91">
            <v>0</v>
          </cell>
          <cell r="Y91">
            <v>6.444</v>
          </cell>
          <cell r="Z91">
            <v>0</v>
          </cell>
          <cell r="AE91">
            <v>0</v>
          </cell>
          <cell r="AF91">
            <v>6.444</v>
          </cell>
          <cell r="AG91">
            <v>0</v>
          </cell>
          <cell r="AI91">
            <v>428.77209599999992</v>
          </cell>
          <cell r="AL91">
            <v>451</v>
          </cell>
          <cell r="AM91">
            <v>6.444</v>
          </cell>
          <cell r="AN91">
            <v>2906.24</v>
          </cell>
          <cell r="AP91">
            <v>803.61302399999988</v>
          </cell>
          <cell r="AS91">
            <v>844</v>
          </cell>
          <cell r="AT91">
            <v>6.444</v>
          </cell>
          <cell r="AU91">
            <v>5438.74</v>
          </cell>
          <cell r="AW91">
            <v>1295</v>
          </cell>
          <cell r="AX91" t="e">
            <v>#N/A</v>
          </cell>
          <cell r="AY91">
            <v>8344.98</v>
          </cell>
        </row>
        <row r="92">
          <cell r="A92">
            <v>81</v>
          </cell>
          <cell r="B92">
            <v>81</v>
          </cell>
          <cell r="C92">
            <v>76</v>
          </cell>
          <cell r="D92" t="str">
            <v>5.8.</v>
          </cell>
          <cell r="E92" t="str">
            <v>Geomalla Uniaxial Tipo U6</v>
          </cell>
          <cell r="F92" t="str">
            <v>[m²]</v>
          </cell>
          <cell r="Q92">
            <v>0</v>
          </cell>
          <cell r="R92">
            <v>11.339</v>
          </cell>
          <cell r="S92">
            <v>0</v>
          </cell>
          <cell r="X92">
            <v>0</v>
          </cell>
          <cell r="Y92">
            <v>11.339</v>
          </cell>
          <cell r="Z92">
            <v>0</v>
          </cell>
          <cell r="AE92">
            <v>0</v>
          </cell>
          <cell r="AF92">
            <v>11.339</v>
          </cell>
          <cell r="AG92">
            <v>0</v>
          </cell>
          <cell r="AI92">
            <v>1026.6963839999999</v>
          </cell>
          <cell r="AL92">
            <v>1079</v>
          </cell>
          <cell r="AM92">
            <v>11.339</v>
          </cell>
          <cell r="AN92">
            <v>12234.78</v>
          </cell>
          <cell r="AP92">
            <v>2805.9865679999994</v>
          </cell>
          <cell r="AS92">
            <v>2947</v>
          </cell>
          <cell r="AT92">
            <v>11.339</v>
          </cell>
          <cell r="AU92">
            <v>33416.03</v>
          </cell>
          <cell r="AW92">
            <v>4026</v>
          </cell>
          <cell r="AX92" t="e">
            <v>#N/A</v>
          </cell>
          <cell r="AY92">
            <v>45650.81</v>
          </cell>
        </row>
        <row r="93">
          <cell r="A93">
            <v>82</v>
          </cell>
          <cell r="B93">
            <v>82</v>
          </cell>
          <cell r="C93">
            <v>77</v>
          </cell>
          <cell r="D93" t="str">
            <v>5.9.</v>
          </cell>
          <cell r="E93" t="str">
            <v>Geomalla Biaxial Tipo B6</v>
          </cell>
          <cell r="F93" t="str">
            <v>[m²]</v>
          </cell>
          <cell r="Q93">
            <v>0</v>
          </cell>
          <cell r="R93">
            <v>4.7190000000000003</v>
          </cell>
          <cell r="S93">
            <v>0</v>
          </cell>
          <cell r="X93">
            <v>0</v>
          </cell>
          <cell r="Y93">
            <v>4.7190000000000003</v>
          </cell>
          <cell r="Z93">
            <v>0</v>
          </cell>
          <cell r="AE93">
            <v>0</v>
          </cell>
          <cell r="AF93">
            <v>4.7190000000000003</v>
          </cell>
          <cell r="AG93">
            <v>0</v>
          </cell>
          <cell r="AI93">
            <v>0</v>
          </cell>
          <cell r="AL93">
            <v>0</v>
          </cell>
          <cell r="AM93">
            <v>4.7190000000000003</v>
          </cell>
          <cell r="AN93">
            <v>0</v>
          </cell>
          <cell r="AP93">
            <v>0</v>
          </cell>
          <cell r="AS93">
            <v>0</v>
          </cell>
          <cell r="AT93">
            <v>4.7190000000000003</v>
          </cell>
          <cell r="AU93">
            <v>0</v>
          </cell>
          <cell r="AW93">
            <v>0</v>
          </cell>
          <cell r="AX93" t="e">
            <v>#N/A</v>
          </cell>
          <cell r="AY93">
            <v>0</v>
          </cell>
        </row>
        <row r="94">
          <cell r="A94">
            <v>83</v>
          </cell>
          <cell r="B94">
            <v>83</v>
          </cell>
          <cell r="C94">
            <v>78</v>
          </cell>
          <cell r="D94" t="str">
            <v>5.10.</v>
          </cell>
          <cell r="E94" t="str">
            <v>Geotextil 200 g/m²</v>
          </cell>
          <cell r="F94" t="str">
            <v>[m²]</v>
          </cell>
          <cell r="Q94">
            <v>0</v>
          </cell>
          <cell r="R94">
            <v>2.6890000000000001</v>
          </cell>
          <cell r="S94">
            <v>0</v>
          </cell>
          <cell r="X94">
            <v>0</v>
          </cell>
          <cell r="Y94">
            <v>2.6890000000000001</v>
          </cell>
          <cell r="Z94">
            <v>0</v>
          </cell>
          <cell r="AE94">
            <v>0</v>
          </cell>
          <cell r="AF94">
            <v>2.6890000000000001</v>
          </cell>
          <cell r="AG94">
            <v>0</v>
          </cell>
          <cell r="AI94">
            <v>727.14600000000007</v>
          </cell>
          <cell r="AL94">
            <v>764</v>
          </cell>
          <cell r="AM94">
            <v>2.6890000000000001</v>
          </cell>
          <cell r="AN94">
            <v>2054.4</v>
          </cell>
          <cell r="AP94">
            <v>991.21399999999983</v>
          </cell>
          <cell r="AS94">
            <v>1041</v>
          </cell>
          <cell r="AT94">
            <v>2.6890000000000001</v>
          </cell>
          <cell r="AU94">
            <v>2799.25</v>
          </cell>
          <cell r="AW94">
            <v>1805</v>
          </cell>
          <cell r="AX94" t="e">
            <v>#N/A</v>
          </cell>
          <cell r="AY94">
            <v>4853.6499999999996</v>
          </cell>
        </row>
        <row r="95">
          <cell r="A95">
            <v>84</v>
          </cell>
          <cell r="B95">
            <v>84</v>
          </cell>
          <cell r="C95">
            <v>79</v>
          </cell>
          <cell r="D95" t="str">
            <v>5.11.</v>
          </cell>
          <cell r="E95" t="str">
            <v>Hormigon Simple Tipo "B"</v>
          </cell>
          <cell r="F95" t="str">
            <v>[m³]</v>
          </cell>
          <cell r="Q95">
            <v>0</v>
          </cell>
          <cell r="R95">
            <v>101.655</v>
          </cell>
          <cell r="S95">
            <v>0</v>
          </cell>
          <cell r="X95">
            <v>0</v>
          </cell>
          <cell r="Y95">
            <v>101.655</v>
          </cell>
          <cell r="Z95">
            <v>0</v>
          </cell>
          <cell r="AE95">
            <v>0</v>
          </cell>
          <cell r="AF95">
            <v>101.655</v>
          </cell>
          <cell r="AG95">
            <v>0</v>
          </cell>
          <cell r="AI95">
            <v>6.9962400000000002</v>
          </cell>
          <cell r="AL95">
            <v>8</v>
          </cell>
          <cell r="AM95">
            <v>100.264</v>
          </cell>
          <cell r="AN95">
            <v>802.11</v>
          </cell>
          <cell r="AP95">
            <v>6.9962400000000002</v>
          </cell>
          <cell r="AS95">
            <v>8</v>
          </cell>
          <cell r="AT95">
            <v>100.264</v>
          </cell>
          <cell r="AU95">
            <v>802.11</v>
          </cell>
          <cell r="AW95">
            <v>16</v>
          </cell>
          <cell r="AX95" t="e">
            <v>#N/A</v>
          </cell>
          <cell r="AY95">
            <v>1604.22</v>
          </cell>
        </row>
        <row r="96">
          <cell r="A96">
            <v>85</v>
          </cell>
          <cell r="B96">
            <v>85</v>
          </cell>
          <cell r="C96">
            <v>80</v>
          </cell>
          <cell r="D96" t="str">
            <v>5.12.</v>
          </cell>
          <cell r="E96" t="str">
            <v>Hormigon Simple Tipo "E"</v>
          </cell>
          <cell r="F96" t="str">
            <v>[m³]</v>
          </cell>
          <cell r="Q96">
            <v>0</v>
          </cell>
          <cell r="R96">
            <v>71.268000000000001</v>
          </cell>
          <cell r="S96">
            <v>0</v>
          </cell>
          <cell r="X96">
            <v>0</v>
          </cell>
          <cell r="Y96">
            <v>71.268000000000001</v>
          </cell>
          <cell r="Z96">
            <v>0</v>
          </cell>
          <cell r="AE96">
            <v>0</v>
          </cell>
          <cell r="AF96">
            <v>71.268000000000001</v>
          </cell>
          <cell r="AG96">
            <v>0</v>
          </cell>
          <cell r="AI96">
            <v>0</v>
          </cell>
          <cell r="AL96">
            <v>0</v>
          </cell>
          <cell r="AM96">
            <v>69.900999999999996</v>
          </cell>
          <cell r="AN96">
            <v>0</v>
          </cell>
          <cell r="AP96">
            <v>0</v>
          </cell>
          <cell r="AS96">
            <v>0</v>
          </cell>
          <cell r="AT96">
            <v>69.900999999999996</v>
          </cell>
          <cell r="AU96">
            <v>0</v>
          </cell>
          <cell r="AW96">
            <v>0</v>
          </cell>
          <cell r="AX96" t="e">
            <v>#N/A</v>
          </cell>
          <cell r="AY96">
            <v>0</v>
          </cell>
        </row>
        <row r="97">
          <cell r="A97">
            <v>86</v>
          </cell>
          <cell r="B97">
            <v>86</v>
          </cell>
          <cell r="C97">
            <v>81</v>
          </cell>
          <cell r="D97" t="str">
            <v>5.13.</v>
          </cell>
          <cell r="E97" t="str">
            <v>Excavacion Común Para Estructuras</v>
          </cell>
          <cell r="F97" t="str">
            <v>[m³]</v>
          </cell>
          <cell r="Q97">
            <v>0</v>
          </cell>
          <cell r="R97">
            <v>1.738</v>
          </cell>
          <cell r="S97">
            <v>0</v>
          </cell>
          <cell r="X97">
            <v>0</v>
          </cell>
          <cell r="Y97">
            <v>1.738</v>
          </cell>
          <cell r="Z97">
            <v>0</v>
          </cell>
          <cell r="AE97">
            <v>0</v>
          </cell>
          <cell r="AF97">
            <v>1.738</v>
          </cell>
          <cell r="AG97">
            <v>0</v>
          </cell>
          <cell r="AI97">
            <v>483.19300000000004</v>
          </cell>
          <cell r="AL97">
            <v>508</v>
          </cell>
          <cell r="AM97">
            <v>1.738</v>
          </cell>
          <cell r="AN97">
            <v>882.9</v>
          </cell>
          <cell r="AP97">
            <v>803.24399999999991</v>
          </cell>
          <cell r="AS97">
            <v>844</v>
          </cell>
          <cell r="AT97">
            <v>1.738</v>
          </cell>
          <cell r="AU97">
            <v>1466.87</v>
          </cell>
          <cell r="AW97">
            <v>1352</v>
          </cell>
          <cell r="AX97" t="e">
            <v>#N/A</v>
          </cell>
          <cell r="AY97">
            <v>2349.77</v>
          </cell>
        </row>
        <row r="98">
          <cell r="A98">
            <v>87</v>
          </cell>
          <cell r="B98">
            <v>87</v>
          </cell>
          <cell r="C98">
            <v>82</v>
          </cell>
          <cell r="D98" t="str">
            <v>5.14.</v>
          </cell>
          <cell r="E98" t="str">
            <v>Excavacion Con Agotamiento y Entibado</v>
          </cell>
          <cell r="F98" t="str">
            <v>[m³]</v>
          </cell>
          <cell r="Q98">
            <v>0</v>
          </cell>
          <cell r="R98">
            <v>7.34</v>
          </cell>
          <cell r="S98">
            <v>0</v>
          </cell>
          <cell r="X98">
            <v>0</v>
          </cell>
          <cell r="Y98">
            <v>7.34</v>
          </cell>
          <cell r="Z98">
            <v>0</v>
          </cell>
          <cell r="AE98">
            <v>0</v>
          </cell>
          <cell r="AF98">
            <v>7.34</v>
          </cell>
          <cell r="AG98">
            <v>0</v>
          </cell>
          <cell r="AI98">
            <v>0</v>
          </cell>
          <cell r="AL98">
            <v>0</v>
          </cell>
          <cell r="AM98">
            <v>7.34</v>
          </cell>
          <cell r="AN98">
            <v>0</v>
          </cell>
          <cell r="AP98">
            <v>0</v>
          </cell>
          <cell r="AS98">
            <v>0</v>
          </cell>
          <cell r="AT98">
            <v>7.34</v>
          </cell>
          <cell r="AU98">
            <v>0</v>
          </cell>
          <cell r="AW98">
            <v>0</v>
          </cell>
          <cell r="AX98" t="e">
            <v>#N/A</v>
          </cell>
          <cell r="AY98">
            <v>0</v>
          </cell>
        </row>
        <row r="99">
          <cell r="A99">
            <v>88</v>
          </cell>
          <cell r="B99">
            <v>88</v>
          </cell>
          <cell r="C99">
            <v>83</v>
          </cell>
          <cell r="D99" t="str">
            <v>5.15.</v>
          </cell>
          <cell r="E99" t="str">
            <v>Relleno Seleccionado Para Geomallas uniaxiales</v>
          </cell>
          <cell r="F99" t="str">
            <v>[m³]</v>
          </cell>
          <cell r="Q99">
            <v>0</v>
          </cell>
          <cell r="R99">
            <v>18.710999999999999</v>
          </cell>
          <cell r="S99">
            <v>0</v>
          </cell>
          <cell r="X99">
            <v>0</v>
          </cell>
          <cell r="Y99">
            <v>18.710999999999999</v>
          </cell>
          <cell r="Z99">
            <v>0</v>
          </cell>
          <cell r="AE99">
            <v>0</v>
          </cell>
          <cell r="AF99">
            <v>18.710999999999999</v>
          </cell>
          <cell r="AG99">
            <v>0</v>
          </cell>
          <cell r="AI99">
            <v>1673.5605</v>
          </cell>
          <cell r="AL99">
            <v>1758</v>
          </cell>
          <cell r="AM99">
            <v>8.9600000000000009</v>
          </cell>
          <cell r="AN99">
            <v>15751.68</v>
          </cell>
          <cell r="AP99">
            <v>3027.7474999999999</v>
          </cell>
          <cell r="AS99">
            <v>3180</v>
          </cell>
          <cell r="AT99">
            <v>8.9600000000000009</v>
          </cell>
          <cell r="AU99">
            <v>28492.799999999999</v>
          </cell>
          <cell r="AW99">
            <v>4938</v>
          </cell>
          <cell r="AX99" t="e">
            <v>#N/A</v>
          </cell>
          <cell r="AY99">
            <v>44244.479999999996</v>
          </cell>
        </row>
        <row r="100">
          <cell r="A100">
            <v>89</v>
          </cell>
          <cell r="B100">
            <v>89</v>
          </cell>
          <cell r="C100">
            <v>84</v>
          </cell>
          <cell r="D100" t="str">
            <v>5.16.</v>
          </cell>
          <cell r="E100" t="str">
            <v>Relleno Seleccionado Para Geomallas biaxiales</v>
          </cell>
          <cell r="F100" t="str">
            <v>[m³]</v>
          </cell>
          <cell r="Q100">
            <v>0</v>
          </cell>
          <cell r="R100">
            <v>18.710999999999999</v>
          </cell>
          <cell r="S100">
            <v>0</v>
          </cell>
          <cell r="X100">
            <v>0</v>
          </cell>
          <cell r="Y100">
            <v>18.710999999999999</v>
          </cell>
          <cell r="Z100">
            <v>0</v>
          </cell>
          <cell r="AE100">
            <v>0</v>
          </cell>
          <cell r="AF100">
            <v>18.710999999999999</v>
          </cell>
          <cell r="AG100">
            <v>0</v>
          </cell>
          <cell r="AI100">
            <v>0</v>
          </cell>
          <cell r="AL100">
            <v>0</v>
          </cell>
          <cell r="AM100">
            <v>8.9600000000000009</v>
          </cell>
          <cell r="AN100">
            <v>0</v>
          </cell>
          <cell r="AP100">
            <v>0</v>
          </cell>
          <cell r="AS100">
            <v>0</v>
          </cell>
          <cell r="AT100">
            <v>8.9600000000000009</v>
          </cell>
          <cell r="AU100">
            <v>0</v>
          </cell>
          <cell r="AW100">
            <v>0</v>
          </cell>
          <cell r="AX100" t="e">
            <v>#N/A</v>
          </cell>
          <cell r="AY100">
            <v>0</v>
          </cell>
        </row>
        <row r="101">
          <cell r="A101">
            <v>90</v>
          </cell>
          <cell r="B101">
            <v>90</v>
          </cell>
          <cell r="C101">
            <v>85</v>
          </cell>
          <cell r="D101" t="str">
            <v>5.17.</v>
          </cell>
          <cell r="E101" t="str">
            <v>Relleno Compactado Para Estructuras</v>
          </cell>
          <cell r="F101" t="str">
            <v>[m³]</v>
          </cell>
          <cell r="Q101">
            <v>0</v>
          </cell>
          <cell r="R101">
            <v>3.399</v>
          </cell>
          <cell r="S101">
            <v>0</v>
          </cell>
          <cell r="X101">
            <v>0</v>
          </cell>
          <cell r="Y101">
            <v>3.399</v>
          </cell>
          <cell r="Z101">
            <v>0</v>
          </cell>
          <cell r="AE101">
            <v>0</v>
          </cell>
          <cell r="AF101">
            <v>3.399</v>
          </cell>
          <cell r="AG101">
            <v>0</v>
          </cell>
          <cell r="AI101">
            <v>210.63159999999999</v>
          </cell>
          <cell r="AL101">
            <v>222</v>
          </cell>
          <cell r="AM101">
            <v>3.399</v>
          </cell>
          <cell r="AN101">
            <v>754.58</v>
          </cell>
          <cell r="AP101">
            <v>470.22959999999995</v>
          </cell>
          <cell r="AS101">
            <v>494</v>
          </cell>
          <cell r="AT101">
            <v>3.399</v>
          </cell>
          <cell r="AU101">
            <v>1679.11</v>
          </cell>
          <cell r="AW101">
            <v>716</v>
          </cell>
          <cell r="AX101" t="e">
            <v>#N/A</v>
          </cell>
          <cell r="AY101">
            <v>2433.69</v>
          </cell>
        </row>
        <row r="102">
          <cell r="A102">
            <v>91</v>
          </cell>
          <cell r="B102">
            <v>91</v>
          </cell>
          <cell r="C102">
            <v>86</v>
          </cell>
          <cell r="D102" t="str">
            <v>5.18.</v>
          </cell>
          <cell r="E102" t="str">
            <v>Excavacion en Roca Para Estructuras</v>
          </cell>
          <cell r="F102" t="str">
            <v>[m³]</v>
          </cell>
          <cell r="Q102">
            <v>0</v>
          </cell>
          <cell r="R102">
            <v>4.133</v>
          </cell>
          <cell r="S102">
            <v>0</v>
          </cell>
          <cell r="X102">
            <v>0</v>
          </cell>
          <cell r="Y102">
            <v>4.133</v>
          </cell>
          <cell r="Z102">
            <v>0</v>
          </cell>
          <cell r="AE102">
            <v>0</v>
          </cell>
          <cell r="AF102">
            <v>4.133</v>
          </cell>
          <cell r="AG102">
            <v>0</v>
          </cell>
          <cell r="AI102">
            <v>0</v>
          </cell>
          <cell r="AL102">
            <v>0</v>
          </cell>
          <cell r="AM102">
            <v>4.133</v>
          </cell>
          <cell r="AN102">
            <v>0</v>
          </cell>
          <cell r="AP102">
            <v>0</v>
          </cell>
          <cell r="AS102">
            <v>0</v>
          </cell>
          <cell r="AT102">
            <v>4.133</v>
          </cell>
          <cell r="AU102">
            <v>0</v>
          </cell>
          <cell r="AW102">
            <v>0</v>
          </cell>
          <cell r="AX102" t="e">
            <v>#N/A</v>
          </cell>
          <cell r="AY102">
            <v>0</v>
          </cell>
        </row>
        <row r="103">
          <cell r="A103">
            <v>92</v>
          </cell>
          <cell r="B103" t="str">
            <v>X</v>
          </cell>
          <cell r="C103">
            <v>86</v>
          </cell>
          <cell r="D103">
            <v>6</v>
          </cell>
          <cell r="E103" t="str">
            <v>OBRAS COMPLEMENTARIAS (PUENTES)</v>
          </cell>
          <cell r="I103" t="str">
            <v>Imprevistos</v>
          </cell>
          <cell r="K103">
            <v>0.1</v>
          </cell>
          <cell r="S103">
            <v>0</v>
          </cell>
          <cell r="Z103">
            <v>0</v>
          </cell>
          <cell r="AG103">
            <v>0</v>
          </cell>
          <cell r="AN103">
            <v>214321.85999999993</v>
          </cell>
          <cell r="AU103">
            <v>143746.01999999999</v>
          </cell>
          <cell r="AY103">
            <v>358067.87999999995</v>
          </cell>
        </row>
        <row r="104">
          <cell r="A104">
            <v>93</v>
          </cell>
          <cell r="B104">
            <v>93</v>
          </cell>
          <cell r="C104">
            <v>87</v>
          </cell>
          <cell r="D104" t="str">
            <v>6.1.</v>
          </cell>
          <cell r="E104" t="str">
            <v>Gaviones Tipo Colchoneta e=0.23m</v>
          </cell>
          <cell r="F104" t="str">
            <v>[m²]</v>
          </cell>
          <cell r="Q104">
            <v>0</v>
          </cell>
          <cell r="R104">
            <v>10.781000000000001</v>
          </cell>
          <cell r="S104">
            <v>0</v>
          </cell>
          <cell r="X104">
            <v>0</v>
          </cell>
          <cell r="Y104">
            <v>10.781000000000001</v>
          </cell>
          <cell r="Z104">
            <v>0</v>
          </cell>
          <cell r="AE104">
            <v>0</v>
          </cell>
          <cell r="AF104">
            <v>10.781000000000001</v>
          </cell>
          <cell r="AG104">
            <v>0</v>
          </cell>
          <cell r="AI104">
            <v>6476.5240000000003</v>
          </cell>
          <cell r="AL104">
            <v>6801</v>
          </cell>
          <cell r="AM104">
            <v>10.49</v>
          </cell>
          <cell r="AN104">
            <v>71342.490000000005</v>
          </cell>
          <cell r="AP104">
            <v>1035.3564999999999</v>
          </cell>
          <cell r="AS104">
            <v>1088</v>
          </cell>
          <cell r="AT104">
            <v>10.49</v>
          </cell>
          <cell r="AU104">
            <v>11413.12</v>
          </cell>
          <cell r="AW104">
            <v>7889</v>
          </cell>
          <cell r="AX104" t="e">
            <v>#N/A</v>
          </cell>
          <cell r="AY104">
            <v>82755.61</v>
          </cell>
        </row>
        <row r="105">
          <cell r="A105">
            <v>94</v>
          </cell>
          <cell r="B105">
            <v>94</v>
          </cell>
          <cell r="C105">
            <v>88</v>
          </cell>
          <cell r="D105" t="str">
            <v>6.2.</v>
          </cell>
          <cell r="E105" t="str">
            <v>Gaviones Tipo Colchoneta e=0.30m</v>
          </cell>
          <cell r="F105" t="str">
            <v>[m²]</v>
          </cell>
          <cell r="Q105">
            <v>0</v>
          </cell>
          <cell r="R105">
            <v>14.061999999999999</v>
          </cell>
          <cell r="S105">
            <v>0</v>
          </cell>
          <cell r="X105">
            <v>0</v>
          </cell>
          <cell r="Y105">
            <v>14.061999999999999</v>
          </cell>
          <cell r="Z105">
            <v>0</v>
          </cell>
          <cell r="AE105">
            <v>0</v>
          </cell>
          <cell r="AF105">
            <v>14.061999999999999</v>
          </cell>
          <cell r="AG105">
            <v>0</v>
          </cell>
          <cell r="AI105">
            <v>343.8845</v>
          </cell>
          <cell r="AL105">
            <v>362</v>
          </cell>
          <cell r="AM105">
            <v>13.682</v>
          </cell>
          <cell r="AN105">
            <v>4952.88</v>
          </cell>
          <cell r="AP105">
            <v>416.16199999999992</v>
          </cell>
          <cell r="AS105">
            <v>437</v>
          </cell>
          <cell r="AT105">
            <v>13.682</v>
          </cell>
          <cell r="AU105">
            <v>5979.03</v>
          </cell>
          <cell r="AW105">
            <v>799</v>
          </cell>
          <cell r="AX105" t="e">
            <v>#N/A</v>
          </cell>
          <cell r="AY105">
            <v>10931.91</v>
          </cell>
        </row>
        <row r="106">
          <cell r="A106">
            <v>95</v>
          </cell>
          <cell r="B106">
            <v>95</v>
          </cell>
          <cell r="C106">
            <v>89</v>
          </cell>
          <cell r="D106" t="str">
            <v>6.3.</v>
          </cell>
          <cell r="E106" t="str">
            <v>Gaviones Tipo Cajón</v>
          </cell>
          <cell r="F106" t="str">
            <v>[m³]</v>
          </cell>
          <cell r="Q106">
            <v>0</v>
          </cell>
          <cell r="R106">
            <v>36.311999999999998</v>
          </cell>
          <cell r="S106">
            <v>0</v>
          </cell>
          <cell r="X106">
            <v>0</v>
          </cell>
          <cell r="Y106">
            <v>36.311999999999998</v>
          </cell>
          <cell r="Z106">
            <v>0</v>
          </cell>
          <cell r="AE106">
            <v>0</v>
          </cell>
          <cell r="AF106">
            <v>36.311999999999998</v>
          </cell>
          <cell r="AG106">
            <v>0</v>
          </cell>
          <cell r="AI106">
            <v>49.6875</v>
          </cell>
          <cell r="AL106">
            <v>53</v>
          </cell>
          <cell r="AM106">
            <v>35.045000000000002</v>
          </cell>
          <cell r="AN106">
            <v>1857.39</v>
          </cell>
          <cell r="AP106">
            <v>65.976600000000005</v>
          </cell>
          <cell r="AS106">
            <v>70</v>
          </cell>
          <cell r="AT106">
            <v>35.045000000000002</v>
          </cell>
          <cell r="AU106">
            <v>2453.15</v>
          </cell>
          <cell r="AW106">
            <v>123</v>
          </cell>
          <cell r="AX106" t="e">
            <v>#N/A</v>
          </cell>
          <cell r="AY106">
            <v>4310.54</v>
          </cell>
        </row>
        <row r="107">
          <cell r="A107">
            <v>96</v>
          </cell>
          <cell r="B107">
            <v>96</v>
          </cell>
          <cell r="C107">
            <v>90</v>
          </cell>
          <cell r="D107" t="str">
            <v>6.4.</v>
          </cell>
          <cell r="E107" t="str">
            <v>Excavación para Gaviones</v>
          </cell>
          <cell r="F107" t="str">
            <v>[m³]</v>
          </cell>
          <cell r="Q107">
            <v>0</v>
          </cell>
          <cell r="R107">
            <v>2.1859999999999999</v>
          </cell>
          <cell r="S107">
            <v>0</v>
          </cell>
          <cell r="V107">
            <v>11</v>
          </cell>
          <cell r="X107">
            <v>0</v>
          </cell>
          <cell r="Y107">
            <v>2.1859999999999999</v>
          </cell>
          <cell r="Z107">
            <v>0</v>
          </cell>
          <cell r="AC107">
            <v>11</v>
          </cell>
          <cell r="AE107">
            <v>0</v>
          </cell>
          <cell r="AF107">
            <v>2.1859999999999999</v>
          </cell>
          <cell r="AG107">
            <v>0</v>
          </cell>
          <cell r="AI107">
            <v>34.78125</v>
          </cell>
          <cell r="AL107">
            <v>37</v>
          </cell>
          <cell r="AM107">
            <v>2.1859999999999999</v>
          </cell>
          <cell r="AN107">
            <v>80.88</v>
          </cell>
          <cell r="AP107">
            <v>46.183620000000005</v>
          </cell>
          <cell r="AS107">
            <v>49</v>
          </cell>
          <cell r="AT107">
            <v>2.1859999999999999</v>
          </cell>
          <cell r="AU107">
            <v>107.11</v>
          </cell>
          <cell r="AW107">
            <v>86</v>
          </cell>
          <cell r="AX107" t="e">
            <v>#N/A</v>
          </cell>
          <cell r="AY107">
            <v>187.99</v>
          </cell>
        </row>
        <row r="108">
          <cell r="A108">
            <v>97</v>
          </cell>
          <cell r="B108">
            <v>97</v>
          </cell>
          <cell r="C108">
            <v>91</v>
          </cell>
          <cell r="D108" t="str">
            <v>6.5.</v>
          </cell>
          <cell r="E108" t="str">
            <v>HºCº  para Obras de Drenaje</v>
          </cell>
          <cell r="F108" t="str">
            <v>[m³]</v>
          </cell>
          <cell r="Q108">
            <v>0</v>
          </cell>
          <cell r="R108">
            <v>94.5</v>
          </cell>
          <cell r="S108">
            <v>0</v>
          </cell>
          <cell r="X108">
            <v>0</v>
          </cell>
          <cell r="Y108">
            <v>94.5</v>
          </cell>
          <cell r="Z108">
            <v>0</v>
          </cell>
          <cell r="AE108">
            <v>0</v>
          </cell>
          <cell r="AF108">
            <v>94.5</v>
          </cell>
          <cell r="AG108">
            <v>0</v>
          </cell>
          <cell r="AI108">
            <v>0</v>
          </cell>
          <cell r="AL108">
            <v>0</v>
          </cell>
          <cell r="AM108">
            <v>94.227999999999994</v>
          </cell>
          <cell r="AN108">
            <v>0</v>
          </cell>
          <cell r="AP108">
            <v>0</v>
          </cell>
          <cell r="AS108">
            <v>0</v>
          </cell>
          <cell r="AT108">
            <v>94.227999999999994</v>
          </cell>
          <cell r="AU108">
            <v>0</v>
          </cell>
          <cell r="AW108">
            <v>0</v>
          </cell>
          <cell r="AX108" t="e">
            <v>#N/A</v>
          </cell>
          <cell r="AY108">
            <v>0</v>
          </cell>
        </row>
        <row r="109">
          <cell r="A109">
            <v>98</v>
          </cell>
          <cell r="B109">
            <v>98</v>
          </cell>
          <cell r="C109">
            <v>92</v>
          </cell>
          <cell r="D109" t="str">
            <v>6.6.</v>
          </cell>
          <cell r="E109" t="str">
            <v>Relleno Compactado</v>
          </cell>
          <cell r="F109" t="str">
            <v>[m³]</v>
          </cell>
          <cell r="Q109">
            <v>0</v>
          </cell>
          <cell r="R109">
            <v>3.399</v>
          </cell>
          <cell r="S109">
            <v>0</v>
          </cell>
          <cell r="V109">
            <v>81</v>
          </cell>
          <cell r="X109">
            <v>0</v>
          </cell>
          <cell r="Y109">
            <v>3.399</v>
          </cell>
          <cell r="Z109">
            <v>0</v>
          </cell>
          <cell r="AC109">
            <v>81</v>
          </cell>
          <cell r="AE109">
            <v>0</v>
          </cell>
          <cell r="AF109">
            <v>3.399</v>
          </cell>
          <cell r="AG109">
            <v>0</v>
          </cell>
          <cell r="AI109">
            <v>86.953125</v>
          </cell>
          <cell r="AJ109">
            <v>81</v>
          </cell>
          <cell r="AL109">
            <v>92</v>
          </cell>
          <cell r="AM109">
            <v>3.399</v>
          </cell>
          <cell r="AN109">
            <v>312.70999999999998</v>
          </cell>
          <cell r="AP109">
            <v>115.45905</v>
          </cell>
          <cell r="AS109">
            <v>122</v>
          </cell>
          <cell r="AT109">
            <v>3.399</v>
          </cell>
          <cell r="AU109">
            <v>414.68</v>
          </cell>
          <cell r="AW109">
            <v>214</v>
          </cell>
          <cell r="AX109" t="e">
            <v>#N/A</v>
          </cell>
          <cell r="AY109">
            <v>727.39</v>
          </cell>
        </row>
        <row r="110">
          <cell r="A110">
            <v>99</v>
          </cell>
          <cell r="B110">
            <v>99</v>
          </cell>
          <cell r="C110">
            <v>93</v>
          </cell>
          <cell r="D110" t="str">
            <v>6.7.</v>
          </cell>
          <cell r="E110" t="str">
            <v>Geotextil 200 g/m²</v>
          </cell>
          <cell r="F110" t="str">
            <v>[m²]</v>
          </cell>
          <cell r="Q110">
            <v>0</v>
          </cell>
          <cell r="R110">
            <v>2.6890000000000001</v>
          </cell>
          <cell r="S110">
            <v>0</v>
          </cell>
          <cell r="X110">
            <v>0</v>
          </cell>
          <cell r="Y110">
            <v>2.6890000000000001</v>
          </cell>
          <cell r="Z110">
            <v>0</v>
          </cell>
          <cell r="AE110">
            <v>0</v>
          </cell>
          <cell r="AF110">
            <v>2.6890000000000001</v>
          </cell>
          <cell r="AG110">
            <v>0</v>
          </cell>
          <cell r="AI110">
            <v>6958.8185000000003</v>
          </cell>
          <cell r="AL110">
            <v>7307</v>
          </cell>
          <cell r="AM110">
            <v>2.6890000000000001</v>
          </cell>
          <cell r="AN110">
            <v>19648.52</v>
          </cell>
          <cell r="AP110">
            <v>1766.3184999999999</v>
          </cell>
          <cell r="AS110">
            <v>1855</v>
          </cell>
          <cell r="AT110">
            <v>2.6890000000000001</v>
          </cell>
          <cell r="AU110">
            <v>4988.1000000000004</v>
          </cell>
          <cell r="AW110">
            <v>9162</v>
          </cell>
          <cell r="AX110" t="e">
            <v>#N/A</v>
          </cell>
          <cell r="AY110">
            <v>24636.620000000003</v>
          </cell>
        </row>
        <row r="111">
          <cell r="A111">
            <v>100</v>
          </cell>
          <cell r="B111">
            <v>100</v>
          </cell>
          <cell r="C111">
            <v>94</v>
          </cell>
          <cell r="D111" t="str">
            <v>6.8.</v>
          </cell>
          <cell r="E111" t="str">
            <v>Excavación en Encauces de Rios y Quebradas</v>
          </cell>
          <cell r="F111" t="str">
            <v>[m³]</v>
          </cell>
          <cell r="Q111">
            <v>0</v>
          </cell>
          <cell r="R111">
            <v>2.4750000000000001</v>
          </cell>
          <cell r="S111">
            <v>0</v>
          </cell>
          <cell r="X111">
            <v>0</v>
          </cell>
          <cell r="Y111">
            <v>2.4750000000000001</v>
          </cell>
          <cell r="Z111">
            <v>0</v>
          </cell>
          <cell r="AE111">
            <v>0</v>
          </cell>
          <cell r="AF111">
            <v>2.4750000000000001</v>
          </cell>
          <cell r="AG111">
            <v>0</v>
          </cell>
          <cell r="AI111">
            <v>1466.94</v>
          </cell>
          <cell r="AL111">
            <v>1541</v>
          </cell>
          <cell r="AM111">
            <v>2.4750000000000001</v>
          </cell>
          <cell r="AN111">
            <v>3813.98</v>
          </cell>
          <cell r="AP111">
            <v>942.75</v>
          </cell>
          <cell r="AS111">
            <v>990</v>
          </cell>
          <cell r="AT111">
            <v>2.4750000000000001</v>
          </cell>
          <cell r="AU111">
            <v>2450.25</v>
          </cell>
          <cell r="AW111">
            <v>2531</v>
          </cell>
          <cell r="AX111" t="e">
            <v>#N/A</v>
          </cell>
          <cell r="AY111">
            <v>6264.23</v>
          </cell>
        </row>
        <row r="112">
          <cell r="A112">
            <v>101</v>
          </cell>
          <cell r="B112">
            <v>101</v>
          </cell>
          <cell r="C112">
            <v>95</v>
          </cell>
          <cell r="D112" t="str">
            <v>6.9.</v>
          </cell>
          <cell r="E112" t="str">
            <v>Demolición de estructuras existentes</v>
          </cell>
          <cell r="F112" t="str">
            <v>[m³]</v>
          </cell>
          <cell r="Q112">
            <v>0</v>
          </cell>
          <cell r="R112">
            <v>5.7759999999999998</v>
          </cell>
          <cell r="S112">
            <v>0</v>
          </cell>
          <cell r="X112">
            <v>0</v>
          </cell>
          <cell r="Y112">
            <v>5.7759999999999998</v>
          </cell>
          <cell r="Z112">
            <v>0</v>
          </cell>
          <cell r="AE112">
            <v>0</v>
          </cell>
          <cell r="AF112">
            <v>5.7759999999999998</v>
          </cell>
          <cell r="AG112">
            <v>0</v>
          </cell>
          <cell r="AI112">
            <v>34.520000000000003</v>
          </cell>
          <cell r="AL112">
            <v>37</v>
          </cell>
          <cell r="AM112">
            <v>5.7759999999999998</v>
          </cell>
          <cell r="AN112">
            <v>213.71</v>
          </cell>
          <cell r="AP112">
            <v>0</v>
          </cell>
          <cell r="AS112">
            <v>0</v>
          </cell>
          <cell r="AT112">
            <v>5.7759999999999998</v>
          </cell>
          <cell r="AU112">
            <v>0</v>
          </cell>
          <cell r="AW112">
            <v>37</v>
          </cell>
          <cell r="AX112" t="e">
            <v>#N/A</v>
          </cell>
          <cell r="AY112">
            <v>213.71</v>
          </cell>
        </row>
        <row r="113">
          <cell r="A113">
            <v>102</v>
          </cell>
          <cell r="B113">
            <v>102</v>
          </cell>
          <cell r="C113">
            <v>96</v>
          </cell>
          <cell r="D113" t="str">
            <v>6.10.</v>
          </cell>
          <cell r="E113" t="str">
            <v>Remoción de Alcantarillas</v>
          </cell>
          <cell r="F113" t="str">
            <v>[m]</v>
          </cell>
          <cell r="Q113">
            <v>0</v>
          </cell>
          <cell r="R113">
            <v>2.3130000000000002</v>
          </cell>
          <cell r="S113">
            <v>0</v>
          </cell>
          <cell r="X113">
            <v>0</v>
          </cell>
          <cell r="Y113">
            <v>2.3130000000000002</v>
          </cell>
          <cell r="Z113">
            <v>0</v>
          </cell>
          <cell r="AE113">
            <v>0</v>
          </cell>
          <cell r="AF113">
            <v>2.3130000000000002</v>
          </cell>
          <cell r="AG113">
            <v>0</v>
          </cell>
          <cell r="AL113">
            <v>0</v>
          </cell>
          <cell r="AM113">
            <v>2.3130000000000002</v>
          </cell>
          <cell r="AN113">
            <v>0</v>
          </cell>
          <cell r="AS113">
            <v>0</v>
          </cell>
          <cell r="AT113">
            <v>2.3130000000000002</v>
          </cell>
          <cell r="AU113">
            <v>0</v>
          </cell>
          <cell r="AW113">
            <v>0</v>
          </cell>
          <cell r="AX113" t="e">
            <v>#N/A</v>
          </cell>
          <cell r="AY113">
            <v>0</v>
          </cell>
        </row>
        <row r="114">
          <cell r="A114">
            <v>103</v>
          </cell>
          <cell r="B114">
            <v>103</v>
          </cell>
          <cell r="C114">
            <v>97</v>
          </cell>
          <cell r="D114" t="str">
            <v>6.11.</v>
          </cell>
          <cell r="E114" t="str">
            <v>Remoción y Recuperación de Superestructura</v>
          </cell>
          <cell r="F114" t="str">
            <v>[glb]</v>
          </cell>
          <cell r="Q114">
            <v>0</v>
          </cell>
          <cell r="R114">
            <v>1296.0050000000001</v>
          </cell>
          <cell r="S114">
            <v>0</v>
          </cell>
          <cell r="X114">
            <v>0</v>
          </cell>
          <cell r="Y114">
            <v>1296.0050000000001</v>
          </cell>
          <cell r="Z114">
            <v>0</v>
          </cell>
          <cell r="AE114">
            <v>0</v>
          </cell>
          <cell r="AF114">
            <v>1296.0050000000001</v>
          </cell>
          <cell r="AG114">
            <v>0</v>
          </cell>
          <cell r="AI114">
            <v>1</v>
          </cell>
          <cell r="AL114">
            <v>1</v>
          </cell>
          <cell r="AM114">
            <v>1296.0050000000001</v>
          </cell>
          <cell r="AN114">
            <v>1296.01</v>
          </cell>
          <cell r="AS114">
            <v>0</v>
          </cell>
          <cell r="AT114">
            <v>1296.0050000000001</v>
          </cell>
          <cell r="AU114">
            <v>0</v>
          </cell>
          <cell r="AW114">
            <v>1</v>
          </cell>
          <cell r="AX114" t="e">
            <v>#N/A</v>
          </cell>
          <cell r="AY114">
            <v>1296.01</v>
          </cell>
        </row>
        <row r="115">
          <cell r="A115">
            <v>104</v>
          </cell>
          <cell r="B115">
            <v>104</v>
          </cell>
          <cell r="C115">
            <v>98</v>
          </cell>
          <cell r="D115" t="str">
            <v>6.12.</v>
          </cell>
          <cell r="E115" t="str">
            <v>Losetas de Hormigón para protección de los Taludes</v>
          </cell>
          <cell r="F115" t="str">
            <v>[m²]</v>
          </cell>
          <cell r="Q115">
            <v>0</v>
          </cell>
          <cell r="R115">
            <v>17.902000000000001</v>
          </cell>
          <cell r="S115">
            <v>0</v>
          </cell>
          <cell r="X115">
            <v>0</v>
          </cell>
          <cell r="Y115">
            <v>17.902000000000001</v>
          </cell>
          <cell r="Z115">
            <v>0</v>
          </cell>
          <cell r="AE115">
            <v>0</v>
          </cell>
          <cell r="AF115">
            <v>17.902000000000001</v>
          </cell>
          <cell r="AG115">
            <v>0</v>
          </cell>
          <cell r="AI115">
            <v>138.41</v>
          </cell>
          <cell r="AL115">
            <v>146</v>
          </cell>
          <cell r="AM115">
            <v>17.739000000000001</v>
          </cell>
          <cell r="AN115">
            <v>2589.89</v>
          </cell>
          <cell r="AP115">
            <v>314.8</v>
          </cell>
          <cell r="AS115">
            <v>331</v>
          </cell>
          <cell r="AT115">
            <v>17.739000000000001</v>
          </cell>
          <cell r="AU115">
            <v>5871.61</v>
          </cell>
          <cell r="AW115">
            <v>477</v>
          </cell>
          <cell r="AX115" t="e">
            <v>#N/A</v>
          </cell>
          <cell r="AY115">
            <v>8461.5</v>
          </cell>
        </row>
        <row r="116">
          <cell r="A116">
            <v>105</v>
          </cell>
          <cell r="B116" t="str">
            <v>X</v>
          </cell>
          <cell r="C116">
            <v>98</v>
          </cell>
          <cell r="D116">
            <v>7</v>
          </cell>
          <cell r="E116" t="str">
            <v>OBRAS COMPLEMENTARIAS (CARRETERA Y ACCESOS)</v>
          </cell>
          <cell r="I116" t="str">
            <v>Imprevistos</v>
          </cell>
          <cell r="K116">
            <v>0.05</v>
          </cell>
          <cell r="S116">
            <v>0</v>
          </cell>
          <cell r="Z116">
            <v>0</v>
          </cell>
          <cell r="AG116">
            <v>0</v>
          </cell>
          <cell r="AN116">
            <v>106108.46000000002</v>
          </cell>
          <cell r="AO116">
            <v>0</v>
          </cell>
          <cell r="AU116">
            <v>33677.050000000003</v>
          </cell>
          <cell r="AY116">
            <v>139785.51</v>
          </cell>
        </row>
        <row r="117">
          <cell r="A117">
            <v>106</v>
          </cell>
          <cell r="B117">
            <v>106</v>
          </cell>
          <cell r="C117">
            <v>99</v>
          </cell>
          <cell r="D117" t="str">
            <v>7.1.</v>
          </cell>
          <cell r="E117" t="str">
            <v>Traslado de Línea (Postes)</v>
          </cell>
          <cell r="F117" t="str">
            <v>[pzas]</v>
          </cell>
          <cell r="Q117">
            <v>0</v>
          </cell>
          <cell r="R117">
            <v>116.551</v>
          </cell>
          <cell r="S117">
            <v>0</v>
          </cell>
          <cell r="U117">
            <v>23</v>
          </cell>
          <cell r="X117">
            <v>25</v>
          </cell>
          <cell r="Y117">
            <v>116.551</v>
          </cell>
          <cell r="Z117">
            <v>2913.78</v>
          </cell>
          <cell r="AB117">
            <v>8</v>
          </cell>
          <cell r="AE117">
            <v>9</v>
          </cell>
          <cell r="AF117">
            <v>116.551</v>
          </cell>
          <cell r="AG117">
            <v>1048.96</v>
          </cell>
          <cell r="AL117">
            <v>0</v>
          </cell>
          <cell r="AM117">
            <v>0</v>
          </cell>
          <cell r="AN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34</v>
          </cell>
          <cell r="AX117" t="e">
            <v>#N/A</v>
          </cell>
          <cell r="AY117">
            <v>3962.7400000000002</v>
          </cell>
        </row>
        <row r="118">
          <cell r="A118">
            <v>107</v>
          </cell>
          <cell r="B118">
            <v>107</v>
          </cell>
          <cell r="C118">
            <v>100</v>
          </cell>
          <cell r="D118" t="str">
            <v>7.2.</v>
          </cell>
          <cell r="E118" t="str">
            <v>Relleno de jardineras e=0.20m</v>
          </cell>
          <cell r="F118" t="str">
            <v>[m³]</v>
          </cell>
          <cell r="Q118">
            <v>0</v>
          </cell>
          <cell r="R118">
            <v>2.2730000000000001</v>
          </cell>
          <cell r="S118">
            <v>0</v>
          </cell>
          <cell r="U118">
            <v>6840.5780000000004</v>
          </cell>
          <cell r="X118">
            <v>7183</v>
          </cell>
          <cell r="Y118">
            <v>2.2730000000000001</v>
          </cell>
          <cell r="Z118">
            <v>16326.96</v>
          </cell>
          <cell r="AB118">
            <v>2874.2579999999998</v>
          </cell>
          <cell r="AE118">
            <v>3018</v>
          </cell>
          <cell r="AF118">
            <v>2.2730000000000001</v>
          </cell>
          <cell r="AG118">
            <v>6859.91</v>
          </cell>
          <cell r="AL118">
            <v>0</v>
          </cell>
          <cell r="AM118">
            <v>0</v>
          </cell>
          <cell r="AN118">
            <v>0</v>
          </cell>
          <cell r="AS118">
            <v>0</v>
          </cell>
          <cell r="AT118">
            <v>0</v>
          </cell>
          <cell r="AU118">
            <v>0</v>
          </cell>
          <cell r="AW118">
            <v>10201</v>
          </cell>
          <cell r="AX118" t="e">
            <v>#N/A</v>
          </cell>
          <cell r="AY118">
            <v>23186.87</v>
          </cell>
        </row>
        <row r="119">
          <cell r="A119">
            <v>108</v>
          </cell>
          <cell r="B119">
            <v>108</v>
          </cell>
          <cell r="C119">
            <v>101</v>
          </cell>
          <cell r="D119" t="str">
            <v>7.3.</v>
          </cell>
          <cell r="E119" t="str">
            <v>Cordones</v>
          </cell>
          <cell r="F119" t="str">
            <v>[m]</v>
          </cell>
          <cell r="Q119">
            <v>0</v>
          </cell>
          <cell r="R119">
            <v>10.157999999999999</v>
          </cell>
          <cell r="S119">
            <v>0</v>
          </cell>
          <cell r="U119">
            <v>7556.48</v>
          </cell>
          <cell r="X119">
            <v>7935</v>
          </cell>
          <cell r="Y119">
            <v>10.157999999999999</v>
          </cell>
          <cell r="Z119">
            <v>80603.73</v>
          </cell>
          <cell r="AB119">
            <v>3594.66</v>
          </cell>
          <cell r="AE119">
            <v>3775</v>
          </cell>
          <cell r="AF119">
            <v>10.157999999999999</v>
          </cell>
          <cell r="AG119">
            <v>38346.449999999997</v>
          </cell>
          <cell r="AL119">
            <v>0</v>
          </cell>
          <cell r="AM119">
            <v>0</v>
          </cell>
          <cell r="AN119">
            <v>0</v>
          </cell>
          <cell r="AS119">
            <v>0</v>
          </cell>
          <cell r="AT119">
            <v>0</v>
          </cell>
          <cell r="AU119">
            <v>0</v>
          </cell>
          <cell r="AW119">
            <v>11710</v>
          </cell>
          <cell r="AX119" t="e">
            <v>#N/A</v>
          </cell>
          <cell r="AY119">
            <v>118950.18</v>
          </cell>
        </row>
        <row r="120">
          <cell r="A120">
            <v>109</v>
          </cell>
          <cell r="B120">
            <v>109</v>
          </cell>
          <cell r="C120">
            <v>102</v>
          </cell>
          <cell r="D120" t="str">
            <v>7.4.</v>
          </cell>
          <cell r="E120" t="str">
            <v>Aceras</v>
          </cell>
          <cell r="F120" t="str">
            <v>[m²]</v>
          </cell>
          <cell r="Q120">
            <v>0</v>
          </cell>
          <cell r="R120">
            <v>21.331</v>
          </cell>
          <cell r="S120">
            <v>0</v>
          </cell>
          <cell r="U120">
            <v>4405.5169999999998</v>
          </cell>
          <cell r="X120">
            <v>4626</v>
          </cell>
          <cell r="Y120">
            <v>21.331</v>
          </cell>
          <cell r="Z120">
            <v>98677.21</v>
          </cell>
          <cell r="AB120">
            <v>2048.2739999999999</v>
          </cell>
          <cell r="AE120">
            <v>2151</v>
          </cell>
          <cell r="AF120">
            <v>21.331</v>
          </cell>
          <cell r="AG120">
            <v>45882.98</v>
          </cell>
          <cell r="AL120">
            <v>0</v>
          </cell>
          <cell r="AM120">
            <v>0</v>
          </cell>
          <cell r="AN120">
            <v>0</v>
          </cell>
          <cell r="AS120">
            <v>0</v>
          </cell>
          <cell r="AT120">
            <v>0</v>
          </cell>
          <cell r="AU120">
            <v>0</v>
          </cell>
          <cell r="AW120">
            <v>6777</v>
          </cell>
          <cell r="AX120" t="e">
            <v>#N/A</v>
          </cell>
          <cell r="AY120">
            <v>144560.19</v>
          </cell>
        </row>
        <row r="121">
          <cell r="A121">
            <v>110</v>
          </cell>
          <cell r="B121">
            <v>110</v>
          </cell>
          <cell r="C121">
            <v>103</v>
          </cell>
          <cell r="D121" t="str">
            <v>7.5.</v>
          </cell>
          <cell r="E121" t="str">
            <v>Hormigón Simple Tipo "B"</v>
          </cell>
          <cell r="F121" t="str">
            <v>[m³]</v>
          </cell>
          <cell r="Q121">
            <v>0</v>
          </cell>
          <cell r="R121">
            <v>100.089</v>
          </cell>
          <cell r="S121">
            <v>0</v>
          </cell>
          <cell r="X121">
            <v>0</v>
          </cell>
          <cell r="Y121">
            <v>100.089</v>
          </cell>
          <cell r="Z121">
            <v>0</v>
          </cell>
          <cell r="AE121">
            <v>0</v>
          </cell>
          <cell r="AF121">
            <v>100.089</v>
          </cell>
          <cell r="AG121">
            <v>0</v>
          </cell>
          <cell r="AL121">
            <v>0</v>
          </cell>
          <cell r="AM121">
            <v>0</v>
          </cell>
          <cell r="AN121">
            <v>0</v>
          </cell>
          <cell r="AS121">
            <v>0</v>
          </cell>
          <cell r="AT121">
            <v>0</v>
          </cell>
          <cell r="AU121">
            <v>0</v>
          </cell>
          <cell r="AW121">
            <v>0</v>
          </cell>
          <cell r="AX121" t="e">
            <v>#N/A</v>
          </cell>
          <cell r="AY121">
            <v>0</v>
          </cell>
        </row>
        <row r="122">
          <cell r="A122">
            <v>111</v>
          </cell>
          <cell r="B122">
            <v>111</v>
          </cell>
          <cell r="C122">
            <v>104</v>
          </cell>
          <cell r="D122" t="str">
            <v>7.6.</v>
          </cell>
          <cell r="E122" t="str">
            <v>Remoción de Empedrado</v>
          </cell>
          <cell r="F122" t="str">
            <v>[m²]</v>
          </cell>
          <cell r="Q122">
            <v>0</v>
          </cell>
          <cell r="R122">
            <v>0.625</v>
          </cell>
          <cell r="S122">
            <v>0</v>
          </cell>
          <cell r="X122">
            <v>0</v>
          </cell>
          <cell r="Y122">
            <v>0.625</v>
          </cell>
          <cell r="Z122">
            <v>0</v>
          </cell>
          <cell r="AE122">
            <v>0</v>
          </cell>
          <cell r="AF122">
            <v>0.625</v>
          </cell>
          <cell r="AG122">
            <v>0</v>
          </cell>
          <cell r="AL122">
            <v>0</v>
          </cell>
          <cell r="AM122">
            <v>0</v>
          </cell>
          <cell r="AN122">
            <v>0</v>
          </cell>
          <cell r="AS122">
            <v>0</v>
          </cell>
          <cell r="AT122">
            <v>0</v>
          </cell>
          <cell r="AU122">
            <v>0</v>
          </cell>
          <cell r="AW122">
            <v>0</v>
          </cell>
          <cell r="AX122" t="e">
            <v>#N/A</v>
          </cell>
          <cell r="AY122">
            <v>0</v>
          </cell>
        </row>
        <row r="123">
          <cell r="A123">
            <v>112</v>
          </cell>
          <cell r="B123">
            <v>112</v>
          </cell>
          <cell r="C123">
            <v>105</v>
          </cell>
          <cell r="D123" t="str">
            <v>7.7.</v>
          </cell>
          <cell r="E123" t="str">
            <v>Asientos</v>
          </cell>
          <cell r="F123" t="str">
            <v>[und]</v>
          </cell>
          <cell r="Q123">
            <v>0</v>
          </cell>
          <cell r="R123">
            <v>74.897000000000006</v>
          </cell>
          <cell r="S123">
            <v>0</v>
          </cell>
          <cell r="X123">
            <v>0</v>
          </cell>
          <cell r="Y123">
            <v>74.897000000000006</v>
          </cell>
          <cell r="Z123">
            <v>0</v>
          </cell>
          <cell r="AE123">
            <v>0</v>
          </cell>
          <cell r="AF123">
            <v>74.897000000000006</v>
          </cell>
          <cell r="AG123">
            <v>0</v>
          </cell>
          <cell r="AL123">
            <v>0</v>
          </cell>
          <cell r="AM123">
            <v>0</v>
          </cell>
          <cell r="AN123">
            <v>0</v>
          </cell>
          <cell r="AS123">
            <v>0</v>
          </cell>
          <cell r="AT123">
            <v>0</v>
          </cell>
          <cell r="AU123">
            <v>0</v>
          </cell>
          <cell r="AW123">
            <v>0</v>
          </cell>
          <cell r="AX123" t="e">
            <v>#N/A</v>
          </cell>
          <cell r="AY123">
            <v>0</v>
          </cell>
        </row>
        <row r="124">
          <cell r="A124">
            <v>113</v>
          </cell>
          <cell r="B124" t="str">
            <v>X</v>
          </cell>
          <cell r="C124">
            <v>105</v>
          </cell>
          <cell r="D124">
            <v>8</v>
          </cell>
          <cell r="E124" t="str">
            <v>SEÑALIZACIÓN Y SEGURIDAD VIAL</v>
          </cell>
          <cell r="I124" t="str">
            <v>Imprevistos</v>
          </cell>
          <cell r="K124">
            <v>0.05</v>
          </cell>
          <cell r="S124">
            <v>0</v>
          </cell>
          <cell r="Z124">
            <v>198521.68</v>
          </cell>
          <cell r="AG124">
            <v>92138.3</v>
          </cell>
          <cell r="AN124">
            <v>0</v>
          </cell>
          <cell r="AU124">
            <v>0</v>
          </cell>
          <cell r="AY124">
            <v>290659.98</v>
          </cell>
        </row>
        <row r="125">
          <cell r="A125">
            <v>114</v>
          </cell>
          <cell r="B125">
            <v>114</v>
          </cell>
          <cell r="C125">
            <v>106</v>
          </cell>
          <cell r="D125" t="str">
            <v>8.1.</v>
          </cell>
          <cell r="E125" t="str">
            <v>Defensas Laterales Metálicas, Incluye Terminales</v>
          </cell>
          <cell r="F125" t="str">
            <v>[m]</v>
          </cell>
          <cell r="N125">
            <v>4740</v>
          </cell>
          <cell r="Q125">
            <v>5471</v>
          </cell>
          <cell r="R125">
            <v>44.296999999999997</v>
          </cell>
          <cell r="S125">
            <v>242348.89</v>
          </cell>
          <cell r="X125">
            <v>0</v>
          </cell>
          <cell r="Y125">
            <v>44.296999999999997</v>
          </cell>
          <cell r="Z125">
            <v>0</v>
          </cell>
          <cell r="AE125">
            <v>0</v>
          </cell>
          <cell r="AF125">
            <v>44.296999999999997</v>
          </cell>
          <cell r="AG125">
            <v>0</v>
          </cell>
          <cell r="AL125">
            <v>0</v>
          </cell>
          <cell r="AM125">
            <v>0</v>
          </cell>
          <cell r="AN125">
            <v>0</v>
          </cell>
          <cell r="AS125">
            <v>0</v>
          </cell>
          <cell r="AT125">
            <v>0</v>
          </cell>
          <cell r="AU125">
            <v>0</v>
          </cell>
          <cell r="AW125">
            <v>5471</v>
          </cell>
          <cell r="AX125" t="e">
            <v>#N/A</v>
          </cell>
          <cell r="AY125">
            <v>242348.89</v>
          </cell>
        </row>
        <row r="126">
          <cell r="A126">
            <v>115</v>
          </cell>
          <cell r="B126">
            <v>115</v>
          </cell>
          <cell r="C126">
            <v>107</v>
          </cell>
          <cell r="D126" t="str">
            <v>8.2.1.</v>
          </cell>
          <cell r="E126" t="str">
            <v>Delineadores de Calzada</v>
          </cell>
          <cell r="F126" t="str">
            <v>[unidad]</v>
          </cell>
          <cell r="N126">
            <v>106</v>
          </cell>
          <cell r="Q126">
            <v>112</v>
          </cell>
          <cell r="R126">
            <v>12.195</v>
          </cell>
          <cell r="S126">
            <v>1365.84</v>
          </cell>
          <cell r="X126">
            <v>0</v>
          </cell>
          <cell r="Y126">
            <v>12.195</v>
          </cell>
          <cell r="Z126">
            <v>0</v>
          </cell>
          <cell r="AE126">
            <v>0</v>
          </cell>
          <cell r="AF126">
            <v>12.195</v>
          </cell>
          <cell r="AG126">
            <v>0</v>
          </cell>
          <cell r="AL126">
            <v>0</v>
          </cell>
          <cell r="AM126">
            <v>0</v>
          </cell>
          <cell r="AN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112</v>
          </cell>
          <cell r="AX126" t="e">
            <v>#N/A</v>
          </cell>
          <cell r="AY126">
            <v>1365.84</v>
          </cell>
        </row>
        <row r="127">
          <cell r="A127">
            <v>116</v>
          </cell>
          <cell r="B127">
            <v>116</v>
          </cell>
          <cell r="C127">
            <v>108</v>
          </cell>
          <cell r="D127" t="str">
            <v>8.2.2.</v>
          </cell>
          <cell r="E127" t="str">
            <v>Delineadores de Curva Tipo Chevron</v>
          </cell>
          <cell r="F127" t="str">
            <v>[unidad]</v>
          </cell>
          <cell r="N127">
            <v>402</v>
          </cell>
          <cell r="Q127">
            <v>423</v>
          </cell>
          <cell r="R127">
            <v>56.606999999999999</v>
          </cell>
          <cell r="S127">
            <v>23944.76</v>
          </cell>
          <cell r="X127">
            <v>0</v>
          </cell>
          <cell r="Y127">
            <v>56.606999999999999</v>
          </cell>
          <cell r="Z127">
            <v>0</v>
          </cell>
          <cell r="AE127">
            <v>0</v>
          </cell>
          <cell r="AF127">
            <v>56.606999999999999</v>
          </cell>
          <cell r="AG127">
            <v>0</v>
          </cell>
          <cell r="AL127">
            <v>0</v>
          </cell>
          <cell r="AM127">
            <v>0</v>
          </cell>
          <cell r="AN127">
            <v>0</v>
          </cell>
          <cell r="AS127">
            <v>0</v>
          </cell>
          <cell r="AT127">
            <v>0</v>
          </cell>
          <cell r="AU127">
            <v>0</v>
          </cell>
          <cell r="AW127">
            <v>423</v>
          </cell>
          <cell r="AX127" t="e">
            <v>#N/A</v>
          </cell>
          <cell r="AY127">
            <v>23944.76</v>
          </cell>
        </row>
        <row r="128">
          <cell r="A128">
            <v>117</v>
          </cell>
          <cell r="B128">
            <v>117</v>
          </cell>
          <cell r="C128">
            <v>109</v>
          </cell>
          <cell r="D128" t="str">
            <v>8.3.1.</v>
          </cell>
          <cell r="E128" t="str">
            <v>Pintado de la Superficie de Rodadura de 0.10 m de ancho</v>
          </cell>
          <cell r="F128" t="str">
            <v>[m]</v>
          </cell>
          <cell r="N128">
            <v>209290</v>
          </cell>
          <cell r="Q128">
            <v>219755</v>
          </cell>
          <cell r="R128">
            <v>0.56599999999999995</v>
          </cell>
          <cell r="S128">
            <v>124381.33</v>
          </cell>
          <cell r="U128">
            <v>14700</v>
          </cell>
          <cell r="X128">
            <v>15435</v>
          </cell>
          <cell r="Y128">
            <v>0.56599999999999995</v>
          </cell>
          <cell r="Z128">
            <v>8736.2099999999991</v>
          </cell>
          <cell r="AB128">
            <v>4900</v>
          </cell>
          <cell r="AE128">
            <v>5145</v>
          </cell>
          <cell r="AF128">
            <v>0.56599999999999995</v>
          </cell>
          <cell r="AG128">
            <v>2912.07</v>
          </cell>
          <cell r="AL128">
            <v>0</v>
          </cell>
          <cell r="AM128">
            <v>0</v>
          </cell>
          <cell r="AN128">
            <v>0</v>
          </cell>
          <cell r="AS128">
            <v>0</v>
          </cell>
          <cell r="AT128">
            <v>0</v>
          </cell>
          <cell r="AU128">
            <v>0</v>
          </cell>
          <cell r="AW128">
            <v>240335</v>
          </cell>
          <cell r="AX128" t="e">
            <v>#N/A</v>
          </cell>
          <cell r="AY128">
            <v>136029.61000000002</v>
          </cell>
        </row>
        <row r="129">
          <cell r="A129">
            <v>118</v>
          </cell>
          <cell r="B129">
            <v>118</v>
          </cell>
          <cell r="C129">
            <v>110</v>
          </cell>
          <cell r="D129" t="str">
            <v>8.3.2.</v>
          </cell>
          <cell r="E129" t="str">
            <v>Señalización Horizontal con Simbolos y Letras</v>
          </cell>
          <cell r="F129" t="str">
            <v>[m²]</v>
          </cell>
          <cell r="N129">
            <v>1365</v>
          </cell>
          <cell r="Q129">
            <v>1434</v>
          </cell>
          <cell r="R129">
            <v>7.2210000000000001</v>
          </cell>
          <cell r="S129">
            <v>10354.91</v>
          </cell>
          <cell r="U129">
            <v>1649</v>
          </cell>
          <cell r="X129">
            <v>1732</v>
          </cell>
          <cell r="Y129">
            <v>7.2210000000000001</v>
          </cell>
          <cell r="Z129">
            <v>12506.77</v>
          </cell>
          <cell r="AB129">
            <v>311</v>
          </cell>
          <cell r="AE129">
            <v>327</v>
          </cell>
          <cell r="AF129">
            <v>7.2210000000000001</v>
          </cell>
          <cell r="AG129">
            <v>2361.27</v>
          </cell>
          <cell r="AL129">
            <v>0</v>
          </cell>
          <cell r="AM129">
            <v>0</v>
          </cell>
          <cell r="AN129">
            <v>0</v>
          </cell>
          <cell r="AS129">
            <v>0</v>
          </cell>
          <cell r="AT129">
            <v>0</v>
          </cell>
          <cell r="AU129">
            <v>0</v>
          </cell>
          <cell r="AW129">
            <v>3493</v>
          </cell>
          <cell r="AX129" t="e">
            <v>#N/A</v>
          </cell>
          <cell r="AY129">
            <v>25222.95</v>
          </cell>
        </row>
        <row r="130">
          <cell r="A130">
            <v>119</v>
          </cell>
          <cell r="B130">
            <v>119</v>
          </cell>
          <cell r="C130">
            <v>111</v>
          </cell>
          <cell r="D130" t="str">
            <v>8.4.1.</v>
          </cell>
          <cell r="E130" t="str">
            <v>Señal Preventiva Cuadrangular 0.90 x 0.90 m</v>
          </cell>
          <cell r="F130" t="str">
            <v>[unidad]</v>
          </cell>
          <cell r="N130">
            <v>117</v>
          </cell>
          <cell r="Q130">
            <v>123</v>
          </cell>
          <cell r="R130">
            <v>64.807000000000002</v>
          </cell>
          <cell r="S130">
            <v>7971.26</v>
          </cell>
          <cell r="U130">
            <v>15</v>
          </cell>
          <cell r="X130">
            <v>16</v>
          </cell>
          <cell r="Y130">
            <v>64.807000000000002</v>
          </cell>
          <cell r="Z130">
            <v>1036.9100000000001</v>
          </cell>
          <cell r="AB130">
            <v>6</v>
          </cell>
          <cell r="AE130">
            <v>7</v>
          </cell>
          <cell r="AF130">
            <v>64.807000000000002</v>
          </cell>
          <cell r="AG130">
            <v>453.65</v>
          </cell>
          <cell r="AL130">
            <v>0</v>
          </cell>
          <cell r="AM130">
            <v>0</v>
          </cell>
          <cell r="AN130">
            <v>0</v>
          </cell>
          <cell r="AS130">
            <v>0</v>
          </cell>
          <cell r="AT130">
            <v>0</v>
          </cell>
          <cell r="AU130">
            <v>0</v>
          </cell>
          <cell r="AW130">
            <v>146</v>
          </cell>
          <cell r="AX130" t="e">
            <v>#N/A</v>
          </cell>
          <cell r="AY130">
            <v>9461.82</v>
          </cell>
        </row>
        <row r="131">
          <cell r="A131">
            <v>120</v>
          </cell>
          <cell r="B131">
            <v>120</v>
          </cell>
          <cell r="C131">
            <v>112</v>
          </cell>
          <cell r="D131" t="str">
            <v>8.4.2.</v>
          </cell>
          <cell r="E131" t="str">
            <v>Señal Restrictiva Octogonal PARE 0.90 m</v>
          </cell>
          <cell r="F131" t="str">
            <v>[unidad]</v>
          </cell>
          <cell r="N131">
            <v>38</v>
          </cell>
          <cell r="Q131">
            <v>42</v>
          </cell>
          <cell r="R131">
            <v>60.18</v>
          </cell>
          <cell r="S131">
            <v>2527.56</v>
          </cell>
          <cell r="U131">
            <v>14</v>
          </cell>
          <cell r="X131">
            <v>15</v>
          </cell>
          <cell r="Y131">
            <v>60.18</v>
          </cell>
          <cell r="Z131">
            <v>902.7</v>
          </cell>
          <cell r="AB131">
            <v>5</v>
          </cell>
          <cell r="AE131">
            <v>6</v>
          </cell>
          <cell r="AF131">
            <v>60.18</v>
          </cell>
          <cell r="AG131">
            <v>361.08</v>
          </cell>
          <cell r="AL131">
            <v>0</v>
          </cell>
          <cell r="AM131">
            <v>0</v>
          </cell>
          <cell r="AN131">
            <v>0</v>
          </cell>
          <cell r="AS131">
            <v>0</v>
          </cell>
          <cell r="AT131">
            <v>0</v>
          </cell>
          <cell r="AU131">
            <v>0</v>
          </cell>
          <cell r="AW131">
            <v>63</v>
          </cell>
          <cell r="AX131" t="e">
            <v>#N/A</v>
          </cell>
          <cell r="AY131">
            <v>3791.34</v>
          </cell>
        </row>
        <row r="132">
          <cell r="A132">
            <v>121</v>
          </cell>
          <cell r="B132">
            <v>121</v>
          </cell>
          <cell r="C132">
            <v>113</v>
          </cell>
          <cell r="D132" t="str">
            <v>8.4.3.</v>
          </cell>
          <cell r="E132" t="str">
            <v>Señal Restrictiva Triangular CEDA 1.20 m</v>
          </cell>
          <cell r="F132" t="str">
            <v>[unidad]</v>
          </cell>
          <cell r="N132">
            <v>0</v>
          </cell>
          <cell r="Q132">
            <v>0</v>
          </cell>
          <cell r="R132">
            <v>74.061999999999998</v>
          </cell>
          <cell r="S132">
            <v>0</v>
          </cell>
          <cell r="U132">
            <v>4</v>
          </cell>
          <cell r="X132">
            <v>5</v>
          </cell>
          <cell r="Y132">
            <v>74.061999999999998</v>
          </cell>
          <cell r="Z132">
            <v>370.31</v>
          </cell>
          <cell r="AB132">
            <v>2</v>
          </cell>
          <cell r="AE132">
            <v>3</v>
          </cell>
          <cell r="AF132">
            <v>74.061999999999998</v>
          </cell>
          <cell r="AG132">
            <v>222.19</v>
          </cell>
          <cell r="AL132">
            <v>0</v>
          </cell>
          <cell r="AM132">
            <v>0</v>
          </cell>
          <cell r="AN132">
            <v>0</v>
          </cell>
          <cell r="AS132">
            <v>0</v>
          </cell>
          <cell r="AT132">
            <v>0</v>
          </cell>
          <cell r="AU132">
            <v>0</v>
          </cell>
          <cell r="AW132">
            <v>8</v>
          </cell>
          <cell r="AX132" t="e">
            <v>#N/A</v>
          </cell>
          <cell r="AY132">
            <v>592.5</v>
          </cell>
        </row>
        <row r="133">
          <cell r="A133">
            <v>122</v>
          </cell>
          <cell r="B133">
            <v>122</v>
          </cell>
          <cell r="C133">
            <v>114</v>
          </cell>
          <cell r="D133" t="str">
            <v>8.4.4.</v>
          </cell>
          <cell r="E133" t="str">
            <v>Señal Restrictiva 0.60 x 0.90 m</v>
          </cell>
          <cell r="F133" t="str">
            <v>[unidad]</v>
          </cell>
          <cell r="N133">
            <v>92</v>
          </cell>
          <cell r="Q133">
            <v>97</v>
          </cell>
          <cell r="R133">
            <v>53.238</v>
          </cell>
          <cell r="S133">
            <v>5164.09</v>
          </cell>
          <cell r="U133">
            <v>5</v>
          </cell>
          <cell r="X133">
            <v>6</v>
          </cell>
          <cell r="Y133">
            <v>53.238</v>
          </cell>
          <cell r="Z133">
            <v>319.43</v>
          </cell>
          <cell r="AB133">
            <v>2</v>
          </cell>
          <cell r="AE133">
            <v>3</v>
          </cell>
          <cell r="AF133">
            <v>53.238</v>
          </cell>
          <cell r="AG133">
            <v>159.71</v>
          </cell>
          <cell r="AL133">
            <v>0</v>
          </cell>
          <cell r="AM133">
            <v>0</v>
          </cell>
          <cell r="AN133">
            <v>0</v>
          </cell>
          <cell r="AS133">
            <v>0</v>
          </cell>
          <cell r="AT133">
            <v>0</v>
          </cell>
          <cell r="AU133">
            <v>0</v>
          </cell>
          <cell r="AW133">
            <v>106</v>
          </cell>
          <cell r="AX133" t="e">
            <v>#N/A</v>
          </cell>
          <cell r="AY133">
            <v>5643.2300000000005</v>
          </cell>
        </row>
        <row r="134">
          <cell r="A134">
            <v>123</v>
          </cell>
          <cell r="B134">
            <v>123</v>
          </cell>
          <cell r="C134">
            <v>115</v>
          </cell>
          <cell r="D134" t="str">
            <v>8.4.5.</v>
          </cell>
          <cell r="E134" t="str">
            <v>Señal Informativa de Destino, una Placa 1.80 x 0.40 m Cada Placa</v>
          </cell>
          <cell r="F134" t="str">
            <v>[unidad]</v>
          </cell>
          <cell r="N134">
            <v>0</v>
          </cell>
          <cell r="Q134">
            <v>0</v>
          </cell>
          <cell r="R134">
            <v>101.44199999999999</v>
          </cell>
          <cell r="S134">
            <v>0</v>
          </cell>
          <cell r="X134">
            <v>0</v>
          </cell>
          <cell r="Y134">
            <v>101.44199999999999</v>
          </cell>
          <cell r="Z134">
            <v>0</v>
          </cell>
          <cell r="AB134">
            <v>1</v>
          </cell>
          <cell r="AE134">
            <v>2</v>
          </cell>
          <cell r="AF134">
            <v>101.44199999999999</v>
          </cell>
          <cell r="AG134">
            <v>202.88</v>
          </cell>
          <cell r="AL134">
            <v>0</v>
          </cell>
          <cell r="AM134">
            <v>0</v>
          </cell>
          <cell r="AN134">
            <v>0</v>
          </cell>
          <cell r="AS134">
            <v>0</v>
          </cell>
          <cell r="AT134">
            <v>0</v>
          </cell>
          <cell r="AU134">
            <v>0</v>
          </cell>
          <cell r="AW134">
            <v>2</v>
          </cell>
          <cell r="AX134" t="e">
            <v>#N/A</v>
          </cell>
          <cell r="AY134">
            <v>202.88</v>
          </cell>
        </row>
        <row r="135">
          <cell r="A135">
            <v>124</v>
          </cell>
          <cell r="B135">
            <v>124</v>
          </cell>
          <cell r="C135">
            <v>116</v>
          </cell>
          <cell r="D135" t="str">
            <v>8.4.6.</v>
          </cell>
          <cell r="E135" t="str">
            <v>Señal Informativa de Destino, con dos Placas 1.80 x 0.40 m Cada Placa</v>
          </cell>
          <cell r="F135" t="str">
            <v>[unidad]</v>
          </cell>
          <cell r="N135">
            <v>16</v>
          </cell>
          <cell r="Q135">
            <v>19</v>
          </cell>
          <cell r="R135">
            <v>143.089</v>
          </cell>
          <cell r="S135">
            <v>2718.69</v>
          </cell>
          <cell r="X135">
            <v>0</v>
          </cell>
          <cell r="Y135">
            <v>143.089</v>
          </cell>
          <cell r="Z135">
            <v>0</v>
          </cell>
          <cell r="AE135">
            <v>0</v>
          </cell>
          <cell r="AF135">
            <v>143.089</v>
          </cell>
          <cell r="AG135">
            <v>0</v>
          </cell>
          <cell r="AL135">
            <v>0</v>
          </cell>
          <cell r="AM135">
            <v>0</v>
          </cell>
          <cell r="AN135">
            <v>0</v>
          </cell>
          <cell r="AS135">
            <v>0</v>
          </cell>
          <cell r="AT135">
            <v>0</v>
          </cell>
          <cell r="AU135">
            <v>0</v>
          </cell>
          <cell r="AW135">
            <v>19</v>
          </cell>
          <cell r="AX135" t="e">
            <v>#N/A</v>
          </cell>
          <cell r="AY135">
            <v>2718.69</v>
          </cell>
        </row>
        <row r="136">
          <cell r="A136">
            <v>125</v>
          </cell>
          <cell r="B136">
            <v>125</v>
          </cell>
          <cell r="C136">
            <v>117</v>
          </cell>
          <cell r="D136" t="str">
            <v>8.4.7.</v>
          </cell>
          <cell r="E136" t="str">
            <v>Señal Informativa de Destino, una Placa 2.40 x 0.40 m</v>
          </cell>
          <cell r="F136" t="str">
            <v>[unidad]</v>
          </cell>
          <cell r="N136">
            <v>0</v>
          </cell>
          <cell r="Q136">
            <v>0</v>
          </cell>
          <cell r="R136">
            <v>127.46</v>
          </cell>
          <cell r="S136">
            <v>0</v>
          </cell>
          <cell r="X136">
            <v>0</v>
          </cell>
          <cell r="Y136">
            <v>127.46</v>
          </cell>
          <cell r="Z136">
            <v>0</v>
          </cell>
          <cell r="AE136">
            <v>0</v>
          </cell>
          <cell r="AF136">
            <v>127.46</v>
          </cell>
          <cell r="AG136">
            <v>0</v>
          </cell>
          <cell r="AL136">
            <v>0</v>
          </cell>
          <cell r="AM136">
            <v>0</v>
          </cell>
          <cell r="AN136">
            <v>0</v>
          </cell>
          <cell r="AS136">
            <v>0</v>
          </cell>
          <cell r="AT136">
            <v>0</v>
          </cell>
          <cell r="AU136">
            <v>0</v>
          </cell>
          <cell r="AW136">
            <v>0</v>
          </cell>
          <cell r="AX136" t="e">
            <v>#N/A</v>
          </cell>
          <cell r="AY136">
            <v>0</v>
          </cell>
        </row>
        <row r="137">
          <cell r="A137">
            <v>126</v>
          </cell>
          <cell r="B137">
            <v>126</v>
          </cell>
          <cell r="C137">
            <v>118</v>
          </cell>
          <cell r="D137" t="str">
            <v>8.4.9.</v>
          </cell>
          <cell r="E137" t="str">
            <v>Señal Informativa de Destino, con tres Placas 1.80 x 0.40 m Cada Placa</v>
          </cell>
          <cell r="F137" t="str">
            <v>[unidad]</v>
          </cell>
          <cell r="N137">
            <v>3</v>
          </cell>
          <cell r="Q137">
            <v>4</v>
          </cell>
          <cell r="R137">
            <v>184.72499999999999</v>
          </cell>
          <cell r="S137">
            <v>738.9</v>
          </cell>
          <cell r="X137">
            <v>0</v>
          </cell>
          <cell r="Y137">
            <v>184.72499999999999</v>
          </cell>
          <cell r="Z137">
            <v>0</v>
          </cell>
          <cell r="AE137">
            <v>0</v>
          </cell>
          <cell r="AF137">
            <v>184.72499999999999</v>
          </cell>
          <cell r="AG137">
            <v>0</v>
          </cell>
          <cell r="AL137">
            <v>0</v>
          </cell>
          <cell r="AM137">
            <v>0</v>
          </cell>
          <cell r="AN137">
            <v>0</v>
          </cell>
          <cell r="AS137">
            <v>0</v>
          </cell>
          <cell r="AT137">
            <v>0</v>
          </cell>
          <cell r="AU137">
            <v>0</v>
          </cell>
          <cell r="AW137">
            <v>4</v>
          </cell>
          <cell r="AX137" t="e">
            <v>#N/A</v>
          </cell>
          <cell r="AY137">
            <v>738.9</v>
          </cell>
        </row>
        <row r="138">
          <cell r="A138">
            <v>127</v>
          </cell>
          <cell r="B138">
            <v>127</v>
          </cell>
          <cell r="C138">
            <v>119</v>
          </cell>
          <cell r="D138" t="str">
            <v>8.4.10.</v>
          </cell>
          <cell r="E138" t="str">
            <v>Señal Informativa de Servicio 0.60 x 0.80 m</v>
          </cell>
          <cell r="F138" t="str">
            <v>[unidad]</v>
          </cell>
          <cell r="N138">
            <v>23</v>
          </cell>
          <cell r="Q138">
            <v>25</v>
          </cell>
          <cell r="R138">
            <v>50.924999999999997</v>
          </cell>
          <cell r="S138">
            <v>1273.1300000000001</v>
          </cell>
          <cell r="U138">
            <v>1</v>
          </cell>
          <cell r="X138">
            <v>2</v>
          </cell>
          <cell r="Y138">
            <v>50.924999999999997</v>
          </cell>
          <cell r="Z138">
            <v>101.85</v>
          </cell>
          <cell r="AB138">
            <v>1</v>
          </cell>
          <cell r="AE138">
            <v>2</v>
          </cell>
          <cell r="AF138">
            <v>50.924999999999997</v>
          </cell>
          <cell r="AG138">
            <v>101.85</v>
          </cell>
          <cell r="AL138">
            <v>0</v>
          </cell>
          <cell r="AM138">
            <v>0</v>
          </cell>
          <cell r="AN138">
            <v>0</v>
          </cell>
          <cell r="AS138">
            <v>0</v>
          </cell>
          <cell r="AT138">
            <v>0</v>
          </cell>
          <cell r="AU138">
            <v>0</v>
          </cell>
          <cell r="AW138">
            <v>29</v>
          </cell>
          <cell r="AX138" t="e">
            <v>#N/A</v>
          </cell>
          <cell r="AY138">
            <v>1476.83</v>
          </cell>
        </row>
        <row r="139">
          <cell r="A139">
            <v>128</v>
          </cell>
          <cell r="B139">
            <v>128</v>
          </cell>
          <cell r="C139">
            <v>120</v>
          </cell>
          <cell r="D139" t="str">
            <v>8.4.11.</v>
          </cell>
          <cell r="E139" t="str">
            <v>Señal Especial, una Placa 1.20 x 1.80 m</v>
          </cell>
          <cell r="F139" t="str">
            <v>[unidad]</v>
          </cell>
          <cell r="N139">
            <v>1</v>
          </cell>
          <cell r="Q139">
            <v>2</v>
          </cell>
          <cell r="R139">
            <v>128.03899999999999</v>
          </cell>
          <cell r="S139">
            <v>256.08</v>
          </cell>
          <cell r="X139">
            <v>0</v>
          </cell>
          <cell r="Y139">
            <v>128.03899999999999</v>
          </cell>
          <cell r="Z139">
            <v>0</v>
          </cell>
          <cell r="AE139">
            <v>0</v>
          </cell>
          <cell r="AF139">
            <v>128.03899999999999</v>
          </cell>
          <cell r="AG139">
            <v>0</v>
          </cell>
          <cell r="AL139">
            <v>0</v>
          </cell>
          <cell r="AM139">
            <v>0</v>
          </cell>
          <cell r="AN139">
            <v>0</v>
          </cell>
          <cell r="AS139">
            <v>0</v>
          </cell>
          <cell r="AT139">
            <v>0</v>
          </cell>
          <cell r="AU139">
            <v>0</v>
          </cell>
          <cell r="AW139">
            <v>2</v>
          </cell>
          <cell r="AX139" t="e">
            <v>#N/A</v>
          </cell>
          <cell r="AY139">
            <v>256.08</v>
          </cell>
        </row>
        <row r="140">
          <cell r="A140">
            <v>129</v>
          </cell>
          <cell r="B140">
            <v>129</v>
          </cell>
          <cell r="C140">
            <v>121</v>
          </cell>
          <cell r="D140" t="str">
            <v>8.4.12.</v>
          </cell>
          <cell r="E140" t="str">
            <v>Señal Especial, una Placa 1.20 x 2.40 m</v>
          </cell>
          <cell r="F140" t="str">
            <v>[unidad]</v>
          </cell>
          <cell r="N140">
            <v>0</v>
          </cell>
          <cell r="Q140">
            <v>0</v>
          </cell>
          <cell r="R140">
            <v>195.137</v>
          </cell>
          <cell r="S140">
            <v>0</v>
          </cell>
          <cell r="X140">
            <v>0</v>
          </cell>
          <cell r="Y140">
            <v>195.137</v>
          </cell>
          <cell r="Z140">
            <v>0</v>
          </cell>
          <cell r="AE140">
            <v>0</v>
          </cell>
          <cell r="AF140">
            <v>195.137</v>
          </cell>
          <cell r="AG140">
            <v>0</v>
          </cell>
          <cell r="AL140">
            <v>0</v>
          </cell>
          <cell r="AM140">
            <v>0</v>
          </cell>
          <cell r="AN140">
            <v>0</v>
          </cell>
          <cell r="AS140">
            <v>0</v>
          </cell>
          <cell r="AT140">
            <v>0</v>
          </cell>
          <cell r="AU140">
            <v>0</v>
          </cell>
          <cell r="AW140">
            <v>0</v>
          </cell>
          <cell r="AX140" t="e">
            <v>#N/A</v>
          </cell>
          <cell r="AY140">
            <v>0</v>
          </cell>
        </row>
        <row r="141">
          <cell r="A141">
            <v>130</v>
          </cell>
          <cell r="B141">
            <v>130</v>
          </cell>
          <cell r="C141">
            <v>122</v>
          </cell>
          <cell r="D141" t="str">
            <v>8.4.13.</v>
          </cell>
          <cell r="E141" t="str">
            <v>Señal Especial 2.0 x 2.75 m (Peso Maximo)</v>
          </cell>
          <cell r="F141" t="str">
            <v>[unidad]</v>
          </cell>
          <cell r="N141">
            <v>0</v>
          </cell>
          <cell r="Q141">
            <v>0</v>
          </cell>
          <cell r="R141">
            <v>320.07799999999997</v>
          </cell>
          <cell r="S141">
            <v>0</v>
          </cell>
          <cell r="X141">
            <v>0</v>
          </cell>
          <cell r="Y141">
            <v>320.07799999999997</v>
          </cell>
          <cell r="Z141">
            <v>0</v>
          </cell>
          <cell r="AE141">
            <v>0</v>
          </cell>
          <cell r="AF141">
            <v>320.07799999999997</v>
          </cell>
          <cell r="AG141">
            <v>0</v>
          </cell>
          <cell r="AL141">
            <v>0</v>
          </cell>
          <cell r="AM141">
            <v>0</v>
          </cell>
          <cell r="AN141">
            <v>0</v>
          </cell>
          <cell r="AS141">
            <v>0</v>
          </cell>
          <cell r="AT141">
            <v>0</v>
          </cell>
          <cell r="AU141">
            <v>0</v>
          </cell>
          <cell r="AW141">
            <v>0</v>
          </cell>
          <cell r="AX141" t="e">
            <v>#N/A</v>
          </cell>
          <cell r="AY141">
            <v>0</v>
          </cell>
        </row>
        <row r="142">
          <cell r="A142">
            <v>131</v>
          </cell>
          <cell r="B142">
            <v>131</v>
          </cell>
          <cell r="C142">
            <v>123</v>
          </cell>
          <cell r="D142" t="str">
            <v>8.4.14.</v>
          </cell>
          <cell r="E142" t="str">
            <v>Señal Especial 1.0 x 2.0 m</v>
          </cell>
          <cell r="F142" t="str">
            <v>[unidad]</v>
          </cell>
          <cell r="N142">
            <v>25</v>
          </cell>
          <cell r="Q142">
            <v>28</v>
          </cell>
          <cell r="R142">
            <v>193.99</v>
          </cell>
          <cell r="S142">
            <v>5431.72</v>
          </cell>
          <cell r="X142">
            <v>0</v>
          </cell>
          <cell r="Y142">
            <v>193.99</v>
          </cell>
          <cell r="Z142">
            <v>0</v>
          </cell>
          <cell r="AE142">
            <v>0</v>
          </cell>
          <cell r="AF142">
            <v>193.99</v>
          </cell>
          <cell r="AG142">
            <v>0</v>
          </cell>
          <cell r="AL142">
            <v>0</v>
          </cell>
          <cell r="AM142">
            <v>0</v>
          </cell>
          <cell r="AN142">
            <v>0</v>
          </cell>
          <cell r="AS142">
            <v>0</v>
          </cell>
          <cell r="AT142">
            <v>0</v>
          </cell>
          <cell r="AU142">
            <v>0</v>
          </cell>
          <cell r="AW142">
            <v>28</v>
          </cell>
          <cell r="AX142" t="e">
            <v>#N/A</v>
          </cell>
          <cell r="AY142">
            <v>5431.72</v>
          </cell>
        </row>
        <row r="143">
          <cell r="A143">
            <v>132</v>
          </cell>
          <cell r="B143">
            <v>132</v>
          </cell>
          <cell r="C143">
            <v>124</v>
          </cell>
          <cell r="D143" t="str">
            <v>8.4.15.</v>
          </cell>
          <cell r="E143" t="str">
            <v>Señal Informativa Nombre del Lugar 0.40 x1.20 m</v>
          </cell>
          <cell r="F143" t="str">
            <v>[unidad]</v>
          </cell>
          <cell r="N143">
            <v>12</v>
          </cell>
          <cell r="Q143">
            <v>13</v>
          </cell>
          <cell r="R143">
            <v>127.471</v>
          </cell>
          <cell r="S143">
            <v>1657.12</v>
          </cell>
          <cell r="X143">
            <v>0</v>
          </cell>
          <cell r="Y143">
            <v>127.471</v>
          </cell>
          <cell r="Z143">
            <v>0</v>
          </cell>
          <cell r="AE143">
            <v>0</v>
          </cell>
          <cell r="AF143">
            <v>127.471</v>
          </cell>
          <cell r="AG143">
            <v>0</v>
          </cell>
          <cell r="AL143">
            <v>0</v>
          </cell>
          <cell r="AM143">
            <v>0</v>
          </cell>
          <cell r="AN143">
            <v>0</v>
          </cell>
          <cell r="AS143">
            <v>0</v>
          </cell>
          <cell r="AT143">
            <v>0</v>
          </cell>
          <cell r="AU143">
            <v>0</v>
          </cell>
          <cell r="AW143">
            <v>13</v>
          </cell>
          <cell r="AX143" t="e">
            <v>#N/A</v>
          </cell>
          <cell r="AY143">
            <v>1657.12</v>
          </cell>
        </row>
        <row r="144">
          <cell r="A144">
            <v>133</v>
          </cell>
          <cell r="B144">
            <v>133</v>
          </cell>
          <cell r="C144">
            <v>125</v>
          </cell>
          <cell r="D144" t="str">
            <v>8.4.16.</v>
          </cell>
          <cell r="E144" t="str">
            <v>Señal Informativa sin Especificar 0.55 x 1.50 m</v>
          </cell>
          <cell r="F144" t="str">
            <v>[unidad]</v>
          </cell>
          <cell r="N144">
            <v>7</v>
          </cell>
          <cell r="Q144">
            <v>8</v>
          </cell>
          <cell r="R144">
            <v>129.07900000000001</v>
          </cell>
          <cell r="S144">
            <v>1032.6300000000001</v>
          </cell>
          <cell r="X144">
            <v>0</v>
          </cell>
          <cell r="Y144">
            <v>129.07900000000001</v>
          </cell>
          <cell r="Z144">
            <v>0</v>
          </cell>
          <cell r="AE144">
            <v>0</v>
          </cell>
          <cell r="AF144">
            <v>129.07900000000001</v>
          </cell>
          <cell r="AG144">
            <v>0</v>
          </cell>
          <cell r="AL144">
            <v>0</v>
          </cell>
          <cell r="AM144">
            <v>0</v>
          </cell>
          <cell r="AN144">
            <v>0</v>
          </cell>
          <cell r="AS144">
            <v>0</v>
          </cell>
          <cell r="AT144">
            <v>0</v>
          </cell>
          <cell r="AU144">
            <v>0</v>
          </cell>
          <cell r="AW144">
            <v>8</v>
          </cell>
          <cell r="AX144" t="e">
            <v>#N/A</v>
          </cell>
          <cell r="AY144">
            <v>1032.6300000000001</v>
          </cell>
        </row>
        <row r="145">
          <cell r="A145">
            <v>134</v>
          </cell>
          <cell r="B145">
            <v>134</v>
          </cell>
          <cell r="C145">
            <v>126</v>
          </cell>
          <cell r="D145" t="str">
            <v>8.5.1.</v>
          </cell>
          <cell r="E145" t="str">
            <v>Tachas Reflectivas de Bordes (Ojos de Gato)</v>
          </cell>
          <cell r="F145" t="str">
            <v>[pzas]</v>
          </cell>
          <cell r="N145">
            <v>14180</v>
          </cell>
          <cell r="Q145">
            <v>14889</v>
          </cell>
          <cell r="R145">
            <v>4.7169999999999996</v>
          </cell>
          <cell r="S145">
            <v>70231.41</v>
          </cell>
          <cell r="X145">
            <v>0</v>
          </cell>
          <cell r="Y145">
            <v>4.7169999999999996</v>
          </cell>
          <cell r="Z145">
            <v>0</v>
          </cell>
          <cell r="AE145">
            <v>0</v>
          </cell>
          <cell r="AF145">
            <v>4.7169999999999996</v>
          </cell>
          <cell r="AG145">
            <v>0</v>
          </cell>
          <cell r="AL145">
            <v>0</v>
          </cell>
          <cell r="AM145">
            <v>0</v>
          </cell>
          <cell r="AN145">
            <v>0</v>
          </cell>
          <cell r="AS145">
            <v>0</v>
          </cell>
          <cell r="AT145">
            <v>0</v>
          </cell>
          <cell r="AU145">
            <v>0</v>
          </cell>
          <cell r="AW145">
            <v>14889</v>
          </cell>
          <cell r="AX145" t="e">
            <v>#N/A</v>
          </cell>
          <cell r="AY145">
            <v>70231.41</v>
          </cell>
        </row>
        <row r="146">
          <cell r="A146">
            <v>135</v>
          </cell>
          <cell r="B146">
            <v>135</v>
          </cell>
          <cell r="C146">
            <v>127</v>
          </cell>
          <cell r="D146" t="str">
            <v>8.5.2.</v>
          </cell>
          <cell r="E146" t="str">
            <v>Tachas Reflectivas Centrales (Ojos de Gato)</v>
          </cell>
          <cell r="F146" t="str">
            <v>[pzas]</v>
          </cell>
          <cell r="N146">
            <v>6810</v>
          </cell>
          <cell r="Q146">
            <v>6810</v>
          </cell>
          <cell r="R146">
            <v>5.2240000000000002</v>
          </cell>
          <cell r="S146">
            <v>35575.440000000002</v>
          </cell>
          <cell r="X146">
            <v>0</v>
          </cell>
          <cell r="Y146">
            <v>5.2240000000000002</v>
          </cell>
          <cell r="Z146">
            <v>0</v>
          </cell>
          <cell r="AE146">
            <v>0</v>
          </cell>
          <cell r="AF146">
            <v>5.2240000000000002</v>
          </cell>
          <cell r="AG146">
            <v>0</v>
          </cell>
          <cell r="AL146">
            <v>0</v>
          </cell>
          <cell r="AM146">
            <v>0</v>
          </cell>
          <cell r="AN146">
            <v>0</v>
          </cell>
          <cell r="AS146">
            <v>0</v>
          </cell>
          <cell r="AT146">
            <v>0</v>
          </cell>
          <cell r="AU146">
            <v>0</v>
          </cell>
          <cell r="AW146">
            <v>6810</v>
          </cell>
          <cell r="AX146" t="e">
            <v>#N/A</v>
          </cell>
          <cell r="AY146">
            <v>35575.440000000002</v>
          </cell>
        </row>
        <row r="147">
          <cell r="A147">
            <v>136</v>
          </cell>
          <cell r="B147">
            <v>136</v>
          </cell>
          <cell r="C147">
            <v>128</v>
          </cell>
          <cell r="D147" t="str">
            <v>8.6.</v>
          </cell>
          <cell r="E147" t="str">
            <v>Mojones de Kilometraje</v>
          </cell>
          <cell r="F147" t="str">
            <v>[pzas]</v>
          </cell>
          <cell r="N147">
            <v>84</v>
          </cell>
          <cell r="Q147">
            <v>89</v>
          </cell>
          <cell r="R147">
            <v>24.798999999999999</v>
          </cell>
          <cell r="S147">
            <v>2207.11</v>
          </cell>
          <cell r="X147">
            <v>0</v>
          </cell>
          <cell r="Y147">
            <v>24.798999999999999</v>
          </cell>
          <cell r="Z147">
            <v>0</v>
          </cell>
          <cell r="AE147">
            <v>0</v>
          </cell>
          <cell r="AF147">
            <v>24.798999999999999</v>
          </cell>
          <cell r="AG147">
            <v>0</v>
          </cell>
          <cell r="AL147">
            <v>0</v>
          </cell>
          <cell r="AM147">
            <v>0</v>
          </cell>
          <cell r="AN147">
            <v>0</v>
          </cell>
          <cell r="AS147">
            <v>0</v>
          </cell>
          <cell r="AT147">
            <v>0</v>
          </cell>
          <cell r="AU147">
            <v>0</v>
          </cell>
          <cell r="AW147">
            <v>89</v>
          </cell>
          <cell r="AX147" t="e">
            <v>#N/A</v>
          </cell>
          <cell r="AY147">
            <v>2207.11</v>
          </cell>
        </row>
        <row r="148">
          <cell r="A148">
            <v>137</v>
          </cell>
          <cell r="B148">
            <v>137</v>
          </cell>
          <cell r="C148">
            <v>129</v>
          </cell>
          <cell r="D148" t="str">
            <v>8.7.</v>
          </cell>
          <cell r="E148" t="str">
            <v>Señal Tipo Portico</v>
          </cell>
          <cell r="F148" t="str">
            <v>[pzas]</v>
          </cell>
          <cell r="N148">
            <v>0</v>
          </cell>
          <cell r="Q148">
            <v>0</v>
          </cell>
          <cell r="R148">
            <v>3825.5039999999999</v>
          </cell>
          <cell r="S148">
            <v>0</v>
          </cell>
          <cell r="U148">
            <v>1</v>
          </cell>
          <cell r="X148">
            <v>1</v>
          </cell>
          <cell r="Y148">
            <v>3825.5039999999999</v>
          </cell>
          <cell r="Z148">
            <v>3825.5</v>
          </cell>
          <cell r="AE148">
            <v>0</v>
          </cell>
          <cell r="AF148">
            <v>3825.5039999999999</v>
          </cell>
          <cell r="AG148">
            <v>0</v>
          </cell>
          <cell r="AL148">
            <v>0</v>
          </cell>
          <cell r="AM148">
            <v>0</v>
          </cell>
          <cell r="AN148">
            <v>0</v>
          </cell>
          <cell r="AS148">
            <v>0</v>
          </cell>
          <cell r="AT148">
            <v>0</v>
          </cell>
          <cell r="AU148">
            <v>0</v>
          </cell>
          <cell r="AW148">
            <v>1</v>
          </cell>
          <cell r="AX148" t="e">
            <v>#N/A</v>
          </cell>
          <cell r="AY148">
            <v>3825.5</v>
          </cell>
        </row>
        <row r="149">
          <cell r="A149">
            <v>138</v>
          </cell>
          <cell r="B149" t="str">
            <v>X</v>
          </cell>
          <cell r="C149">
            <v>129</v>
          </cell>
          <cell r="D149">
            <v>9</v>
          </cell>
          <cell r="E149" t="str">
            <v>MEDIDAS DE MITIGACIÓN AMBIENTAL</v>
          </cell>
          <cell r="I149" t="str">
            <v>Imprevistos</v>
          </cell>
          <cell r="K149">
            <v>0</v>
          </cell>
          <cell r="S149">
            <v>296831.98</v>
          </cell>
          <cell r="Z149">
            <v>27799.68</v>
          </cell>
          <cell r="AG149">
            <v>6774.7</v>
          </cell>
          <cell r="AN149">
            <v>0</v>
          </cell>
          <cell r="AU149">
            <v>0</v>
          </cell>
          <cell r="AY149">
            <v>569929.75000000012</v>
          </cell>
        </row>
        <row r="150">
          <cell r="A150">
            <v>139</v>
          </cell>
          <cell r="B150">
            <v>139</v>
          </cell>
          <cell r="C150">
            <v>130</v>
          </cell>
          <cell r="D150" t="str">
            <v>9.1.</v>
          </cell>
          <cell r="E150" t="str">
            <v>Fajinas</v>
          </cell>
          <cell r="F150" t="str">
            <v>ha</v>
          </cell>
          <cell r="N150">
            <v>10.593506715010154</v>
          </cell>
          <cell r="Q150">
            <v>11</v>
          </cell>
          <cell r="R150">
            <v>723.20500000000004</v>
          </cell>
          <cell r="S150">
            <v>7955.26</v>
          </cell>
          <cell r="X150">
            <v>0</v>
          </cell>
          <cell r="Y150">
            <v>723.20500000000004</v>
          </cell>
          <cell r="Z150">
            <v>0</v>
          </cell>
          <cell r="AE150">
            <v>0</v>
          </cell>
          <cell r="AF150">
            <v>723.20500000000004</v>
          </cell>
          <cell r="AG150">
            <v>0</v>
          </cell>
          <cell r="AL150">
            <v>0</v>
          </cell>
          <cell r="AM150">
            <v>0</v>
          </cell>
          <cell r="AN150">
            <v>0</v>
          </cell>
          <cell r="AS150">
            <v>0</v>
          </cell>
          <cell r="AT150">
            <v>0</v>
          </cell>
          <cell r="AU150">
            <v>0</v>
          </cell>
          <cell r="AW150">
            <v>11</v>
          </cell>
          <cell r="AX150" t="e">
            <v>#N/A</v>
          </cell>
          <cell r="AY150">
            <v>7955.26</v>
          </cell>
        </row>
        <row r="151">
          <cell r="A151">
            <v>140</v>
          </cell>
          <cell r="B151">
            <v>140</v>
          </cell>
          <cell r="C151">
            <v>131</v>
          </cell>
          <cell r="D151" t="str">
            <v>9.2.</v>
          </cell>
          <cell r="E151" t="str">
            <v>Control de Cárcavas</v>
          </cell>
          <cell r="F151" t="str">
            <v>m</v>
          </cell>
          <cell r="N151">
            <v>4080.85</v>
          </cell>
          <cell r="Q151">
            <v>4081</v>
          </cell>
          <cell r="R151">
            <v>9.7279999999999998</v>
          </cell>
          <cell r="S151">
            <v>39699.97</v>
          </cell>
          <cell r="X151">
            <v>0</v>
          </cell>
          <cell r="Y151">
            <v>9.7279999999999998</v>
          </cell>
          <cell r="Z151">
            <v>0</v>
          </cell>
          <cell r="AE151">
            <v>0</v>
          </cell>
          <cell r="AF151">
            <v>9.7279999999999998</v>
          </cell>
          <cell r="AG151">
            <v>0</v>
          </cell>
          <cell r="AL151">
            <v>0</v>
          </cell>
          <cell r="AM151">
            <v>0</v>
          </cell>
          <cell r="AN151">
            <v>0</v>
          </cell>
          <cell r="AS151">
            <v>0</v>
          </cell>
          <cell r="AT151">
            <v>0</v>
          </cell>
          <cell r="AU151">
            <v>0</v>
          </cell>
          <cell r="AW151">
            <v>4081</v>
          </cell>
          <cell r="AX151" t="e">
            <v>#N/A</v>
          </cell>
          <cell r="AY151">
            <v>39699.97</v>
          </cell>
        </row>
        <row r="152">
          <cell r="A152">
            <v>141</v>
          </cell>
          <cell r="B152">
            <v>141</v>
          </cell>
          <cell r="C152">
            <v>132</v>
          </cell>
          <cell r="D152" t="str">
            <v>9.3.</v>
          </cell>
          <cell r="E152" t="str">
            <v>Revegetación de Taludes de Corte</v>
          </cell>
          <cell r="F152" t="str">
            <v>m²</v>
          </cell>
          <cell r="N152" t="str">
            <v>10000*8.82466745620672</v>
          </cell>
          <cell r="Q152">
            <v>88247</v>
          </cell>
          <cell r="R152">
            <v>0.32</v>
          </cell>
          <cell r="S152">
            <v>28239.040000000001</v>
          </cell>
          <cell r="X152">
            <v>0</v>
          </cell>
          <cell r="Y152">
            <v>0.32</v>
          </cell>
          <cell r="Z152">
            <v>0</v>
          </cell>
          <cell r="AE152">
            <v>0</v>
          </cell>
          <cell r="AF152">
            <v>0.32</v>
          </cell>
          <cell r="AG152">
            <v>0</v>
          </cell>
          <cell r="AL152">
            <v>0</v>
          </cell>
          <cell r="AM152">
            <v>0</v>
          </cell>
          <cell r="AN152">
            <v>0</v>
          </cell>
          <cell r="AS152">
            <v>0</v>
          </cell>
          <cell r="AT152">
            <v>0</v>
          </cell>
          <cell r="AU152">
            <v>0</v>
          </cell>
          <cell r="AW152">
            <v>88247</v>
          </cell>
          <cell r="AX152" t="e">
            <v>#N/A</v>
          </cell>
          <cell r="AY152">
            <v>28239.040000000001</v>
          </cell>
        </row>
        <row r="153">
          <cell r="A153">
            <v>142</v>
          </cell>
          <cell r="B153">
            <v>142</v>
          </cell>
          <cell r="C153">
            <v>133</v>
          </cell>
          <cell r="D153" t="str">
            <v>9.4.</v>
          </cell>
          <cell r="E153" t="str">
            <v>Señalizacion Viva</v>
          </cell>
          <cell r="F153" t="str">
            <v>km</v>
          </cell>
          <cell r="N153">
            <v>2.37</v>
          </cell>
          <cell r="Q153">
            <v>3</v>
          </cell>
          <cell r="R153">
            <v>467.91899999999998</v>
          </cell>
          <cell r="S153">
            <v>1403.76</v>
          </cell>
          <cell r="X153">
            <v>0</v>
          </cell>
          <cell r="Y153">
            <v>467.91899999999998</v>
          </cell>
          <cell r="Z153">
            <v>0</v>
          </cell>
          <cell r="AE153">
            <v>0</v>
          </cell>
          <cell r="AF153">
            <v>467.91899999999998</v>
          </cell>
          <cell r="AG153">
            <v>0</v>
          </cell>
          <cell r="AL153">
            <v>0</v>
          </cell>
          <cell r="AM153">
            <v>0</v>
          </cell>
          <cell r="AN153">
            <v>0</v>
          </cell>
          <cell r="AS153">
            <v>0</v>
          </cell>
          <cell r="AT153">
            <v>0</v>
          </cell>
          <cell r="AU153">
            <v>0</v>
          </cell>
          <cell r="AW153">
            <v>3</v>
          </cell>
          <cell r="AX153" t="e">
            <v>#N/A</v>
          </cell>
          <cell r="AY153">
            <v>1403.76</v>
          </cell>
        </row>
        <row r="154">
          <cell r="A154">
            <v>143</v>
          </cell>
          <cell r="B154">
            <v>143</v>
          </cell>
          <cell r="C154">
            <v>134</v>
          </cell>
          <cell r="D154" t="str">
            <v>9.5.</v>
          </cell>
          <cell r="E154" t="str">
            <v>Alambrados</v>
          </cell>
          <cell r="F154" t="str">
            <v>km</v>
          </cell>
          <cell r="N154">
            <v>171.39570000000001</v>
          </cell>
          <cell r="Q154">
            <v>172</v>
          </cell>
          <cell r="R154">
            <v>3966.75</v>
          </cell>
          <cell r="S154">
            <v>682281</v>
          </cell>
          <cell r="X154">
            <v>0</v>
          </cell>
          <cell r="Y154">
            <v>3966.75</v>
          </cell>
          <cell r="Z154">
            <v>0</v>
          </cell>
          <cell r="AE154">
            <v>0</v>
          </cell>
          <cell r="AF154">
            <v>3966.75</v>
          </cell>
          <cell r="AG154">
            <v>0</v>
          </cell>
          <cell r="AL154">
            <v>0</v>
          </cell>
          <cell r="AM154">
            <v>0</v>
          </cell>
          <cell r="AN154">
            <v>0</v>
          </cell>
          <cell r="AS154">
            <v>0</v>
          </cell>
          <cell r="AT154">
            <v>0</v>
          </cell>
          <cell r="AU154">
            <v>0</v>
          </cell>
          <cell r="AW154">
            <v>172</v>
          </cell>
          <cell r="AX154" t="e">
            <v>#N/A</v>
          </cell>
          <cell r="AY154">
            <v>682281</v>
          </cell>
        </row>
        <row r="155">
          <cell r="A155">
            <v>144</v>
          </cell>
          <cell r="B155" t="str">
            <v>X</v>
          </cell>
          <cell r="C155">
            <v>134</v>
          </cell>
          <cell r="D155">
            <v>10</v>
          </cell>
          <cell r="E155" t="str">
            <v>SERVICIOS PARA LA SUPERVISION</v>
          </cell>
          <cell r="I155" t="str">
            <v>Imprevistos</v>
          </cell>
          <cell r="K155">
            <v>0.05</v>
          </cell>
          <cell r="S155">
            <v>759579.03</v>
          </cell>
          <cell r="Z155">
            <v>0</v>
          </cell>
          <cell r="AG155">
            <v>0</v>
          </cell>
          <cell r="AN155">
            <v>0</v>
          </cell>
          <cell r="AU155">
            <v>0</v>
          </cell>
          <cell r="AY155">
            <v>759579.03</v>
          </cell>
        </row>
        <row r="156">
          <cell r="A156">
            <v>145</v>
          </cell>
          <cell r="B156">
            <v>145</v>
          </cell>
          <cell r="C156">
            <v>135</v>
          </cell>
          <cell r="D156" t="str">
            <v>10.1.</v>
          </cell>
          <cell r="E156" t="str">
            <v>Servicio de Alimentación</v>
          </cell>
          <cell r="F156" t="str">
            <v>[h - dia]</v>
          </cell>
          <cell r="N156">
            <v>19361</v>
          </cell>
          <cell r="Q156">
            <v>20330</v>
          </cell>
          <cell r="R156">
            <v>2.5449999999999999</v>
          </cell>
          <cell r="S156">
            <v>51739.85</v>
          </cell>
          <cell r="X156">
            <v>0</v>
          </cell>
          <cell r="Y156">
            <v>2.5449999999999999</v>
          </cell>
          <cell r="Z156">
            <v>0</v>
          </cell>
          <cell r="AE156">
            <v>0</v>
          </cell>
          <cell r="AF156">
            <v>2.5449999999999999</v>
          </cell>
          <cell r="AG156">
            <v>0</v>
          </cell>
          <cell r="AL156">
            <v>0</v>
          </cell>
          <cell r="AM156">
            <v>0</v>
          </cell>
          <cell r="AN156">
            <v>0</v>
          </cell>
          <cell r="AS156">
            <v>0</v>
          </cell>
          <cell r="AT156">
            <v>0</v>
          </cell>
          <cell r="AU156">
            <v>0</v>
          </cell>
          <cell r="AW156">
            <v>20330</v>
          </cell>
          <cell r="AX156" t="e">
            <v>#N/A</v>
          </cell>
          <cell r="AY156">
            <v>51739.85</v>
          </cell>
        </row>
        <row r="157">
          <cell r="A157">
            <v>146</v>
          </cell>
          <cell r="B157">
            <v>146</v>
          </cell>
          <cell r="C157">
            <v>136</v>
          </cell>
          <cell r="D157" t="str">
            <v>10.2.1.</v>
          </cell>
          <cell r="E157" t="str">
            <v>Provisión de Vagonetas de Doble Tracción</v>
          </cell>
          <cell r="F157" t="str">
            <v>[unidad]</v>
          </cell>
          <cell r="N157">
            <v>2</v>
          </cell>
          <cell r="Q157">
            <v>2</v>
          </cell>
          <cell r="R157">
            <v>31380.823</v>
          </cell>
          <cell r="S157">
            <v>62761.65</v>
          </cell>
          <cell r="X157">
            <v>0</v>
          </cell>
          <cell r="Y157">
            <v>31380.823</v>
          </cell>
          <cell r="Z157">
            <v>0</v>
          </cell>
          <cell r="AE157">
            <v>0</v>
          </cell>
          <cell r="AF157">
            <v>31380.823</v>
          </cell>
          <cell r="AG157">
            <v>0</v>
          </cell>
          <cell r="AL157">
            <v>0</v>
          </cell>
          <cell r="AM157">
            <v>0</v>
          </cell>
          <cell r="AN157">
            <v>0</v>
          </cell>
          <cell r="AS157">
            <v>0</v>
          </cell>
          <cell r="AT157">
            <v>0</v>
          </cell>
          <cell r="AU157">
            <v>0</v>
          </cell>
          <cell r="AW157">
            <v>2</v>
          </cell>
          <cell r="AX157" t="e">
            <v>#N/A</v>
          </cell>
          <cell r="AY157">
            <v>62761.65</v>
          </cell>
        </row>
        <row r="158">
          <cell r="A158">
            <v>147</v>
          </cell>
          <cell r="B158">
            <v>147</v>
          </cell>
          <cell r="C158">
            <v>137</v>
          </cell>
          <cell r="D158" t="str">
            <v>10.2.2.</v>
          </cell>
          <cell r="E158" t="str">
            <v>Provisión de Camionetas de Doble Tracción, Cabina Doble</v>
          </cell>
          <cell r="F158" t="str">
            <v>[unidad]</v>
          </cell>
          <cell r="N158">
            <v>7</v>
          </cell>
          <cell r="Q158">
            <v>7</v>
          </cell>
          <cell r="R158">
            <v>19926.379000000001</v>
          </cell>
          <cell r="S158">
            <v>139484.65</v>
          </cell>
          <cell r="X158">
            <v>0</v>
          </cell>
          <cell r="Y158">
            <v>19926.379000000001</v>
          </cell>
          <cell r="Z158">
            <v>0</v>
          </cell>
          <cell r="AE158">
            <v>0</v>
          </cell>
          <cell r="AF158">
            <v>19926.379000000001</v>
          </cell>
          <cell r="AG158">
            <v>0</v>
          </cell>
          <cell r="AL158">
            <v>0</v>
          </cell>
          <cell r="AM158">
            <v>0</v>
          </cell>
          <cell r="AN158">
            <v>0</v>
          </cell>
          <cell r="AS158">
            <v>0</v>
          </cell>
          <cell r="AT158">
            <v>0</v>
          </cell>
          <cell r="AU158">
            <v>0</v>
          </cell>
          <cell r="AW158">
            <v>7</v>
          </cell>
          <cell r="AX158" t="e">
            <v>#N/A</v>
          </cell>
          <cell r="AY158">
            <v>139484.65</v>
          </cell>
        </row>
        <row r="159">
          <cell r="A159">
            <v>148</v>
          </cell>
          <cell r="B159">
            <v>148</v>
          </cell>
          <cell r="C159">
            <v>138</v>
          </cell>
          <cell r="D159" t="str">
            <v>10.3.</v>
          </cell>
          <cell r="E159" t="str">
            <v>Mantenimiento, Lubricantes y Combustibles</v>
          </cell>
          <cell r="F159" t="str">
            <v>[v - mes]</v>
          </cell>
          <cell r="N159">
            <v>360</v>
          </cell>
          <cell r="Q159">
            <v>360</v>
          </cell>
          <cell r="R159">
            <v>275.33300000000003</v>
          </cell>
          <cell r="S159">
            <v>99119.88</v>
          </cell>
          <cell r="X159">
            <v>0</v>
          </cell>
          <cell r="Y159">
            <v>275.33300000000003</v>
          </cell>
          <cell r="Z159">
            <v>0</v>
          </cell>
          <cell r="AE159">
            <v>0</v>
          </cell>
          <cell r="AF159">
            <v>275.33300000000003</v>
          </cell>
          <cell r="AG159">
            <v>0</v>
          </cell>
          <cell r="AL159">
            <v>0</v>
          </cell>
          <cell r="AM159">
            <v>0</v>
          </cell>
          <cell r="AN159">
            <v>0</v>
          </cell>
          <cell r="AS159">
            <v>0</v>
          </cell>
          <cell r="AT159">
            <v>0</v>
          </cell>
          <cell r="AU159">
            <v>0</v>
          </cell>
          <cell r="AW159">
            <v>360</v>
          </cell>
          <cell r="AX159" t="e">
            <v>#N/A</v>
          </cell>
          <cell r="AY159">
            <v>99119.88</v>
          </cell>
        </row>
        <row r="160">
          <cell r="A160">
            <v>149</v>
          </cell>
          <cell r="B160">
            <v>149</v>
          </cell>
          <cell r="C160">
            <v>139</v>
          </cell>
          <cell r="D160" t="str">
            <v>10.4.</v>
          </cell>
          <cell r="E160" t="str">
            <v>Alquiler Vivienda / Oficina Ingeniero</v>
          </cell>
          <cell r="F160" t="str">
            <v>[m² - mes]</v>
          </cell>
          <cell r="N160">
            <v>44550</v>
          </cell>
          <cell r="Q160">
            <v>46778</v>
          </cell>
          <cell r="R160">
            <v>2.3140000000000001</v>
          </cell>
          <cell r="S160">
            <v>108244.29</v>
          </cell>
          <cell r="X160">
            <v>0</v>
          </cell>
          <cell r="Y160">
            <v>2.3140000000000001</v>
          </cell>
          <cell r="Z160">
            <v>0</v>
          </cell>
          <cell r="AE160">
            <v>0</v>
          </cell>
          <cell r="AF160">
            <v>2.3140000000000001</v>
          </cell>
          <cell r="AG160">
            <v>0</v>
          </cell>
          <cell r="AL160">
            <v>0</v>
          </cell>
          <cell r="AM160">
            <v>0</v>
          </cell>
          <cell r="AN160">
            <v>0</v>
          </cell>
          <cell r="AS160">
            <v>0</v>
          </cell>
          <cell r="AT160">
            <v>0</v>
          </cell>
          <cell r="AU160">
            <v>0</v>
          </cell>
          <cell r="AW160">
            <v>46778</v>
          </cell>
          <cell r="AX160" t="e">
            <v>#N/A</v>
          </cell>
          <cell r="AY160">
            <v>108244.29</v>
          </cell>
        </row>
        <row r="161">
          <cell r="A161">
            <v>150</v>
          </cell>
          <cell r="B161" t="str">
            <v>X</v>
          </cell>
          <cell r="C161">
            <v>139</v>
          </cell>
          <cell r="D161">
            <v>11</v>
          </cell>
          <cell r="E161" t="str">
            <v>ESTACION DE PESAJE</v>
          </cell>
          <cell r="I161" t="str">
            <v>Imprevistos</v>
          </cell>
          <cell r="K161">
            <v>0.05</v>
          </cell>
          <cell r="S161">
            <v>461350.32</v>
          </cell>
          <cell r="Z161">
            <v>0</v>
          </cell>
          <cell r="AG161">
            <v>0</v>
          </cell>
          <cell r="AN161">
            <v>0</v>
          </cell>
          <cell r="AU161">
            <v>0</v>
          </cell>
          <cell r="AY161">
            <v>461350.32</v>
          </cell>
        </row>
        <row r="162">
          <cell r="A162">
            <v>151</v>
          </cell>
          <cell r="B162">
            <v>151</v>
          </cell>
          <cell r="C162">
            <v>140</v>
          </cell>
          <cell r="D162" t="str">
            <v>11.1.</v>
          </cell>
          <cell r="E162" t="str">
            <v>Capa Material Granular</v>
          </cell>
          <cell r="F162" t="str">
            <v>[m³]</v>
          </cell>
          <cell r="N162">
            <v>2530.2199999999998</v>
          </cell>
          <cell r="Q162">
            <v>2657</v>
          </cell>
          <cell r="R162">
            <v>24.111000000000001</v>
          </cell>
          <cell r="S162">
            <v>64062.93</v>
          </cell>
          <cell r="X162">
            <v>0</v>
          </cell>
          <cell r="Y162">
            <v>24.111000000000001</v>
          </cell>
          <cell r="Z162">
            <v>0</v>
          </cell>
          <cell r="AE162">
            <v>0</v>
          </cell>
          <cell r="AF162">
            <v>24.111000000000001</v>
          </cell>
          <cell r="AG162">
            <v>0</v>
          </cell>
          <cell r="AL162">
            <v>0</v>
          </cell>
          <cell r="AM162">
            <v>0</v>
          </cell>
          <cell r="AN162">
            <v>0</v>
          </cell>
          <cell r="AS162">
            <v>0</v>
          </cell>
          <cell r="AT162">
            <v>0</v>
          </cell>
          <cell r="AU162">
            <v>0</v>
          </cell>
          <cell r="AW162">
            <v>2657</v>
          </cell>
          <cell r="AX162" t="e">
            <v>#N/A</v>
          </cell>
          <cell r="AY162">
            <v>64062.93</v>
          </cell>
        </row>
        <row r="163">
          <cell r="A163">
            <v>152</v>
          </cell>
          <cell r="B163">
            <v>152</v>
          </cell>
          <cell r="C163">
            <v>141</v>
          </cell>
          <cell r="D163" t="str">
            <v>11.2.</v>
          </cell>
          <cell r="E163" t="str">
            <v>Area Pavimentada</v>
          </cell>
          <cell r="F163" t="str">
            <v>[m²]</v>
          </cell>
          <cell r="N163">
            <v>11320.13</v>
          </cell>
          <cell r="Q163">
            <v>11887</v>
          </cell>
          <cell r="R163">
            <v>20.530999999999999</v>
          </cell>
          <cell r="S163">
            <v>244052</v>
          </cell>
          <cell r="X163">
            <v>0</v>
          </cell>
          <cell r="Y163">
            <v>20.530999999999999</v>
          </cell>
          <cell r="Z163">
            <v>0</v>
          </cell>
          <cell r="AE163">
            <v>0</v>
          </cell>
          <cell r="AF163">
            <v>20.530999999999999</v>
          </cell>
          <cell r="AG163">
            <v>0</v>
          </cell>
          <cell r="AL163">
            <v>0</v>
          </cell>
          <cell r="AM163">
            <v>0</v>
          </cell>
          <cell r="AN163">
            <v>0</v>
          </cell>
          <cell r="AS163">
            <v>0</v>
          </cell>
          <cell r="AT163">
            <v>0</v>
          </cell>
          <cell r="AU163">
            <v>0</v>
          </cell>
          <cell r="AW163">
            <v>11887</v>
          </cell>
          <cell r="AX163" t="e">
            <v>#N/A</v>
          </cell>
          <cell r="AY163">
            <v>244052</v>
          </cell>
        </row>
        <row r="164">
          <cell r="A164">
            <v>153</v>
          </cell>
          <cell r="B164">
            <v>153</v>
          </cell>
          <cell r="C164">
            <v>142</v>
          </cell>
          <cell r="D164" t="str">
            <v>11.3.</v>
          </cell>
          <cell r="E164" t="str">
            <v>Aceras y Pavimento Peatonal Externo</v>
          </cell>
          <cell r="F164" t="str">
            <v>[m²]</v>
          </cell>
          <cell r="N164">
            <v>586.35</v>
          </cell>
          <cell r="Q164">
            <v>616</v>
          </cell>
          <cell r="R164">
            <v>21.331</v>
          </cell>
          <cell r="S164">
            <v>13139.9</v>
          </cell>
          <cell r="X164">
            <v>0</v>
          </cell>
          <cell r="Y164">
            <v>21.331</v>
          </cell>
          <cell r="Z164">
            <v>0</v>
          </cell>
          <cell r="AE164">
            <v>0</v>
          </cell>
          <cell r="AF164">
            <v>21.331</v>
          </cell>
          <cell r="AG164">
            <v>0</v>
          </cell>
          <cell r="AL164">
            <v>0</v>
          </cell>
          <cell r="AM164">
            <v>0</v>
          </cell>
          <cell r="AN164">
            <v>0</v>
          </cell>
          <cell r="AS164">
            <v>0</v>
          </cell>
          <cell r="AT164">
            <v>0</v>
          </cell>
          <cell r="AU164">
            <v>0</v>
          </cell>
          <cell r="AW164">
            <v>616</v>
          </cell>
          <cell r="AX164" t="e">
            <v>#N/A</v>
          </cell>
          <cell r="AY164">
            <v>13139.9</v>
          </cell>
        </row>
        <row r="165">
          <cell r="A165">
            <v>154</v>
          </cell>
          <cell r="B165">
            <v>154</v>
          </cell>
          <cell r="C165">
            <v>143</v>
          </cell>
          <cell r="D165" t="str">
            <v>11.4.</v>
          </cell>
          <cell r="E165" t="str">
            <v>Jardines</v>
          </cell>
          <cell r="F165" t="str">
            <v>[m²]</v>
          </cell>
          <cell r="N165">
            <v>14601.07</v>
          </cell>
          <cell r="Q165">
            <v>15332</v>
          </cell>
          <cell r="R165">
            <v>1.2729999999999999</v>
          </cell>
          <cell r="S165">
            <v>19517.64</v>
          </cell>
          <cell r="X165">
            <v>0</v>
          </cell>
          <cell r="Y165">
            <v>1.2729999999999999</v>
          </cell>
          <cell r="Z165">
            <v>0</v>
          </cell>
          <cell r="AE165">
            <v>0</v>
          </cell>
          <cell r="AF165">
            <v>1.2729999999999999</v>
          </cell>
          <cell r="AG165">
            <v>0</v>
          </cell>
          <cell r="AL165">
            <v>0</v>
          </cell>
          <cell r="AM165">
            <v>0</v>
          </cell>
          <cell r="AN165">
            <v>0</v>
          </cell>
          <cell r="AS165">
            <v>0</v>
          </cell>
          <cell r="AT165">
            <v>0</v>
          </cell>
          <cell r="AU165">
            <v>0</v>
          </cell>
          <cell r="AW165">
            <v>15332</v>
          </cell>
          <cell r="AX165" t="e">
            <v>#N/A</v>
          </cell>
          <cell r="AY165">
            <v>19517.64</v>
          </cell>
        </row>
        <row r="166">
          <cell r="A166">
            <v>155</v>
          </cell>
          <cell r="B166">
            <v>155</v>
          </cell>
          <cell r="C166">
            <v>144</v>
          </cell>
          <cell r="D166" t="str">
            <v>11.5.</v>
          </cell>
          <cell r="E166" t="str">
            <v>Cerco Perimetral</v>
          </cell>
          <cell r="F166" t="str">
            <v>[m]</v>
          </cell>
          <cell r="N166">
            <v>512.97</v>
          </cell>
          <cell r="Q166">
            <v>539</v>
          </cell>
          <cell r="R166">
            <v>29.25</v>
          </cell>
          <cell r="S166">
            <v>15765.75</v>
          </cell>
          <cell r="X166">
            <v>0</v>
          </cell>
          <cell r="Y166">
            <v>29.25</v>
          </cell>
          <cell r="Z166">
            <v>0</v>
          </cell>
          <cell r="AE166">
            <v>0</v>
          </cell>
          <cell r="AF166">
            <v>29.25</v>
          </cell>
          <cell r="AG166">
            <v>0</v>
          </cell>
          <cell r="AL166">
            <v>0</v>
          </cell>
          <cell r="AM166">
            <v>0</v>
          </cell>
          <cell r="AN166">
            <v>0</v>
          </cell>
          <cell r="AS166">
            <v>0</v>
          </cell>
          <cell r="AT166">
            <v>0</v>
          </cell>
          <cell r="AU166">
            <v>0</v>
          </cell>
          <cell r="AW166">
            <v>539</v>
          </cell>
          <cell r="AX166" t="e">
            <v>#N/A</v>
          </cell>
          <cell r="AY166">
            <v>15765.75</v>
          </cell>
        </row>
        <row r="167">
          <cell r="A167">
            <v>156</v>
          </cell>
          <cell r="B167">
            <v>156</v>
          </cell>
          <cell r="C167">
            <v>145</v>
          </cell>
          <cell r="D167" t="str">
            <v>11.6.</v>
          </cell>
          <cell r="E167" t="str">
            <v>Areas Construidas Cerradas</v>
          </cell>
          <cell r="F167" t="str">
            <v>[m²]</v>
          </cell>
          <cell r="N167">
            <v>1184.02</v>
          </cell>
          <cell r="Q167">
            <v>1244</v>
          </cell>
          <cell r="R167">
            <v>117.047</v>
          </cell>
          <cell r="S167">
            <v>145606.47</v>
          </cell>
          <cell r="X167">
            <v>0</v>
          </cell>
          <cell r="Y167">
            <v>117.047</v>
          </cell>
          <cell r="Z167">
            <v>0</v>
          </cell>
          <cell r="AE167">
            <v>0</v>
          </cell>
          <cell r="AF167">
            <v>117.047</v>
          </cell>
          <cell r="AG167">
            <v>0</v>
          </cell>
          <cell r="AL167">
            <v>0</v>
          </cell>
          <cell r="AM167">
            <v>0</v>
          </cell>
          <cell r="AN167">
            <v>0</v>
          </cell>
          <cell r="AS167">
            <v>0</v>
          </cell>
          <cell r="AT167">
            <v>0</v>
          </cell>
          <cell r="AU167">
            <v>0</v>
          </cell>
          <cell r="AW167">
            <v>1244</v>
          </cell>
          <cell r="AX167" t="e">
            <v>#N/A</v>
          </cell>
          <cell r="AY167">
            <v>145606.47</v>
          </cell>
        </row>
        <row r="168">
          <cell r="A168">
            <v>157</v>
          </cell>
          <cell r="B168">
            <v>157</v>
          </cell>
          <cell r="C168">
            <v>146</v>
          </cell>
          <cell r="D168" t="str">
            <v>11.8.</v>
          </cell>
          <cell r="E168" t="str">
            <v xml:space="preserve">Provisión Energía Eléctrica e Iluminación Exterior </v>
          </cell>
          <cell r="F168" t="str">
            <v>[glb]</v>
          </cell>
          <cell r="N168">
            <v>1</v>
          </cell>
          <cell r="Q168">
            <v>1</v>
          </cell>
          <cell r="R168">
            <v>30866.181</v>
          </cell>
          <cell r="S168">
            <v>30866.18</v>
          </cell>
          <cell r="X168">
            <v>0</v>
          </cell>
          <cell r="Y168">
            <v>30866.181</v>
          </cell>
          <cell r="Z168">
            <v>0</v>
          </cell>
          <cell r="AE168">
            <v>0</v>
          </cell>
          <cell r="AF168">
            <v>30866.181</v>
          </cell>
          <cell r="AG168">
            <v>0</v>
          </cell>
          <cell r="AL168">
            <v>0</v>
          </cell>
          <cell r="AM168">
            <v>0</v>
          </cell>
          <cell r="AN168">
            <v>0</v>
          </cell>
          <cell r="AS168">
            <v>0</v>
          </cell>
          <cell r="AT168">
            <v>0</v>
          </cell>
          <cell r="AU168">
            <v>0</v>
          </cell>
          <cell r="AW168">
            <v>1</v>
          </cell>
          <cell r="AX168" t="e">
            <v>#N/A</v>
          </cell>
          <cell r="AY168">
            <v>30866.18</v>
          </cell>
        </row>
        <row r="169">
          <cell r="A169">
            <v>158</v>
          </cell>
          <cell r="B169">
            <v>158</v>
          </cell>
          <cell r="C169">
            <v>147</v>
          </cell>
          <cell r="D169" t="str">
            <v>11.9.</v>
          </cell>
          <cell r="E169" t="str">
            <v>Tanque Almacenamiento de Agua Potable y Sistema de Distribución</v>
          </cell>
          <cell r="F169" t="str">
            <v>[glb]</v>
          </cell>
          <cell r="N169">
            <v>1</v>
          </cell>
          <cell r="Q169">
            <v>1</v>
          </cell>
          <cell r="R169">
            <v>27716.536</v>
          </cell>
          <cell r="S169">
            <v>27716.54</v>
          </cell>
          <cell r="X169">
            <v>0</v>
          </cell>
          <cell r="Y169">
            <v>27716.536</v>
          </cell>
          <cell r="Z169">
            <v>0</v>
          </cell>
          <cell r="AE169">
            <v>0</v>
          </cell>
          <cell r="AF169">
            <v>27716.536</v>
          </cell>
          <cell r="AG169">
            <v>0</v>
          </cell>
          <cell r="AL169">
            <v>0</v>
          </cell>
          <cell r="AM169">
            <v>0</v>
          </cell>
          <cell r="AN169">
            <v>0</v>
          </cell>
          <cell r="AS169">
            <v>0</v>
          </cell>
          <cell r="AT169">
            <v>0</v>
          </cell>
          <cell r="AU169">
            <v>0</v>
          </cell>
          <cell r="AW169">
            <v>1</v>
          </cell>
          <cell r="AX169" t="e">
            <v>#N/A</v>
          </cell>
          <cell r="AY169">
            <v>27716.54</v>
          </cell>
        </row>
        <row r="170">
          <cell r="A170">
            <v>159</v>
          </cell>
          <cell r="B170">
            <v>159</v>
          </cell>
          <cell r="C170">
            <v>148</v>
          </cell>
          <cell r="D170" t="str">
            <v>11.10.</v>
          </cell>
          <cell r="E170" t="str">
            <v>Provisión del Sistema de Alcantarillado y Pozo Séptico</v>
          </cell>
          <cell r="F170" t="str">
            <v>[glb]</v>
          </cell>
          <cell r="N170">
            <v>1</v>
          </cell>
          <cell r="Q170">
            <v>1</v>
          </cell>
          <cell r="R170">
            <v>36674.423000000003</v>
          </cell>
          <cell r="S170">
            <v>36674.42</v>
          </cell>
          <cell r="X170">
            <v>0</v>
          </cell>
          <cell r="Y170">
            <v>36674.423000000003</v>
          </cell>
          <cell r="Z170">
            <v>0</v>
          </cell>
          <cell r="AE170">
            <v>0</v>
          </cell>
          <cell r="AF170">
            <v>36674.423000000003</v>
          </cell>
          <cell r="AG170">
            <v>0</v>
          </cell>
          <cell r="AL170">
            <v>0</v>
          </cell>
          <cell r="AM170">
            <v>0</v>
          </cell>
          <cell r="AN170">
            <v>0</v>
          </cell>
          <cell r="AS170">
            <v>0</v>
          </cell>
          <cell r="AT170">
            <v>0</v>
          </cell>
          <cell r="AU170">
            <v>0</v>
          </cell>
          <cell r="AW170">
            <v>1</v>
          </cell>
          <cell r="AX170" t="e">
            <v>#N/A</v>
          </cell>
          <cell r="AY170">
            <v>36674.42</v>
          </cell>
        </row>
        <row r="171">
          <cell r="A171">
            <v>160</v>
          </cell>
          <cell r="B171" t="str">
            <v>X</v>
          </cell>
          <cell r="C171">
            <v>148</v>
          </cell>
          <cell r="D171">
            <v>12</v>
          </cell>
          <cell r="E171" t="str">
            <v>ESTACION DE PEAJE</v>
          </cell>
          <cell r="I171" t="str">
            <v>Imprevistos</v>
          </cell>
          <cell r="K171">
            <v>0.05</v>
          </cell>
          <cell r="S171">
            <v>597401.83000000019</v>
          </cell>
          <cell r="Z171">
            <v>0</v>
          </cell>
          <cell r="AG171">
            <v>0</v>
          </cell>
          <cell r="AN171">
            <v>0</v>
          </cell>
          <cell r="AU171">
            <v>0</v>
          </cell>
          <cell r="AY171">
            <v>597401.83000000019</v>
          </cell>
        </row>
        <row r="172">
          <cell r="A172">
            <v>161</v>
          </cell>
          <cell r="B172">
            <v>161</v>
          </cell>
          <cell r="C172">
            <v>149</v>
          </cell>
          <cell r="D172" t="str">
            <v>12.1.</v>
          </cell>
          <cell r="E172" t="str">
            <v>Area Pavimentada</v>
          </cell>
          <cell r="F172" t="str">
            <v>[m²]</v>
          </cell>
          <cell r="N172">
            <v>9105.73</v>
          </cell>
          <cell r="Q172">
            <v>9562</v>
          </cell>
          <cell r="R172">
            <v>20.530999999999999</v>
          </cell>
          <cell r="S172">
            <v>196317.42</v>
          </cell>
          <cell r="X172">
            <v>0</v>
          </cell>
          <cell r="Y172">
            <v>20.530999999999999</v>
          </cell>
          <cell r="Z172">
            <v>0</v>
          </cell>
          <cell r="AE172">
            <v>0</v>
          </cell>
          <cell r="AF172">
            <v>20.530999999999999</v>
          </cell>
          <cell r="AG172">
            <v>0</v>
          </cell>
          <cell r="AL172">
            <v>0</v>
          </cell>
          <cell r="AM172">
            <v>0</v>
          </cell>
          <cell r="AN172">
            <v>0</v>
          </cell>
          <cell r="AS172">
            <v>0</v>
          </cell>
          <cell r="AT172">
            <v>0</v>
          </cell>
          <cell r="AU172">
            <v>0</v>
          </cell>
          <cell r="AW172">
            <v>9562</v>
          </cell>
          <cell r="AX172" t="e">
            <v>#N/A</v>
          </cell>
          <cell r="AY172">
            <v>196317.42</v>
          </cell>
        </row>
        <row r="173">
          <cell r="A173">
            <v>162</v>
          </cell>
          <cell r="B173">
            <v>162</v>
          </cell>
          <cell r="C173">
            <v>150</v>
          </cell>
          <cell r="D173" t="str">
            <v>12.2.</v>
          </cell>
          <cell r="E173" t="str">
            <v>Area Construida Cerrada</v>
          </cell>
          <cell r="F173" t="str">
            <v>[m²]</v>
          </cell>
          <cell r="N173">
            <v>224.47</v>
          </cell>
          <cell r="Q173">
            <v>236</v>
          </cell>
          <cell r="R173">
            <v>117.047</v>
          </cell>
          <cell r="S173">
            <v>27623.09</v>
          </cell>
          <cell r="X173">
            <v>0</v>
          </cell>
          <cell r="Y173">
            <v>117.047</v>
          </cell>
          <cell r="Z173">
            <v>0</v>
          </cell>
          <cell r="AE173">
            <v>0</v>
          </cell>
          <cell r="AF173">
            <v>117.047</v>
          </cell>
          <cell r="AG173">
            <v>0</v>
          </cell>
          <cell r="AL173">
            <v>0</v>
          </cell>
          <cell r="AM173">
            <v>0</v>
          </cell>
          <cell r="AN173">
            <v>0</v>
          </cell>
          <cell r="AS173">
            <v>0</v>
          </cell>
          <cell r="AT173">
            <v>0</v>
          </cell>
          <cell r="AU173">
            <v>0</v>
          </cell>
          <cell r="AW173">
            <v>236</v>
          </cell>
          <cell r="AX173" t="e">
            <v>#N/A</v>
          </cell>
          <cell r="AY173">
            <v>27623.09</v>
          </cell>
        </row>
        <row r="174">
          <cell r="A174">
            <v>163</v>
          </cell>
          <cell r="B174">
            <v>163</v>
          </cell>
          <cell r="C174">
            <v>151</v>
          </cell>
          <cell r="D174" t="str">
            <v>12.3.</v>
          </cell>
          <cell r="E174" t="str">
            <v>Area Construida Abierta</v>
          </cell>
          <cell r="F174" t="str">
            <v>[m²]</v>
          </cell>
          <cell r="N174">
            <v>220.2</v>
          </cell>
          <cell r="Q174">
            <v>232</v>
          </cell>
          <cell r="R174">
            <v>80.402000000000001</v>
          </cell>
          <cell r="S174">
            <v>18653.259999999998</v>
          </cell>
          <cell r="X174">
            <v>0</v>
          </cell>
          <cell r="Y174">
            <v>80.402000000000001</v>
          </cell>
          <cell r="Z174">
            <v>0</v>
          </cell>
          <cell r="AE174">
            <v>0</v>
          </cell>
          <cell r="AF174">
            <v>80.402000000000001</v>
          </cell>
          <cell r="AG174">
            <v>0</v>
          </cell>
          <cell r="AL174">
            <v>0</v>
          </cell>
          <cell r="AM174">
            <v>0</v>
          </cell>
          <cell r="AN174">
            <v>0</v>
          </cell>
          <cell r="AS174">
            <v>0</v>
          </cell>
          <cell r="AT174">
            <v>0</v>
          </cell>
          <cell r="AU174">
            <v>0</v>
          </cell>
          <cell r="AW174">
            <v>232</v>
          </cell>
          <cell r="AX174" t="e">
            <v>#N/A</v>
          </cell>
          <cell r="AY174">
            <v>18653.259999999998</v>
          </cell>
        </row>
        <row r="175">
          <cell r="A175">
            <v>164</v>
          </cell>
          <cell r="B175">
            <v>164</v>
          </cell>
          <cell r="C175">
            <v>152</v>
          </cell>
          <cell r="D175" t="str">
            <v>12.4.</v>
          </cell>
          <cell r="E175" t="str">
            <v>Jardines</v>
          </cell>
          <cell r="F175" t="str">
            <v>[m²]</v>
          </cell>
          <cell r="N175">
            <v>3733.96</v>
          </cell>
          <cell r="Q175">
            <v>3921</v>
          </cell>
          <cell r="R175">
            <v>1.2729999999999999</v>
          </cell>
          <cell r="S175">
            <v>4991.43</v>
          </cell>
          <cell r="X175">
            <v>0</v>
          </cell>
          <cell r="Y175">
            <v>1.2729999999999999</v>
          </cell>
          <cell r="Z175">
            <v>0</v>
          </cell>
          <cell r="AE175">
            <v>0</v>
          </cell>
          <cell r="AF175">
            <v>1.2729999999999999</v>
          </cell>
          <cell r="AG175">
            <v>0</v>
          </cell>
          <cell r="AL175">
            <v>0</v>
          </cell>
          <cell r="AM175">
            <v>0</v>
          </cell>
          <cell r="AN175">
            <v>0</v>
          </cell>
          <cell r="AS175">
            <v>0</v>
          </cell>
          <cell r="AT175">
            <v>0</v>
          </cell>
          <cell r="AU175">
            <v>0</v>
          </cell>
          <cell r="AW175">
            <v>3921</v>
          </cell>
          <cell r="AX175" t="e">
            <v>#N/A</v>
          </cell>
          <cell r="AY175">
            <v>4991.43</v>
          </cell>
        </row>
        <row r="176">
          <cell r="A176">
            <v>165</v>
          </cell>
          <cell r="B176">
            <v>165</v>
          </cell>
          <cell r="C176">
            <v>153</v>
          </cell>
          <cell r="D176" t="str">
            <v>12.5.</v>
          </cell>
          <cell r="E176" t="str">
            <v>Aceras</v>
          </cell>
          <cell r="F176" t="str">
            <v>[m²]</v>
          </cell>
          <cell r="N176">
            <v>1954.21</v>
          </cell>
          <cell r="Q176">
            <v>2052</v>
          </cell>
          <cell r="R176">
            <v>21.331</v>
          </cell>
          <cell r="S176">
            <v>43771.21</v>
          </cell>
          <cell r="X176">
            <v>0</v>
          </cell>
          <cell r="Y176">
            <v>21.331</v>
          </cell>
          <cell r="Z176">
            <v>0</v>
          </cell>
          <cell r="AE176">
            <v>0</v>
          </cell>
          <cell r="AF176">
            <v>21.331</v>
          </cell>
          <cell r="AG176">
            <v>0</v>
          </cell>
          <cell r="AL176">
            <v>0</v>
          </cell>
          <cell r="AM176">
            <v>0</v>
          </cell>
          <cell r="AN176">
            <v>0</v>
          </cell>
          <cell r="AS176">
            <v>0</v>
          </cell>
          <cell r="AT176">
            <v>0</v>
          </cell>
          <cell r="AU176">
            <v>0</v>
          </cell>
          <cell r="AW176">
            <v>2052</v>
          </cell>
          <cell r="AX176" t="e">
            <v>#N/A</v>
          </cell>
          <cell r="AY176">
            <v>43771.21</v>
          </cell>
        </row>
        <row r="177">
          <cell r="A177">
            <v>166</v>
          </cell>
          <cell r="B177">
            <v>166</v>
          </cell>
          <cell r="C177">
            <v>154</v>
          </cell>
          <cell r="D177" t="str">
            <v>12.6.</v>
          </cell>
          <cell r="E177" t="str">
            <v>Capa Material Granular</v>
          </cell>
          <cell r="F177" t="str">
            <v>[m³]</v>
          </cell>
          <cell r="N177">
            <v>2010</v>
          </cell>
          <cell r="Q177">
            <v>2111</v>
          </cell>
          <cell r="R177">
            <v>24.111000000000001</v>
          </cell>
          <cell r="S177">
            <v>50898.32</v>
          </cell>
          <cell r="X177">
            <v>0</v>
          </cell>
          <cell r="Y177">
            <v>24.111000000000001</v>
          </cell>
          <cell r="Z177">
            <v>0</v>
          </cell>
          <cell r="AE177">
            <v>0</v>
          </cell>
          <cell r="AF177">
            <v>24.111000000000001</v>
          </cell>
          <cell r="AG177">
            <v>0</v>
          </cell>
          <cell r="AL177">
            <v>0</v>
          </cell>
          <cell r="AM177">
            <v>0</v>
          </cell>
          <cell r="AN177">
            <v>0</v>
          </cell>
          <cell r="AS177">
            <v>0</v>
          </cell>
          <cell r="AT177">
            <v>0</v>
          </cell>
          <cell r="AU177">
            <v>0</v>
          </cell>
          <cell r="AW177">
            <v>2111</v>
          </cell>
          <cell r="AX177" t="e">
            <v>#N/A</v>
          </cell>
          <cell r="AY177">
            <v>50898.32</v>
          </cell>
        </row>
        <row r="178">
          <cell r="A178">
            <v>167</v>
          </cell>
          <cell r="B178">
            <v>167</v>
          </cell>
          <cell r="C178">
            <v>155</v>
          </cell>
          <cell r="D178" t="str">
            <v>12.7.</v>
          </cell>
          <cell r="E178" t="str">
            <v>Cerco Perimetral</v>
          </cell>
          <cell r="F178" t="str">
            <v>[m]</v>
          </cell>
          <cell r="N178">
            <v>76.290000000000006</v>
          </cell>
          <cell r="Q178">
            <v>81</v>
          </cell>
          <cell r="R178">
            <v>29.25</v>
          </cell>
          <cell r="S178">
            <v>2369.25</v>
          </cell>
          <cell r="X178">
            <v>0</v>
          </cell>
          <cell r="Y178">
            <v>29.25</v>
          </cell>
          <cell r="Z178">
            <v>0</v>
          </cell>
          <cell r="AE178">
            <v>0</v>
          </cell>
          <cell r="AF178">
            <v>29.25</v>
          </cell>
          <cell r="AG178">
            <v>0</v>
          </cell>
          <cell r="AL178">
            <v>0</v>
          </cell>
          <cell r="AM178">
            <v>0</v>
          </cell>
          <cell r="AN178">
            <v>0</v>
          </cell>
          <cell r="AS178">
            <v>0</v>
          </cell>
          <cell r="AT178">
            <v>0</v>
          </cell>
          <cell r="AU178">
            <v>0</v>
          </cell>
          <cell r="AW178">
            <v>81</v>
          </cell>
          <cell r="AX178" t="e">
            <v>#N/A</v>
          </cell>
          <cell r="AY178">
            <v>2369.25</v>
          </cell>
        </row>
        <row r="179">
          <cell r="A179">
            <v>168</v>
          </cell>
          <cell r="B179">
            <v>168</v>
          </cell>
          <cell r="C179">
            <v>156</v>
          </cell>
          <cell r="D179" t="str">
            <v>12.8.</v>
          </cell>
          <cell r="E179" t="str">
            <v>Provisión Energía Eléctrica e Iluminación Exterior</v>
          </cell>
          <cell r="F179" t="str">
            <v>[glb]</v>
          </cell>
          <cell r="N179">
            <v>1</v>
          </cell>
          <cell r="Q179">
            <v>1</v>
          </cell>
          <cell r="R179">
            <v>26030.494999999999</v>
          </cell>
          <cell r="S179">
            <v>26030.5</v>
          </cell>
          <cell r="X179">
            <v>0</v>
          </cell>
          <cell r="Y179">
            <v>26030.494999999999</v>
          </cell>
          <cell r="Z179">
            <v>0</v>
          </cell>
          <cell r="AE179">
            <v>0</v>
          </cell>
          <cell r="AF179">
            <v>26030.494999999999</v>
          </cell>
          <cell r="AG179">
            <v>0</v>
          </cell>
          <cell r="AL179">
            <v>0</v>
          </cell>
          <cell r="AM179">
            <v>0</v>
          </cell>
          <cell r="AN179">
            <v>0</v>
          </cell>
          <cell r="AS179">
            <v>0</v>
          </cell>
          <cell r="AT179">
            <v>0</v>
          </cell>
          <cell r="AU179">
            <v>0</v>
          </cell>
          <cell r="AW179">
            <v>1</v>
          </cell>
          <cell r="AX179" t="e">
            <v>#N/A</v>
          </cell>
          <cell r="AY179">
            <v>26030.5</v>
          </cell>
        </row>
        <row r="180">
          <cell r="A180">
            <v>169</v>
          </cell>
          <cell r="B180">
            <v>169</v>
          </cell>
          <cell r="C180">
            <v>157</v>
          </cell>
          <cell r="D180" t="str">
            <v>12.9.</v>
          </cell>
          <cell r="E180" t="str">
            <v>Provisión del Sistema de Alcantarillado y Pozo Séptico</v>
          </cell>
          <cell r="F180" t="str">
            <v>[glb]</v>
          </cell>
          <cell r="N180">
            <v>1</v>
          </cell>
          <cell r="Q180">
            <v>1</v>
          </cell>
          <cell r="R180">
            <v>18472.116000000002</v>
          </cell>
          <cell r="S180">
            <v>18472.12</v>
          </cell>
          <cell r="X180">
            <v>0</v>
          </cell>
          <cell r="Y180">
            <v>18472.116000000002</v>
          </cell>
          <cell r="Z180">
            <v>0</v>
          </cell>
          <cell r="AE180">
            <v>0</v>
          </cell>
          <cell r="AF180">
            <v>18472.116000000002</v>
          </cell>
          <cell r="AG180">
            <v>0</v>
          </cell>
          <cell r="AL180">
            <v>0</v>
          </cell>
          <cell r="AM180">
            <v>0</v>
          </cell>
          <cell r="AN180">
            <v>0</v>
          </cell>
          <cell r="AS180">
            <v>0</v>
          </cell>
          <cell r="AT180">
            <v>0</v>
          </cell>
          <cell r="AU180">
            <v>0</v>
          </cell>
          <cell r="AW180">
            <v>1</v>
          </cell>
          <cell r="AX180" t="e">
            <v>#N/A</v>
          </cell>
          <cell r="AY180">
            <v>18472.12</v>
          </cell>
        </row>
        <row r="181">
          <cell r="A181">
            <v>170</v>
          </cell>
          <cell r="B181">
            <v>170</v>
          </cell>
          <cell r="C181">
            <v>158</v>
          </cell>
          <cell r="D181" t="str">
            <v>12.10.</v>
          </cell>
          <cell r="E181" t="str">
            <v>Separador New Jersey</v>
          </cell>
          <cell r="F181" t="str">
            <v>[m]</v>
          </cell>
          <cell r="N181">
            <v>360</v>
          </cell>
          <cell r="Q181">
            <v>378</v>
          </cell>
          <cell r="R181">
            <v>45.195999999999998</v>
          </cell>
          <cell r="S181">
            <v>17084.09</v>
          </cell>
          <cell r="X181">
            <v>0</v>
          </cell>
          <cell r="Y181">
            <v>45.195999999999998</v>
          </cell>
          <cell r="Z181">
            <v>0</v>
          </cell>
          <cell r="AE181">
            <v>0</v>
          </cell>
          <cell r="AF181">
            <v>45.195999999999998</v>
          </cell>
          <cell r="AG181">
            <v>0</v>
          </cell>
          <cell r="AL181">
            <v>0</v>
          </cell>
          <cell r="AM181">
            <v>0</v>
          </cell>
          <cell r="AN181">
            <v>0</v>
          </cell>
          <cell r="AS181">
            <v>0</v>
          </cell>
          <cell r="AT181">
            <v>0</v>
          </cell>
          <cell r="AU181">
            <v>0</v>
          </cell>
          <cell r="AW181">
            <v>378</v>
          </cell>
          <cell r="AX181" t="e">
            <v>#N/A</v>
          </cell>
          <cell r="AY181">
            <v>17084.09</v>
          </cell>
        </row>
        <row r="182">
          <cell r="A182">
            <v>171</v>
          </cell>
          <cell r="B182" t="str">
            <v>X</v>
          </cell>
          <cell r="C182">
            <v>158</v>
          </cell>
          <cell r="D182">
            <v>13</v>
          </cell>
          <cell r="E182" t="str">
            <v>CONSTRUCCION CAMPAMENTO PARA EL S.N.C.</v>
          </cell>
          <cell r="I182" t="str">
            <v>Imprevistos</v>
          </cell>
          <cell r="K182">
            <v>0.05</v>
          </cell>
          <cell r="S182">
            <v>406210.69000000006</v>
          </cell>
          <cell r="Z182">
            <v>0</v>
          </cell>
          <cell r="AG182">
            <v>0</v>
          </cell>
          <cell r="AN182">
            <v>0</v>
          </cell>
          <cell r="AU182">
            <v>0</v>
          </cell>
          <cell r="AY182">
            <v>406210.69000000006</v>
          </cell>
        </row>
        <row r="183">
          <cell r="A183">
            <v>172</v>
          </cell>
          <cell r="B183">
            <v>172</v>
          </cell>
          <cell r="C183">
            <v>159</v>
          </cell>
          <cell r="D183" t="str">
            <v>13.1.</v>
          </cell>
          <cell r="E183" t="str">
            <v>Area Pavimentada</v>
          </cell>
          <cell r="F183" t="str">
            <v>[m²]</v>
          </cell>
          <cell r="N183">
            <v>1164.96</v>
          </cell>
          <cell r="Q183">
            <v>1224</v>
          </cell>
          <cell r="R183">
            <v>20.530999999999999</v>
          </cell>
          <cell r="S183">
            <v>25129.94</v>
          </cell>
          <cell r="X183">
            <v>0</v>
          </cell>
          <cell r="Y183">
            <v>20.530999999999999</v>
          </cell>
          <cell r="Z183">
            <v>0</v>
          </cell>
          <cell r="AE183">
            <v>0</v>
          </cell>
          <cell r="AF183">
            <v>20.530999999999999</v>
          </cell>
          <cell r="AG183">
            <v>0</v>
          </cell>
          <cell r="AL183">
            <v>0</v>
          </cell>
          <cell r="AM183">
            <v>0</v>
          </cell>
          <cell r="AN183">
            <v>0</v>
          </cell>
          <cell r="AS183">
            <v>0</v>
          </cell>
          <cell r="AT183">
            <v>0</v>
          </cell>
          <cell r="AU183">
            <v>0</v>
          </cell>
          <cell r="AW183">
            <v>1224</v>
          </cell>
          <cell r="AX183" t="e">
            <v>#N/A</v>
          </cell>
          <cell r="AY183">
            <v>25129.94</v>
          </cell>
        </row>
        <row r="184">
          <cell r="A184">
            <v>173</v>
          </cell>
          <cell r="B184">
            <v>173</v>
          </cell>
          <cell r="C184">
            <v>160</v>
          </cell>
          <cell r="D184" t="str">
            <v>13.2.</v>
          </cell>
          <cell r="E184" t="str">
            <v>Area Construida Cerrada</v>
          </cell>
          <cell r="F184" t="str">
            <v>[m²]</v>
          </cell>
          <cell r="N184">
            <v>1579</v>
          </cell>
          <cell r="Q184">
            <v>1658</v>
          </cell>
          <cell r="R184">
            <v>117.047</v>
          </cell>
          <cell r="S184">
            <v>194063.93</v>
          </cell>
          <cell r="X184">
            <v>0</v>
          </cell>
          <cell r="Y184">
            <v>117.047</v>
          </cell>
          <cell r="Z184">
            <v>0</v>
          </cell>
          <cell r="AE184">
            <v>0</v>
          </cell>
          <cell r="AF184">
            <v>117.047</v>
          </cell>
          <cell r="AG184">
            <v>0</v>
          </cell>
          <cell r="AL184">
            <v>0</v>
          </cell>
          <cell r="AM184">
            <v>0</v>
          </cell>
          <cell r="AN184">
            <v>0</v>
          </cell>
          <cell r="AS184">
            <v>0</v>
          </cell>
          <cell r="AT184">
            <v>0</v>
          </cell>
          <cell r="AU184">
            <v>0</v>
          </cell>
          <cell r="AW184">
            <v>1658</v>
          </cell>
          <cell r="AX184" t="e">
            <v>#N/A</v>
          </cell>
          <cell r="AY184">
            <v>194063.93</v>
          </cell>
        </row>
        <row r="185">
          <cell r="A185">
            <v>174</v>
          </cell>
          <cell r="B185">
            <v>174</v>
          </cell>
          <cell r="C185">
            <v>161</v>
          </cell>
          <cell r="D185" t="str">
            <v>13.3.</v>
          </cell>
          <cell r="E185" t="str">
            <v>Area Construida Abierta</v>
          </cell>
          <cell r="F185" t="str">
            <v>[m²]</v>
          </cell>
          <cell r="N185">
            <v>121</v>
          </cell>
          <cell r="Q185">
            <v>128</v>
          </cell>
          <cell r="R185">
            <v>80.402000000000001</v>
          </cell>
          <cell r="S185">
            <v>10291.459999999999</v>
          </cell>
          <cell r="X185">
            <v>0</v>
          </cell>
          <cell r="Y185">
            <v>80.402000000000001</v>
          </cell>
          <cell r="Z185">
            <v>0</v>
          </cell>
          <cell r="AE185">
            <v>0</v>
          </cell>
          <cell r="AF185">
            <v>80.402000000000001</v>
          </cell>
          <cell r="AG185">
            <v>0</v>
          </cell>
          <cell r="AL185">
            <v>0</v>
          </cell>
          <cell r="AM185">
            <v>0</v>
          </cell>
          <cell r="AN185">
            <v>0</v>
          </cell>
          <cell r="AS185">
            <v>0</v>
          </cell>
          <cell r="AT185">
            <v>0</v>
          </cell>
          <cell r="AU185">
            <v>0</v>
          </cell>
          <cell r="AW185">
            <v>128</v>
          </cell>
          <cell r="AX185" t="e">
            <v>#N/A</v>
          </cell>
          <cell r="AY185">
            <v>10291.459999999999</v>
          </cell>
        </row>
        <row r="186">
          <cell r="A186">
            <v>175</v>
          </cell>
          <cell r="B186">
            <v>175</v>
          </cell>
          <cell r="C186">
            <v>162</v>
          </cell>
          <cell r="D186" t="str">
            <v>13.4.</v>
          </cell>
          <cell r="E186" t="str">
            <v>Jardines</v>
          </cell>
          <cell r="F186" t="str">
            <v>[m²]</v>
          </cell>
          <cell r="N186">
            <v>329.21</v>
          </cell>
          <cell r="Q186">
            <v>346</v>
          </cell>
          <cell r="R186">
            <v>1.2729999999999999</v>
          </cell>
          <cell r="S186">
            <v>440.46</v>
          </cell>
          <cell r="X186">
            <v>0</v>
          </cell>
          <cell r="Y186">
            <v>1.2729999999999999</v>
          </cell>
          <cell r="Z186">
            <v>0</v>
          </cell>
          <cell r="AE186">
            <v>0</v>
          </cell>
          <cell r="AF186">
            <v>1.2729999999999999</v>
          </cell>
          <cell r="AG186">
            <v>0</v>
          </cell>
          <cell r="AL186">
            <v>0</v>
          </cell>
          <cell r="AM186">
            <v>0</v>
          </cell>
          <cell r="AN186">
            <v>0</v>
          </cell>
          <cell r="AS186">
            <v>0</v>
          </cell>
          <cell r="AT186">
            <v>0</v>
          </cell>
          <cell r="AU186">
            <v>0</v>
          </cell>
          <cell r="AW186">
            <v>346</v>
          </cell>
          <cell r="AX186" t="e">
            <v>#N/A</v>
          </cell>
          <cell r="AY186">
            <v>440.46</v>
          </cell>
        </row>
        <row r="187">
          <cell r="A187">
            <v>176</v>
          </cell>
          <cell r="B187">
            <v>176</v>
          </cell>
          <cell r="C187">
            <v>163</v>
          </cell>
          <cell r="D187" t="str">
            <v>13.5.</v>
          </cell>
          <cell r="E187" t="str">
            <v>Aceras</v>
          </cell>
          <cell r="F187" t="str">
            <v>[m²]</v>
          </cell>
          <cell r="N187">
            <v>124.12</v>
          </cell>
          <cell r="Q187">
            <v>131</v>
          </cell>
          <cell r="R187">
            <v>21.331</v>
          </cell>
          <cell r="S187">
            <v>2794.36</v>
          </cell>
          <cell r="X187">
            <v>0</v>
          </cell>
          <cell r="Y187">
            <v>21.331</v>
          </cell>
          <cell r="Z187">
            <v>0</v>
          </cell>
          <cell r="AE187">
            <v>0</v>
          </cell>
          <cell r="AF187">
            <v>21.331</v>
          </cell>
          <cell r="AG187">
            <v>0</v>
          </cell>
          <cell r="AL187">
            <v>0</v>
          </cell>
          <cell r="AM187">
            <v>0</v>
          </cell>
          <cell r="AN187">
            <v>0</v>
          </cell>
          <cell r="AS187">
            <v>0</v>
          </cell>
          <cell r="AT187">
            <v>0</v>
          </cell>
          <cell r="AU187">
            <v>0</v>
          </cell>
          <cell r="AW187">
            <v>131</v>
          </cell>
          <cell r="AX187" t="e">
            <v>#N/A</v>
          </cell>
          <cell r="AY187">
            <v>2794.36</v>
          </cell>
        </row>
        <row r="188">
          <cell r="A188">
            <v>177</v>
          </cell>
          <cell r="B188">
            <v>177</v>
          </cell>
          <cell r="C188">
            <v>164</v>
          </cell>
          <cell r="D188" t="str">
            <v>13.6.</v>
          </cell>
          <cell r="E188" t="str">
            <v>Capa Material Granular</v>
          </cell>
          <cell r="F188" t="str">
            <v>[m³]</v>
          </cell>
          <cell r="N188">
            <v>274.08999999999997</v>
          </cell>
          <cell r="Q188">
            <v>288</v>
          </cell>
          <cell r="R188">
            <v>24.111000000000001</v>
          </cell>
          <cell r="S188">
            <v>6943.97</v>
          </cell>
          <cell r="X188">
            <v>0</v>
          </cell>
          <cell r="Y188">
            <v>24.111000000000001</v>
          </cell>
          <cell r="Z188">
            <v>0</v>
          </cell>
          <cell r="AE188">
            <v>0</v>
          </cell>
          <cell r="AF188">
            <v>24.111000000000001</v>
          </cell>
          <cell r="AG188">
            <v>0</v>
          </cell>
          <cell r="AL188">
            <v>0</v>
          </cell>
          <cell r="AM188">
            <v>0</v>
          </cell>
          <cell r="AN188">
            <v>0</v>
          </cell>
          <cell r="AS188">
            <v>0</v>
          </cell>
          <cell r="AT188">
            <v>0</v>
          </cell>
          <cell r="AU188">
            <v>0</v>
          </cell>
          <cell r="AW188">
            <v>288</v>
          </cell>
          <cell r="AX188" t="e">
            <v>#N/A</v>
          </cell>
          <cell r="AY188">
            <v>6943.97</v>
          </cell>
        </row>
        <row r="189">
          <cell r="A189">
            <v>178</v>
          </cell>
          <cell r="B189">
            <v>178</v>
          </cell>
          <cell r="C189">
            <v>165</v>
          </cell>
          <cell r="D189" t="str">
            <v>13.7.</v>
          </cell>
          <cell r="E189" t="str">
            <v>Cerco Perimetral</v>
          </cell>
          <cell r="F189" t="str">
            <v>[m]</v>
          </cell>
          <cell r="N189">
            <v>230.55</v>
          </cell>
          <cell r="Q189">
            <v>243</v>
          </cell>
          <cell r="R189">
            <v>29.25</v>
          </cell>
          <cell r="S189">
            <v>7107.75</v>
          </cell>
          <cell r="X189">
            <v>0</v>
          </cell>
          <cell r="Y189">
            <v>29.25</v>
          </cell>
          <cell r="Z189">
            <v>0</v>
          </cell>
          <cell r="AE189">
            <v>0</v>
          </cell>
          <cell r="AF189">
            <v>29.25</v>
          </cell>
          <cell r="AG189">
            <v>0</v>
          </cell>
          <cell r="AL189">
            <v>0</v>
          </cell>
          <cell r="AM189">
            <v>0</v>
          </cell>
          <cell r="AN189">
            <v>0</v>
          </cell>
          <cell r="AS189">
            <v>0</v>
          </cell>
          <cell r="AT189">
            <v>0</v>
          </cell>
          <cell r="AU189">
            <v>0</v>
          </cell>
          <cell r="AW189">
            <v>243</v>
          </cell>
          <cell r="AX189" t="e">
            <v>#N/A</v>
          </cell>
          <cell r="AY189">
            <v>7107.75</v>
          </cell>
        </row>
        <row r="190">
          <cell r="A190">
            <v>179</v>
          </cell>
          <cell r="B190">
            <v>179</v>
          </cell>
          <cell r="C190">
            <v>166</v>
          </cell>
          <cell r="D190" t="str">
            <v>13.8.</v>
          </cell>
          <cell r="E190" t="str">
            <v>Provisión Energía Eléctrica e Iluminación Exterior</v>
          </cell>
          <cell r="F190" t="str">
            <v>[glb]</v>
          </cell>
          <cell r="N190">
            <v>1</v>
          </cell>
          <cell r="Q190">
            <v>1</v>
          </cell>
          <cell r="R190">
            <v>37113.239000000001</v>
          </cell>
          <cell r="S190">
            <v>37113.24</v>
          </cell>
          <cell r="X190">
            <v>0</v>
          </cell>
          <cell r="Y190">
            <v>37113.239000000001</v>
          </cell>
          <cell r="Z190">
            <v>0</v>
          </cell>
          <cell r="AE190">
            <v>0</v>
          </cell>
          <cell r="AF190">
            <v>37113.239000000001</v>
          </cell>
          <cell r="AG190">
            <v>0</v>
          </cell>
          <cell r="AL190">
            <v>0</v>
          </cell>
          <cell r="AM190">
            <v>0</v>
          </cell>
          <cell r="AN190">
            <v>0</v>
          </cell>
          <cell r="AS190">
            <v>0</v>
          </cell>
          <cell r="AT190">
            <v>0</v>
          </cell>
          <cell r="AU190">
            <v>0</v>
          </cell>
          <cell r="AW190">
            <v>1</v>
          </cell>
          <cell r="AX190" t="e">
            <v>#N/A</v>
          </cell>
          <cell r="AY190">
            <v>37113.24</v>
          </cell>
        </row>
        <row r="191">
          <cell r="A191">
            <v>180</v>
          </cell>
          <cell r="B191">
            <v>180</v>
          </cell>
          <cell r="C191">
            <v>167</v>
          </cell>
          <cell r="D191" t="str">
            <v>13.9.</v>
          </cell>
          <cell r="E191" t="str">
            <v>Tanque Almacenamiento de Agua Potable y Sistema de Distribución</v>
          </cell>
          <cell r="F191" t="str">
            <v>[glb]</v>
          </cell>
          <cell r="N191">
            <v>1</v>
          </cell>
          <cell r="Q191">
            <v>1</v>
          </cell>
          <cell r="R191">
            <v>30159.134999999998</v>
          </cell>
          <cell r="S191">
            <v>30159.14</v>
          </cell>
          <cell r="X191">
            <v>0</v>
          </cell>
          <cell r="Y191">
            <v>30159.134999999998</v>
          </cell>
          <cell r="Z191">
            <v>0</v>
          </cell>
          <cell r="AE191">
            <v>0</v>
          </cell>
          <cell r="AF191">
            <v>30159.134999999998</v>
          </cell>
          <cell r="AG191">
            <v>0</v>
          </cell>
          <cell r="AL191">
            <v>0</v>
          </cell>
          <cell r="AM191">
            <v>0</v>
          </cell>
          <cell r="AN191">
            <v>0</v>
          </cell>
          <cell r="AS191">
            <v>0</v>
          </cell>
          <cell r="AT191">
            <v>0</v>
          </cell>
          <cell r="AU191">
            <v>0</v>
          </cell>
          <cell r="AW191">
            <v>1</v>
          </cell>
          <cell r="AX191" t="e">
            <v>#N/A</v>
          </cell>
          <cell r="AY191">
            <v>30159.14</v>
          </cell>
        </row>
        <row r="192">
          <cell r="A192">
            <v>181</v>
          </cell>
          <cell r="B192">
            <v>181</v>
          </cell>
          <cell r="C192">
            <v>168</v>
          </cell>
          <cell r="D192" t="str">
            <v>13.10.</v>
          </cell>
          <cell r="E192" t="str">
            <v>Provisión del Sistema de Alcantarillado y Pozo Séptico</v>
          </cell>
          <cell r="F192" t="str">
            <v>[glb]</v>
          </cell>
          <cell r="N192">
            <v>1</v>
          </cell>
          <cell r="Q192">
            <v>1</v>
          </cell>
          <cell r="R192">
            <v>41797.589</v>
          </cell>
          <cell r="S192">
            <v>41797.589999999997</v>
          </cell>
          <cell r="X192">
            <v>0</v>
          </cell>
          <cell r="Y192">
            <v>41797.589</v>
          </cell>
          <cell r="Z192">
            <v>0</v>
          </cell>
          <cell r="AE192">
            <v>0</v>
          </cell>
          <cell r="AF192">
            <v>41797.589</v>
          </cell>
          <cell r="AG192">
            <v>0</v>
          </cell>
          <cell r="AL192">
            <v>0</v>
          </cell>
          <cell r="AM192">
            <v>0</v>
          </cell>
          <cell r="AN192">
            <v>0</v>
          </cell>
          <cell r="AS192">
            <v>0</v>
          </cell>
          <cell r="AT192">
            <v>0</v>
          </cell>
          <cell r="AU192">
            <v>0</v>
          </cell>
          <cell r="AW192">
            <v>1</v>
          </cell>
          <cell r="AX192" t="e">
            <v>#N/A</v>
          </cell>
          <cell r="AY192">
            <v>41797.589999999997</v>
          </cell>
        </row>
        <row r="193">
          <cell r="A193">
            <v>182</v>
          </cell>
          <cell r="B193" t="str">
            <v>X</v>
          </cell>
          <cell r="I193" t="str">
            <v>Imprevistos</v>
          </cell>
          <cell r="K193">
            <v>0.05</v>
          </cell>
          <cell r="S193">
            <v>355841.83999999997</v>
          </cell>
          <cell r="Z193">
            <v>0</v>
          </cell>
          <cell r="AG193">
            <v>0</v>
          </cell>
          <cell r="AN193">
            <v>0</v>
          </cell>
          <cell r="AU193">
            <v>0</v>
          </cell>
          <cell r="AY193">
            <v>355841.83999999997</v>
          </cell>
        </row>
        <row r="194">
          <cell r="A194">
            <v>183</v>
          </cell>
          <cell r="Q194" t="str">
            <v>PRESUPUESTO TOTAL</v>
          </cell>
          <cell r="S194">
            <v>48925373.829999998</v>
          </cell>
          <cell r="X194" t="str">
            <v>PRESUPUESTO TOTAL</v>
          </cell>
          <cell r="Z194">
            <v>2307223.3600000003</v>
          </cell>
          <cell r="AE194" t="str">
            <v>PRESUPUESTO TOTAL</v>
          </cell>
          <cell r="AG194">
            <v>827077.2699999999</v>
          </cell>
          <cell r="AL194" t="str">
            <v>PRESUPUESTO TOTAL</v>
          </cell>
          <cell r="AN194">
            <v>548243.94999999995</v>
          </cell>
          <cell r="AS194" t="str">
            <v>PRESUPUESTO TOTAL</v>
          </cell>
          <cell r="AU194">
            <v>258355.53999999998</v>
          </cell>
          <cell r="AW194" t="str">
            <v>PRESUPUESTO TOTAL</v>
          </cell>
          <cell r="AY194">
            <v>53104797.339999996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4"/>
  <sheetViews>
    <sheetView tabSelected="1" view="pageBreakPreview" topLeftCell="A13" zoomScale="145" zoomScaleNormal="100" zoomScaleSheetLayoutView="145" workbookViewId="0">
      <selection activeCell="A24" sqref="A24:D30"/>
    </sheetView>
  </sheetViews>
  <sheetFormatPr defaultColWidth="9.140625" defaultRowHeight="12.75"/>
  <cols>
    <col min="1" max="1" width="8.85546875" style="14" customWidth="1"/>
    <col min="2" max="2" width="15.140625" style="14" customWidth="1"/>
    <col min="3" max="3" width="70.140625" style="14" customWidth="1"/>
    <col min="4" max="4" width="19.7109375" style="14" customWidth="1"/>
    <col min="5" max="5" width="11.5703125" style="14" customWidth="1"/>
    <col min="6" max="7" width="9.140625" style="14"/>
    <col min="8" max="8" width="9.42578125" style="14" bestFit="1" customWidth="1"/>
    <col min="9" max="16384" width="9.140625" style="14"/>
  </cols>
  <sheetData>
    <row r="1" spans="1:8" ht="18" customHeight="1">
      <c r="A1" s="429"/>
      <c r="B1" s="429"/>
      <c r="C1" s="429"/>
      <c r="D1" s="429"/>
    </row>
    <row r="2" spans="1:8" ht="15" customHeight="1">
      <c r="A2" s="448" t="s">
        <v>270</v>
      </c>
      <c r="B2" s="448"/>
      <c r="C2" s="448"/>
      <c r="D2" s="448"/>
    </row>
    <row r="3" spans="1:8" ht="33.75" customHeight="1">
      <c r="A3" s="430" t="s">
        <v>223</v>
      </c>
      <c r="B3" s="430"/>
      <c r="C3" s="430"/>
      <c r="D3" s="430"/>
    </row>
    <row r="4" spans="1:8" ht="18" customHeight="1">
      <c r="A4" s="430" t="s">
        <v>43</v>
      </c>
      <c r="B4" s="430"/>
      <c r="C4" s="430"/>
      <c r="D4" s="430"/>
    </row>
    <row r="5" spans="1:8" ht="18" customHeight="1">
      <c r="A5" s="430" t="s">
        <v>269</v>
      </c>
      <c r="B5" s="430"/>
      <c r="C5" s="430"/>
      <c r="D5" s="430"/>
    </row>
    <row r="6" spans="1:8" ht="45.75" customHeight="1">
      <c r="A6" s="22" t="s">
        <v>36</v>
      </c>
      <c r="B6" s="63" t="s">
        <v>35</v>
      </c>
      <c r="C6" s="22" t="s">
        <v>30</v>
      </c>
      <c r="D6" s="64" t="s">
        <v>32</v>
      </c>
    </row>
    <row r="7" spans="1:8" ht="12" customHeight="1">
      <c r="A7" s="65">
        <v>1</v>
      </c>
      <c r="B7" s="65">
        <v>2</v>
      </c>
      <c r="C7" s="65">
        <v>3</v>
      </c>
      <c r="D7" s="65">
        <v>8</v>
      </c>
    </row>
    <row r="8" spans="1:8" ht="15.75" customHeight="1">
      <c r="A8" s="32"/>
      <c r="B8" s="28"/>
      <c r="C8" s="62" t="s">
        <v>34</v>
      </c>
      <c r="D8" s="31"/>
    </row>
    <row r="9" spans="1:8" ht="15.75" customHeight="1">
      <c r="A9" s="27">
        <v>2</v>
      </c>
      <c r="B9" s="167" t="s">
        <v>233</v>
      </c>
      <c r="C9" s="9" t="s">
        <v>31</v>
      </c>
      <c r="D9" s="24">
        <f>'სამშ-სარემ სამუშაო'!N101</f>
        <v>0</v>
      </c>
      <c r="E9" s="19"/>
      <c r="F9" s="19"/>
      <c r="G9" s="19"/>
      <c r="H9" s="19"/>
    </row>
    <row r="10" spans="1:8" ht="15.75" customHeight="1">
      <c r="A10" s="167">
        <v>3</v>
      </c>
      <c r="B10" s="167" t="s">
        <v>234</v>
      </c>
      <c r="C10" s="9" t="s">
        <v>144</v>
      </c>
      <c r="D10" s="24">
        <f>'შიდა კანალიზაცია'!N16</f>
        <v>0</v>
      </c>
      <c r="E10" s="19"/>
      <c r="F10" s="19"/>
      <c r="G10" s="19"/>
      <c r="H10" s="19"/>
    </row>
    <row r="11" spans="1:8" ht="15.75" customHeight="1">
      <c r="A11" s="167">
        <v>4</v>
      </c>
      <c r="B11" s="167" t="s">
        <v>235</v>
      </c>
      <c r="C11" s="9" t="s">
        <v>145</v>
      </c>
      <c r="D11" s="24">
        <f>'შიდა წყალი'!N19</f>
        <v>0</v>
      </c>
      <c r="E11" s="19"/>
      <c r="F11" s="19"/>
      <c r="G11" s="19"/>
      <c r="H11" s="19"/>
    </row>
    <row r="12" spans="1:8" ht="15.75" customHeight="1">
      <c r="A12" s="167">
        <v>5</v>
      </c>
      <c r="B12" s="167" t="s">
        <v>236</v>
      </c>
      <c r="C12" s="9" t="s">
        <v>230</v>
      </c>
      <c r="D12" s="24">
        <f>ელ.მომარაგება!N45</f>
        <v>0</v>
      </c>
      <c r="E12" s="19"/>
      <c r="F12" s="19"/>
      <c r="G12" s="19"/>
      <c r="H12" s="19"/>
    </row>
    <row r="13" spans="1:8" ht="15.75" customHeight="1">
      <c r="A13" s="167">
        <v>6</v>
      </c>
      <c r="B13" s="167" t="s">
        <v>237</v>
      </c>
      <c r="C13" s="9" t="s">
        <v>203</v>
      </c>
      <c r="D13" s="24">
        <f>კონდიცირება!N11</f>
        <v>0</v>
      </c>
      <c r="E13" s="19"/>
      <c r="F13" s="19"/>
      <c r="G13" s="19"/>
      <c r="H13" s="19"/>
    </row>
    <row r="14" spans="1:8" ht="15.75" customHeight="1">
      <c r="A14" s="167">
        <v>7</v>
      </c>
      <c r="B14" s="167" t="s">
        <v>238</v>
      </c>
      <c r="C14" s="9" t="s">
        <v>197</v>
      </c>
      <c r="D14" s="24">
        <f>'გარე ქსელები'!N22</f>
        <v>0</v>
      </c>
      <c r="E14" s="19"/>
      <c r="F14" s="19"/>
      <c r="G14" s="19"/>
      <c r="H14" s="19"/>
    </row>
    <row r="15" spans="1:8" ht="15.75" customHeight="1">
      <c r="A15" s="167">
        <v>8</v>
      </c>
      <c r="B15" s="167" t="s">
        <v>239</v>
      </c>
      <c r="C15" s="9" t="s">
        <v>146</v>
      </c>
      <c r="D15" s="24">
        <f>განათება!N43</f>
        <v>0</v>
      </c>
      <c r="E15" s="19"/>
      <c r="F15" s="19"/>
      <c r="G15" s="19"/>
      <c r="H15" s="19"/>
    </row>
    <row r="16" spans="1:8" ht="15.75" customHeight="1">
      <c r="A16" s="167">
        <v>9</v>
      </c>
      <c r="B16" s="167" t="s">
        <v>240</v>
      </c>
      <c r="C16" s="9" t="s">
        <v>209</v>
      </c>
      <c r="D16" s="24">
        <f>'ტერიტორიის კეთილმოწყობა'!N16</f>
        <v>0</v>
      </c>
      <c r="E16" s="19"/>
      <c r="F16" s="19"/>
      <c r="G16" s="19"/>
      <c r="H16" s="19"/>
    </row>
    <row r="17" spans="1:8" ht="15.75" customHeight="1">
      <c r="A17" s="167">
        <v>10</v>
      </c>
      <c r="B17" s="167" t="s">
        <v>241</v>
      </c>
      <c r="C17" s="9" t="s">
        <v>202</v>
      </c>
      <c r="D17" s="24">
        <f>დენდროლოგია!N12</f>
        <v>0</v>
      </c>
      <c r="E17" s="19"/>
      <c r="F17" s="19"/>
      <c r="G17" s="19"/>
      <c r="H17" s="19"/>
    </row>
    <row r="18" spans="1:8" s="30" customFormat="1" ht="18" customHeight="1">
      <c r="A18" s="23"/>
      <c r="B18" s="25"/>
      <c r="C18" s="21" t="s">
        <v>12</v>
      </c>
      <c r="D18" s="33">
        <f>SUM(D9:D17)</f>
        <v>0</v>
      </c>
    </row>
    <row r="19" spans="1:8" ht="18" customHeight="1">
      <c r="A19" s="23"/>
      <c r="B19" s="25"/>
      <c r="C19" s="29" t="s">
        <v>231</v>
      </c>
      <c r="D19" s="24">
        <f>D18*0.05</f>
        <v>0</v>
      </c>
    </row>
    <row r="20" spans="1:8" ht="18" customHeight="1">
      <c r="A20" s="23"/>
      <c r="B20" s="25"/>
      <c r="C20" s="21" t="s">
        <v>12</v>
      </c>
      <c r="D20" s="20">
        <f>D19+D18</f>
        <v>0</v>
      </c>
    </row>
    <row r="21" spans="1:8" ht="18" customHeight="1">
      <c r="A21" s="23"/>
      <c r="B21" s="27"/>
      <c r="C21" s="26" t="s">
        <v>232</v>
      </c>
      <c r="D21" s="24">
        <f>D20*0.18</f>
        <v>0</v>
      </c>
      <c r="G21" s="19"/>
    </row>
    <row r="22" spans="1:8" ht="18" customHeight="1">
      <c r="A22" s="23"/>
      <c r="B22" s="22"/>
      <c r="C22" s="21" t="s">
        <v>33</v>
      </c>
      <c r="D22" s="20">
        <f>D20+D21</f>
        <v>0</v>
      </c>
      <c r="E22" s="19"/>
      <c r="F22" s="19"/>
    </row>
    <row r="23" spans="1:8" ht="18" customHeight="1">
      <c r="A23" s="428"/>
      <c r="B23" s="428"/>
      <c r="C23" s="428"/>
      <c r="D23" s="317"/>
    </row>
    <row r="24" spans="1:8" ht="25.5" customHeight="1">
      <c r="A24" s="449" t="s">
        <v>271</v>
      </c>
      <c r="B24" s="450"/>
      <c r="C24" s="450"/>
      <c r="D24" s="450"/>
    </row>
    <row r="25" spans="1:8" ht="13.5" customHeight="1">
      <c r="A25" s="450"/>
      <c r="B25" s="450"/>
      <c r="C25" s="450"/>
      <c r="D25" s="450"/>
    </row>
    <row r="26" spans="1:8" ht="15.75" customHeight="1">
      <c r="A26" s="450"/>
      <c r="B26" s="450"/>
      <c r="C26" s="450"/>
      <c r="D26" s="450"/>
    </row>
    <row r="27" spans="1:8" ht="13.5" customHeight="1">
      <c r="A27" s="450"/>
      <c r="B27" s="450"/>
      <c r="C27" s="450"/>
      <c r="D27" s="450"/>
    </row>
    <row r="28" spans="1:8" ht="15.75" customHeight="1">
      <c r="A28" s="450"/>
      <c r="B28" s="450"/>
      <c r="C28" s="450"/>
      <c r="D28" s="450"/>
    </row>
    <row r="29" spans="1:8" ht="15" customHeight="1">
      <c r="A29" s="450"/>
      <c r="B29" s="450"/>
      <c r="C29" s="450"/>
      <c r="D29" s="450"/>
    </row>
    <row r="30" spans="1:8" ht="24.75" customHeight="1">
      <c r="A30" s="450"/>
      <c r="B30" s="450"/>
      <c r="C30" s="450"/>
      <c r="D30" s="450"/>
    </row>
    <row r="31" spans="1:8" ht="15.75" customHeight="1">
      <c r="A31" s="16"/>
      <c r="B31" s="16"/>
      <c r="C31" s="15"/>
      <c r="D31" s="17"/>
    </row>
    <row r="32" spans="1:8" s="18" customFormat="1" ht="15.75">
      <c r="A32" s="16"/>
      <c r="B32" s="16"/>
      <c r="C32" s="15"/>
      <c r="D32" s="315"/>
      <c r="E32" s="427"/>
      <c r="F32" s="427"/>
    </row>
    <row r="33" spans="1:4" ht="12" customHeight="1">
      <c r="A33" s="16"/>
      <c r="B33" s="16"/>
      <c r="C33" s="15"/>
      <c r="D33" s="17"/>
    </row>
    <row r="34" spans="1:4" ht="15">
      <c r="A34" s="16"/>
      <c r="B34" s="16"/>
      <c r="C34" s="15"/>
      <c r="D34" s="316"/>
    </row>
  </sheetData>
  <mergeCells count="8">
    <mergeCell ref="A1:D1"/>
    <mergeCell ref="A3:D3"/>
    <mergeCell ref="A4:D4"/>
    <mergeCell ref="A5:D5"/>
    <mergeCell ref="A2:D2"/>
    <mergeCell ref="E32:F32"/>
    <mergeCell ref="A23:C23"/>
    <mergeCell ref="A24:D30"/>
  </mergeCells>
  <phoneticPr fontId="115" type="noConversion"/>
  <printOptions horizontalCentered="1"/>
  <pageMargins left="0.3" right="0.3" top="0.75" bottom="0.75" header="0" footer="0"/>
  <pageSetup scale="87" orientation="landscape" r:id="rId1"/>
  <headerFooter>
    <oddFooter>Page &amp;P of &amp;N</oddFooter>
  </headerFooter>
  <rowBreaks count="1" manualBreakCount="1">
    <brk id="36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130" zoomScaleNormal="130" workbookViewId="0">
      <selection activeCell="C16" sqref="C16"/>
    </sheetView>
  </sheetViews>
  <sheetFormatPr defaultColWidth="11.42578125" defaultRowHeight="13.5"/>
  <cols>
    <col min="1" max="1" width="3.7109375" style="246" customWidth="1"/>
    <col min="2" max="2" width="64.42578125" style="247" customWidth="1"/>
    <col min="3" max="3" width="10.42578125" style="246" customWidth="1"/>
    <col min="4" max="4" width="7.42578125" style="248" customWidth="1"/>
    <col min="5" max="5" width="9.85546875" style="248" customWidth="1"/>
    <col min="6" max="6" width="6.7109375" style="248" customWidth="1"/>
    <col min="7" max="8" width="9" style="248" customWidth="1"/>
    <col min="9" max="9" width="7.140625" style="248" customWidth="1"/>
    <col min="10" max="11" width="8.7109375" style="248" customWidth="1"/>
    <col min="12" max="12" width="6.5703125" style="248" customWidth="1"/>
    <col min="13" max="13" width="8.140625" style="248" customWidth="1"/>
    <col min="14" max="14" width="10.140625" style="248" customWidth="1"/>
    <col min="15" max="16384" width="11.42578125" style="247"/>
  </cols>
  <sheetData>
    <row r="1" spans="1:14" s="1" customFormat="1" ht="16.5">
      <c r="A1" s="38"/>
      <c r="B1" s="430" t="s">
        <v>249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38"/>
    </row>
    <row r="2" spans="1:14" s="230" customFormat="1" ht="34.5" customHeight="1">
      <c r="A2" s="434" t="s">
        <v>3</v>
      </c>
      <c r="B2" s="434" t="s">
        <v>4</v>
      </c>
      <c r="C2" s="434" t="s">
        <v>5</v>
      </c>
      <c r="D2" s="441" t="s">
        <v>6</v>
      </c>
      <c r="E2" s="435" t="s">
        <v>19</v>
      </c>
      <c r="F2" s="436"/>
      <c r="G2" s="437"/>
      <c r="H2" s="438" t="s">
        <v>8</v>
      </c>
      <c r="I2" s="439"/>
      <c r="J2" s="440"/>
      <c r="K2" s="438" t="s">
        <v>9</v>
      </c>
      <c r="L2" s="439"/>
      <c r="M2" s="440"/>
      <c r="N2" s="431" t="s">
        <v>10</v>
      </c>
    </row>
    <row r="3" spans="1:14" s="230" customFormat="1" ht="40.5">
      <c r="A3" s="434"/>
      <c r="B3" s="434"/>
      <c r="C3" s="434"/>
      <c r="D3" s="442"/>
      <c r="E3" s="332" t="s">
        <v>250</v>
      </c>
      <c r="F3" s="318" t="s">
        <v>11</v>
      </c>
      <c r="G3" s="318" t="s">
        <v>7</v>
      </c>
      <c r="H3" s="332" t="s">
        <v>250</v>
      </c>
      <c r="I3" s="318" t="s">
        <v>11</v>
      </c>
      <c r="J3" s="318" t="s">
        <v>7</v>
      </c>
      <c r="K3" s="332" t="s">
        <v>250</v>
      </c>
      <c r="L3" s="318" t="s">
        <v>11</v>
      </c>
      <c r="M3" s="318" t="s">
        <v>7</v>
      </c>
      <c r="N3" s="431"/>
    </row>
    <row r="4" spans="1:14" s="230" customFormat="1" ht="15.75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144">
        <v>7</v>
      </c>
      <c r="H4" s="144">
        <v>8</v>
      </c>
      <c r="I4" s="144">
        <v>9</v>
      </c>
      <c r="J4" s="144">
        <v>10</v>
      </c>
      <c r="K4" s="144">
        <v>11</v>
      </c>
      <c r="L4" s="144">
        <v>12</v>
      </c>
      <c r="M4" s="144">
        <v>13</v>
      </c>
      <c r="N4" s="144">
        <v>14</v>
      </c>
    </row>
    <row r="5" spans="1:14" s="11" customFormat="1" ht="15">
      <c r="A5" s="81">
        <v>1</v>
      </c>
      <c r="B5" s="170" t="s">
        <v>199</v>
      </c>
      <c r="C5" s="168" t="s">
        <v>198</v>
      </c>
      <c r="D5" s="169">
        <v>0.7</v>
      </c>
      <c r="E5" s="338">
        <v>0</v>
      </c>
      <c r="F5" s="329"/>
      <c r="G5" s="329">
        <f>F5*D5</f>
        <v>0</v>
      </c>
      <c r="H5" s="334">
        <v>635.99999999999989</v>
      </c>
      <c r="I5" s="329"/>
      <c r="J5" s="329">
        <f>I5*D5</f>
        <v>0</v>
      </c>
      <c r="K5" s="334">
        <v>0</v>
      </c>
      <c r="L5" s="4"/>
      <c r="M5" s="4">
        <f>L5*D5</f>
        <v>0</v>
      </c>
      <c r="N5" s="4">
        <f>M5+J5+G5</f>
        <v>0</v>
      </c>
    </row>
    <row r="6" spans="1:14" s="172" customFormat="1" ht="27">
      <c r="A6" s="66" t="s">
        <v>14</v>
      </c>
      <c r="B6" s="165" t="s">
        <v>200</v>
      </c>
      <c r="C6" s="168" t="s">
        <v>198</v>
      </c>
      <c r="D6" s="169">
        <v>0.7</v>
      </c>
      <c r="E6" s="338">
        <v>379.47999999999996</v>
      </c>
      <c r="F6" s="329"/>
      <c r="G6" s="329">
        <f t="shared" ref="G6:G7" si="0">F6*D6</f>
        <v>0</v>
      </c>
      <c r="H6" s="334">
        <v>162.72</v>
      </c>
      <c r="I6" s="329"/>
      <c r="J6" s="329">
        <f t="shared" ref="J6:J7" si="1">I6*D6</f>
        <v>0</v>
      </c>
      <c r="K6" s="334">
        <v>17.291399999999999</v>
      </c>
      <c r="L6" s="329"/>
      <c r="M6" s="4">
        <f t="shared" ref="M6:M7" si="2">L6*D6</f>
        <v>0</v>
      </c>
      <c r="N6" s="4">
        <f t="shared" ref="N6:N7" si="3">M6+J6+G6</f>
        <v>0</v>
      </c>
    </row>
    <row r="7" spans="1:14" s="172" customFormat="1" ht="27">
      <c r="A7" s="66" t="s">
        <v>15</v>
      </c>
      <c r="B7" s="165" t="s">
        <v>201</v>
      </c>
      <c r="C7" s="168" t="s">
        <v>198</v>
      </c>
      <c r="D7" s="169">
        <v>0.7</v>
      </c>
      <c r="E7" s="338">
        <v>34.692</v>
      </c>
      <c r="F7" s="329"/>
      <c r="G7" s="329">
        <f t="shared" si="0"/>
        <v>0</v>
      </c>
      <c r="H7" s="334">
        <v>399.84</v>
      </c>
      <c r="I7" s="329"/>
      <c r="J7" s="329">
        <f t="shared" si="1"/>
        <v>0</v>
      </c>
      <c r="K7" s="334">
        <v>119.0459</v>
      </c>
      <c r="L7" s="329"/>
      <c r="M7" s="4">
        <f t="shared" si="2"/>
        <v>0</v>
      </c>
      <c r="N7" s="4">
        <f t="shared" si="3"/>
        <v>0</v>
      </c>
    </row>
    <row r="8" spans="1:14" s="236" customFormat="1" ht="15.75" customHeight="1">
      <c r="A8" s="66"/>
      <c r="B8" s="77" t="s">
        <v>129</v>
      </c>
      <c r="C8" s="166"/>
      <c r="D8" s="67"/>
      <c r="E8" s="67"/>
      <c r="F8" s="68"/>
      <c r="G8" s="67">
        <f>SUM(G5:G7)</f>
        <v>0</v>
      </c>
      <c r="H8" s="67"/>
      <c r="I8" s="67"/>
      <c r="J8" s="67">
        <f>SUM(J5:J7)</f>
        <v>0</v>
      </c>
      <c r="K8" s="67"/>
      <c r="L8" s="67"/>
      <c r="M8" s="67">
        <f>SUM(M5:M7)</f>
        <v>0</v>
      </c>
      <c r="N8" s="67">
        <f>SUM(N5:N7)</f>
        <v>0</v>
      </c>
    </row>
    <row r="9" spans="1:14" s="1" customFormat="1" ht="15.75" customHeight="1">
      <c r="A9" s="41"/>
      <c r="B9" s="78" t="s">
        <v>266</v>
      </c>
      <c r="C9" s="70"/>
      <c r="D9" s="71"/>
      <c r="E9" s="71"/>
      <c r="F9" s="71"/>
      <c r="G9" s="72"/>
      <c r="H9" s="72"/>
      <c r="I9" s="72"/>
      <c r="J9" s="72"/>
      <c r="K9" s="72"/>
      <c r="L9" s="72"/>
      <c r="M9" s="72"/>
      <c r="N9" s="72">
        <f>N8*C9</f>
        <v>0</v>
      </c>
    </row>
    <row r="10" spans="1:14" s="243" customFormat="1" ht="15.75" customHeight="1">
      <c r="A10" s="69"/>
      <c r="B10" s="77" t="s">
        <v>12</v>
      </c>
      <c r="C10" s="73"/>
      <c r="D10" s="74"/>
      <c r="E10" s="74"/>
      <c r="F10" s="74"/>
      <c r="G10" s="75"/>
      <c r="H10" s="75"/>
      <c r="I10" s="75"/>
      <c r="J10" s="75"/>
      <c r="K10" s="75"/>
      <c r="L10" s="75"/>
      <c r="M10" s="75"/>
      <c r="N10" s="75">
        <f>SUM(N8:N9)</f>
        <v>0</v>
      </c>
    </row>
    <row r="11" spans="1:14" s="1" customFormat="1" ht="15.75" customHeight="1">
      <c r="A11" s="41"/>
      <c r="B11" s="78" t="s">
        <v>262</v>
      </c>
      <c r="C11" s="70"/>
      <c r="D11" s="71"/>
      <c r="E11" s="71"/>
      <c r="F11" s="71"/>
      <c r="G11" s="72"/>
      <c r="H11" s="72"/>
      <c r="I11" s="72"/>
      <c r="J11" s="72"/>
      <c r="K11" s="72"/>
      <c r="L11" s="72"/>
      <c r="M11" s="72"/>
      <c r="N11" s="72">
        <f>N10*C11</f>
        <v>0</v>
      </c>
    </row>
    <row r="12" spans="1:14" s="243" customFormat="1" ht="15.75" customHeight="1">
      <c r="A12" s="240"/>
      <c r="B12" s="235" t="s">
        <v>12</v>
      </c>
      <c r="C12" s="241"/>
      <c r="D12" s="314"/>
      <c r="E12" s="314"/>
      <c r="F12" s="314"/>
      <c r="G12" s="215"/>
      <c r="H12" s="215"/>
      <c r="I12" s="215"/>
      <c r="J12" s="215"/>
      <c r="K12" s="215"/>
      <c r="L12" s="215"/>
      <c r="M12" s="215"/>
      <c r="N12" s="215">
        <f>SUM(N10:N11)</f>
        <v>0</v>
      </c>
    </row>
    <row r="13" spans="1:14" s="253" customFormat="1">
      <c r="A13" s="252"/>
      <c r="B13" s="1"/>
      <c r="C13" s="252"/>
      <c r="N13" s="254"/>
    </row>
    <row r="14" spans="1:14" s="253" customFormat="1">
      <c r="A14" s="252"/>
      <c r="B14" s="1"/>
      <c r="C14" s="252"/>
      <c r="N14" s="254"/>
    </row>
    <row r="15" spans="1:14" s="1" customFormat="1">
      <c r="A15" s="252"/>
      <c r="C15" s="252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</row>
  </sheetData>
  <mergeCells count="9">
    <mergeCell ref="N2:N3"/>
    <mergeCell ref="B1:M1"/>
    <mergeCell ref="A2:A3"/>
    <mergeCell ref="B2:B3"/>
    <mergeCell ref="C2:C3"/>
    <mergeCell ref="D2:D3"/>
    <mergeCell ref="E2:G2"/>
    <mergeCell ref="H2:J2"/>
    <mergeCell ref="K2:M2"/>
  </mergeCells>
  <pageMargins left="0.7" right="0.7" top="0.75" bottom="0.75" header="0.3" footer="0.3"/>
  <pageSetup paperSize="9" scale="80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U103"/>
  <sheetViews>
    <sheetView view="pageBreakPreview" zoomScale="115" zoomScaleNormal="100" zoomScaleSheetLayoutView="115" workbookViewId="0">
      <selection activeCell="A5" sqref="A5:N6"/>
    </sheetView>
  </sheetViews>
  <sheetFormatPr defaultColWidth="11.42578125" defaultRowHeight="13.5"/>
  <cols>
    <col min="1" max="1" width="3.7109375" style="37" customWidth="1"/>
    <col min="2" max="2" width="54.42578125" style="11" customWidth="1"/>
    <col min="3" max="3" width="7.5703125" style="37" customWidth="1"/>
    <col min="4" max="4" width="9" style="36" customWidth="1"/>
    <col min="5" max="5" width="10.85546875" style="323" customWidth="1"/>
    <col min="6" max="6" width="9.42578125" style="368" bestFit="1" customWidth="1"/>
    <col min="7" max="7" width="12" style="36" customWidth="1"/>
    <col min="8" max="8" width="12" style="323" customWidth="1"/>
    <col min="9" max="9" width="9" style="368" customWidth="1"/>
    <col min="10" max="10" width="10.140625" style="36" customWidth="1"/>
    <col min="11" max="11" width="10.7109375" style="323" customWidth="1"/>
    <col min="12" max="12" width="9.85546875" style="368" customWidth="1"/>
    <col min="13" max="13" width="9" style="36" customWidth="1"/>
    <col min="14" max="14" width="12.28515625" style="36" customWidth="1"/>
    <col min="15" max="15" width="11" style="11" customWidth="1"/>
    <col min="16" max="16384" width="11.42578125" style="11"/>
  </cols>
  <sheetData>
    <row r="1" spans="1:253" ht="18" customHeight="1">
      <c r="A1" s="35"/>
      <c r="B1" s="432" t="s">
        <v>258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35"/>
    </row>
    <row r="2" spans="1:253" s="109" customFormat="1" ht="15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253" s="5" customFormat="1" ht="27" customHeight="1">
      <c r="A3" s="434" t="s">
        <v>3</v>
      </c>
      <c r="B3" s="434" t="s">
        <v>4</v>
      </c>
      <c r="C3" s="434" t="s">
        <v>5</v>
      </c>
      <c r="D3" s="441" t="s">
        <v>6</v>
      </c>
      <c r="E3" s="435" t="s">
        <v>19</v>
      </c>
      <c r="F3" s="436"/>
      <c r="G3" s="437"/>
      <c r="H3" s="438" t="s">
        <v>8</v>
      </c>
      <c r="I3" s="439"/>
      <c r="J3" s="440"/>
      <c r="K3" s="438" t="s">
        <v>9</v>
      </c>
      <c r="L3" s="439"/>
      <c r="M3" s="440"/>
      <c r="N3" s="431" t="s">
        <v>10</v>
      </c>
    </row>
    <row r="4" spans="1:253" s="5" customFormat="1" ht="34.5" customHeight="1">
      <c r="A4" s="434"/>
      <c r="B4" s="434"/>
      <c r="C4" s="434"/>
      <c r="D4" s="442"/>
      <c r="E4" s="332" t="s">
        <v>250</v>
      </c>
      <c r="F4" s="369" t="s">
        <v>11</v>
      </c>
      <c r="G4" s="318" t="s">
        <v>7</v>
      </c>
      <c r="H4" s="332" t="s">
        <v>250</v>
      </c>
      <c r="I4" s="369" t="s">
        <v>11</v>
      </c>
      <c r="J4" s="318" t="s">
        <v>7</v>
      </c>
      <c r="K4" s="332" t="s">
        <v>250</v>
      </c>
      <c r="L4" s="369" t="s">
        <v>11</v>
      </c>
      <c r="M4" s="318" t="s">
        <v>7</v>
      </c>
      <c r="N4" s="431"/>
    </row>
    <row r="5" spans="1:253" s="5" customFormat="1" ht="12" customHeight="1">
      <c r="A5" s="144">
        <v>1</v>
      </c>
      <c r="B5" s="144">
        <v>2</v>
      </c>
      <c r="C5" s="144">
        <v>3</v>
      </c>
      <c r="D5" s="144">
        <v>4</v>
      </c>
      <c r="E5" s="144">
        <v>5</v>
      </c>
      <c r="F5" s="444">
        <v>6</v>
      </c>
      <c r="G5" s="144">
        <v>7</v>
      </c>
      <c r="H5" s="144">
        <v>8</v>
      </c>
      <c r="I5" s="444">
        <v>9</v>
      </c>
      <c r="J5" s="144">
        <v>10</v>
      </c>
      <c r="K5" s="144">
        <v>11</v>
      </c>
      <c r="L5" s="444">
        <v>12</v>
      </c>
      <c r="M5" s="144">
        <v>13</v>
      </c>
      <c r="N5" s="144">
        <v>14</v>
      </c>
    </row>
    <row r="6" spans="1:253" s="5" customFormat="1" ht="24.75" customHeight="1">
      <c r="A6" s="144"/>
      <c r="B6" s="144" t="s">
        <v>54</v>
      </c>
      <c r="C6" s="144"/>
      <c r="D6" s="144"/>
      <c r="E6" s="322"/>
      <c r="F6" s="370"/>
      <c r="G6" s="144"/>
      <c r="H6" s="322"/>
      <c r="I6" s="370"/>
      <c r="J6" s="144"/>
      <c r="K6" s="322"/>
      <c r="L6" s="370"/>
      <c r="M6" s="144"/>
      <c r="N6" s="290"/>
    </row>
    <row r="7" spans="1:253" ht="15" customHeight="1">
      <c r="A7" s="81">
        <v>1</v>
      </c>
      <c r="B7" s="170" t="s">
        <v>69</v>
      </c>
      <c r="C7" s="168" t="s">
        <v>25</v>
      </c>
      <c r="D7" s="200">
        <v>129.31</v>
      </c>
      <c r="E7" s="335">
        <v>0</v>
      </c>
      <c r="F7" s="4"/>
      <c r="G7" s="4">
        <f>F7*D7</f>
        <v>0</v>
      </c>
      <c r="H7" s="340">
        <v>12.36</v>
      </c>
      <c r="I7" s="4"/>
      <c r="J7" s="4">
        <f>I7*D7</f>
        <v>0</v>
      </c>
      <c r="K7" s="340">
        <v>0</v>
      </c>
      <c r="L7" s="4"/>
      <c r="M7" s="4">
        <f>L7*D7</f>
        <v>0</v>
      </c>
      <c r="N7" s="4">
        <f>M7+J7+G7</f>
        <v>0</v>
      </c>
    </row>
    <row r="8" spans="1:253" s="44" customFormat="1" ht="27.75" customHeight="1">
      <c r="A8" s="57" t="s">
        <v>14</v>
      </c>
      <c r="B8" s="98" t="s">
        <v>81</v>
      </c>
      <c r="C8" s="99" t="s">
        <v>25</v>
      </c>
      <c r="D8" s="85">
        <v>16.559999999999999</v>
      </c>
      <c r="E8" s="333">
        <v>15.604999999999997</v>
      </c>
      <c r="F8" s="330"/>
      <c r="G8" s="4">
        <f t="shared" ref="G8:G45" si="0">F8*D8</f>
        <v>0</v>
      </c>
      <c r="H8" s="333">
        <v>6.9419999999999993</v>
      </c>
      <c r="I8" s="330"/>
      <c r="J8" s="4">
        <f t="shared" ref="J8:J45" si="1">I8*D8</f>
        <v>0</v>
      </c>
      <c r="K8" s="333">
        <v>1.48</v>
      </c>
      <c r="L8" s="330"/>
      <c r="M8" s="4">
        <f t="shared" ref="M8:M45" si="2">L8*D8</f>
        <v>0</v>
      </c>
      <c r="N8" s="4">
        <f t="shared" ref="N8:N45" si="3">M8+J8+G8</f>
        <v>0</v>
      </c>
      <c r="O8" s="56"/>
      <c r="P8" s="56"/>
      <c r="Q8" s="56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s="179" customFormat="1" ht="25.5">
      <c r="A9" s="175">
        <v>3</v>
      </c>
      <c r="B9" s="176" t="s">
        <v>82</v>
      </c>
      <c r="C9" s="177" t="s">
        <v>38</v>
      </c>
      <c r="D9" s="178">
        <v>12</v>
      </c>
      <c r="E9" s="336">
        <v>156.1207</v>
      </c>
      <c r="F9" s="362"/>
      <c r="G9" s="4">
        <f t="shared" si="0"/>
        <v>0</v>
      </c>
      <c r="H9" s="336">
        <v>39.96</v>
      </c>
      <c r="I9" s="362"/>
      <c r="J9" s="4">
        <f t="shared" si="1"/>
        <v>0</v>
      </c>
      <c r="K9" s="336">
        <v>2.36</v>
      </c>
      <c r="L9" s="362"/>
      <c r="M9" s="4">
        <f t="shared" si="2"/>
        <v>0</v>
      </c>
      <c r="N9" s="4">
        <f t="shared" si="3"/>
        <v>0</v>
      </c>
      <c r="O9" s="183"/>
      <c r="P9" s="184"/>
      <c r="Q9"/>
      <c r="R9"/>
      <c r="S9"/>
    </row>
    <row r="10" spans="1:253" s="179" customFormat="1" ht="25.5">
      <c r="A10" s="175">
        <v>4</v>
      </c>
      <c r="B10" s="176" t="s">
        <v>83</v>
      </c>
      <c r="C10" s="177" t="s">
        <v>38</v>
      </c>
      <c r="D10" s="178">
        <v>78.86</v>
      </c>
      <c r="E10" s="336">
        <v>143.03099999999998</v>
      </c>
      <c r="F10" s="362"/>
      <c r="G10" s="4">
        <f t="shared" si="0"/>
        <v>0</v>
      </c>
      <c r="H10" s="336">
        <v>22.68</v>
      </c>
      <c r="I10" s="362"/>
      <c r="J10" s="4">
        <f t="shared" si="1"/>
        <v>0</v>
      </c>
      <c r="K10" s="336">
        <v>3.6800000000000006</v>
      </c>
      <c r="L10" s="362"/>
      <c r="M10" s="4">
        <f t="shared" si="2"/>
        <v>0</v>
      </c>
      <c r="N10" s="4">
        <f t="shared" si="3"/>
        <v>0</v>
      </c>
      <c r="O10" s="183"/>
      <c r="P10" s="184"/>
      <c r="Q10"/>
      <c r="R10"/>
      <c r="S10"/>
    </row>
    <row r="11" spans="1:253" s="179" customFormat="1">
      <c r="A11" s="175">
        <v>5</v>
      </c>
      <c r="B11" s="176" t="s">
        <v>73</v>
      </c>
      <c r="C11" s="186" t="s">
        <v>74</v>
      </c>
      <c r="D11" s="187">
        <v>5.2688600000000001</v>
      </c>
      <c r="E11" s="336">
        <v>0</v>
      </c>
      <c r="F11" s="362"/>
      <c r="G11" s="4">
        <f t="shared" si="0"/>
        <v>0</v>
      </c>
      <c r="H11" s="336">
        <v>142.80000000000001</v>
      </c>
      <c r="I11" s="362"/>
      <c r="J11" s="4">
        <f t="shared" si="1"/>
        <v>0</v>
      </c>
      <c r="K11" s="336">
        <v>10.941380000000001</v>
      </c>
      <c r="L11" s="362"/>
      <c r="M11" s="4">
        <f t="shared" si="2"/>
        <v>0</v>
      </c>
      <c r="N11" s="4">
        <f t="shared" si="3"/>
        <v>0</v>
      </c>
      <c r="P11" s="185"/>
      <c r="Q11" s="185"/>
      <c r="R11" s="185"/>
      <c r="S11" s="185"/>
      <c r="T11" s="185"/>
      <c r="U11" s="185"/>
      <c r="V11" s="185"/>
    </row>
    <row r="12" spans="1:253" customFormat="1">
      <c r="A12" s="181"/>
      <c r="B12" s="189" t="s">
        <v>75</v>
      </c>
      <c r="C12" s="190" t="s">
        <v>74</v>
      </c>
      <c r="D12" s="324">
        <v>4.0231181999999999</v>
      </c>
      <c r="E12" s="337">
        <v>2560</v>
      </c>
      <c r="F12" s="194"/>
      <c r="G12" s="4">
        <f t="shared" si="0"/>
        <v>0</v>
      </c>
      <c r="H12" s="336">
        <v>0</v>
      </c>
      <c r="I12" s="188"/>
      <c r="J12" s="4">
        <f t="shared" si="1"/>
        <v>0</v>
      </c>
      <c r="K12" s="336">
        <v>0</v>
      </c>
      <c r="L12" s="188"/>
      <c r="M12" s="4">
        <f t="shared" si="2"/>
        <v>0</v>
      </c>
      <c r="N12" s="4">
        <f t="shared" si="3"/>
        <v>0</v>
      </c>
      <c r="O12" s="191"/>
      <c r="P12" s="192"/>
      <c r="Q12" s="192"/>
      <c r="R12" s="192"/>
    </row>
    <row r="13" spans="1:253" customFormat="1">
      <c r="A13" s="181"/>
      <c r="B13" s="189" t="s">
        <v>76</v>
      </c>
      <c r="C13" s="182" t="s">
        <v>74</v>
      </c>
      <c r="D13" s="324">
        <v>1.4038075999999999</v>
      </c>
      <c r="E13" s="336">
        <v>2280</v>
      </c>
      <c r="F13" s="188"/>
      <c r="G13" s="4">
        <f t="shared" si="0"/>
        <v>0</v>
      </c>
      <c r="H13" s="336">
        <v>0</v>
      </c>
      <c r="I13" s="188"/>
      <c r="J13" s="4">
        <f t="shared" si="1"/>
        <v>0</v>
      </c>
      <c r="K13" s="336">
        <v>0</v>
      </c>
      <c r="L13" s="188"/>
      <c r="M13" s="4">
        <f t="shared" si="2"/>
        <v>0</v>
      </c>
      <c r="N13" s="4">
        <f t="shared" si="3"/>
        <v>0</v>
      </c>
      <c r="P13" s="192"/>
      <c r="Q13" s="192"/>
      <c r="R13" s="192"/>
    </row>
    <row r="14" spans="1:253" s="180" customFormat="1">
      <c r="A14" s="193"/>
      <c r="B14" s="189" t="s">
        <v>77</v>
      </c>
      <c r="C14" s="182" t="s">
        <v>20</v>
      </c>
      <c r="D14" s="325">
        <v>26.3443</v>
      </c>
      <c r="E14" s="337">
        <v>2.8</v>
      </c>
      <c r="F14" s="194"/>
      <c r="G14" s="4">
        <f t="shared" si="0"/>
        <v>0</v>
      </c>
      <c r="H14" s="337">
        <v>0</v>
      </c>
      <c r="I14" s="194"/>
      <c r="J14" s="4">
        <f t="shared" si="1"/>
        <v>0</v>
      </c>
      <c r="K14" s="337">
        <v>0</v>
      </c>
      <c r="L14" s="194"/>
      <c r="M14" s="4">
        <f t="shared" si="2"/>
        <v>0</v>
      </c>
      <c r="N14" s="4">
        <f t="shared" si="3"/>
        <v>0</v>
      </c>
      <c r="O14" s="195"/>
      <c r="P14" s="196"/>
      <c r="Q14" s="196"/>
      <c r="R14" s="196"/>
    </row>
    <row r="15" spans="1:253" ht="15" customHeight="1">
      <c r="A15" s="81">
        <v>6</v>
      </c>
      <c r="B15" s="170" t="s">
        <v>78</v>
      </c>
      <c r="C15" s="168" t="s">
        <v>25</v>
      </c>
      <c r="D15" s="169">
        <v>21.89</v>
      </c>
      <c r="E15" s="338"/>
      <c r="F15" s="4"/>
      <c r="G15" s="4">
        <f t="shared" si="0"/>
        <v>0</v>
      </c>
      <c r="H15" s="340">
        <v>12.36</v>
      </c>
      <c r="I15" s="4"/>
      <c r="J15" s="4">
        <f t="shared" si="1"/>
        <v>0</v>
      </c>
      <c r="K15" s="340">
        <v>0</v>
      </c>
      <c r="L15" s="4"/>
      <c r="M15" s="4">
        <f t="shared" si="2"/>
        <v>0</v>
      </c>
      <c r="N15" s="4">
        <f t="shared" si="3"/>
        <v>0</v>
      </c>
    </row>
    <row r="16" spans="1:253" s="34" customFormat="1" ht="27">
      <c r="A16" s="42">
        <v>7</v>
      </c>
      <c r="B16" s="76" t="s">
        <v>79</v>
      </c>
      <c r="C16" s="42" t="s">
        <v>0</v>
      </c>
      <c r="D16" s="43">
        <v>107.42</v>
      </c>
      <c r="E16" s="334">
        <v>0</v>
      </c>
      <c r="F16" s="207"/>
      <c r="G16" s="4">
        <f t="shared" si="0"/>
        <v>0</v>
      </c>
      <c r="H16" s="334">
        <v>4.0199999999999996</v>
      </c>
      <c r="I16" s="207"/>
      <c r="J16" s="4">
        <f t="shared" si="1"/>
        <v>0</v>
      </c>
      <c r="K16" s="334">
        <v>0</v>
      </c>
      <c r="L16" s="207"/>
      <c r="M16" s="4">
        <f t="shared" si="2"/>
        <v>0</v>
      </c>
      <c r="N16" s="4">
        <f t="shared" si="3"/>
        <v>0</v>
      </c>
    </row>
    <row r="17" spans="1:253" s="34" customFormat="1" ht="15.75" customHeight="1">
      <c r="A17" s="42">
        <v>8</v>
      </c>
      <c r="B17" s="76" t="s">
        <v>251</v>
      </c>
      <c r="C17" s="42" t="s">
        <v>0</v>
      </c>
      <c r="D17" s="43">
        <v>198.727</v>
      </c>
      <c r="E17" s="334">
        <v>0</v>
      </c>
      <c r="F17" s="207"/>
      <c r="G17" s="4">
        <f t="shared" si="0"/>
        <v>0</v>
      </c>
      <c r="H17" s="334">
        <v>0</v>
      </c>
      <c r="I17" s="207"/>
      <c r="J17" s="4">
        <f t="shared" si="1"/>
        <v>0</v>
      </c>
      <c r="K17" s="334">
        <v>5.82</v>
      </c>
      <c r="L17" s="207"/>
      <c r="M17" s="4">
        <f t="shared" si="2"/>
        <v>0</v>
      </c>
      <c r="N17" s="4">
        <f t="shared" si="3"/>
        <v>0</v>
      </c>
    </row>
    <row r="18" spans="1:253" s="124" customFormat="1" ht="50.25" customHeight="1">
      <c r="A18" s="120">
        <v>9</v>
      </c>
      <c r="B18" s="121" t="s">
        <v>48</v>
      </c>
      <c r="C18" s="121" t="s">
        <v>0</v>
      </c>
      <c r="D18" s="122">
        <v>7.5489151999999997</v>
      </c>
      <c r="E18" s="339">
        <v>39.973999999999997</v>
      </c>
      <c r="F18" s="126"/>
      <c r="G18" s="4">
        <f t="shared" si="0"/>
        <v>0</v>
      </c>
      <c r="H18" s="336">
        <v>151.32</v>
      </c>
      <c r="I18" s="362"/>
      <c r="J18" s="4">
        <f t="shared" si="1"/>
        <v>0</v>
      </c>
      <c r="K18" s="336">
        <v>8.36</v>
      </c>
      <c r="L18" s="365"/>
      <c r="M18" s="4">
        <f t="shared" si="2"/>
        <v>0</v>
      </c>
      <c r="N18" s="4">
        <f t="shared" si="3"/>
        <v>0</v>
      </c>
      <c r="O18" s="123"/>
    </row>
    <row r="19" spans="1:253" s="124" customFormat="1" ht="16.5" customHeight="1">
      <c r="A19" s="125"/>
      <c r="B19" s="136" t="s">
        <v>84</v>
      </c>
      <c r="C19" s="125" t="s">
        <v>2</v>
      </c>
      <c r="D19" s="122">
        <v>120</v>
      </c>
      <c r="E19" s="339">
        <v>25.4</v>
      </c>
      <c r="F19" s="126"/>
      <c r="G19" s="4">
        <f t="shared" si="0"/>
        <v>0</v>
      </c>
      <c r="H19" s="339">
        <v>0</v>
      </c>
      <c r="I19" s="365"/>
      <c r="J19" s="4">
        <f t="shared" si="1"/>
        <v>0</v>
      </c>
      <c r="K19" s="344">
        <v>0</v>
      </c>
      <c r="L19" s="365"/>
      <c r="M19" s="4">
        <f t="shared" si="2"/>
        <v>0</v>
      </c>
      <c r="N19" s="4">
        <f t="shared" si="3"/>
        <v>0</v>
      </c>
      <c r="O19" s="123"/>
    </row>
    <row r="20" spans="1:253" s="124" customFormat="1" ht="16.5" customHeight="1">
      <c r="A20" s="125"/>
      <c r="B20" s="136" t="s">
        <v>90</v>
      </c>
      <c r="C20" s="125" t="s">
        <v>2</v>
      </c>
      <c r="D20" s="122">
        <v>28</v>
      </c>
      <c r="E20" s="339">
        <v>63</v>
      </c>
      <c r="F20" s="127"/>
      <c r="G20" s="4">
        <f t="shared" si="0"/>
        <v>0</v>
      </c>
      <c r="H20" s="339">
        <v>0</v>
      </c>
      <c r="I20" s="365"/>
      <c r="J20" s="4">
        <f t="shared" si="1"/>
        <v>0</v>
      </c>
      <c r="K20" s="344">
        <v>0</v>
      </c>
      <c r="L20" s="365"/>
      <c r="M20" s="4">
        <f t="shared" si="2"/>
        <v>0</v>
      </c>
      <c r="N20" s="4">
        <f t="shared" si="3"/>
        <v>0</v>
      </c>
      <c r="O20" s="123"/>
      <c r="P20" s="123"/>
    </row>
    <row r="21" spans="1:253" s="124" customFormat="1" ht="16.5" customHeight="1">
      <c r="A21" s="125"/>
      <c r="B21" s="136" t="s">
        <v>84</v>
      </c>
      <c r="C21" s="125" t="s">
        <v>2</v>
      </c>
      <c r="D21" s="122">
        <v>96</v>
      </c>
      <c r="E21" s="339">
        <v>25.4</v>
      </c>
      <c r="F21" s="127"/>
      <c r="G21" s="4">
        <f t="shared" si="0"/>
        <v>0</v>
      </c>
      <c r="H21" s="339">
        <v>0</v>
      </c>
      <c r="I21" s="365"/>
      <c r="J21" s="4">
        <f t="shared" si="1"/>
        <v>0</v>
      </c>
      <c r="K21" s="344">
        <v>0</v>
      </c>
      <c r="L21" s="365"/>
      <c r="M21" s="4">
        <f t="shared" si="2"/>
        <v>0</v>
      </c>
      <c r="N21" s="4">
        <f t="shared" si="3"/>
        <v>0</v>
      </c>
      <c r="O21" s="123"/>
    </row>
    <row r="22" spans="1:253" s="124" customFormat="1" ht="16.5" customHeight="1">
      <c r="A22" s="125"/>
      <c r="B22" s="136" t="s">
        <v>85</v>
      </c>
      <c r="C22" s="125" t="s">
        <v>2</v>
      </c>
      <c r="D22" s="122">
        <v>120</v>
      </c>
      <c r="E22" s="339">
        <v>24.6</v>
      </c>
      <c r="F22" s="126"/>
      <c r="G22" s="4">
        <f t="shared" si="0"/>
        <v>0</v>
      </c>
      <c r="H22" s="339">
        <v>0</v>
      </c>
      <c r="I22" s="365"/>
      <c r="J22" s="4">
        <f t="shared" si="1"/>
        <v>0</v>
      </c>
      <c r="K22" s="344">
        <v>0</v>
      </c>
      <c r="L22" s="365"/>
      <c r="M22" s="4">
        <f t="shared" si="2"/>
        <v>0</v>
      </c>
      <c r="N22" s="4">
        <f t="shared" si="3"/>
        <v>0</v>
      </c>
      <c r="O22" s="123"/>
      <c r="P22" s="123"/>
    </row>
    <row r="23" spans="1:253" s="124" customFormat="1" ht="16.5" customHeight="1">
      <c r="A23" s="125"/>
      <c r="B23" s="136" t="s">
        <v>91</v>
      </c>
      <c r="C23" s="125" t="s">
        <v>2</v>
      </c>
      <c r="D23" s="122">
        <v>148</v>
      </c>
      <c r="E23" s="339">
        <v>30.1</v>
      </c>
      <c r="F23" s="127"/>
      <c r="G23" s="4">
        <f t="shared" si="0"/>
        <v>0</v>
      </c>
      <c r="H23" s="339">
        <v>0</v>
      </c>
      <c r="I23" s="365"/>
      <c r="J23" s="4">
        <f t="shared" si="1"/>
        <v>0</v>
      </c>
      <c r="K23" s="344">
        <v>0</v>
      </c>
      <c r="L23" s="365"/>
      <c r="M23" s="4">
        <f t="shared" si="2"/>
        <v>0</v>
      </c>
      <c r="N23" s="4">
        <f t="shared" si="3"/>
        <v>0</v>
      </c>
      <c r="O23" s="123"/>
      <c r="P23" s="123"/>
    </row>
    <row r="24" spans="1:253" s="124" customFormat="1" ht="16.5" customHeight="1">
      <c r="A24" s="125"/>
      <c r="B24" s="136" t="s">
        <v>206</v>
      </c>
      <c r="C24" s="125" t="s">
        <v>2</v>
      </c>
      <c r="D24" s="122">
        <v>66</v>
      </c>
      <c r="E24" s="339">
        <v>8.0500000000000007</v>
      </c>
      <c r="F24" s="126"/>
      <c r="G24" s="4">
        <f t="shared" si="0"/>
        <v>0</v>
      </c>
      <c r="H24" s="339">
        <v>0</v>
      </c>
      <c r="I24" s="365"/>
      <c r="J24" s="4">
        <f t="shared" si="1"/>
        <v>0</v>
      </c>
      <c r="K24" s="344">
        <v>0</v>
      </c>
      <c r="L24" s="365"/>
      <c r="M24" s="4">
        <f t="shared" si="2"/>
        <v>0</v>
      </c>
      <c r="N24" s="4">
        <f t="shared" si="3"/>
        <v>0</v>
      </c>
      <c r="O24" s="123"/>
    </row>
    <row r="25" spans="1:253" s="124" customFormat="1" ht="16.5" customHeight="1">
      <c r="A25" s="125"/>
      <c r="B25" s="136" t="s">
        <v>86</v>
      </c>
      <c r="C25" s="125" t="s">
        <v>2</v>
      </c>
      <c r="D25" s="122">
        <v>492.68</v>
      </c>
      <c r="E25" s="339">
        <v>9.6999999999999993</v>
      </c>
      <c r="F25" s="126"/>
      <c r="G25" s="4">
        <f t="shared" si="0"/>
        <v>0</v>
      </c>
      <c r="H25" s="339">
        <v>0</v>
      </c>
      <c r="I25" s="365"/>
      <c r="J25" s="4">
        <f t="shared" si="1"/>
        <v>0</v>
      </c>
      <c r="K25" s="344">
        <v>0</v>
      </c>
      <c r="L25" s="365"/>
      <c r="M25" s="4">
        <f t="shared" si="2"/>
        <v>0</v>
      </c>
      <c r="N25" s="4">
        <f t="shared" si="3"/>
        <v>0</v>
      </c>
      <c r="O25" s="123"/>
      <c r="P25" s="123"/>
    </row>
    <row r="26" spans="1:253" s="124" customFormat="1" ht="27">
      <c r="A26" s="120">
        <v>10</v>
      </c>
      <c r="B26" s="121" t="s">
        <v>88</v>
      </c>
      <c r="C26" s="121" t="s">
        <v>0</v>
      </c>
      <c r="D26" s="122">
        <v>2.9695999999999997E-2</v>
      </c>
      <c r="E26" s="339">
        <v>122.872</v>
      </c>
      <c r="F26" s="126"/>
      <c r="G26" s="4">
        <f t="shared" si="0"/>
        <v>0</v>
      </c>
      <c r="H26" s="336">
        <v>419.64</v>
      </c>
      <c r="I26" s="362"/>
      <c r="J26" s="4">
        <f t="shared" si="1"/>
        <v>0</v>
      </c>
      <c r="K26" s="336">
        <v>87.032999999999987</v>
      </c>
      <c r="L26" s="365"/>
      <c r="M26" s="4">
        <f t="shared" si="2"/>
        <v>0</v>
      </c>
      <c r="N26" s="4">
        <f t="shared" si="3"/>
        <v>0</v>
      </c>
      <c r="O26" s="123"/>
    </row>
    <row r="27" spans="1:253" s="124" customFormat="1">
      <c r="A27" s="129"/>
      <c r="B27" s="136" t="s">
        <v>87</v>
      </c>
      <c r="C27" s="125" t="s">
        <v>2</v>
      </c>
      <c r="D27" s="122">
        <v>12.8</v>
      </c>
      <c r="E27" s="339">
        <v>6.5</v>
      </c>
      <c r="F27" s="126"/>
      <c r="G27" s="4">
        <f t="shared" si="0"/>
        <v>0</v>
      </c>
      <c r="H27" s="339">
        <v>0</v>
      </c>
      <c r="I27" s="365"/>
      <c r="J27" s="4">
        <f t="shared" si="1"/>
        <v>0</v>
      </c>
      <c r="K27" s="344">
        <v>0</v>
      </c>
      <c r="L27" s="365"/>
      <c r="M27" s="4">
        <f t="shared" si="2"/>
        <v>0</v>
      </c>
      <c r="N27" s="4">
        <f t="shared" si="3"/>
        <v>0</v>
      </c>
      <c r="O27" s="123"/>
    </row>
    <row r="28" spans="1:253" s="124" customFormat="1">
      <c r="A28" s="129"/>
      <c r="B28" s="137" t="s">
        <v>52</v>
      </c>
      <c r="C28" s="125" t="s">
        <v>49</v>
      </c>
      <c r="D28" s="131">
        <v>4.4000000000000004</v>
      </c>
      <c r="E28" s="334">
        <v>18.8</v>
      </c>
      <c r="F28" s="128"/>
      <c r="G28" s="4">
        <f t="shared" si="0"/>
        <v>0</v>
      </c>
      <c r="H28" s="339">
        <v>0</v>
      </c>
      <c r="I28" s="128"/>
      <c r="J28" s="4">
        <f t="shared" si="1"/>
        <v>0</v>
      </c>
      <c r="K28" s="344">
        <v>0</v>
      </c>
      <c r="L28" s="128"/>
      <c r="M28" s="4">
        <f t="shared" si="2"/>
        <v>0</v>
      </c>
      <c r="N28" s="4">
        <f t="shared" si="3"/>
        <v>0</v>
      </c>
      <c r="O28" s="123"/>
    </row>
    <row r="29" spans="1:253" s="124" customFormat="1">
      <c r="A29" s="129"/>
      <c r="B29" s="137" t="s">
        <v>107</v>
      </c>
      <c r="C29" s="125" t="s">
        <v>1</v>
      </c>
      <c r="D29" s="131">
        <v>3</v>
      </c>
      <c r="E29" s="334">
        <v>7</v>
      </c>
      <c r="F29" s="128"/>
      <c r="G29" s="4">
        <f t="shared" si="0"/>
        <v>0</v>
      </c>
      <c r="H29" s="339">
        <v>0</v>
      </c>
      <c r="I29" s="128"/>
      <c r="J29" s="4">
        <f t="shared" si="1"/>
        <v>0</v>
      </c>
      <c r="K29" s="344">
        <v>0</v>
      </c>
      <c r="L29" s="128"/>
      <c r="M29" s="4">
        <f t="shared" si="2"/>
        <v>0</v>
      </c>
      <c r="N29" s="4">
        <f t="shared" si="3"/>
        <v>0</v>
      </c>
      <c r="O29" s="123"/>
    </row>
    <row r="30" spans="1:253" s="124" customFormat="1">
      <c r="A30" s="129"/>
      <c r="B30" s="137" t="s">
        <v>108</v>
      </c>
      <c r="C30" s="125" t="s">
        <v>1</v>
      </c>
      <c r="D30" s="131">
        <v>1</v>
      </c>
      <c r="E30" s="334">
        <v>40</v>
      </c>
      <c r="F30" s="128"/>
      <c r="G30" s="4">
        <f t="shared" si="0"/>
        <v>0</v>
      </c>
      <c r="H30" s="339">
        <v>0</v>
      </c>
      <c r="I30" s="128"/>
      <c r="J30" s="4">
        <f t="shared" si="1"/>
        <v>0</v>
      </c>
      <c r="K30" s="344">
        <v>0</v>
      </c>
      <c r="L30" s="128"/>
      <c r="M30" s="4">
        <f t="shared" si="2"/>
        <v>0</v>
      </c>
      <c r="N30" s="4">
        <f t="shared" si="3"/>
        <v>0</v>
      </c>
      <c r="O30" s="123"/>
    </row>
    <row r="31" spans="1:253" s="44" customFormat="1" ht="27.75" customHeight="1">
      <c r="A31" s="57" t="s">
        <v>65</v>
      </c>
      <c r="B31" s="98" t="s">
        <v>55</v>
      </c>
      <c r="C31" s="99" t="s">
        <v>26</v>
      </c>
      <c r="D31" s="85">
        <v>874.34559999999999</v>
      </c>
      <c r="E31" s="333">
        <v>1.3998999999999997</v>
      </c>
      <c r="F31" s="330"/>
      <c r="G31" s="4">
        <f t="shared" si="0"/>
        <v>0</v>
      </c>
      <c r="H31" s="336">
        <v>3.0263999999999998</v>
      </c>
      <c r="I31" s="362"/>
      <c r="J31" s="4">
        <f t="shared" si="1"/>
        <v>0</v>
      </c>
      <c r="K31" s="345">
        <v>1.1999999999999999E-3</v>
      </c>
      <c r="L31" s="330"/>
      <c r="M31" s="4">
        <f t="shared" si="2"/>
        <v>0</v>
      </c>
      <c r="N31" s="4">
        <f t="shared" si="3"/>
        <v>0</v>
      </c>
      <c r="O31" s="56"/>
      <c r="P31" s="56"/>
      <c r="Q31" s="56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s="124" customFormat="1" ht="39.75" customHeight="1">
      <c r="A32" s="120">
        <v>12</v>
      </c>
      <c r="B32" s="130" t="s">
        <v>51</v>
      </c>
      <c r="C32" s="130" t="s">
        <v>50</v>
      </c>
      <c r="D32" s="131">
        <v>922.90163200000018</v>
      </c>
      <c r="E32" s="333">
        <v>0</v>
      </c>
      <c r="F32" s="330"/>
      <c r="G32" s="4">
        <f t="shared" si="0"/>
        <v>0</v>
      </c>
      <c r="H32" s="336">
        <v>6.1034999999999995</v>
      </c>
      <c r="I32" s="362"/>
      <c r="J32" s="4">
        <f t="shared" si="1"/>
        <v>0</v>
      </c>
      <c r="K32" s="345">
        <v>1.30752</v>
      </c>
      <c r="L32" s="128"/>
      <c r="M32" s="4">
        <f t="shared" si="2"/>
        <v>0</v>
      </c>
      <c r="N32" s="4">
        <f t="shared" si="3"/>
        <v>0</v>
      </c>
      <c r="O32" s="123"/>
    </row>
    <row r="33" spans="1:15" s="124" customFormat="1">
      <c r="A33" s="129"/>
      <c r="B33" s="137" t="s">
        <v>227</v>
      </c>
      <c r="C33" s="125" t="s">
        <v>49</v>
      </c>
      <c r="D33" s="122">
        <v>749.3176000000002</v>
      </c>
      <c r="E33" s="334">
        <v>16.074660000000002</v>
      </c>
      <c r="F33" s="133"/>
      <c r="G33" s="4">
        <f t="shared" si="0"/>
        <v>0</v>
      </c>
      <c r="H33" s="339">
        <v>0</v>
      </c>
      <c r="I33" s="365"/>
      <c r="J33" s="4">
        <f t="shared" si="1"/>
        <v>0</v>
      </c>
      <c r="K33" s="344">
        <v>0</v>
      </c>
      <c r="L33" s="365"/>
      <c r="M33" s="4">
        <f t="shared" si="2"/>
        <v>0</v>
      </c>
      <c r="N33" s="4">
        <f t="shared" si="3"/>
        <v>0</v>
      </c>
      <c r="O33" s="123"/>
    </row>
    <row r="34" spans="1:15" s="124" customFormat="1">
      <c r="A34" s="129"/>
      <c r="B34" s="137" t="s">
        <v>52</v>
      </c>
      <c r="C34" s="125" t="s">
        <v>49</v>
      </c>
      <c r="D34" s="131">
        <v>173.58403200000001</v>
      </c>
      <c r="E34" s="334">
        <v>18.8</v>
      </c>
      <c r="F34" s="128"/>
      <c r="G34" s="4">
        <f t="shared" si="0"/>
        <v>0</v>
      </c>
      <c r="H34" s="334">
        <v>0</v>
      </c>
      <c r="I34" s="128"/>
      <c r="J34" s="4">
        <f t="shared" si="1"/>
        <v>0</v>
      </c>
      <c r="K34" s="334">
        <v>0</v>
      </c>
      <c r="L34" s="128"/>
      <c r="M34" s="4">
        <f t="shared" si="2"/>
        <v>0</v>
      </c>
      <c r="N34" s="4">
        <f t="shared" si="3"/>
        <v>0</v>
      </c>
      <c r="O34" s="123"/>
    </row>
    <row r="35" spans="1:15" s="124" customFormat="1">
      <c r="A35" s="129"/>
      <c r="B35" s="137" t="s">
        <v>102</v>
      </c>
      <c r="C35" s="125" t="s">
        <v>49</v>
      </c>
      <c r="D35" s="131">
        <v>65</v>
      </c>
      <c r="E35" s="334">
        <v>18.8</v>
      </c>
      <c r="F35" s="128"/>
      <c r="G35" s="4">
        <f t="shared" si="0"/>
        <v>0</v>
      </c>
      <c r="H35" s="334">
        <v>0</v>
      </c>
      <c r="I35" s="128"/>
      <c r="J35" s="4">
        <f t="shared" si="1"/>
        <v>0</v>
      </c>
      <c r="K35" s="334">
        <v>0</v>
      </c>
      <c r="L35" s="128"/>
      <c r="M35" s="4">
        <f t="shared" si="2"/>
        <v>0</v>
      </c>
      <c r="N35" s="4">
        <f t="shared" si="3"/>
        <v>0</v>
      </c>
      <c r="O35" s="123"/>
    </row>
    <row r="36" spans="1:15" s="124" customFormat="1">
      <c r="A36" s="129"/>
      <c r="B36" s="136" t="s">
        <v>87</v>
      </c>
      <c r="C36" s="125" t="s">
        <v>2</v>
      </c>
      <c r="D36" s="122">
        <v>2510.5119999999997</v>
      </c>
      <c r="E36" s="339">
        <v>6.5</v>
      </c>
      <c r="F36" s="126"/>
      <c r="G36" s="4">
        <f t="shared" si="0"/>
        <v>0</v>
      </c>
      <c r="H36" s="339">
        <v>0</v>
      </c>
      <c r="I36" s="365"/>
      <c r="J36" s="4">
        <f t="shared" si="1"/>
        <v>0</v>
      </c>
      <c r="K36" s="344">
        <v>0</v>
      </c>
      <c r="L36" s="365"/>
      <c r="M36" s="4">
        <f t="shared" si="2"/>
        <v>0</v>
      </c>
      <c r="N36" s="4">
        <f t="shared" si="3"/>
        <v>0</v>
      </c>
      <c r="O36" s="123"/>
    </row>
    <row r="37" spans="1:15" s="135" customFormat="1" ht="27">
      <c r="A37" s="138">
        <v>13</v>
      </c>
      <c r="B37" s="139" t="s">
        <v>93</v>
      </c>
      <c r="C37" s="139" t="s">
        <v>53</v>
      </c>
      <c r="D37" s="131">
        <v>318.14000000000004</v>
      </c>
      <c r="E37" s="333">
        <v>24.802</v>
      </c>
      <c r="F37" s="330"/>
      <c r="G37" s="4">
        <f t="shared" si="0"/>
        <v>0</v>
      </c>
      <c r="H37" s="336">
        <v>5.339999999999999</v>
      </c>
      <c r="I37" s="362"/>
      <c r="J37" s="4">
        <f t="shared" si="1"/>
        <v>0</v>
      </c>
      <c r="K37" s="345">
        <v>3.4077509999999998</v>
      </c>
      <c r="L37" s="133"/>
      <c r="M37" s="4">
        <f t="shared" si="2"/>
        <v>0</v>
      </c>
      <c r="N37" s="4">
        <f t="shared" si="3"/>
        <v>0</v>
      </c>
      <c r="O37" s="140"/>
    </row>
    <row r="38" spans="1:15" s="135" customFormat="1" ht="27">
      <c r="A38" s="138">
        <v>14</v>
      </c>
      <c r="B38" s="139" t="s">
        <v>92</v>
      </c>
      <c r="C38" s="139" t="s">
        <v>53</v>
      </c>
      <c r="D38" s="131">
        <v>159.07000000000002</v>
      </c>
      <c r="E38" s="333">
        <v>26.187999999999995</v>
      </c>
      <c r="F38" s="330"/>
      <c r="G38" s="4">
        <f t="shared" si="0"/>
        <v>0</v>
      </c>
      <c r="H38" s="336">
        <v>5.339999999999999</v>
      </c>
      <c r="I38" s="362"/>
      <c r="J38" s="4">
        <f t="shared" si="1"/>
        <v>0</v>
      </c>
      <c r="K38" s="345">
        <v>3.4077509999999998</v>
      </c>
      <c r="L38" s="133"/>
      <c r="M38" s="4">
        <f t="shared" si="2"/>
        <v>0</v>
      </c>
      <c r="N38" s="4">
        <f t="shared" si="3"/>
        <v>0</v>
      </c>
      <c r="O38" s="140"/>
    </row>
    <row r="39" spans="1:15" s="135" customFormat="1">
      <c r="A39" s="138">
        <v>15</v>
      </c>
      <c r="B39" s="139" t="s">
        <v>224</v>
      </c>
      <c r="C39" s="139" t="s">
        <v>53</v>
      </c>
      <c r="D39" s="131">
        <v>79.535000000000011</v>
      </c>
      <c r="E39" s="333">
        <v>36.314</v>
      </c>
      <c r="F39" s="330"/>
      <c r="G39" s="4">
        <f t="shared" si="0"/>
        <v>0</v>
      </c>
      <c r="H39" s="336">
        <v>5.339999999999999</v>
      </c>
      <c r="I39" s="362"/>
      <c r="J39" s="4">
        <f t="shared" si="1"/>
        <v>0</v>
      </c>
      <c r="K39" s="345">
        <v>3.4077509999999998</v>
      </c>
      <c r="L39" s="133"/>
      <c r="M39" s="4">
        <f t="shared" si="2"/>
        <v>0</v>
      </c>
      <c r="N39" s="4">
        <f t="shared" si="3"/>
        <v>0</v>
      </c>
      <c r="O39" s="140"/>
    </row>
    <row r="40" spans="1:15" s="135" customFormat="1" ht="39.75" customHeight="1">
      <c r="A40" s="138">
        <v>16</v>
      </c>
      <c r="B40" s="139" t="s">
        <v>56</v>
      </c>
      <c r="C40" s="139" t="s">
        <v>57</v>
      </c>
      <c r="D40" s="131">
        <v>1590.7</v>
      </c>
      <c r="E40" s="334">
        <v>0</v>
      </c>
      <c r="F40" s="133"/>
      <c r="G40" s="4">
        <f t="shared" si="0"/>
        <v>0</v>
      </c>
      <c r="H40" s="336">
        <v>9</v>
      </c>
      <c r="I40" s="362"/>
      <c r="J40" s="4">
        <f t="shared" si="1"/>
        <v>0</v>
      </c>
      <c r="K40" s="345">
        <v>0</v>
      </c>
      <c r="L40" s="133"/>
      <c r="M40" s="4">
        <f t="shared" si="2"/>
        <v>0</v>
      </c>
      <c r="N40" s="4">
        <f t="shared" si="3"/>
        <v>0</v>
      </c>
    </row>
    <row r="41" spans="1:15" s="135" customFormat="1" ht="40.5" customHeight="1">
      <c r="A41" s="141"/>
      <c r="B41" s="143" t="s">
        <v>58</v>
      </c>
      <c r="C41" s="142" t="s">
        <v>57</v>
      </c>
      <c r="D41" s="131">
        <v>1670.2350000000001</v>
      </c>
      <c r="E41" s="334">
        <v>81.289555620000002</v>
      </c>
      <c r="F41" s="133"/>
      <c r="G41" s="4">
        <f t="shared" si="0"/>
        <v>0</v>
      </c>
      <c r="H41" s="334">
        <v>0</v>
      </c>
      <c r="I41" s="133"/>
      <c r="J41" s="4">
        <f t="shared" si="1"/>
        <v>0</v>
      </c>
      <c r="K41" s="334">
        <v>0</v>
      </c>
      <c r="L41" s="133"/>
      <c r="M41" s="4">
        <f t="shared" si="2"/>
        <v>0</v>
      </c>
      <c r="N41" s="4">
        <f t="shared" si="3"/>
        <v>0</v>
      </c>
    </row>
    <row r="42" spans="1:15" s="135" customFormat="1" ht="25.5" customHeight="1">
      <c r="A42" s="141"/>
      <c r="B42" s="146" t="s">
        <v>228</v>
      </c>
      <c r="C42" s="145" t="s">
        <v>20</v>
      </c>
      <c r="D42" s="122">
        <v>290</v>
      </c>
      <c r="E42" s="334">
        <v>13.81425662</v>
      </c>
      <c r="F42" s="133"/>
      <c r="G42" s="4">
        <f t="shared" si="0"/>
        <v>0</v>
      </c>
      <c r="H42" s="339">
        <v>0</v>
      </c>
      <c r="I42" s="366"/>
      <c r="J42" s="4">
        <f t="shared" si="1"/>
        <v>0</v>
      </c>
      <c r="K42" s="344">
        <v>0</v>
      </c>
      <c r="L42" s="366"/>
      <c r="M42" s="4">
        <f t="shared" si="2"/>
        <v>0</v>
      </c>
      <c r="N42" s="4">
        <f t="shared" si="3"/>
        <v>0</v>
      </c>
    </row>
    <row r="43" spans="1:15" s="135" customFormat="1" ht="20.25" customHeight="1">
      <c r="A43" s="141"/>
      <c r="B43" s="143" t="s">
        <v>229</v>
      </c>
      <c r="C43" s="142" t="s">
        <v>94</v>
      </c>
      <c r="D43" s="131">
        <v>1590.7</v>
      </c>
      <c r="E43" s="334">
        <v>1.9136500000000001</v>
      </c>
      <c r="F43" s="133"/>
      <c r="G43" s="4">
        <f t="shared" si="0"/>
        <v>0</v>
      </c>
      <c r="H43" s="334">
        <v>0</v>
      </c>
      <c r="I43" s="133"/>
      <c r="J43" s="4">
        <f t="shared" si="1"/>
        <v>0</v>
      </c>
      <c r="K43" s="334">
        <v>0</v>
      </c>
      <c r="L43" s="133"/>
      <c r="M43" s="4">
        <f t="shared" si="2"/>
        <v>0</v>
      </c>
      <c r="N43" s="4">
        <f t="shared" si="3"/>
        <v>0</v>
      </c>
    </row>
    <row r="44" spans="1:15" s="135" customFormat="1" ht="20.25" customHeight="1">
      <c r="A44" s="141"/>
      <c r="B44" s="143" t="s">
        <v>226</v>
      </c>
      <c r="C44" s="142" t="s">
        <v>0</v>
      </c>
      <c r="D44" s="131">
        <v>22.5</v>
      </c>
      <c r="E44" s="334">
        <v>2942.3899670000001</v>
      </c>
      <c r="F44" s="133"/>
      <c r="G44" s="4">
        <f t="shared" si="0"/>
        <v>0</v>
      </c>
      <c r="H44" s="334">
        <v>0</v>
      </c>
      <c r="I44" s="133"/>
      <c r="J44" s="4">
        <f t="shared" si="1"/>
        <v>0</v>
      </c>
      <c r="K44" s="334">
        <v>0</v>
      </c>
      <c r="L44" s="133"/>
      <c r="M44" s="4">
        <f t="shared" si="2"/>
        <v>0</v>
      </c>
      <c r="N44" s="4">
        <f t="shared" si="3"/>
        <v>0</v>
      </c>
    </row>
    <row r="45" spans="1:15" s="124" customFormat="1" ht="27">
      <c r="A45" s="147">
        <v>17</v>
      </c>
      <c r="B45" s="148" t="s">
        <v>60</v>
      </c>
      <c r="C45" s="130" t="s">
        <v>59</v>
      </c>
      <c r="D45" s="132">
        <v>2</v>
      </c>
      <c r="E45" s="334">
        <v>4488.389529</v>
      </c>
      <c r="F45" s="133"/>
      <c r="G45" s="4">
        <f t="shared" si="0"/>
        <v>0</v>
      </c>
      <c r="H45" s="334">
        <v>800</v>
      </c>
      <c r="I45" s="134"/>
      <c r="J45" s="4">
        <f t="shared" si="1"/>
        <v>0</v>
      </c>
      <c r="K45" s="334">
        <v>0</v>
      </c>
      <c r="L45" s="128"/>
      <c r="M45" s="4">
        <f t="shared" si="2"/>
        <v>0</v>
      </c>
      <c r="N45" s="4">
        <f t="shared" si="3"/>
        <v>0</v>
      </c>
    </row>
    <row r="46" spans="1:15" s="135" customFormat="1" ht="16.5" customHeight="1">
      <c r="A46" s="141"/>
      <c r="B46" s="143"/>
      <c r="C46" s="142"/>
      <c r="D46" s="131"/>
      <c r="E46" s="334"/>
      <c r="F46" s="133"/>
      <c r="G46" s="133"/>
      <c r="H46" s="321"/>
      <c r="I46" s="133"/>
      <c r="J46" s="133"/>
      <c r="K46" s="321"/>
      <c r="L46" s="133"/>
      <c r="M46" s="133"/>
      <c r="N46" s="133"/>
    </row>
    <row r="47" spans="1:15" s="5" customFormat="1" ht="24.75" customHeight="1">
      <c r="A47" s="144"/>
      <c r="B47" s="144" t="s">
        <v>68</v>
      </c>
      <c r="C47" s="144"/>
      <c r="D47" s="144"/>
      <c r="E47" s="340"/>
      <c r="F47" s="370"/>
      <c r="G47" s="144"/>
      <c r="H47" s="322"/>
      <c r="I47" s="370"/>
      <c r="J47" s="144"/>
      <c r="K47" s="322"/>
      <c r="L47" s="370"/>
      <c r="M47" s="144"/>
      <c r="N47" s="290"/>
    </row>
    <row r="48" spans="1:15" s="12" customFormat="1">
      <c r="A48" s="79"/>
      <c r="B48" s="80"/>
      <c r="C48" s="81"/>
      <c r="D48" s="82"/>
      <c r="E48" s="333"/>
      <c r="F48" s="371"/>
      <c r="G48" s="83"/>
      <c r="H48" s="319"/>
      <c r="I48" s="371"/>
      <c r="J48" s="83"/>
      <c r="K48" s="319"/>
      <c r="L48" s="371"/>
      <c r="M48" s="83"/>
      <c r="N48" s="291"/>
    </row>
    <row r="49" spans="1:253" ht="15" customHeight="1">
      <c r="A49" s="81">
        <v>1</v>
      </c>
      <c r="B49" s="170" t="s">
        <v>69</v>
      </c>
      <c r="C49" s="168" t="s">
        <v>25</v>
      </c>
      <c r="D49" s="169">
        <v>45.707999999999998</v>
      </c>
      <c r="E49" s="338">
        <v>0</v>
      </c>
      <c r="F49" s="4"/>
      <c r="G49" s="4">
        <f>F49*D49</f>
        <v>0</v>
      </c>
      <c r="H49" s="336">
        <v>12.36</v>
      </c>
      <c r="I49" s="4"/>
      <c r="J49" s="4">
        <f>I49*D49</f>
        <v>0</v>
      </c>
      <c r="K49" s="340">
        <v>0</v>
      </c>
      <c r="L49" s="4"/>
      <c r="M49" s="4">
        <f>L49*D49</f>
        <v>0</v>
      </c>
      <c r="N49" s="4">
        <f t="shared" ref="N49:N67" si="4">M49+J49+G49</f>
        <v>0</v>
      </c>
    </row>
    <row r="50" spans="1:253" s="44" customFormat="1" ht="27.75" customHeight="1">
      <c r="A50" s="57" t="s">
        <v>14</v>
      </c>
      <c r="B50" s="98" t="s">
        <v>81</v>
      </c>
      <c r="C50" s="99" t="s">
        <v>25</v>
      </c>
      <c r="D50" s="85">
        <v>5.86</v>
      </c>
      <c r="E50" s="333">
        <v>15.605</v>
      </c>
      <c r="F50" s="330"/>
      <c r="G50" s="4">
        <f t="shared" ref="G50:G67" si="5">F50*D50</f>
        <v>0</v>
      </c>
      <c r="H50" s="336">
        <v>6.9420000000000002</v>
      </c>
      <c r="I50" s="330"/>
      <c r="J50" s="4">
        <f t="shared" ref="J50:J67" si="6">I50*D50</f>
        <v>0</v>
      </c>
      <c r="K50" s="333">
        <v>1.48</v>
      </c>
      <c r="L50" s="330"/>
      <c r="M50" s="4">
        <f t="shared" ref="M50:M67" si="7">L50*D50</f>
        <v>0</v>
      </c>
      <c r="N50" s="4">
        <f t="shared" si="4"/>
        <v>0</v>
      </c>
      <c r="O50" s="56"/>
      <c r="P50" s="56"/>
      <c r="Q50" s="56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</row>
    <row r="51" spans="1:253" s="44" customFormat="1" ht="27.75" customHeight="1">
      <c r="A51" s="57" t="s">
        <v>15</v>
      </c>
      <c r="B51" s="98" t="s">
        <v>89</v>
      </c>
      <c r="C51" s="99" t="s">
        <v>25</v>
      </c>
      <c r="D51" s="202">
        <v>2.6956000000000002</v>
      </c>
      <c r="E51" s="333">
        <v>24.459999999999997</v>
      </c>
      <c r="F51" s="330"/>
      <c r="G51" s="4">
        <f t="shared" si="5"/>
        <v>0</v>
      </c>
      <c r="H51" s="336">
        <v>6.9419999999999993</v>
      </c>
      <c r="I51" s="330"/>
      <c r="J51" s="4">
        <f t="shared" si="6"/>
        <v>0</v>
      </c>
      <c r="K51" s="333">
        <v>1.48</v>
      </c>
      <c r="L51" s="330"/>
      <c r="M51" s="4">
        <f t="shared" si="7"/>
        <v>0</v>
      </c>
      <c r="N51" s="4">
        <f t="shared" si="4"/>
        <v>0</v>
      </c>
      <c r="O51" s="56"/>
      <c r="P51" s="56"/>
      <c r="Q51" s="56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</row>
    <row r="52" spans="1:253" s="179" customFormat="1" ht="25.5">
      <c r="A52" s="175">
        <v>4</v>
      </c>
      <c r="B52" s="176" t="s">
        <v>95</v>
      </c>
      <c r="C52" s="177" t="s">
        <v>38</v>
      </c>
      <c r="D52" s="201">
        <v>1.10168</v>
      </c>
      <c r="E52" s="333">
        <v>118.76000000000002</v>
      </c>
      <c r="F52" s="330"/>
      <c r="G52" s="4">
        <f t="shared" si="5"/>
        <v>0</v>
      </c>
      <c r="H52" s="336">
        <v>8.2200000000000006</v>
      </c>
      <c r="I52" s="330"/>
      <c r="J52" s="4">
        <f t="shared" si="6"/>
        <v>0</v>
      </c>
      <c r="K52" s="333">
        <v>1.1319999999999999</v>
      </c>
      <c r="L52" s="362"/>
      <c r="M52" s="4">
        <f t="shared" si="7"/>
        <v>0</v>
      </c>
      <c r="N52" s="4">
        <f t="shared" si="4"/>
        <v>0</v>
      </c>
      <c r="P52"/>
      <c r="Q52" s="180"/>
      <c r="R52" s="180"/>
      <c r="S52" s="180"/>
    </row>
    <row r="53" spans="1:253" s="179" customFormat="1" ht="25.5">
      <c r="A53" s="175">
        <v>5</v>
      </c>
      <c r="B53" s="176" t="s">
        <v>83</v>
      </c>
      <c r="C53" s="177" t="s">
        <v>38</v>
      </c>
      <c r="D53" s="178">
        <v>29.007000000000001</v>
      </c>
      <c r="E53" s="333">
        <v>143.03100000000001</v>
      </c>
      <c r="F53" s="330"/>
      <c r="G53" s="4">
        <f t="shared" si="5"/>
        <v>0</v>
      </c>
      <c r="H53" s="336">
        <v>22.68</v>
      </c>
      <c r="I53" s="330"/>
      <c r="J53" s="4">
        <f t="shared" si="6"/>
        <v>0</v>
      </c>
      <c r="K53" s="333">
        <v>3.68</v>
      </c>
      <c r="L53" s="362"/>
      <c r="M53" s="4">
        <f t="shared" si="7"/>
        <v>0</v>
      </c>
      <c r="N53" s="4">
        <f t="shared" si="4"/>
        <v>0</v>
      </c>
      <c r="O53" s="183"/>
      <c r="P53" s="184"/>
      <c r="Q53"/>
      <c r="R53"/>
      <c r="S53"/>
    </row>
    <row r="54" spans="1:253" s="179" customFormat="1" ht="25.5">
      <c r="A54" s="175">
        <v>6</v>
      </c>
      <c r="B54" s="176" t="s">
        <v>99</v>
      </c>
      <c r="C54" s="186" t="s">
        <v>74</v>
      </c>
      <c r="D54" s="187">
        <v>1.3477999999999999</v>
      </c>
      <c r="E54" s="336">
        <v>0</v>
      </c>
      <c r="F54" s="362"/>
      <c r="G54" s="4">
        <f t="shared" si="5"/>
        <v>0</v>
      </c>
      <c r="H54" s="336">
        <v>142.80000000000001</v>
      </c>
      <c r="I54" s="330"/>
      <c r="J54" s="4">
        <f t="shared" si="6"/>
        <v>0</v>
      </c>
      <c r="K54" s="333">
        <v>10.941380000000001</v>
      </c>
      <c r="L54" s="362"/>
      <c r="M54" s="4">
        <f t="shared" si="7"/>
        <v>0</v>
      </c>
      <c r="N54" s="4">
        <f t="shared" si="4"/>
        <v>0</v>
      </c>
      <c r="P54" s="185"/>
      <c r="Q54" s="185"/>
      <c r="R54" s="185"/>
      <c r="S54" s="185"/>
      <c r="T54" s="185"/>
      <c r="U54" s="185"/>
      <c r="V54" s="185"/>
    </row>
    <row r="55" spans="1:253" customFormat="1">
      <c r="A55" s="181"/>
      <c r="B55" s="189" t="s">
        <v>75</v>
      </c>
      <c r="C55" s="190" t="s">
        <v>74</v>
      </c>
      <c r="D55" s="324">
        <v>1.0260860000000001</v>
      </c>
      <c r="E55" s="337">
        <v>2560</v>
      </c>
      <c r="F55" s="194"/>
      <c r="G55" s="4">
        <f t="shared" si="5"/>
        <v>0</v>
      </c>
      <c r="H55" s="336">
        <v>0</v>
      </c>
      <c r="I55" s="188"/>
      <c r="J55" s="4">
        <f t="shared" si="6"/>
        <v>0</v>
      </c>
      <c r="K55" s="336">
        <v>0</v>
      </c>
      <c r="L55" s="188"/>
      <c r="M55" s="4">
        <f t="shared" si="7"/>
        <v>0</v>
      </c>
      <c r="N55" s="4">
        <f t="shared" si="4"/>
        <v>0</v>
      </c>
      <c r="O55" s="191"/>
      <c r="P55" s="192"/>
      <c r="Q55" s="192"/>
      <c r="R55" s="192"/>
    </row>
    <row r="56" spans="1:253" customFormat="1">
      <c r="A56" s="181"/>
      <c r="B56" s="189" t="s">
        <v>76</v>
      </c>
      <c r="C56" s="182" t="s">
        <v>74</v>
      </c>
      <c r="D56" s="324">
        <v>0.36214800000000003</v>
      </c>
      <c r="E56" s="336">
        <v>2280</v>
      </c>
      <c r="F56" s="188"/>
      <c r="G56" s="4">
        <f t="shared" si="5"/>
        <v>0</v>
      </c>
      <c r="H56" s="336">
        <v>0</v>
      </c>
      <c r="I56" s="188"/>
      <c r="J56" s="4">
        <f t="shared" si="6"/>
        <v>0</v>
      </c>
      <c r="K56" s="336">
        <v>0</v>
      </c>
      <c r="L56" s="188"/>
      <c r="M56" s="4">
        <f t="shared" si="7"/>
        <v>0</v>
      </c>
      <c r="N56" s="4">
        <f t="shared" si="4"/>
        <v>0</v>
      </c>
      <c r="P56" s="192"/>
      <c r="Q56" s="192"/>
      <c r="R56" s="192"/>
    </row>
    <row r="57" spans="1:253" s="180" customFormat="1">
      <c r="A57" s="193"/>
      <c r="B57" s="189" t="s">
        <v>77</v>
      </c>
      <c r="C57" s="182" t="s">
        <v>20</v>
      </c>
      <c r="D57" s="325">
        <v>6.738999999999999</v>
      </c>
      <c r="E57" s="337">
        <v>2.8</v>
      </c>
      <c r="F57" s="194"/>
      <c r="G57" s="4">
        <f t="shared" si="5"/>
        <v>0</v>
      </c>
      <c r="H57" s="337">
        <v>0</v>
      </c>
      <c r="I57" s="194"/>
      <c r="J57" s="4">
        <f t="shared" si="6"/>
        <v>0</v>
      </c>
      <c r="K57" s="337">
        <v>0</v>
      </c>
      <c r="L57" s="194"/>
      <c r="M57" s="4">
        <f t="shared" si="7"/>
        <v>0</v>
      </c>
      <c r="N57" s="4">
        <f t="shared" si="4"/>
        <v>0</v>
      </c>
      <c r="O57" s="195"/>
      <c r="P57" s="196"/>
      <c r="Q57" s="196"/>
      <c r="R57" s="196"/>
    </row>
    <row r="58" spans="1:253" s="44" customFormat="1" ht="27.75" customHeight="1">
      <c r="A58" s="57" t="s">
        <v>18</v>
      </c>
      <c r="B58" s="98" t="s">
        <v>96</v>
      </c>
      <c r="C58" s="99" t="s">
        <v>25</v>
      </c>
      <c r="D58" s="202">
        <v>22.62</v>
      </c>
      <c r="E58" s="333">
        <v>24.46</v>
      </c>
      <c r="F58" s="330"/>
      <c r="G58" s="4">
        <f t="shared" si="5"/>
        <v>0</v>
      </c>
      <c r="H58" s="336">
        <v>6.9420000000000002</v>
      </c>
      <c r="I58" s="330"/>
      <c r="J58" s="4">
        <f t="shared" si="6"/>
        <v>0</v>
      </c>
      <c r="K58" s="333">
        <v>1.48</v>
      </c>
      <c r="L58" s="330"/>
      <c r="M58" s="4">
        <f t="shared" si="7"/>
        <v>0</v>
      </c>
      <c r="N58" s="4">
        <f t="shared" si="4"/>
        <v>0</v>
      </c>
      <c r="O58" s="56"/>
      <c r="P58" s="56"/>
      <c r="Q58" s="56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</row>
    <row r="59" spans="1:253" s="179" customFormat="1" ht="15.75">
      <c r="A59" s="175">
        <v>8</v>
      </c>
      <c r="B59" s="176" t="s">
        <v>97</v>
      </c>
      <c r="C59" s="177" t="s">
        <v>38</v>
      </c>
      <c r="D59" s="201">
        <v>5.6550000000000002</v>
      </c>
      <c r="E59" s="333">
        <v>118.76</v>
      </c>
      <c r="F59" s="330"/>
      <c r="G59" s="4">
        <f t="shared" si="5"/>
        <v>0</v>
      </c>
      <c r="H59" s="336">
        <v>8.2200000000000006</v>
      </c>
      <c r="I59" s="330"/>
      <c r="J59" s="4">
        <f t="shared" si="6"/>
        <v>0</v>
      </c>
      <c r="K59" s="333">
        <v>1.1319999999999999</v>
      </c>
      <c r="L59" s="362"/>
      <c r="M59" s="4">
        <f t="shared" si="7"/>
        <v>0</v>
      </c>
      <c r="N59" s="4">
        <f t="shared" si="4"/>
        <v>0</v>
      </c>
      <c r="P59"/>
      <c r="Q59" s="180"/>
      <c r="R59" s="180"/>
      <c r="S59" s="180"/>
    </row>
    <row r="60" spans="1:253" s="179" customFormat="1" ht="15.75">
      <c r="A60" s="175">
        <v>9</v>
      </c>
      <c r="B60" s="176" t="s">
        <v>98</v>
      </c>
      <c r="C60" s="177" t="s">
        <v>38</v>
      </c>
      <c r="D60" s="201">
        <v>16.965</v>
      </c>
      <c r="E60" s="333">
        <v>128.74459999999996</v>
      </c>
      <c r="F60" s="330"/>
      <c r="G60" s="4">
        <f t="shared" si="5"/>
        <v>0</v>
      </c>
      <c r="H60" s="336">
        <v>11.22</v>
      </c>
      <c r="I60" s="330"/>
      <c r="J60" s="4">
        <f t="shared" si="6"/>
        <v>0</v>
      </c>
      <c r="K60" s="333">
        <v>3.08</v>
      </c>
      <c r="L60" s="362"/>
      <c r="M60" s="4">
        <f t="shared" si="7"/>
        <v>0</v>
      </c>
      <c r="N60" s="4">
        <f t="shared" si="4"/>
        <v>0</v>
      </c>
      <c r="O60" s="183"/>
      <c r="P60"/>
      <c r="Q60"/>
      <c r="R60"/>
    </row>
    <row r="61" spans="1:253" s="179" customFormat="1">
      <c r="A61" s="175">
        <v>10</v>
      </c>
      <c r="B61" s="176" t="s">
        <v>100</v>
      </c>
      <c r="C61" s="186" t="s">
        <v>74</v>
      </c>
      <c r="D61" s="187">
        <v>1.0900000000000001</v>
      </c>
      <c r="E61" s="333">
        <v>0</v>
      </c>
      <c r="F61" s="330"/>
      <c r="G61" s="4">
        <f t="shared" si="5"/>
        <v>0</v>
      </c>
      <c r="H61" s="336">
        <v>142.80000000000001</v>
      </c>
      <c r="I61" s="330"/>
      <c r="J61" s="4">
        <f t="shared" si="6"/>
        <v>0</v>
      </c>
      <c r="K61" s="333">
        <v>10.941380000000001</v>
      </c>
      <c r="L61" s="362"/>
      <c r="M61" s="4">
        <f t="shared" si="7"/>
        <v>0</v>
      </c>
      <c r="N61" s="4">
        <f t="shared" si="4"/>
        <v>0</v>
      </c>
      <c r="P61" s="185"/>
      <c r="Q61" s="185"/>
      <c r="R61" s="185"/>
      <c r="S61" s="185"/>
      <c r="T61" s="185"/>
      <c r="U61" s="185"/>
      <c r="V61" s="185"/>
    </row>
    <row r="62" spans="1:253" customFormat="1">
      <c r="A62" s="181"/>
      <c r="B62" s="189" t="s">
        <v>76</v>
      </c>
      <c r="C62" s="182" t="s">
        <v>74</v>
      </c>
      <c r="D62" s="324">
        <v>1.1227</v>
      </c>
      <c r="E62" s="336">
        <v>2280</v>
      </c>
      <c r="F62" s="188"/>
      <c r="G62" s="4">
        <f t="shared" si="5"/>
        <v>0</v>
      </c>
      <c r="H62" s="336">
        <v>0</v>
      </c>
      <c r="I62" s="188"/>
      <c r="J62" s="4">
        <f t="shared" si="6"/>
        <v>0</v>
      </c>
      <c r="K62" s="336">
        <v>0</v>
      </c>
      <c r="L62" s="188"/>
      <c r="M62" s="4">
        <f t="shared" si="7"/>
        <v>0</v>
      </c>
      <c r="N62" s="4">
        <f t="shared" si="4"/>
        <v>0</v>
      </c>
      <c r="P62" s="192"/>
      <c r="Q62" s="192"/>
      <c r="R62" s="192"/>
    </row>
    <row r="63" spans="1:253" s="180" customFormat="1">
      <c r="A63" s="193"/>
      <c r="B63" s="189" t="s">
        <v>77</v>
      </c>
      <c r="C63" s="182" t="s">
        <v>20</v>
      </c>
      <c r="D63" s="325">
        <v>5.45</v>
      </c>
      <c r="E63" s="337">
        <v>2.8</v>
      </c>
      <c r="F63" s="194"/>
      <c r="G63" s="4">
        <f t="shared" si="5"/>
        <v>0</v>
      </c>
      <c r="H63" s="337">
        <v>0</v>
      </c>
      <c r="I63" s="194"/>
      <c r="J63" s="4">
        <f t="shared" si="6"/>
        <v>0</v>
      </c>
      <c r="K63" s="337">
        <v>0</v>
      </c>
      <c r="L63" s="194"/>
      <c r="M63" s="4">
        <f t="shared" si="7"/>
        <v>0</v>
      </c>
      <c r="N63" s="4">
        <f t="shared" si="4"/>
        <v>0</v>
      </c>
      <c r="O63" s="195"/>
      <c r="P63" s="196"/>
      <c r="Q63" s="196"/>
      <c r="R63" s="196"/>
    </row>
    <row r="64" spans="1:253" ht="15" customHeight="1">
      <c r="A64" s="81">
        <v>11</v>
      </c>
      <c r="B64" s="170" t="s">
        <v>78</v>
      </c>
      <c r="C64" s="168" t="s">
        <v>25</v>
      </c>
      <c r="D64" s="169">
        <v>7.0437199999999969</v>
      </c>
      <c r="E64" s="338">
        <v>0</v>
      </c>
      <c r="F64" s="4"/>
      <c r="G64" s="4">
        <f t="shared" si="5"/>
        <v>0</v>
      </c>
      <c r="H64" s="336">
        <v>12.36</v>
      </c>
      <c r="I64" s="4"/>
      <c r="J64" s="4">
        <f t="shared" si="6"/>
        <v>0</v>
      </c>
      <c r="K64" s="340">
        <v>0</v>
      </c>
      <c r="L64" s="4"/>
      <c r="M64" s="4">
        <f t="shared" si="7"/>
        <v>0</v>
      </c>
      <c r="N64" s="4">
        <f t="shared" si="4"/>
        <v>0</v>
      </c>
    </row>
    <row r="65" spans="1:254" s="34" customFormat="1" ht="27">
      <c r="A65" s="42">
        <v>12</v>
      </c>
      <c r="B65" s="76" t="s">
        <v>79</v>
      </c>
      <c r="C65" s="42" t="s">
        <v>0</v>
      </c>
      <c r="D65" s="43">
        <v>38.664280000000005</v>
      </c>
      <c r="E65" s="334">
        <v>0</v>
      </c>
      <c r="F65" s="207"/>
      <c r="G65" s="4">
        <f t="shared" si="5"/>
        <v>0</v>
      </c>
      <c r="H65" s="336">
        <v>4.0200000000000005</v>
      </c>
      <c r="I65" s="207"/>
      <c r="J65" s="4">
        <f t="shared" si="6"/>
        <v>0</v>
      </c>
      <c r="K65" s="334">
        <v>0</v>
      </c>
      <c r="L65" s="207"/>
      <c r="M65" s="4">
        <f t="shared" si="7"/>
        <v>0</v>
      </c>
      <c r="N65" s="4">
        <f t="shared" si="4"/>
        <v>0</v>
      </c>
    </row>
    <row r="66" spans="1:254" s="34" customFormat="1" ht="15.75" customHeight="1">
      <c r="A66" s="42">
        <v>13</v>
      </c>
      <c r="B66" s="76" t="s">
        <v>252</v>
      </c>
      <c r="C66" s="42" t="s">
        <v>0</v>
      </c>
      <c r="D66" s="43">
        <v>71.528918000000019</v>
      </c>
      <c r="E66" s="334">
        <v>0</v>
      </c>
      <c r="F66" s="207"/>
      <c r="G66" s="4">
        <f t="shared" si="5"/>
        <v>0</v>
      </c>
      <c r="H66" s="334">
        <v>0</v>
      </c>
      <c r="I66" s="207"/>
      <c r="J66" s="4">
        <f t="shared" si="6"/>
        <v>0</v>
      </c>
      <c r="K66" s="333">
        <v>5.82</v>
      </c>
      <c r="L66" s="207"/>
      <c r="M66" s="4">
        <f t="shared" si="7"/>
        <v>0</v>
      </c>
      <c r="N66" s="4">
        <f t="shared" si="4"/>
        <v>0</v>
      </c>
    </row>
    <row r="67" spans="1:254" s="44" customFormat="1" ht="16.5">
      <c r="A67" s="162" t="s">
        <v>101</v>
      </c>
      <c r="B67" s="96" t="s">
        <v>72</v>
      </c>
      <c r="C67" s="60" t="s">
        <v>37</v>
      </c>
      <c r="D67" s="61">
        <v>1</v>
      </c>
      <c r="E67" s="341">
        <v>168220.33898305087</v>
      </c>
      <c r="F67" s="361"/>
      <c r="G67" s="4">
        <f t="shared" si="5"/>
        <v>0</v>
      </c>
      <c r="H67" s="342">
        <v>0</v>
      </c>
      <c r="I67" s="361"/>
      <c r="J67" s="4">
        <f t="shared" si="6"/>
        <v>0</v>
      </c>
      <c r="K67" s="341">
        <v>0</v>
      </c>
      <c r="L67" s="59"/>
      <c r="M67" s="4">
        <f t="shared" si="7"/>
        <v>0</v>
      </c>
      <c r="N67" s="4">
        <f t="shared" si="4"/>
        <v>0</v>
      </c>
      <c r="O67" s="45"/>
      <c r="P67" s="45"/>
      <c r="Q67" s="45"/>
      <c r="R67" s="45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</row>
    <row r="68" spans="1:254" s="44" customFormat="1" ht="15" customHeight="1">
      <c r="A68" s="105"/>
      <c r="B68" s="163"/>
      <c r="C68" s="164"/>
      <c r="D68" s="61"/>
      <c r="E68" s="342"/>
      <c r="F68" s="59"/>
      <c r="G68" s="58"/>
      <c r="H68" s="342"/>
      <c r="I68" s="59"/>
      <c r="J68" s="59"/>
      <c r="K68" s="341"/>
      <c r="L68" s="58"/>
      <c r="M68" s="58"/>
      <c r="N68" s="58"/>
      <c r="O68" s="49"/>
      <c r="P68" s="49"/>
      <c r="Q68" s="49"/>
      <c r="R68" s="49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  <c r="DO68" s="161"/>
      <c r="DP68" s="161"/>
      <c r="DQ68" s="161"/>
      <c r="DR68" s="161"/>
      <c r="DS68" s="161"/>
      <c r="DT68" s="161"/>
      <c r="DU68" s="161"/>
      <c r="DV68" s="161"/>
      <c r="DW68" s="161"/>
      <c r="DX68" s="161"/>
      <c r="DY68" s="161"/>
      <c r="DZ68" s="161"/>
      <c r="EA68" s="161"/>
      <c r="EB68" s="161"/>
      <c r="EC68" s="161"/>
      <c r="ED68" s="161"/>
      <c r="EE68" s="161"/>
      <c r="EF68" s="161"/>
      <c r="EG68" s="161"/>
      <c r="EH68" s="161"/>
      <c r="EI68" s="161"/>
      <c r="EJ68" s="161"/>
      <c r="EK68" s="161"/>
      <c r="EL68" s="161"/>
      <c r="EM68" s="161"/>
      <c r="EN68" s="161"/>
      <c r="EO68" s="161"/>
      <c r="EP68" s="161"/>
      <c r="EQ68" s="161"/>
      <c r="ER68" s="161"/>
      <c r="ES68" s="161"/>
      <c r="ET68" s="161"/>
      <c r="EU68" s="161"/>
      <c r="EV68" s="161"/>
      <c r="EW68" s="161"/>
      <c r="EX68" s="161"/>
      <c r="EY68" s="161"/>
      <c r="EZ68" s="161"/>
      <c r="FA68" s="161"/>
      <c r="FB68" s="161"/>
      <c r="FC68" s="161"/>
      <c r="FD68" s="161"/>
      <c r="FE68" s="161"/>
      <c r="FF68" s="161"/>
      <c r="FG68" s="161"/>
      <c r="FH68" s="161"/>
      <c r="FI68" s="161"/>
      <c r="FJ68" s="161"/>
      <c r="FK68" s="161"/>
      <c r="FL68" s="161"/>
      <c r="FM68" s="161"/>
      <c r="FN68" s="161"/>
      <c r="FO68" s="161"/>
      <c r="FP68" s="161"/>
      <c r="FQ68" s="161"/>
      <c r="FR68" s="161"/>
      <c r="FS68" s="161"/>
      <c r="FT68" s="161"/>
      <c r="FU68" s="161"/>
      <c r="FV68" s="161"/>
      <c r="FW68" s="161"/>
      <c r="FX68" s="161"/>
      <c r="FY68" s="161"/>
      <c r="FZ68" s="161"/>
      <c r="GA68" s="161"/>
      <c r="GB68" s="161"/>
      <c r="GC68" s="161"/>
      <c r="GD68" s="161"/>
      <c r="GE68" s="161"/>
      <c r="GF68" s="161"/>
      <c r="GG68" s="161"/>
      <c r="GH68" s="161"/>
      <c r="GI68" s="161"/>
      <c r="GJ68" s="161"/>
      <c r="GK68" s="161"/>
      <c r="GL68" s="161"/>
      <c r="GM68" s="161"/>
      <c r="GN68" s="161"/>
      <c r="GO68" s="161"/>
      <c r="GP68" s="161"/>
      <c r="GQ68" s="161"/>
      <c r="GR68" s="161"/>
      <c r="GS68" s="161"/>
      <c r="GT68" s="161"/>
      <c r="GU68" s="161"/>
      <c r="GV68" s="161"/>
      <c r="GW68" s="161"/>
      <c r="GX68" s="161"/>
      <c r="GY68" s="161"/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61"/>
      <c r="HM68" s="161"/>
      <c r="HN68" s="161"/>
      <c r="HO68" s="161"/>
      <c r="HP68" s="161"/>
      <c r="HQ68" s="161"/>
      <c r="HR68" s="161"/>
      <c r="HS68" s="161"/>
      <c r="HT68" s="161"/>
      <c r="HU68" s="161"/>
      <c r="HV68" s="161"/>
      <c r="HW68" s="161"/>
      <c r="HX68" s="161"/>
      <c r="HY68" s="161"/>
      <c r="HZ68" s="161"/>
      <c r="IA68" s="161"/>
      <c r="IB68" s="161"/>
      <c r="IC68" s="161"/>
      <c r="ID68" s="161"/>
      <c r="IE68" s="161"/>
      <c r="IF68" s="161"/>
      <c r="IG68" s="161"/>
      <c r="IH68" s="161"/>
      <c r="II68" s="161"/>
      <c r="IJ68" s="161"/>
      <c r="IK68" s="161"/>
      <c r="IL68" s="161"/>
      <c r="IM68" s="161"/>
      <c r="IN68" s="161"/>
      <c r="IO68" s="161"/>
      <c r="IP68" s="161"/>
      <c r="IQ68" s="161"/>
      <c r="IR68" s="161"/>
      <c r="IS68" s="161"/>
      <c r="IT68" s="161"/>
    </row>
    <row r="69" spans="1:254" s="5" customFormat="1" ht="24.75" customHeight="1">
      <c r="A69" s="144"/>
      <c r="B69" s="144" t="s">
        <v>103</v>
      </c>
      <c r="C69" s="144"/>
      <c r="D69" s="144"/>
      <c r="E69" s="340"/>
      <c r="F69" s="370"/>
      <c r="G69" s="144"/>
      <c r="H69" s="340"/>
      <c r="I69" s="370"/>
      <c r="J69" s="144"/>
      <c r="K69" s="340"/>
      <c r="L69" s="370"/>
      <c r="M69" s="144"/>
      <c r="N69" s="290"/>
    </row>
    <row r="70" spans="1:254" s="44" customFormat="1" ht="15" customHeight="1">
      <c r="A70" s="105"/>
      <c r="B70" s="163"/>
      <c r="C70" s="164"/>
      <c r="D70" s="61"/>
      <c r="E70" s="342"/>
      <c r="F70" s="59"/>
      <c r="G70" s="58"/>
      <c r="H70" s="342"/>
      <c r="I70" s="59"/>
      <c r="J70" s="59"/>
      <c r="K70" s="341"/>
      <c r="L70" s="58"/>
      <c r="M70" s="58"/>
      <c r="N70" s="58"/>
      <c r="O70" s="49"/>
      <c r="P70" s="49"/>
      <c r="Q70" s="49"/>
      <c r="R70" s="49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  <c r="EN70" s="161"/>
      <c r="EO70" s="161"/>
      <c r="EP70" s="161"/>
      <c r="EQ70" s="161"/>
      <c r="ER70" s="161"/>
      <c r="ES70" s="161"/>
      <c r="ET70" s="161"/>
      <c r="EU70" s="161"/>
      <c r="EV70" s="161"/>
      <c r="EW70" s="161"/>
      <c r="EX70" s="161"/>
      <c r="EY70" s="161"/>
      <c r="EZ70" s="161"/>
      <c r="FA70" s="161"/>
      <c r="FB70" s="161"/>
      <c r="FC70" s="161"/>
      <c r="FD70" s="161"/>
      <c r="FE70" s="161"/>
      <c r="FF70" s="161"/>
      <c r="FG70" s="161"/>
      <c r="FH70" s="161"/>
      <c r="FI70" s="161"/>
      <c r="FJ70" s="161"/>
      <c r="FK70" s="161"/>
      <c r="FL70" s="161"/>
      <c r="FM70" s="161"/>
      <c r="FN70" s="161"/>
      <c r="FO70" s="161"/>
      <c r="FP70" s="161"/>
      <c r="FQ70" s="161"/>
      <c r="FR70" s="161"/>
      <c r="FS70" s="161"/>
      <c r="FT70" s="161"/>
      <c r="FU70" s="161"/>
      <c r="FV70" s="161"/>
      <c r="FW70" s="161"/>
      <c r="FX70" s="161"/>
      <c r="FY70" s="161"/>
      <c r="FZ70" s="161"/>
      <c r="GA70" s="161"/>
      <c r="GB70" s="161"/>
      <c r="GC70" s="161"/>
      <c r="GD70" s="161"/>
      <c r="GE70" s="161"/>
      <c r="GF70" s="161"/>
      <c r="GG70" s="161"/>
      <c r="GH70" s="161"/>
      <c r="GI70" s="161"/>
      <c r="GJ70" s="161"/>
      <c r="GK70" s="161"/>
      <c r="GL70" s="161"/>
      <c r="GM70" s="161"/>
      <c r="GN70" s="161"/>
      <c r="GO70" s="161"/>
      <c r="GP70" s="161"/>
      <c r="GQ70" s="161"/>
      <c r="GR70" s="161"/>
      <c r="GS70" s="161"/>
      <c r="GT70" s="161"/>
      <c r="GU70" s="161"/>
      <c r="GV70" s="161"/>
      <c r="GW70" s="161"/>
      <c r="GX70" s="161"/>
      <c r="GY70" s="161"/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61"/>
      <c r="HM70" s="161"/>
      <c r="HN70" s="161"/>
      <c r="HO70" s="161"/>
      <c r="HP70" s="161"/>
      <c r="HQ70" s="161"/>
      <c r="HR70" s="161"/>
      <c r="HS70" s="161"/>
      <c r="HT70" s="161"/>
      <c r="HU70" s="161"/>
      <c r="HV70" s="161"/>
      <c r="HW70" s="161"/>
      <c r="HX70" s="161"/>
      <c r="HY70" s="161"/>
      <c r="HZ70" s="161"/>
      <c r="IA70" s="161"/>
      <c r="IB70" s="161"/>
      <c r="IC70" s="161"/>
      <c r="ID70" s="161"/>
      <c r="IE70" s="161"/>
      <c r="IF70" s="161"/>
      <c r="IG70" s="161"/>
      <c r="IH70" s="161"/>
      <c r="II70" s="161"/>
      <c r="IJ70" s="161"/>
      <c r="IK70" s="161"/>
      <c r="IL70" s="161"/>
      <c r="IM70" s="161"/>
      <c r="IN70" s="161"/>
      <c r="IO70" s="161"/>
      <c r="IP70" s="161"/>
      <c r="IQ70" s="161"/>
      <c r="IR70" s="161"/>
      <c r="IS70" s="161"/>
      <c r="IT70" s="161"/>
    </row>
    <row r="71" spans="1:254" s="44" customFormat="1" ht="15" customHeight="1">
      <c r="A71" s="105"/>
      <c r="B71" s="217" t="s">
        <v>110</v>
      </c>
      <c r="C71" s="164"/>
      <c r="D71" s="61"/>
      <c r="E71" s="342"/>
      <c r="F71" s="59"/>
      <c r="G71" s="58"/>
      <c r="H71" s="342"/>
      <c r="I71" s="59"/>
      <c r="J71" s="59"/>
      <c r="K71" s="341"/>
      <c r="L71" s="58"/>
      <c r="M71" s="58"/>
      <c r="N71" s="58"/>
      <c r="O71" s="49"/>
      <c r="P71" s="49"/>
      <c r="Q71" s="49"/>
      <c r="R71" s="49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161"/>
      <c r="FS71" s="161"/>
      <c r="FT71" s="161"/>
      <c r="FU71" s="161"/>
      <c r="FV71" s="161"/>
      <c r="FW71" s="161"/>
      <c r="FX71" s="161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1"/>
      <c r="GM71" s="161"/>
      <c r="GN71" s="161"/>
      <c r="GO71" s="161"/>
      <c r="GP71" s="161"/>
      <c r="GQ71" s="161"/>
      <c r="GR71" s="161"/>
      <c r="GS71" s="161"/>
      <c r="GT71" s="161"/>
      <c r="GU71" s="161"/>
      <c r="GV71" s="161"/>
      <c r="GW71" s="161"/>
      <c r="GX71" s="161"/>
      <c r="GY71" s="161"/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61"/>
      <c r="HM71" s="161"/>
      <c r="HN71" s="161"/>
      <c r="HO71" s="161"/>
      <c r="HP71" s="161"/>
      <c r="HQ71" s="161"/>
      <c r="HR71" s="161"/>
      <c r="HS71" s="161"/>
      <c r="HT71" s="161"/>
      <c r="HU71" s="161"/>
      <c r="HV71" s="161"/>
      <c r="HW71" s="161"/>
      <c r="HX71" s="161"/>
      <c r="HY71" s="161"/>
      <c r="HZ71" s="161"/>
      <c r="IA71" s="161"/>
      <c r="IB71" s="161"/>
      <c r="IC71" s="161"/>
      <c r="ID71" s="161"/>
      <c r="IE71" s="161"/>
      <c r="IF71" s="161"/>
      <c r="IG71" s="161"/>
      <c r="IH71" s="161"/>
      <c r="II71" s="161"/>
      <c r="IJ71" s="161"/>
      <c r="IK71" s="161"/>
      <c r="IL71" s="161"/>
      <c r="IM71" s="161"/>
      <c r="IN71" s="161"/>
      <c r="IO71" s="161"/>
      <c r="IP71" s="161"/>
      <c r="IQ71" s="161"/>
      <c r="IR71" s="161"/>
      <c r="IS71" s="161"/>
      <c r="IT71" s="161"/>
    </row>
    <row r="72" spans="1:254" s="208" customFormat="1" ht="15.75">
      <c r="A72" s="203">
        <v>1</v>
      </c>
      <c r="B72" s="204" t="s">
        <v>104</v>
      </c>
      <c r="C72" s="205" t="s">
        <v>26</v>
      </c>
      <c r="D72" s="206">
        <v>19.089999999999996</v>
      </c>
      <c r="E72" s="333">
        <v>425.75984</v>
      </c>
      <c r="F72" s="330"/>
      <c r="G72" s="4">
        <f t="shared" ref="G72:G96" si="8">F72*D72</f>
        <v>0</v>
      </c>
      <c r="H72" s="336">
        <v>8.6580000000000013</v>
      </c>
      <c r="I72" s="330"/>
      <c r="J72" s="4">
        <f t="shared" ref="J72:J96" si="9">I72*D72</f>
        <v>0</v>
      </c>
      <c r="K72" s="333">
        <v>9.20932</v>
      </c>
      <c r="L72" s="207"/>
      <c r="M72" s="4">
        <f t="shared" ref="M72:M96" si="10">L72*D72</f>
        <v>0</v>
      </c>
      <c r="N72" s="4">
        <f t="shared" ref="N72:N75" si="11">M72+J72+G72</f>
        <v>0</v>
      </c>
      <c r="P72" s="209"/>
    </row>
    <row r="73" spans="1:254" s="208" customFormat="1" ht="15.75">
      <c r="A73" s="203">
        <v>2</v>
      </c>
      <c r="B73" s="212" t="s">
        <v>105</v>
      </c>
      <c r="C73" s="213" t="s">
        <v>26</v>
      </c>
      <c r="D73" s="215">
        <v>9.84</v>
      </c>
      <c r="E73" s="333">
        <v>425</v>
      </c>
      <c r="F73" s="330"/>
      <c r="G73" s="4">
        <f t="shared" si="8"/>
        <v>0</v>
      </c>
      <c r="H73" s="336">
        <v>21.216000000000001</v>
      </c>
      <c r="I73" s="330"/>
      <c r="J73" s="4">
        <f t="shared" si="9"/>
        <v>0</v>
      </c>
      <c r="K73" s="333">
        <v>0</v>
      </c>
      <c r="L73" s="207"/>
      <c r="M73" s="4">
        <f t="shared" si="10"/>
        <v>0</v>
      </c>
      <c r="N73" s="4">
        <f t="shared" si="11"/>
        <v>0</v>
      </c>
      <c r="P73" s="209"/>
    </row>
    <row r="74" spans="1:254" s="124" customFormat="1">
      <c r="A74" s="120">
        <v>3</v>
      </c>
      <c r="B74" s="216" t="s">
        <v>106</v>
      </c>
      <c r="C74" s="121" t="s">
        <v>0</v>
      </c>
      <c r="D74" s="122">
        <v>0.15458000000000002</v>
      </c>
      <c r="E74" s="333">
        <v>4543.3662424634495</v>
      </c>
      <c r="F74" s="330"/>
      <c r="G74" s="4">
        <f t="shared" si="8"/>
        <v>0</v>
      </c>
      <c r="H74" s="336">
        <v>419.64</v>
      </c>
      <c r="I74" s="330"/>
      <c r="J74" s="4">
        <f t="shared" si="9"/>
        <v>0</v>
      </c>
      <c r="K74" s="333">
        <v>87.033000000000001</v>
      </c>
      <c r="L74" s="365"/>
      <c r="M74" s="4">
        <f t="shared" si="10"/>
        <v>0</v>
      </c>
      <c r="N74" s="4">
        <f t="shared" si="11"/>
        <v>0</v>
      </c>
      <c r="O74" s="123"/>
    </row>
    <row r="75" spans="1:254" s="44" customFormat="1" ht="15.75">
      <c r="A75" s="57" t="s">
        <v>16</v>
      </c>
      <c r="B75" s="98" t="s">
        <v>109</v>
      </c>
      <c r="C75" s="99" t="s">
        <v>26</v>
      </c>
      <c r="D75" s="85">
        <v>13.52</v>
      </c>
      <c r="E75" s="333">
        <v>1.3998999999999997</v>
      </c>
      <c r="F75" s="330"/>
      <c r="G75" s="4">
        <f t="shared" si="8"/>
        <v>0</v>
      </c>
      <c r="H75" s="336">
        <v>3.0264000000000002</v>
      </c>
      <c r="I75" s="330"/>
      <c r="J75" s="4">
        <f t="shared" si="9"/>
        <v>0</v>
      </c>
      <c r="K75" s="346">
        <v>1.1999999999999999E-3</v>
      </c>
      <c r="L75" s="330"/>
      <c r="M75" s="4">
        <f t="shared" si="10"/>
        <v>0</v>
      </c>
      <c r="N75" s="4">
        <f t="shared" si="11"/>
        <v>0</v>
      </c>
      <c r="O75" s="56"/>
      <c r="P75" s="56"/>
      <c r="Q75" s="56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</row>
    <row r="76" spans="1:254" s="44" customFormat="1" ht="15" customHeight="1">
      <c r="A76" s="105"/>
      <c r="B76" s="163"/>
      <c r="C76" s="164"/>
      <c r="D76" s="61"/>
      <c r="E76" s="342"/>
      <c r="F76" s="59"/>
      <c r="G76" s="4"/>
      <c r="H76" s="334"/>
      <c r="I76" s="59"/>
      <c r="J76" s="4"/>
      <c r="K76" s="341"/>
      <c r="L76" s="58"/>
      <c r="M76" s="4"/>
      <c r="N76" s="4"/>
      <c r="O76" s="49"/>
      <c r="P76" s="49"/>
      <c r="Q76" s="49"/>
      <c r="R76" s="49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1"/>
      <c r="FK76" s="161"/>
      <c r="FL76" s="161"/>
      <c r="FM76" s="161"/>
      <c r="FN76" s="161"/>
      <c r="FO76" s="161"/>
      <c r="FP76" s="161"/>
      <c r="FQ76" s="161"/>
      <c r="FR76" s="161"/>
      <c r="FS76" s="161"/>
      <c r="FT76" s="161"/>
      <c r="FU76" s="161"/>
      <c r="FV76" s="161"/>
      <c r="FW76" s="161"/>
      <c r="FX76" s="161"/>
      <c r="FY76" s="161"/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1"/>
      <c r="GM76" s="161"/>
      <c r="GN76" s="161"/>
      <c r="GO76" s="161"/>
      <c r="GP76" s="161"/>
      <c r="GQ76" s="161"/>
      <c r="GR76" s="161"/>
      <c r="GS76" s="161"/>
      <c r="GT76" s="161"/>
      <c r="GU76" s="161"/>
      <c r="GV76" s="161"/>
      <c r="GW76" s="161"/>
      <c r="GX76" s="161"/>
      <c r="GY76" s="161"/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61"/>
      <c r="HM76" s="161"/>
      <c r="HN76" s="161"/>
      <c r="HO76" s="161"/>
      <c r="HP76" s="161"/>
      <c r="HQ76" s="161"/>
      <c r="HR76" s="161"/>
      <c r="HS76" s="161"/>
      <c r="HT76" s="161"/>
      <c r="HU76" s="161"/>
      <c r="HV76" s="161"/>
      <c r="HW76" s="161"/>
      <c r="HX76" s="161"/>
      <c r="HY76" s="161"/>
      <c r="HZ76" s="161"/>
      <c r="IA76" s="161"/>
      <c r="IB76" s="161"/>
      <c r="IC76" s="161"/>
      <c r="ID76" s="161"/>
      <c r="IE76" s="161"/>
      <c r="IF76" s="161"/>
      <c r="IG76" s="161"/>
      <c r="IH76" s="161"/>
      <c r="II76" s="161"/>
      <c r="IJ76" s="161"/>
      <c r="IK76" s="161"/>
      <c r="IL76" s="161"/>
      <c r="IM76" s="161"/>
      <c r="IN76" s="161"/>
      <c r="IO76" s="161"/>
      <c r="IP76" s="161"/>
      <c r="IQ76" s="161"/>
      <c r="IR76" s="161"/>
      <c r="IS76" s="161"/>
      <c r="IT76" s="161"/>
    </row>
    <row r="77" spans="1:254" s="44" customFormat="1" ht="15" customHeight="1">
      <c r="A77" s="105"/>
      <c r="B77" s="217" t="s">
        <v>111</v>
      </c>
      <c r="C77" s="164"/>
      <c r="D77" s="61"/>
      <c r="E77" s="342"/>
      <c r="F77" s="59"/>
      <c r="G77" s="4"/>
      <c r="H77" s="342"/>
      <c r="I77" s="59"/>
      <c r="J77" s="4"/>
      <c r="K77" s="341"/>
      <c r="L77" s="58"/>
      <c r="M77" s="4"/>
      <c r="N77" s="4"/>
      <c r="O77" s="49"/>
      <c r="P77" s="49"/>
      <c r="Q77" s="49"/>
      <c r="R77" s="49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1"/>
      <c r="ES77" s="161"/>
      <c r="ET77" s="161"/>
      <c r="EU77" s="161"/>
      <c r="EV77" s="161"/>
      <c r="EW77" s="161"/>
      <c r="EX77" s="161"/>
      <c r="EY77" s="161"/>
      <c r="EZ77" s="161"/>
      <c r="FA77" s="161"/>
      <c r="FB77" s="161"/>
      <c r="FC77" s="161"/>
      <c r="FD77" s="161"/>
      <c r="FE77" s="161"/>
      <c r="FF77" s="161"/>
      <c r="FG77" s="161"/>
      <c r="FH77" s="161"/>
      <c r="FI77" s="161"/>
      <c r="FJ77" s="161"/>
      <c r="FK77" s="161"/>
      <c r="FL77" s="161"/>
      <c r="FM77" s="161"/>
      <c r="FN77" s="161"/>
      <c r="FO77" s="161"/>
      <c r="FP77" s="161"/>
      <c r="FQ77" s="161"/>
      <c r="FR77" s="161"/>
      <c r="FS77" s="161"/>
      <c r="FT77" s="161"/>
      <c r="FU77" s="161"/>
      <c r="FV77" s="161"/>
      <c r="FW77" s="161"/>
      <c r="FX77" s="161"/>
      <c r="FY77" s="161"/>
      <c r="FZ77" s="161"/>
      <c r="GA77" s="161"/>
      <c r="GB77" s="161"/>
      <c r="GC77" s="161"/>
      <c r="GD77" s="161"/>
      <c r="GE77" s="161"/>
      <c r="GF77" s="161"/>
      <c r="GG77" s="161"/>
      <c r="GH77" s="161"/>
      <c r="GI77" s="161"/>
      <c r="GJ77" s="161"/>
      <c r="GK77" s="161"/>
      <c r="GL77" s="161"/>
      <c r="GM77" s="161"/>
      <c r="GN77" s="161"/>
      <c r="GO77" s="161"/>
      <c r="GP77" s="161"/>
      <c r="GQ77" s="161"/>
      <c r="GR77" s="161"/>
      <c r="GS77" s="161"/>
      <c r="GT77" s="161"/>
      <c r="GU77" s="161"/>
      <c r="GV77" s="161"/>
      <c r="GW77" s="161"/>
      <c r="GX77" s="161"/>
      <c r="GY77" s="161"/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61"/>
      <c r="HM77" s="161"/>
      <c r="HN77" s="161"/>
      <c r="HO77" s="161"/>
      <c r="HP77" s="161"/>
      <c r="HQ77" s="161"/>
      <c r="HR77" s="161"/>
      <c r="HS77" s="161"/>
      <c r="HT77" s="161"/>
      <c r="HU77" s="161"/>
      <c r="HV77" s="161"/>
      <c r="HW77" s="161"/>
      <c r="HX77" s="161"/>
      <c r="HY77" s="161"/>
      <c r="HZ77" s="161"/>
      <c r="IA77" s="161"/>
      <c r="IB77" s="161"/>
      <c r="IC77" s="161"/>
      <c r="ID77" s="161"/>
      <c r="IE77" s="161"/>
      <c r="IF77" s="161"/>
      <c r="IG77" s="161"/>
      <c r="IH77" s="161"/>
      <c r="II77" s="161"/>
      <c r="IJ77" s="161"/>
      <c r="IK77" s="161"/>
      <c r="IL77" s="161"/>
      <c r="IM77" s="161"/>
      <c r="IN77" s="161"/>
      <c r="IO77" s="161"/>
      <c r="IP77" s="161"/>
      <c r="IQ77" s="161"/>
      <c r="IR77" s="161"/>
      <c r="IS77" s="161"/>
      <c r="IT77" s="161"/>
    </row>
    <row r="78" spans="1:254" s="208" customFormat="1" ht="15.75">
      <c r="A78" s="203">
        <v>1</v>
      </c>
      <c r="B78" s="218" t="s">
        <v>112</v>
      </c>
      <c r="C78" s="219" t="s">
        <v>26</v>
      </c>
      <c r="D78" s="220">
        <v>39.760000000000005</v>
      </c>
      <c r="E78" s="372">
        <v>9.5746000000000002</v>
      </c>
      <c r="F78" s="330"/>
      <c r="G78" s="4">
        <f t="shared" si="8"/>
        <v>0</v>
      </c>
      <c r="H78" s="336">
        <v>4.0014000000000003</v>
      </c>
      <c r="I78" s="330"/>
      <c r="J78" s="4">
        <f t="shared" si="9"/>
        <v>0</v>
      </c>
      <c r="K78" s="333">
        <v>0</v>
      </c>
      <c r="L78" s="207"/>
      <c r="M78" s="4">
        <f t="shared" si="10"/>
        <v>0</v>
      </c>
      <c r="N78" s="4">
        <f t="shared" ref="N78:N88" si="12">M78+J78+G78</f>
        <v>0</v>
      </c>
      <c r="P78" s="209"/>
    </row>
    <row r="79" spans="1:254" s="208" customFormat="1" ht="15.75">
      <c r="A79" s="203">
        <v>2</v>
      </c>
      <c r="B79" s="221" t="s">
        <v>113</v>
      </c>
      <c r="C79" s="222" t="s">
        <v>26</v>
      </c>
      <c r="D79" s="75">
        <v>39.760000000000005</v>
      </c>
      <c r="E79" s="333">
        <v>23.25</v>
      </c>
      <c r="F79" s="330"/>
      <c r="G79" s="4">
        <f t="shared" si="8"/>
        <v>0</v>
      </c>
      <c r="H79" s="336">
        <v>18.323760000000004</v>
      </c>
      <c r="I79" s="330"/>
      <c r="J79" s="4">
        <f t="shared" si="9"/>
        <v>0</v>
      </c>
      <c r="K79" s="346">
        <v>0.16600000000000001</v>
      </c>
      <c r="L79" s="207"/>
      <c r="M79" s="4">
        <f t="shared" si="10"/>
        <v>0</v>
      </c>
      <c r="N79" s="4">
        <f t="shared" si="12"/>
        <v>0</v>
      </c>
      <c r="P79" s="209"/>
    </row>
    <row r="80" spans="1:254" s="208" customFormat="1" ht="15.75">
      <c r="A80" s="203">
        <v>3</v>
      </c>
      <c r="B80" s="221" t="s">
        <v>114</v>
      </c>
      <c r="C80" s="222" t="s">
        <v>26</v>
      </c>
      <c r="D80" s="75">
        <v>48.56</v>
      </c>
      <c r="E80" s="333">
        <v>46.999000000000009</v>
      </c>
      <c r="F80" s="330"/>
      <c r="G80" s="4">
        <f t="shared" si="8"/>
        <v>0</v>
      </c>
      <c r="H80" s="336">
        <v>4.1808000000000005</v>
      </c>
      <c r="I80" s="330"/>
      <c r="J80" s="4">
        <f t="shared" si="9"/>
        <v>0</v>
      </c>
      <c r="K80" s="346">
        <v>0.14599999999999999</v>
      </c>
      <c r="L80" s="207"/>
      <c r="M80" s="4">
        <f t="shared" si="10"/>
        <v>0</v>
      </c>
      <c r="N80" s="4">
        <f t="shared" si="12"/>
        <v>0</v>
      </c>
      <c r="P80" s="209"/>
    </row>
    <row r="81" spans="1:255" s="44" customFormat="1" ht="15" customHeight="1">
      <c r="A81" s="105"/>
      <c r="B81" s="217" t="s">
        <v>115</v>
      </c>
      <c r="C81" s="164"/>
      <c r="D81" s="61"/>
      <c r="E81" s="342"/>
      <c r="F81" s="59"/>
      <c r="G81" s="4"/>
      <c r="H81" s="342"/>
      <c r="I81" s="59"/>
      <c r="J81" s="4"/>
      <c r="K81" s="341"/>
      <c r="L81" s="58"/>
      <c r="M81" s="4"/>
      <c r="N81" s="4"/>
      <c r="O81" s="49"/>
      <c r="P81" s="49"/>
      <c r="Q81" s="49"/>
      <c r="R81" s="49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161"/>
      <c r="EP81" s="161"/>
      <c r="EQ81" s="161"/>
      <c r="ER81" s="161"/>
      <c r="ES81" s="161"/>
      <c r="ET81" s="161"/>
      <c r="EU81" s="161"/>
      <c r="EV81" s="161"/>
      <c r="EW81" s="161"/>
      <c r="EX81" s="161"/>
      <c r="EY81" s="161"/>
      <c r="EZ81" s="161"/>
      <c r="FA81" s="161"/>
      <c r="FB81" s="161"/>
      <c r="FC81" s="161"/>
      <c r="FD81" s="161"/>
      <c r="FE81" s="161"/>
      <c r="FF81" s="161"/>
      <c r="FG81" s="161"/>
      <c r="FH81" s="161"/>
      <c r="FI81" s="161"/>
      <c r="FJ81" s="161"/>
      <c r="FK81" s="161"/>
      <c r="FL81" s="161"/>
      <c r="FM81" s="161"/>
      <c r="FN81" s="161"/>
      <c r="FO81" s="161"/>
      <c r="FP81" s="161"/>
      <c r="FQ81" s="161"/>
      <c r="FR81" s="161"/>
      <c r="FS81" s="161"/>
      <c r="FT81" s="161"/>
      <c r="FU81" s="161"/>
      <c r="FV81" s="161"/>
      <c r="FW81" s="161"/>
      <c r="FX81" s="161"/>
      <c r="FY81" s="161"/>
      <c r="FZ81" s="161"/>
      <c r="GA81" s="161"/>
      <c r="GB81" s="161"/>
      <c r="GC81" s="161"/>
      <c r="GD81" s="161"/>
      <c r="GE81" s="161"/>
      <c r="GF81" s="161"/>
      <c r="GG81" s="161"/>
      <c r="GH81" s="161"/>
      <c r="GI81" s="161"/>
      <c r="GJ81" s="161"/>
      <c r="GK81" s="161"/>
      <c r="GL81" s="161"/>
      <c r="GM81" s="161"/>
      <c r="GN81" s="161"/>
      <c r="GO81" s="161"/>
      <c r="GP81" s="161"/>
      <c r="GQ81" s="161"/>
      <c r="GR81" s="161"/>
      <c r="GS81" s="161"/>
      <c r="GT81" s="161"/>
      <c r="GU81" s="161"/>
      <c r="GV81" s="161"/>
      <c r="GW81" s="161"/>
      <c r="GX81" s="161"/>
      <c r="GY81" s="161"/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61"/>
      <c r="HM81" s="161"/>
      <c r="HN81" s="161"/>
      <c r="HO81" s="161"/>
      <c r="HP81" s="161"/>
      <c r="HQ81" s="161"/>
      <c r="HR81" s="161"/>
      <c r="HS81" s="161"/>
      <c r="HT81" s="161"/>
      <c r="HU81" s="161"/>
      <c r="HV81" s="161"/>
      <c r="HW81" s="161"/>
      <c r="HX81" s="161"/>
      <c r="HY81" s="161"/>
      <c r="HZ81" s="161"/>
      <c r="IA81" s="161"/>
      <c r="IB81" s="161"/>
      <c r="IC81" s="161"/>
      <c r="ID81" s="161"/>
      <c r="IE81" s="161"/>
      <c r="IF81" s="161"/>
      <c r="IG81" s="161"/>
      <c r="IH81" s="161"/>
      <c r="II81" s="161"/>
      <c r="IJ81" s="161"/>
      <c r="IK81" s="161"/>
      <c r="IL81" s="161"/>
      <c r="IM81" s="161"/>
      <c r="IN81" s="161"/>
      <c r="IO81" s="161"/>
      <c r="IP81" s="161"/>
      <c r="IQ81" s="161"/>
      <c r="IR81" s="161"/>
      <c r="IS81" s="161"/>
      <c r="IT81" s="161"/>
    </row>
    <row r="82" spans="1:255" s="44" customFormat="1" ht="15" customHeight="1">
      <c r="A82" s="105"/>
      <c r="B82" s="163"/>
      <c r="C82" s="164"/>
      <c r="D82" s="61"/>
      <c r="E82" s="342"/>
      <c r="F82" s="59"/>
      <c r="G82" s="4"/>
      <c r="H82" s="342"/>
      <c r="I82" s="59"/>
      <c r="J82" s="4"/>
      <c r="K82" s="341"/>
      <c r="L82" s="58"/>
      <c r="M82" s="4"/>
      <c r="N82" s="4"/>
      <c r="O82" s="49"/>
      <c r="P82" s="49"/>
      <c r="Q82" s="49"/>
      <c r="R82" s="49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61"/>
      <c r="ET82" s="161"/>
      <c r="EU82" s="161"/>
      <c r="EV82" s="161"/>
      <c r="EW82" s="161"/>
      <c r="EX82" s="161"/>
      <c r="EY82" s="161"/>
      <c r="EZ82" s="161"/>
      <c r="FA82" s="161"/>
      <c r="FB82" s="161"/>
      <c r="FC82" s="161"/>
      <c r="FD82" s="161"/>
      <c r="FE82" s="161"/>
      <c r="FF82" s="161"/>
      <c r="FG82" s="161"/>
      <c r="FH82" s="161"/>
      <c r="FI82" s="161"/>
      <c r="FJ82" s="161"/>
      <c r="FK82" s="161"/>
      <c r="FL82" s="161"/>
      <c r="FM82" s="161"/>
      <c r="FN82" s="161"/>
      <c r="FO82" s="161"/>
      <c r="FP82" s="161"/>
      <c r="FQ82" s="161"/>
      <c r="FR82" s="161"/>
      <c r="FS82" s="161"/>
      <c r="FT82" s="161"/>
      <c r="FU82" s="161"/>
      <c r="FV82" s="161"/>
      <c r="FW82" s="161"/>
      <c r="FX82" s="161"/>
      <c r="FY82" s="161"/>
      <c r="FZ82" s="161"/>
      <c r="GA82" s="161"/>
      <c r="GB82" s="161"/>
      <c r="GC82" s="161"/>
      <c r="GD82" s="161"/>
      <c r="GE82" s="161"/>
      <c r="GF82" s="161"/>
      <c r="GG82" s="161"/>
      <c r="GH82" s="161"/>
      <c r="GI82" s="161"/>
      <c r="GJ82" s="161"/>
      <c r="GK82" s="161"/>
      <c r="GL82" s="161"/>
      <c r="GM82" s="161"/>
      <c r="GN82" s="161"/>
      <c r="GO82" s="161"/>
      <c r="GP82" s="161"/>
      <c r="GQ82" s="161"/>
      <c r="GR82" s="161"/>
      <c r="GS82" s="161"/>
      <c r="GT82" s="161"/>
      <c r="GU82" s="161"/>
      <c r="GV82" s="161"/>
      <c r="GW82" s="161"/>
      <c r="GX82" s="161"/>
      <c r="GY82" s="161"/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61"/>
      <c r="HM82" s="161"/>
      <c r="HN82" s="161"/>
      <c r="HO82" s="161"/>
      <c r="HP82" s="161"/>
      <c r="HQ82" s="161"/>
      <c r="HR82" s="161"/>
      <c r="HS82" s="161"/>
      <c r="HT82" s="161"/>
      <c r="HU82" s="161"/>
      <c r="HV82" s="161"/>
      <c r="HW82" s="161"/>
      <c r="HX82" s="161"/>
      <c r="HY82" s="161"/>
      <c r="HZ82" s="161"/>
      <c r="IA82" s="161"/>
      <c r="IB82" s="161"/>
      <c r="IC82" s="161"/>
      <c r="ID82" s="161"/>
      <c r="IE82" s="161"/>
      <c r="IF82" s="161"/>
      <c r="IG82" s="161"/>
      <c r="IH82" s="161"/>
      <c r="II82" s="161"/>
      <c r="IJ82" s="161"/>
      <c r="IK82" s="161"/>
      <c r="IL82" s="161"/>
      <c r="IM82" s="161"/>
      <c r="IN82" s="161"/>
      <c r="IO82" s="161"/>
      <c r="IP82" s="161"/>
      <c r="IQ82" s="161"/>
      <c r="IR82" s="161"/>
      <c r="IS82" s="161"/>
      <c r="IT82" s="161"/>
    </row>
    <row r="83" spans="1:255" ht="27">
      <c r="A83" s="79" t="s">
        <v>13</v>
      </c>
      <c r="B83" s="80" t="s">
        <v>118</v>
      </c>
      <c r="C83" s="81" t="s">
        <v>116</v>
      </c>
      <c r="D83" s="82">
        <v>8.6400000000000005E-2</v>
      </c>
      <c r="E83" s="333">
        <v>26544.361581920904</v>
      </c>
      <c r="F83" s="330"/>
      <c r="G83" s="4">
        <f t="shared" si="8"/>
        <v>0</v>
      </c>
      <c r="H83" s="336">
        <v>666.12</v>
      </c>
      <c r="I83" s="330"/>
      <c r="J83" s="4">
        <f t="shared" si="9"/>
        <v>0</v>
      </c>
      <c r="K83" s="346">
        <v>23.28</v>
      </c>
      <c r="L83" s="371"/>
      <c r="M83" s="4">
        <f t="shared" si="10"/>
        <v>0</v>
      </c>
      <c r="N83" s="4">
        <f t="shared" si="12"/>
        <v>0</v>
      </c>
      <c r="P83" s="209"/>
    </row>
    <row r="84" spans="1:255" s="208" customFormat="1" ht="15.75">
      <c r="A84" s="223">
        <v>2</v>
      </c>
      <c r="B84" s="224" t="s">
        <v>117</v>
      </c>
      <c r="C84" s="225" t="s">
        <v>26</v>
      </c>
      <c r="D84" s="226">
        <v>95.38</v>
      </c>
      <c r="E84" s="333">
        <v>24.067999999999998</v>
      </c>
      <c r="F84" s="330"/>
      <c r="G84" s="4">
        <f t="shared" si="8"/>
        <v>0</v>
      </c>
      <c r="H84" s="336">
        <v>13.26</v>
      </c>
      <c r="I84" s="330"/>
      <c r="J84" s="4">
        <f t="shared" si="9"/>
        <v>0</v>
      </c>
      <c r="K84" s="346">
        <v>0.08</v>
      </c>
      <c r="L84" s="207"/>
      <c r="M84" s="4">
        <f t="shared" si="10"/>
        <v>0</v>
      </c>
      <c r="N84" s="4">
        <f t="shared" si="12"/>
        <v>0</v>
      </c>
      <c r="P84" s="209"/>
    </row>
    <row r="85" spans="1:255" s="208" customFormat="1" ht="38.25">
      <c r="A85" s="203">
        <v>3</v>
      </c>
      <c r="B85" s="221" t="s">
        <v>119</v>
      </c>
      <c r="C85" s="227" t="s">
        <v>26</v>
      </c>
      <c r="D85" s="215">
        <v>71.66</v>
      </c>
      <c r="E85" s="333">
        <v>6.2475000000000005</v>
      </c>
      <c r="F85" s="330"/>
      <c r="G85" s="4">
        <f t="shared" si="8"/>
        <v>0</v>
      </c>
      <c r="H85" s="336">
        <v>5.1324000000000005</v>
      </c>
      <c r="I85" s="330"/>
      <c r="J85" s="4">
        <f t="shared" si="9"/>
        <v>0</v>
      </c>
      <c r="K85" s="346">
        <v>0.04</v>
      </c>
      <c r="L85" s="207"/>
      <c r="M85" s="4">
        <f t="shared" si="10"/>
        <v>0</v>
      </c>
      <c r="N85" s="4">
        <f t="shared" si="12"/>
        <v>0</v>
      </c>
      <c r="P85" s="209"/>
    </row>
    <row r="86" spans="1:255" s="208" customFormat="1" ht="25.5">
      <c r="A86" s="203">
        <v>4</v>
      </c>
      <c r="B86" s="221" t="s">
        <v>120</v>
      </c>
      <c r="C86" s="227" t="s">
        <v>26</v>
      </c>
      <c r="D86" s="215">
        <v>156.02000000000001</v>
      </c>
      <c r="E86" s="333">
        <v>4.1829999999999998</v>
      </c>
      <c r="F86" s="330"/>
      <c r="G86" s="4">
        <f t="shared" si="8"/>
        <v>0</v>
      </c>
      <c r="H86" s="336">
        <v>3.4631999999999992</v>
      </c>
      <c r="I86" s="330"/>
      <c r="J86" s="4">
        <f t="shared" si="9"/>
        <v>0</v>
      </c>
      <c r="K86" s="346">
        <v>3.6000000000000004E-2</v>
      </c>
      <c r="L86" s="207"/>
      <c r="M86" s="4">
        <f t="shared" si="10"/>
        <v>0</v>
      </c>
      <c r="N86" s="4">
        <f t="shared" si="12"/>
        <v>0</v>
      </c>
      <c r="P86" s="209"/>
    </row>
    <row r="87" spans="1:255" s="208" customFormat="1" ht="25.5">
      <c r="A87" s="203">
        <v>5</v>
      </c>
      <c r="B87" s="228" t="s">
        <v>121</v>
      </c>
      <c r="C87" s="225" t="s">
        <v>26</v>
      </c>
      <c r="D87" s="220">
        <v>58.7</v>
      </c>
      <c r="E87" s="333">
        <v>19.055</v>
      </c>
      <c r="F87" s="330"/>
      <c r="G87" s="4">
        <f t="shared" si="8"/>
        <v>0</v>
      </c>
      <c r="H87" s="336">
        <v>7.9918799999999983</v>
      </c>
      <c r="I87" s="330"/>
      <c r="J87" s="4">
        <f t="shared" si="9"/>
        <v>0</v>
      </c>
      <c r="K87" s="346">
        <v>1.2780939999999998</v>
      </c>
      <c r="L87" s="207"/>
      <c r="M87" s="4">
        <f t="shared" si="10"/>
        <v>0</v>
      </c>
      <c r="N87" s="4">
        <f t="shared" si="12"/>
        <v>0</v>
      </c>
      <c r="P87" s="209"/>
    </row>
    <row r="88" spans="1:255" s="208" customFormat="1" ht="25.5">
      <c r="A88" s="203">
        <v>6</v>
      </c>
      <c r="B88" s="228" t="s">
        <v>122</v>
      </c>
      <c r="C88" s="225" t="s">
        <v>26</v>
      </c>
      <c r="D88" s="220">
        <v>29.619999999999997</v>
      </c>
      <c r="E88" s="333">
        <v>21.115000000000002</v>
      </c>
      <c r="F88" s="330"/>
      <c r="G88" s="4">
        <f t="shared" si="8"/>
        <v>0</v>
      </c>
      <c r="H88" s="336">
        <v>7.9918800000000001</v>
      </c>
      <c r="I88" s="330"/>
      <c r="J88" s="4">
        <f t="shared" si="9"/>
        <v>0</v>
      </c>
      <c r="K88" s="346">
        <v>1.2780939999999998</v>
      </c>
      <c r="L88" s="207"/>
      <c r="M88" s="4">
        <f t="shared" si="10"/>
        <v>0</v>
      </c>
      <c r="N88" s="4">
        <f t="shared" si="12"/>
        <v>0</v>
      </c>
      <c r="P88" s="209"/>
    </row>
    <row r="89" spans="1:255" s="208" customFormat="1" ht="15.75">
      <c r="A89" s="203"/>
      <c r="B89" s="229"/>
      <c r="C89" s="211"/>
      <c r="D89" s="220"/>
      <c r="E89" s="343"/>
      <c r="F89" s="207"/>
      <c r="G89" s="4"/>
      <c r="H89" s="339"/>
      <c r="I89" s="365"/>
      <c r="J89" s="4"/>
      <c r="K89" s="344"/>
      <c r="L89" s="365"/>
      <c r="M89" s="4"/>
      <c r="N89" s="4"/>
      <c r="P89" s="209"/>
    </row>
    <row r="90" spans="1:255" s="44" customFormat="1" ht="15" customHeight="1">
      <c r="A90" s="105"/>
      <c r="B90" s="217" t="s">
        <v>205</v>
      </c>
      <c r="C90" s="164"/>
      <c r="D90" s="61"/>
      <c r="E90" s="342"/>
      <c r="F90" s="59"/>
      <c r="G90" s="4"/>
      <c r="H90" s="342"/>
      <c r="I90" s="59"/>
      <c r="J90" s="4"/>
      <c r="K90" s="341"/>
      <c r="L90" s="58"/>
      <c r="M90" s="4"/>
      <c r="N90" s="4"/>
      <c r="O90" s="49"/>
      <c r="P90" s="49"/>
      <c r="Q90" s="49"/>
      <c r="R90" s="49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  <c r="DT90" s="161"/>
      <c r="DU90" s="161"/>
      <c r="DV90" s="161"/>
      <c r="DW90" s="161"/>
      <c r="DX90" s="161"/>
      <c r="DY90" s="161"/>
      <c r="DZ90" s="161"/>
      <c r="EA90" s="161"/>
      <c r="EB90" s="161"/>
      <c r="EC90" s="161"/>
      <c r="ED90" s="161"/>
      <c r="EE90" s="161"/>
      <c r="EF90" s="161"/>
      <c r="EG90" s="161"/>
      <c r="EH90" s="161"/>
      <c r="EI90" s="161"/>
      <c r="EJ90" s="161"/>
      <c r="EK90" s="161"/>
      <c r="EL90" s="161"/>
      <c r="EM90" s="161"/>
      <c r="EN90" s="161"/>
      <c r="EO90" s="161"/>
      <c r="EP90" s="161"/>
      <c r="EQ90" s="161"/>
      <c r="ER90" s="161"/>
      <c r="ES90" s="161"/>
      <c r="ET90" s="161"/>
      <c r="EU90" s="161"/>
      <c r="EV90" s="161"/>
      <c r="EW90" s="161"/>
      <c r="EX90" s="161"/>
      <c r="EY90" s="161"/>
      <c r="EZ90" s="161"/>
      <c r="FA90" s="161"/>
      <c r="FB90" s="161"/>
      <c r="FC90" s="161"/>
      <c r="FD90" s="161"/>
      <c r="FE90" s="161"/>
      <c r="FF90" s="161"/>
      <c r="FG90" s="161"/>
      <c r="FH90" s="161"/>
      <c r="FI90" s="161"/>
      <c r="FJ90" s="161"/>
      <c r="FK90" s="161"/>
      <c r="FL90" s="161"/>
      <c r="FM90" s="161"/>
      <c r="FN90" s="161"/>
      <c r="FO90" s="161"/>
      <c r="FP90" s="161"/>
      <c r="FQ90" s="161"/>
      <c r="FR90" s="161"/>
      <c r="FS90" s="161"/>
      <c r="FT90" s="161"/>
      <c r="FU90" s="161"/>
      <c r="FV90" s="161"/>
      <c r="FW90" s="161"/>
      <c r="FX90" s="161"/>
      <c r="FY90" s="161"/>
      <c r="FZ90" s="161"/>
      <c r="GA90" s="161"/>
      <c r="GB90" s="161"/>
      <c r="GC90" s="161"/>
      <c r="GD90" s="161"/>
      <c r="GE90" s="161"/>
      <c r="GF90" s="161"/>
      <c r="GG90" s="161"/>
      <c r="GH90" s="161"/>
      <c r="GI90" s="161"/>
      <c r="GJ90" s="161"/>
      <c r="GK90" s="161"/>
      <c r="GL90" s="161"/>
      <c r="GM90" s="161"/>
      <c r="GN90" s="161"/>
      <c r="GO90" s="161"/>
      <c r="GP90" s="161"/>
      <c r="GQ90" s="161"/>
      <c r="GR90" s="161"/>
      <c r="GS90" s="161"/>
      <c r="GT90" s="161"/>
      <c r="GU90" s="161"/>
      <c r="GV90" s="161"/>
      <c r="GW90" s="161"/>
      <c r="GX90" s="161"/>
      <c r="GY90" s="161"/>
      <c r="GZ90" s="161"/>
      <c r="HA90" s="161"/>
      <c r="HB90" s="161"/>
      <c r="HC90" s="161"/>
      <c r="HD90" s="161"/>
      <c r="HE90" s="161"/>
      <c r="HF90" s="161"/>
      <c r="HG90" s="161"/>
      <c r="HH90" s="161"/>
      <c r="HI90" s="161"/>
      <c r="HJ90" s="161"/>
      <c r="HK90" s="161"/>
      <c r="HL90" s="161"/>
      <c r="HM90" s="161"/>
      <c r="HN90" s="161"/>
      <c r="HO90" s="161"/>
      <c r="HP90" s="161"/>
      <c r="HQ90" s="161"/>
      <c r="HR90" s="161"/>
      <c r="HS90" s="161"/>
      <c r="HT90" s="161"/>
      <c r="HU90" s="161"/>
      <c r="HV90" s="161"/>
      <c r="HW90" s="161"/>
      <c r="HX90" s="161"/>
      <c r="HY90" s="161"/>
      <c r="HZ90" s="161"/>
      <c r="IA90" s="161"/>
      <c r="IB90" s="161"/>
      <c r="IC90" s="161"/>
      <c r="ID90" s="161"/>
      <c r="IE90" s="161"/>
      <c r="IF90" s="161"/>
      <c r="IG90" s="161"/>
      <c r="IH90" s="161"/>
      <c r="II90" s="161"/>
      <c r="IJ90" s="161"/>
      <c r="IK90" s="161"/>
      <c r="IL90" s="161"/>
      <c r="IM90" s="161"/>
      <c r="IN90" s="161"/>
      <c r="IO90" s="161"/>
      <c r="IP90" s="161"/>
      <c r="IQ90" s="161"/>
      <c r="IR90" s="161"/>
      <c r="IS90" s="161"/>
      <c r="IT90" s="161"/>
    </row>
    <row r="91" spans="1:255" s="208" customFormat="1" ht="15.75">
      <c r="A91" s="203"/>
      <c r="B91" s="229"/>
      <c r="C91" s="211"/>
      <c r="D91" s="220"/>
      <c r="E91" s="343"/>
      <c r="F91" s="207"/>
      <c r="G91" s="4"/>
      <c r="H91" s="339"/>
      <c r="I91" s="365"/>
      <c r="J91" s="4"/>
      <c r="K91" s="344"/>
      <c r="L91" s="365"/>
      <c r="M91" s="4"/>
      <c r="N91" s="4"/>
      <c r="P91" s="209"/>
    </row>
    <row r="92" spans="1:255" s="208" customFormat="1" ht="25.5">
      <c r="A92" s="203">
        <v>1</v>
      </c>
      <c r="B92" s="224" t="s">
        <v>207</v>
      </c>
      <c r="C92" s="294" t="s">
        <v>26</v>
      </c>
      <c r="D92" s="215">
        <v>250</v>
      </c>
      <c r="E92" s="333">
        <v>15.929399999999999</v>
      </c>
      <c r="F92" s="330"/>
      <c r="G92" s="4">
        <f t="shared" si="8"/>
        <v>0</v>
      </c>
      <c r="H92" s="336">
        <v>1.9032</v>
      </c>
      <c r="I92" s="330"/>
      <c r="J92" s="4">
        <f t="shared" si="9"/>
        <v>0</v>
      </c>
      <c r="K92" s="346">
        <v>1.4800000000000001E-2</v>
      </c>
      <c r="L92" s="207"/>
      <c r="M92" s="4">
        <f t="shared" si="10"/>
        <v>0</v>
      </c>
      <c r="N92" s="4">
        <f t="shared" ref="N92:N96" si="13">M92+J92+G92</f>
        <v>0</v>
      </c>
      <c r="Q92" s="209"/>
    </row>
    <row r="93" spans="1:255" s="208" customFormat="1" ht="25.5">
      <c r="A93" s="203">
        <v>2</v>
      </c>
      <c r="B93" s="224" t="s">
        <v>208</v>
      </c>
      <c r="C93" s="294" t="s">
        <v>26</v>
      </c>
      <c r="D93" s="215">
        <v>80</v>
      </c>
      <c r="E93" s="333">
        <v>16.724399999999999</v>
      </c>
      <c r="F93" s="330"/>
      <c r="G93" s="4">
        <f t="shared" si="8"/>
        <v>0</v>
      </c>
      <c r="H93" s="336">
        <v>4.8360000000000003</v>
      </c>
      <c r="I93" s="330"/>
      <c r="J93" s="4">
        <f t="shared" si="9"/>
        <v>0</v>
      </c>
      <c r="K93" s="346">
        <v>0.63600000000000001</v>
      </c>
      <c r="L93" s="207"/>
      <c r="M93" s="4">
        <f t="shared" si="10"/>
        <v>0</v>
      </c>
      <c r="N93" s="4">
        <f t="shared" si="13"/>
        <v>0</v>
      </c>
      <c r="Q93" s="209"/>
    </row>
    <row r="94" spans="1:255" s="6" customFormat="1" ht="15.75" customHeight="1">
      <c r="A94" s="39" t="s">
        <v>15</v>
      </c>
      <c r="B94" s="76" t="s">
        <v>210</v>
      </c>
      <c r="C94" s="42" t="s">
        <v>1</v>
      </c>
      <c r="D94" s="43">
        <v>208</v>
      </c>
      <c r="E94" s="333">
        <v>43.362549000000001</v>
      </c>
      <c r="F94" s="330"/>
      <c r="G94" s="4">
        <f t="shared" si="8"/>
        <v>0</v>
      </c>
      <c r="H94" s="336">
        <v>7.5</v>
      </c>
      <c r="I94" s="330"/>
      <c r="J94" s="4">
        <f t="shared" si="9"/>
        <v>0</v>
      </c>
      <c r="K94" s="346">
        <v>0</v>
      </c>
      <c r="L94" s="207"/>
      <c r="M94" s="4">
        <f t="shared" si="10"/>
        <v>0</v>
      </c>
      <c r="N94" s="4">
        <f t="shared" si="13"/>
        <v>0</v>
      </c>
    </row>
    <row r="95" spans="1:255" s="300" customFormat="1" ht="24" customHeight="1">
      <c r="A95" s="301" t="s">
        <v>16</v>
      </c>
      <c r="B95" s="309" t="s">
        <v>221</v>
      </c>
      <c r="C95" s="302" t="s">
        <v>212</v>
      </c>
      <c r="D95" s="326">
        <v>0.45369999999999999</v>
      </c>
      <c r="E95" s="333">
        <v>1617.02</v>
      </c>
      <c r="F95" s="330"/>
      <c r="G95" s="4">
        <f t="shared" si="8"/>
        <v>0</v>
      </c>
      <c r="H95" s="336">
        <v>654.41999999999996</v>
      </c>
      <c r="I95" s="330"/>
      <c r="J95" s="4">
        <f t="shared" si="9"/>
        <v>0</v>
      </c>
      <c r="K95" s="346">
        <v>32.4</v>
      </c>
      <c r="L95" s="364"/>
      <c r="M95" s="4">
        <f t="shared" si="10"/>
        <v>0</v>
      </c>
      <c r="N95" s="4">
        <f t="shared" si="13"/>
        <v>0</v>
      </c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  <c r="AQ95" s="303"/>
      <c r="AR95" s="303"/>
      <c r="AS95" s="303"/>
      <c r="AT95" s="303"/>
      <c r="AU95" s="303"/>
      <c r="AV95" s="303"/>
      <c r="AW95" s="303"/>
      <c r="AX95" s="303"/>
      <c r="AY95" s="303"/>
      <c r="AZ95" s="303"/>
      <c r="BA95" s="303"/>
      <c r="BB95" s="303"/>
      <c r="BC95" s="303"/>
      <c r="BD95" s="303"/>
      <c r="BE95" s="303"/>
      <c r="BF95" s="303"/>
      <c r="BG95" s="303"/>
      <c r="BH95" s="303"/>
      <c r="BI95" s="303"/>
      <c r="BJ95" s="303"/>
      <c r="BK95" s="303"/>
      <c r="BL95" s="303"/>
      <c r="BM95" s="303"/>
      <c r="BN95" s="303"/>
      <c r="BO95" s="303"/>
      <c r="BP95" s="303"/>
      <c r="BQ95" s="303"/>
      <c r="BR95" s="303"/>
      <c r="BS95" s="303"/>
      <c r="BT95" s="303"/>
      <c r="BU95" s="303"/>
      <c r="BV95" s="303"/>
      <c r="BW95" s="303"/>
      <c r="BX95" s="303"/>
      <c r="BY95" s="303"/>
      <c r="BZ95" s="303"/>
      <c r="CA95" s="303"/>
      <c r="CB95" s="303"/>
      <c r="CC95" s="303"/>
      <c r="CD95" s="303"/>
      <c r="CE95" s="303"/>
      <c r="CF95" s="303"/>
      <c r="CG95" s="303"/>
      <c r="CH95" s="303"/>
      <c r="CI95" s="303"/>
      <c r="CJ95" s="303"/>
      <c r="CK95" s="303"/>
      <c r="CL95" s="303"/>
      <c r="CM95" s="303"/>
      <c r="CN95" s="303"/>
      <c r="CO95" s="303"/>
      <c r="CP95" s="303"/>
      <c r="CQ95" s="303"/>
      <c r="CR95" s="303"/>
      <c r="CS95" s="303"/>
      <c r="CT95" s="303"/>
      <c r="CU95" s="303"/>
      <c r="CV95" s="303"/>
      <c r="CW95" s="303"/>
      <c r="CX95" s="303"/>
      <c r="CY95" s="303"/>
      <c r="CZ95" s="303"/>
      <c r="DA95" s="303"/>
      <c r="DB95" s="303"/>
      <c r="DC95" s="303"/>
      <c r="DD95" s="303"/>
      <c r="DE95" s="303"/>
      <c r="DF95" s="303"/>
      <c r="DG95" s="303"/>
      <c r="DH95" s="303"/>
      <c r="DI95" s="303"/>
      <c r="DJ95" s="303"/>
      <c r="DK95" s="303"/>
      <c r="DL95" s="303"/>
      <c r="DM95" s="303"/>
      <c r="DN95" s="303"/>
      <c r="DO95" s="303"/>
      <c r="DP95" s="303"/>
      <c r="DQ95" s="303"/>
      <c r="DR95" s="303"/>
      <c r="DS95" s="303"/>
      <c r="DT95" s="303"/>
      <c r="DU95" s="303"/>
      <c r="DV95" s="303"/>
      <c r="DW95" s="303"/>
      <c r="DX95" s="303"/>
      <c r="DY95" s="303"/>
      <c r="DZ95" s="303"/>
      <c r="EA95" s="303"/>
      <c r="EB95" s="303"/>
      <c r="EC95" s="303"/>
      <c r="ED95" s="303"/>
      <c r="EE95" s="303"/>
      <c r="EF95" s="303"/>
      <c r="EG95" s="303"/>
      <c r="EH95" s="303"/>
      <c r="EI95" s="303"/>
      <c r="EJ95" s="303"/>
      <c r="EK95" s="303"/>
      <c r="EL95" s="303"/>
      <c r="EM95" s="303"/>
      <c r="EN95" s="303"/>
      <c r="EO95" s="303"/>
      <c r="EP95" s="303"/>
      <c r="EQ95" s="303"/>
      <c r="ER95" s="303"/>
      <c r="ES95" s="303"/>
      <c r="ET95" s="303"/>
      <c r="EU95" s="303"/>
      <c r="EV95" s="303"/>
      <c r="EW95" s="303"/>
      <c r="EX95" s="303"/>
      <c r="EY95" s="303"/>
      <c r="EZ95" s="303"/>
      <c r="FA95" s="303"/>
      <c r="FB95" s="303"/>
      <c r="FC95" s="303"/>
      <c r="FD95" s="303"/>
      <c r="FE95" s="303"/>
      <c r="FF95" s="303"/>
      <c r="FG95" s="303"/>
      <c r="FH95" s="303"/>
      <c r="FI95" s="303"/>
      <c r="FJ95" s="303"/>
      <c r="FK95" s="303"/>
      <c r="FL95" s="303"/>
      <c r="FM95" s="303"/>
      <c r="FN95" s="303"/>
      <c r="FO95" s="303"/>
      <c r="FP95" s="303"/>
      <c r="FQ95" s="303"/>
      <c r="FR95" s="303"/>
      <c r="FS95" s="303"/>
      <c r="FT95" s="303"/>
      <c r="FU95" s="303"/>
      <c r="FV95" s="303"/>
      <c r="FW95" s="303"/>
      <c r="FX95" s="303"/>
      <c r="FY95" s="303"/>
      <c r="FZ95" s="303"/>
      <c r="GA95" s="303"/>
      <c r="GB95" s="303"/>
      <c r="GC95" s="303"/>
      <c r="GD95" s="303"/>
      <c r="GE95" s="303"/>
      <c r="GF95" s="303"/>
      <c r="GG95" s="303"/>
      <c r="GH95" s="303"/>
      <c r="GI95" s="303"/>
      <c r="GJ95" s="303"/>
      <c r="GK95" s="303"/>
      <c r="GL95" s="303"/>
      <c r="GM95" s="303"/>
      <c r="GN95" s="303"/>
      <c r="GO95" s="303"/>
      <c r="GP95" s="303"/>
      <c r="GQ95" s="303"/>
      <c r="GR95" s="303"/>
      <c r="GS95" s="303"/>
      <c r="GT95" s="303"/>
      <c r="GU95" s="303"/>
      <c r="GV95" s="303"/>
      <c r="GW95" s="303"/>
      <c r="GX95" s="303"/>
      <c r="GY95" s="303"/>
      <c r="GZ95" s="303"/>
      <c r="HA95" s="303"/>
      <c r="HB95" s="303"/>
      <c r="HC95" s="303"/>
      <c r="HD95" s="303"/>
      <c r="HE95" s="303"/>
      <c r="HF95" s="303"/>
      <c r="HG95" s="303"/>
      <c r="HH95" s="303"/>
      <c r="HI95" s="303"/>
      <c r="HJ95" s="303"/>
      <c r="HK95" s="303"/>
      <c r="HL95" s="303"/>
      <c r="HM95" s="303"/>
      <c r="HN95" s="303"/>
      <c r="HO95" s="303"/>
      <c r="HP95" s="303"/>
      <c r="HQ95" s="303"/>
      <c r="HR95" s="303"/>
      <c r="HS95" s="303"/>
      <c r="HT95" s="303"/>
      <c r="HU95" s="303"/>
      <c r="HV95" s="303"/>
      <c r="HW95" s="303"/>
      <c r="HX95" s="303"/>
      <c r="HY95" s="303"/>
      <c r="HZ95" s="303"/>
      <c r="IA95" s="303"/>
      <c r="IB95" s="303"/>
      <c r="IC95" s="303"/>
      <c r="ID95" s="303"/>
      <c r="IE95" s="303"/>
      <c r="IF95" s="303"/>
      <c r="IG95" s="303"/>
      <c r="IH95" s="303"/>
      <c r="II95" s="303"/>
      <c r="IJ95" s="303"/>
      <c r="IK95" s="303"/>
      <c r="IL95" s="303"/>
      <c r="IM95" s="303"/>
      <c r="IN95" s="303"/>
      <c r="IO95" s="303"/>
      <c r="IP95" s="303"/>
      <c r="IQ95" s="303"/>
      <c r="IR95" s="303"/>
      <c r="IS95" s="303"/>
      <c r="IT95" s="303"/>
      <c r="IU95" s="303"/>
    </row>
    <row r="96" spans="1:255" s="192" customFormat="1" ht="27.75" customHeight="1">
      <c r="A96" s="295">
        <v>5</v>
      </c>
      <c r="B96" s="309" t="s">
        <v>222</v>
      </c>
      <c r="C96" s="306" t="s">
        <v>216</v>
      </c>
      <c r="D96" s="327">
        <v>0.15</v>
      </c>
      <c r="E96" s="333">
        <v>2093.88</v>
      </c>
      <c r="F96" s="330"/>
      <c r="G96" s="4">
        <f t="shared" si="8"/>
        <v>0</v>
      </c>
      <c r="H96" s="336">
        <v>444</v>
      </c>
      <c r="I96" s="330"/>
      <c r="J96" s="4">
        <f t="shared" si="9"/>
        <v>0</v>
      </c>
      <c r="K96" s="346">
        <v>2.84</v>
      </c>
      <c r="L96" s="373"/>
      <c r="M96" s="4">
        <f t="shared" si="10"/>
        <v>0</v>
      </c>
      <c r="N96" s="4">
        <f t="shared" si="13"/>
        <v>0</v>
      </c>
    </row>
    <row r="97" spans="1:17" ht="15.75" customHeight="1">
      <c r="A97" s="79"/>
      <c r="B97" s="110" t="s">
        <v>12</v>
      </c>
      <c r="C97" s="81"/>
      <c r="D97" s="84"/>
      <c r="E97" s="319"/>
      <c r="F97" s="371"/>
      <c r="G97" s="84">
        <f>SUM(G7:G96)</f>
        <v>0</v>
      </c>
      <c r="H97" s="319"/>
      <c r="I97" s="371"/>
      <c r="J97" s="84">
        <f>SUM(J7:J96)</f>
        <v>0</v>
      </c>
      <c r="K97" s="319"/>
      <c r="L97" s="371"/>
      <c r="M97" s="84">
        <f>SUM(M7:M96)</f>
        <v>0</v>
      </c>
      <c r="N97" s="292">
        <f>SUM(N7:N96)</f>
        <v>0</v>
      </c>
      <c r="Q97" s="374"/>
    </row>
    <row r="98" spans="1:17" ht="15.75" customHeight="1">
      <c r="A98" s="111"/>
      <c r="B98" s="112" t="s">
        <v>259</v>
      </c>
      <c r="C98" s="113"/>
      <c r="D98" s="114"/>
      <c r="E98" s="276"/>
      <c r="F98" s="367"/>
      <c r="G98" s="115"/>
      <c r="H98" s="276"/>
      <c r="I98" s="367"/>
      <c r="J98" s="115"/>
      <c r="K98" s="276"/>
      <c r="L98" s="367"/>
      <c r="M98" s="115"/>
      <c r="N98" s="115">
        <f>N97*C98</f>
        <v>0</v>
      </c>
    </row>
    <row r="99" spans="1:17" ht="15.75" customHeight="1">
      <c r="A99" s="116"/>
      <c r="B99" s="110" t="s">
        <v>12</v>
      </c>
      <c r="C99" s="117"/>
      <c r="D99" s="118"/>
      <c r="E99" s="276"/>
      <c r="F99" s="367"/>
      <c r="G99" s="119"/>
      <c r="H99" s="276"/>
      <c r="I99" s="367"/>
      <c r="J99" s="119"/>
      <c r="K99" s="276"/>
      <c r="L99" s="367"/>
      <c r="M99" s="119"/>
      <c r="N99" s="115">
        <f>N98+N97</f>
        <v>0</v>
      </c>
    </row>
    <row r="100" spans="1:17" ht="15.75" customHeight="1">
      <c r="A100" s="111"/>
      <c r="B100" s="112" t="s">
        <v>260</v>
      </c>
      <c r="C100" s="113"/>
      <c r="D100" s="114"/>
      <c r="E100" s="276"/>
      <c r="F100" s="367"/>
      <c r="G100" s="115"/>
      <c r="H100" s="276"/>
      <c r="I100" s="367"/>
      <c r="J100" s="115"/>
      <c r="K100" s="276"/>
      <c r="L100" s="367"/>
      <c r="M100" s="115"/>
      <c r="N100" s="115">
        <f>N99*C100</f>
        <v>0</v>
      </c>
      <c r="P100" s="376"/>
    </row>
    <row r="101" spans="1:17" ht="15.75" customHeight="1">
      <c r="A101" s="116"/>
      <c r="B101" s="110" t="s">
        <v>12</v>
      </c>
      <c r="C101" s="117"/>
      <c r="D101" s="118"/>
      <c r="E101" s="276"/>
      <c r="F101" s="367"/>
      <c r="G101" s="119"/>
      <c r="H101" s="276"/>
      <c r="I101" s="367"/>
      <c r="J101" s="119"/>
      <c r="K101" s="276"/>
      <c r="L101" s="367"/>
      <c r="M101" s="119"/>
      <c r="N101" s="115">
        <f>SUM(N99:N100)</f>
        <v>0</v>
      </c>
    </row>
    <row r="102" spans="1:17">
      <c r="N102" s="293"/>
    </row>
    <row r="103" spans="1:17">
      <c r="N103" s="293"/>
    </row>
  </sheetData>
  <mergeCells count="10">
    <mergeCell ref="N3:N4"/>
    <mergeCell ref="B1:M1"/>
    <mergeCell ref="A2:N2"/>
    <mergeCell ref="A3:A4"/>
    <mergeCell ref="B3:B4"/>
    <mergeCell ref="C3:C4"/>
    <mergeCell ref="E3:G3"/>
    <mergeCell ref="H3:J3"/>
    <mergeCell ref="K3:M3"/>
    <mergeCell ref="D3:D4"/>
  </mergeCells>
  <conditionalFormatting sqref="C96">
    <cfRule type="cellIs" dxfId="1" priority="4" stopIfTrue="1" operator="equal">
      <formula>8223.307275</formula>
    </cfRule>
  </conditionalFormatting>
  <printOptions horizontalCentered="1"/>
  <pageMargins left="0.17" right="0.17" top="0.75" bottom="0.75" header="0" footer="0"/>
  <pageSetup scale="72" fitToHeight="0" orientation="landscape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9"/>
  <sheetViews>
    <sheetView zoomScale="130" zoomScaleNormal="130" workbookViewId="0">
      <selection activeCell="A4" sqref="A4:N4"/>
    </sheetView>
  </sheetViews>
  <sheetFormatPr defaultColWidth="11.42578125" defaultRowHeight="13.5"/>
  <cols>
    <col min="1" max="1" width="3.7109375" style="246" customWidth="1"/>
    <col min="2" max="2" width="55.7109375" style="247" customWidth="1"/>
    <col min="3" max="3" width="6.85546875" style="246" customWidth="1"/>
    <col min="4" max="4" width="6.7109375" style="248" customWidth="1"/>
    <col min="5" max="5" width="10.5703125" style="248" customWidth="1"/>
    <col min="6" max="6" width="7.42578125" style="248" bestFit="1" customWidth="1"/>
    <col min="7" max="7" width="8.140625" style="248" customWidth="1"/>
    <col min="8" max="8" width="11.5703125" style="248" customWidth="1"/>
    <col min="9" max="9" width="7.140625" style="248" customWidth="1"/>
    <col min="10" max="10" width="7.28515625" style="248" customWidth="1"/>
    <col min="11" max="11" width="10.42578125" style="248" customWidth="1"/>
    <col min="12" max="12" width="8.42578125" style="248" customWidth="1"/>
    <col min="13" max="13" width="7.5703125" style="248" customWidth="1"/>
    <col min="14" max="14" width="8.85546875" style="248" customWidth="1"/>
    <col min="15" max="16384" width="11.42578125" style="247"/>
  </cols>
  <sheetData>
    <row r="1" spans="1:14" s="1" customFormat="1" ht="18" customHeight="1">
      <c r="A1" s="38"/>
      <c r="B1" s="430" t="s">
        <v>242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38"/>
    </row>
    <row r="2" spans="1:14" s="230" customFormat="1" ht="27" customHeight="1">
      <c r="A2" s="434" t="s">
        <v>3</v>
      </c>
      <c r="B2" s="434" t="s">
        <v>4</v>
      </c>
      <c r="C2" s="434" t="s">
        <v>5</v>
      </c>
      <c r="D2" s="441" t="s">
        <v>6</v>
      </c>
      <c r="E2" s="435" t="s">
        <v>19</v>
      </c>
      <c r="F2" s="436"/>
      <c r="G2" s="437"/>
      <c r="H2" s="438" t="s">
        <v>8</v>
      </c>
      <c r="I2" s="439"/>
      <c r="J2" s="440"/>
      <c r="K2" s="438" t="s">
        <v>9</v>
      </c>
      <c r="L2" s="439"/>
      <c r="M2" s="440"/>
      <c r="N2" s="431" t="s">
        <v>10</v>
      </c>
    </row>
    <row r="3" spans="1:14" s="230" customFormat="1" ht="27">
      <c r="A3" s="434"/>
      <c r="B3" s="434"/>
      <c r="C3" s="434"/>
      <c r="D3" s="442"/>
      <c r="E3" s="332" t="s">
        <v>250</v>
      </c>
      <c r="F3" s="318" t="s">
        <v>11</v>
      </c>
      <c r="G3" s="318" t="s">
        <v>7</v>
      </c>
      <c r="H3" s="332" t="s">
        <v>250</v>
      </c>
      <c r="I3" s="318" t="s">
        <v>11</v>
      </c>
      <c r="J3" s="318" t="s">
        <v>7</v>
      </c>
      <c r="K3" s="332" t="s">
        <v>250</v>
      </c>
      <c r="L3" s="318" t="s">
        <v>11</v>
      </c>
      <c r="M3" s="318" t="s">
        <v>7</v>
      </c>
      <c r="N3" s="431"/>
    </row>
    <row r="4" spans="1:14" s="230" customFormat="1" ht="12" customHeight="1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144">
        <v>7</v>
      </c>
      <c r="H4" s="144">
        <v>8</v>
      </c>
      <c r="I4" s="144">
        <v>9</v>
      </c>
      <c r="J4" s="144">
        <v>10</v>
      </c>
      <c r="K4" s="144">
        <v>11</v>
      </c>
      <c r="L4" s="144">
        <v>12</v>
      </c>
      <c r="M4" s="144">
        <v>13</v>
      </c>
      <c r="N4" s="144">
        <v>14</v>
      </c>
    </row>
    <row r="5" spans="1:14" s="172" customFormat="1" ht="25.5" customHeight="1">
      <c r="A5" s="39" t="s">
        <v>13</v>
      </c>
      <c r="B5" s="231" t="s">
        <v>123</v>
      </c>
      <c r="C5" s="232" t="s">
        <v>124</v>
      </c>
      <c r="D5" s="40">
        <v>0.4</v>
      </c>
      <c r="E5" s="334">
        <v>606.68000000000006</v>
      </c>
      <c r="F5" s="207"/>
      <c r="G5" s="207">
        <f>F5*D5</f>
        <v>0</v>
      </c>
      <c r="H5" s="334">
        <v>280.13999999999993</v>
      </c>
      <c r="I5" s="207"/>
      <c r="J5" s="207">
        <f>I5*D5</f>
        <v>0</v>
      </c>
      <c r="K5" s="334">
        <v>0.84</v>
      </c>
      <c r="L5" s="207"/>
      <c r="M5" s="207">
        <f>L5*D5</f>
        <v>0</v>
      </c>
      <c r="N5" s="207">
        <f>M5+J5+G5</f>
        <v>0</v>
      </c>
    </row>
    <row r="6" spans="1:14" s="172" customFormat="1" ht="25.5" customHeight="1">
      <c r="A6" s="39" t="s">
        <v>14</v>
      </c>
      <c r="B6" s="231" t="s">
        <v>125</v>
      </c>
      <c r="C6" s="232" t="s">
        <v>124</v>
      </c>
      <c r="D6" s="40">
        <v>0.28000000000000003</v>
      </c>
      <c r="E6" s="334">
        <v>2481.6999999999998</v>
      </c>
      <c r="F6" s="207"/>
      <c r="G6" s="207">
        <f t="shared" ref="G6:G11" si="0">F6*D6</f>
        <v>0</v>
      </c>
      <c r="H6" s="334">
        <v>268.18</v>
      </c>
      <c r="I6" s="207"/>
      <c r="J6" s="207">
        <f t="shared" ref="J6:J11" si="1">I6*D6</f>
        <v>0</v>
      </c>
      <c r="K6" s="334">
        <v>1.84</v>
      </c>
      <c r="L6" s="207"/>
      <c r="M6" s="207">
        <f t="shared" ref="M6:M11" si="2">L6*D6</f>
        <v>0</v>
      </c>
      <c r="N6" s="207">
        <f t="shared" ref="N6:N11" si="3">M6+J6+G6</f>
        <v>0</v>
      </c>
    </row>
    <row r="7" spans="1:14" s="172" customFormat="1" ht="15.75" customHeight="1">
      <c r="A7" s="39" t="s">
        <v>15</v>
      </c>
      <c r="B7" s="231" t="s">
        <v>253</v>
      </c>
      <c r="C7" s="234" t="s">
        <v>23</v>
      </c>
      <c r="D7" s="40">
        <v>10</v>
      </c>
      <c r="E7" s="334">
        <v>9.74</v>
      </c>
      <c r="F7" s="207"/>
      <c r="G7" s="207">
        <f t="shared" si="0"/>
        <v>0</v>
      </c>
      <c r="H7" s="334">
        <v>2.76</v>
      </c>
      <c r="I7" s="207"/>
      <c r="J7" s="207">
        <f t="shared" si="1"/>
        <v>0</v>
      </c>
      <c r="K7" s="334">
        <v>9.6000000000000002E-2</v>
      </c>
      <c r="L7" s="207"/>
      <c r="M7" s="207">
        <f t="shared" si="2"/>
        <v>0</v>
      </c>
      <c r="N7" s="207">
        <f t="shared" si="3"/>
        <v>0</v>
      </c>
    </row>
    <row r="8" spans="1:14" s="172" customFormat="1" ht="15.75" customHeight="1">
      <c r="A8" s="39" t="s">
        <v>16</v>
      </c>
      <c r="B8" s="231" t="s">
        <v>126</v>
      </c>
      <c r="C8" s="234" t="s">
        <v>23</v>
      </c>
      <c r="D8" s="40">
        <v>2</v>
      </c>
      <c r="E8" s="334">
        <v>161.28</v>
      </c>
      <c r="F8" s="207"/>
      <c r="G8" s="207">
        <f t="shared" si="0"/>
        <v>0</v>
      </c>
      <c r="H8" s="334">
        <v>18.12</v>
      </c>
      <c r="I8" s="207"/>
      <c r="J8" s="207">
        <f t="shared" si="1"/>
        <v>0</v>
      </c>
      <c r="K8" s="334">
        <v>0.56000000000000005</v>
      </c>
      <c r="L8" s="207"/>
      <c r="M8" s="207">
        <f t="shared" si="2"/>
        <v>0</v>
      </c>
      <c r="N8" s="207">
        <f t="shared" si="3"/>
        <v>0</v>
      </c>
    </row>
    <row r="9" spans="1:14" s="172" customFormat="1" ht="15.75" customHeight="1">
      <c r="A9" s="39" t="s">
        <v>17</v>
      </c>
      <c r="B9" s="231" t="s">
        <v>127</v>
      </c>
      <c r="C9" s="234" t="s">
        <v>23</v>
      </c>
      <c r="D9" s="40">
        <v>4</v>
      </c>
      <c r="E9" s="334">
        <v>86.48</v>
      </c>
      <c r="F9" s="207"/>
      <c r="G9" s="207">
        <f t="shared" si="0"/>
        <v>0</v>
      </c>
      <c r="H9" s="334">
        <v>13.14</v>
      </c>
      <c r="I9" s="207"/>
      <c r="J9" s="207">
        <f t="shared" si="1"/>
        <v>0</v>
      </c>
      <c r="K9" s="334">
        <v>0.28000000000000003</v>
      </c>
      <c r="L9" s="207"/>
      <c r="M9" s="207">
        <f t="shared" si="2"/>
        <v>0</v>
      </c>
      <c r="N9" s="207">
        <f t="shared" si="3"/>
        <v>0</v>
      </c>
    </row>
    <row r="10" spans="1:14" s="172" customFormat="1" ht="15.75" customHeight="1">
      <c r="A10" s="39" t="s">
        <v>128</v>
      </c>
      <c r="B10" s="231" t="s">
        <v>130</v>
      </c>
      <c r="C10" s="234" t="s">
        <v>23</v>
      </c>
      <c r="D10" s="40">
        <v>2</v>
      </c>
      <c r="E10" s="334">
        <v>427.28</v>
      </c>
      <c r="F10" s="207"/>
      <c r="G10" s="207">
        <f t="shared" si="0"/>
        <v>0</v>
      </c>
      <c r="H10" s="334">
        <v>18.12</v>
      </c>
      <c r="I10" s="207"/>
      <c r="J10" s="207">
        <f t="shared" si="1"/>
        <v>0</v>
      </c>
      <c r="K10" s="334">
        <v>0.56000000000000005</v>
      </c>
      <c r="L10" s="207"/>
      <c r="M10" s="207">
        <f t="shared" si="2"/>
        <v>0</v>
      </c>
      <c r="N10" s="207">
        <f t="shared" si="3"/>
        <v>0</v>
      </c>
    </row>
    <row r="11" spans="1:14" s="172" customFormat="1" ht="15.75" customHeight="1">
      <c r="A11" s="39" t="s">
        <v>18</v>
      </c>
      <c r="B11" s="231" t="s">
        <v>131</v>
      </c>
      <c r="C11" s="234" t="s">
        <v>23</v>
      </c>
      <c r="D11" s="40">
        <v>2</v>
      </c>
      <c r="E11" s="334">
        <v>385.48</v>
      </c>
      <c r="F11" s="207"/>
      <c r="G11" s="207">
        <f t="shared" si="0"/>
        <v>0</v>
      </c>
      <c r="H11" s="334">
        <v>13.14</v>
      </c>
      <c r="I11" s="207"/>
      <c r="J11" s="207">
        <f t="shared" si="1"/>
        <v>0</v>
      </c>
      <c r="K11" s="334">
        <v>0.28000000000000003</v>
      </c>
      <c r="L11" s="207"/>
      <c r="M11" s="207">
        <f t="shared" si="2"/>
        <v>0</v>
      </c>
      <c r="N11" s="207">
        <f t="shared" si="3"/>
        <v>0</v>
      </c>
    </row>
    <row r="12" spans="1:14" s="236" customFormat="1" ht="15.75" customHeight="1">
      <c r="A12" s="39"/>
      <c r="B12" s="235" t="s">
        <v>129</v>
      </c>
      <c r="C12" s="234"/>
      <c r="D12" s="40"/>
      <c r="E12" s="334"/>
      <c r="F12" s="40"/>
      <c r="G12" s="40">
        <f>SUM(G5:G11)</f>
        <v>0</v>
      </c>
      <c r="H12" s="334"/>
      <c r="I12" s="40"/>
      <c r="J12" s="40">
        <f>SUM(J5:J11)</f>
        <v>0</v>
      </c>
      <c r="K12" s="334"/>
      <c r="L12" s="40"/>
      <c r="M12" s="40">
        <f>SUM(M5:M11)</f>
        <v>0</v>
      </c>
      <c r="N12" s="40">
        <f>SUM(N5:N11)</f>
        <v>0</v>
      </c>
    </row>
    <row r="13" spans="1:14" s="1" customFormat="1" ht="15.75" customHeight="1">
      <c r="A13" s="214"/>
      <c r="B13" s="237" t="s">
        <v>261</v>
      </c>
      <c r="C13" s="238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>
        <f>N12*C13</f>
        <v>0</v>
      </c>
    </row>
    <row r="14" spans="1:14" s="243" customFormat="1" ht="15.75" customHeight="1">
      <c r="A14" s="240"/>
      <c r="B14" s="235" t="s">
        <v>12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>
        <f>SUM(N12:N13)</f>
        <v>0</v>
      </c>
    </row>
    <row r="15" spans="1:14" s="1" customFormat="1" ht="15.75" customHeight="1">
      <c r="A15" s="214"/>
      <c r="B15" s="244" t="s">
        <v>262</v>
      </c>
      <c r="C15" s="238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>
        <f>N14*C15</f>
        <v>0</v>
      </c>
    </row>
    <row r="16" spans="1:14" s="243" customFormat="1" ht="15.75" customHeight="1">
      <c r="A16" s="240"/>
      <c r="B16" s="235" t="s">
        <v>12</v>
      </c>
      <c r="C16" s="241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>
        <f>SUM(N14:N15)</f>
        <v>0</v>
      </c>
    </row>
    <row r="17" spans="1:14" s="253" customFormat="1">
      <c r="A17" s="252"/>
      <c r="B17" s="1"/>
      <c r="C17" s="252"/>
      <c r="N17" s="254"/>
    </row>
    <row r="18" spans="1:14" s="253" customFormat="1">
      <c r="A18" s="252"/>
      <c r="B18" s="1"/>
      <c r="C18" s="252"/>
      <c r="N18" s="254"/>
    </row>
    <row r="19" spans="1:14" s="1" customFormat="1">
      <c r="A19" s="252"/>
      <c r="C19" s="252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</row>
    <row r="130" ht="34.5" customHeight="1"/>
    <row r="150" ht="30.75" customHeight="1"/>
    <row r="171" ht="15" customHeight="1"/>
    <row r="172" ht="15" customHeight="1"/>
    <row r="173" ht="15" customHeight="1"/>
    <row r="174" ht="15" customHeight="1"/>
    <row r="175" ht="15" customHeight="1"/>
    <row r="188" ht="36" customHeight="1"/>
    <row r="194" ht="30.75" customHeight="1"/>
    <row r="220" ht="15" customHeight="1"/>
    <row r="221" ht="27" customHeight="1"/>
    <row r="223" ht="17.25" customHeight="1"/>
    <row r="224" ht="15" customHeight="1"/>
    <row r="227" ht="28.5" customHeight="1"/>
    <row r="229" ht="16.5" customHeight="1"/>
    <row r="232" ht="15.75" customHeight="1"/>
    <row r="233" ht="27.75" customHeight="1"/>
    <row r="235" ht="15.75" customHeight="1"/>
    <row r="239" ht="30.75" customHeight="1"/>
    <row r="246" ht="15.75" customHeight="1"/>
    <row r="268" ht="32.25" customHeight="1"/>
    <row r="273" ht="15.75" customHeight="1"/>
    <row r="299" ht="18.75" customHeight="1"/>
  </sheetData>
  <mergeCells count="9">
    <mergeCell ref="N2:N3"/>
    <mergeCell ref="B2:B3"/>
    <mergeCell ref="B1:M1"/>
    <mergeCell ref="A2:A3"/>
    <mergeCell ref="C2:C3"/>
    <mergeCell ref="D2:D3"/>
    <mergeCell ref="E2:G2"/>
    <mergeCell ref="H2:J2"/>
    <mergeCell ref="K2:M2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130" zoomScaleNormal="130" workbookViewId="0">
      <selection activeCell="E17" sqref="E17"/>
    </sheetView>
  </sheetViews>
  <sheetFormatPr defaultColWidth="11.42578125" defaultRowHeight="13.5"/>
  <cols>
    <col min="1" max="1" width="3.7109375" style="246" customWidth="1"/>
    <col min="2" max="2" width="62.28515625" style="247" customWidth="1"/>
    <col min="3" max="3" width="9.28515625" style="246" customWidth="1"/>
    <col min="4" max="4" width="6.7109375" style="248" customWidth="1"/>
    <col min="5" max="5" width="11" style="248" customWidth="1"/>
    <col min="6" max="6" width="6.28515625" style="248" customWidth="1"/>
    <col min="7" max="7" width="8.42578125" style="248" customWidth="1"/>
    <col min="8" max="8" width="12.5703125" style="248" customWidth="1"/>
    <col min="9" max="9" width="5.7109375" style="248" customWidth="1"/>
    <col min="10" max="10" width="7.42578125" style="248" customWidth="1"/>
    <col min="11" max="11" width="10.85546875" style="248" customWidth="1"/>
    <col min="12" max="12" width="5.7109375" style="248" customWidth="1"/>
    <col min="13" max="13" width="7.28515625" style="248" customWidth="1"/>
    <col min="14" max="14" width="8.85546875" style="248" customWidth="1"/>
    <col min="15" max="16384" width="11.42578125" style="247"/>
  </cols>
  <sheetData>
    <row r="1" spans="1:14" s="1" customFormat="1" ht="16.5">
      <c r="A1" s="38"/>
      <c r="B1" s="430" t="s">
        <v>243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38"/>
    </row>
    <row r="2" spans="1:14" s="230" customFormat="1" ht="15.75">
      <c r="A2" s="434" t="s">
        <v>3</v>
      </c>
      <c r="B2" s="434" t="s">
        <v>4</v>
      </c>
      <c r="C2" s="434" t="s">
        <v>5</v>
      </c>
      <c r="D2" s="441" t="s">
        <v>6</v>
      </c>
      <c r="E2" s="435" t="s">
        <v>19</v>
      </c>
      <c r="F2" s="436"/>
      <c r="G2" s="437"/>
      <c r="H2" s="438" t="s">
        <v>8</v>
      </c>
      <c r="I2" s="439"/>
      <c r="J2" s="440"/>
      <c r="K2" s="438" t="s">
        <v>9</v>
      </c>
      <c r="L2" s="439"/>
      <c r="M2" s="440"/>
      <c r="N2" s="431" t="s">
        <v>10</v>
      </c>
    </row>
    <row r="3" spans="1:14" s="230" customFormat="1" ht="27">
      <c r="A3" s="434"/>
      <c r="B3" s="434"/>
      <c r="C3" s="434"/>
      <c r="D3" s="442"/>
      <c r="E3" s="332" t="s">
        <v>250</v>
      </c>
      <c r="F3" s="318" t="s">
        <v>11</v>
      </c>
      <c r="G3" s="318" t="s">
        <v>7</v>
      </c>
      <c r="H3" s="332" t="s">
        <v>250</v>
      </c>
      <c r="I3" s="318" t="s">
        <v>11</v>
      </c>
      <c r="J3" s="318" t="s">
        <v>7</v>
      </c>
      <c r="K3" s="332" t="s">
        <v>250</v>
      </c>
      <c r="L3" s="318" t="s">
        <v>11</v>
      </c>
      <c r="M3" s="318" t="s">
        <v>7</v>
      </c>
      <c r="N3" s="431"/>
    </row>
    <row r="4" spans="1:14" s="230" customFormat="1" ht="15.75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144">
        <v>7</v>
      </c>
      <c r="H4" s="144">
        <v>8</v>
      </c>
      <c r="I4" s="144">
        <v>9</v>
      </c>
      <c r="J4" s="144">
        <v>10</v>
      </c>
      <c r="K4" s="144">
        <v>11</v>
      </c>
      <c r="L4" s="144">
        <v>12</v>
      </c>
      <c r="M4" s="144">
        <v>13</v>
      </c>
      <c r="N4" s="144">
        <v>14</v>
      </c>
    </row>
    <row r="5" spans="1:14" s="172" customFormat="1" ht="27">
      <c r="A5" s="66" t="s">
        <v>13</v>
      </c>
      <c r="B5" s="165" t="s">
        <v>142</v>
      </c>
      <c r="C5" s="166" t="s">
        <v>124</v>
      </c>
      <c r="D5" s="67">
        <v>0.4</v>
      </c>
      <c r="E5" s="334">
        <v>301.14999999999998</v>
      </c>
      <c r="F5" s="207"/>
      <c r="G5" s="207">
        <f>F5*D5</f>
        <v>0</v>
      </c>
      <c r="H5" s="334">
        <v>657.8</v>
      </c>
      <c r="I5" s="207"/>
      <c r="J5" s="207">
        <f>I5*D5</f>
        <v>0</v>
      </c>
      <c r="K5" s="334">
        <v>10.28</v>
      </c>
      <c r="L5" s="207"/>
      <c r="M5" s="207">
        <f>L5*D5</f>
        <v>0</v>
      </c>
      <c r="N5" s="207">
        <f>M5+J5+G5</f>
        <v>0</v>
      </c>
    </row>
    <row r="6" spans="1:14" s="172" customFormat="1" ht="27">
      <c r="A6" s="66" t="s">
        <v>14</v>
      </c>
      <c r="B6" s="165" t="s">
        <v>132</v>
      </c>
      <c r="C6" s="166" t="s">
        <v>124</v>
      </c>
      <c r="D6" s="171">
        <v>0.22</v>
      </c>
      <c r="E6" s="334">
        <v>616.95400000000006</v>
      </c>
      <c r="F6" s="207"/>
      <c r="G6" s="207">
        <f t="shared" ref="G6:G11" si="0">F6*D6</f>
        <v>0</v>
      </c>
      <c r="H6" s="334">
        <v>538.19999999999993</v>
      </c>
      <c r="I6" s="207"/>
      <c r="J6" s="207">
        <f t="shared" ref="J6:J11" si="1">I6*D6</f>
        <v>0</v>
      </c>
      <c r="K6" s="334">
        <v>6.88</v>
      </c>
      <c r="L6" s="207"/>
      <c r="M6" s="207">
        <f t="shared" ref="M6:M11" si="2">L6*D6</f>
        <v>0</v>
      </c>
      <c r="N6" s="207">
        <f t="shared" ref="N6:N11" si="3">M6+J6+G6</f>
        <v>0</v>
      </c>
    </row>
    <row r="7" spans="1:14" s="172" customFormat="1" ht="16.5">
      <c r="A7" s="39" t="s">
        <v>15</v>
      </c>
      <c r="B7" s="231" t="s">
        <v>133</v>
      </c>
      <c r="C7" s="234" t="s">
        <v>23</v>
      </c>
      <c r="D7" s="40">
        <v>6</v>
      </c>
      <c r="E7" s="334">
        <v>64.28</v>
      </c>
      <c r="F7" s="207"/>
      <c r="G7" s="207">
        <f t="shared" si="0"/>
        <v>0</v>
      </c>
      <c r="H7" s="334">
        <v>4.92</v>
      </c>
      <c r="I7" s="207"/>
      <c r="J7" s="207">
        <f t="shared" si="1"/>
        <v>0</v>
      </c>
      <c r="K7" s="334">
        <v>0.04</v>
      </c>
      <c r="L7" s="207"/>
      <c r="M7" s="207">
        <f t="shared" si="2"/>
        <v>0</v>
      </c>
      <c r="N7" s="207">
        <f t="shared" si="3"/>
        <v>0</v>
      </c>
    </row>
    <row r="8" spans="1:14" s="172" customFormat="1" ht="16.5">
      <c r="A8" s="39" t="s">
        <v>16</v>
      </c>
      <c r="B8" s="231" t="s">
        <v>135</v>
      </c>
      <c r="C8" s="234" t="s">
        <v>1</v>
      </c>
      <c r="D8" s="40">
        <v>14</v>
      </c>
      <c r="E8" s="334">
        <v>0.28000000000000003</v>
      </c>
      <c r="F8" s="207"/>
      <c r="G8" s="207">
        <f t="shared" si="0"/>
        <v>0</v>
      </c>
      <c r="H8" s="334">
        <v>9.06</v>
      </c>
      <c r="I8" s="207"/>
      <c r="J8" s="207">
        <f t="shared" si="1"/>
        <v>0</v>
      </c>
      <c r="K8" s="334">
        <v>0.52</v>
      </c>
      <c r="L8" s="207"/>
      <c r="M8" s="207">
        <f t="shared" si="2"/>
        <v>0</v>
      </c>
      <c r="N8" s="207">
        <f t="shared" si="3"/>
        <v>0</v>
      </c>
    </row>
    <row r="9" spans="1:14" s="233" customFormat="1">
      <c r="A9" s="251" t="s">
        <v>22</v>
      </c>
      <c r="B9" s="2" t="s">
        <v>136</v>
      </c>
      <c r="C9" s="3" t="s">
        <v>1</v>
      </c>
      <c r="D9" s="4">
        <v>10</v>
      </c>
      <c r="E9" s="340">
        <v>9.3000000000000007</v>
      </c>
      <c r="F9" s="4"/>
      <c r="G9" s="207">
        <f t="shared" si="0"/>
        <v>0</v>
      </c>
      <c r="H9" s="340">
        <v>0</v>
      </c>
      <c r="I9" s="173"/>
      <c r="J9" s="207">
        <f t="shared" si="1"/>
        <v>0</v>
      </c>
      <c r="K9" s="340">
        <v>0</v>
      </c>
      <c r="L9" s="173"/>
      <c r="M9" s="207">
        <f t="shared" si="2"/>
        <v>0</v>
      </c>
      <c r="N9" s="207">
        <f t="shared" si="3"/>
        <v>0</v>
      </c>
    </row>
    <row r="10" spans="1:14" s="233" customFormat="1">
      <c r="A10" s="251" t="s">
        <v>22</v>
      </c>
      <c r="B10" s="2" t="s">
        <v>137</v>
      </c>
      <c r="C10" s="3" t="s">
        <v>1</v>
      </c>
      <c r="D10" s="4">
        <v>4</v>
      </c>
      <c r="E10" s="340">
        <v>11</v>
      </c>
      <c r="F10" s="4"/>
      <c r="G10" s="207">
        <f t="shared" si="0"/>
        <v>0</v>
      </c>
      <c r="H10" s="340">
        <v>0</v>
      </c>
      <c r="I10" s="173"/>
      <c r="J10" s="207">
        <f t="shared" si="1"/>
        <v>0</v>
      </c>
      <c r="K10" s="340">
        <v>0</v>
      </c>
      <c r="L10" s="173"/>
      <c r="M10" s="207">
        <f t="shared" si="2"/>
        <v>0</v>
      </c>
      <c r="N10" s="207">
        <f t="shared" si="3"/>
        <v>0</v>
      </c>
    </row>
    <row r="11" spans="1:14" s="172" customFormat="1" ht="16.5">
      <c r="A11" s="39" t="s">
        <v>17</v>
      </c>
      <c r="B11" s="165" t="s">
        <v>143</v>
      </c>
      <c r="C11" s="234" t="s">
        <v>23</v>
      </c>
      <c r="D11" s="40">
        <v>2</v>
      </c>
      <c r="E11" s="334">
        <v>1542.76</v>
      </c>
      <c r="F11" s="207"/>
      <c r="G11" s="207">
        <f t="shared" si="0"/>
        <v>0</v>
      </c>
      <c r="H11" s="334">
        <v>272.39999999999998</v>
      </c>
      <c r="I11" s="207"/>
      <c r="J11" s="207">
        <f t="shared" si="1"/>
        <v>0</v>
      </c>
      <c r="K11" s="334">
        <v>24.64</v>
      </c>
      <c r="L11" s="207"/>
      <c r="M11" s="207">
        <f t="shared" si="2"/>
        <v>0</v>
      </c>
      <c r="N11" s="207">
        <f t="shared" si="3"/>
        <v>0</v>
      </c>
    </row>
    <row r="12" spans="1:14" s="236" customFormat="1" ht="15.75" customHeight="1">
      <c r="A12" s="39"/>
      <c r="B12" s="235" t="s">
        <v>129</v>
      </c>
      <c r="C12" s="234"/>
      <c r="D12" s="40"/>
      <c r="E12" s="40"/>
      <c r="F12" s="40"/>
      <c r="G12" s="40">
        <f>SUM(G5:G11)</f>
        <v>0</v>
      </c>
      <c r="H12" s="40"/>
      <c r="I12" s="40"/>
      <c r="J12" s="40">
        <f>SUM(J5:J11)</f>
        <v>0</v>
      </c>
      <c r="K12" s="40"/>
      <c r="L12" s="40"/>
      <c r="M12" s="40">
        <f>SUM(M5:M11)</f>
        <v>0</v>
      </c>
      <c r="N12" s="40">
        <f>SUM(N5:N11)</f>
        <v>0</v>
      </c>
    </row>
    <row r="13" spans="1:14" s="236" customFormat="1" ht="15.75" customHeight="1">
      <c r="A13" s="39"/>
      <c r="B13" s="235" t="s">
        <v>140</v>
      </c>
      <c r="C13" s="234"/>
      <c r="D13" s="40"/>
      <c r="E13" s="40"/>
      <c r="F13" s="40"/>
      <c r="G13" s="40">
        <f>G12-G14</f>
        <v>0</v>
      </c>
      <c r="H13" s="40"/>
      <c r="I13" s="40"/>
      <c r="J13" s="40">
        <f>J12-J14</f>
        <v>0</v>
      </c>
      <c r="K13" s="40"/>
      <c r="L13" s="40"/>
      <c r="M13" s="40">
        <f>M12-M14</f>
        <v>0</v>
      </c>
      <c r="N13" s="40">
        <f>N12-N14</f>
        <v>0</v>
      </c>
    </row>
    <row r="14" spans="1:14" s="236" customFormat="1" ht="15.75" customHeight="1">
      <c r="A14" s="39"/>
      <c r="B14" s="76" t="s">
        <v>141</v>
      </c>
      <c r="C14" s="234"/>
      <c r="D14" s="40"/>
      <c r="E14" s="40"/>
      <c r="F14" s="40"/>
      <c r="G14" s="40">
        <f>G11</f>
        <v>0</v>
      </c>
      <c r="H14" s="40"/>
      <c r="I14" s="40"/>
      <c r="J14" s="40">
        <f>J11</f>
        <v>0</v>
      </c>
      <c r="K14" s="40"/>
      <c r="L14" s="40"/>
      <c r="M14" s="40">
        <f>M11</f>
        <v>0</v>
      </c>
      <c r="N14" s="40">
        <f>N11</f>
        <v>0</v>
      </c>
    </row>
    <row r="15" spans="1:14" s="1" customFormat="1" ht="15.75" customHeight="1">
      <c r="A15" s="214"/>
      <c r="B15" s="237" t="s">
        <v>261</v>
      </c>
      <c r="C15" s="238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>
        <f>N13*C15</f>
        <v>0</v>
      </c>
    </row>
    <row r="16" spans="1:14" s="1" customFormat="1" ht="27">
      <c r="A16" s="214"/>
      <c r="B16" s="237" t="s">
        <v>263</v>
      </c>
      <c r="C16" s="238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>
        <f>J14*C16</f>
        <v>0</v>
      </c>
    </row>
    <row r="17" spans="1:14" s="243" customFormat="1" ht="15.75" customHeight="1">
      <c r="A17" s="240"/>
      <c r="B17" s="235" t="s">
        <v>12</v>
      </c>
      <c r="C17" s="241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>
        <f>N16+N15+N12</f>
        <v>0</v>
      </c>
    </row>
    <row r="18" spans="1:14" s="1" customFormat="1" ht="27">
      <c r="A18" s="198" t="s">
        <v>22</v>
      </c>
      <c r="B18" s="237" t="s">
        <v>264</v>
      </c>
      <c r="C18" s="238"/>
      <c r="D18" s="239"/>
      <c r="E18" s="239"/>
      <c r="F18" s="239"/>
      <c r="G18" s="242"/>
      <c r="H18" s="242"/>
      <c r="I18" s="210"/>
      <c r="J18" s="210"/>
      <c r="K18" s="210"/>
      <c r="L18" s="210"/>
      <c r="M18" s="210"/>
      <c r="N18" s="210">
        <f>(N17-G14)*C18</f>
        <v>0</v>
      </c>
    </row>
    <row r="19" spans="1:14" s="243" customFormat="1" ht="15.75" customHeight="1">
      <c r="A19" s="240"/>
      <c r="B19" s="235" t="s">
        <v>12</v>
      </c>
      <c r="C19" s="241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>
        <f>SUM(N17:N18)</f>
        <v>0</v>
      </c>
    </row>
    <row r="20" spans="1:14" s="253" customFormat="1">
      <c r="A20" s="252"/>
      <c r="B20" s="1"/>
      <c r="C20" s="252"/>
      <c r="N20" s="254"/>
    </row>
    <row r="21" spans="1:14" s="253" customFormat="1">
      <c r="A21" s="252"/>
      <c r="B21" s="1"/>
      <c r="C21" s="252"/>
      <c r="N21" s="254"/>
    </row>
  </sheetData>
  <mergeCells count="9">
    <mergeCell ref="N2:N3"/>
    <mergeCell ref="B2:B3"/>
    <mergeCell ref="B1:M1"/>
    <mergeCell ref="A2:A3"/>
    <mergeCell ref="C2:C3"/>
    <mergeCell ref="D2:D3"/>
    <mergeCell ref="E2:G2"/>
    <mergeCell ref="H2:J2"/>
    <mergeCell ref="K2:M2"/>
  </mergeCell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W45"/>
  <sheetViews>
    <sheetView topLeftCell="A22" zoomScale="115" zoomScaleNormal="115" workbookViewId="0">
      <selection activeCell="I48" sqref="I48"/>
    </sheetView>
  </sheetViews>
  <sheetFormatPr defaultRowHeight="12.75"/>
  <cols>
    <col min="2" max="2" width="48.5703125" customWidth="1"/>
    <col min="5" max="5" width="11" customWidth="1"/>
    <col min="8" max="8" width="10.7109375" customWidth="1"/>
    <col min="11" max="11" width="11.140625" customWidth="1"/>
    <col min="14" max="14" width="10" customWidth="1"/>
  </cols>
  <sheetData>
    <row r="1" spans="1:257" s="1" customFormat="1" ht="16.5">
      <c r="A1" s="38"/>
      <c r="B1" s="430" t="s">
        <v>244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38"/>
    </row>
    <row r="2" spans="1:257" s="230" customFormat="1" ht="24.75" customHeight="1">
      <c r="A2" s="434" t="s">
        <v>3</v>
      </c>
      <c r="B2" s="434" t="s">
        <v>4</v>
      </c>
      <c r="C2" s="434" t="s">
        <v>5</v>
      </c>
      <c r="D2" s="441" t="s">
        <v>6</v>
      </c>
      <c r="E2" s="435" t="s">
        <v>19</v>
      </c>
      <c r="F2" s="436"/>
      <c r="G2" s="437"/>
      <c r="H2" s="438" t="s">
        <v>8</v>
      </c>
      <c r="I2" s="439"/>
      <c r="J2" s="440"/>
      <c r="K2" s="438" t="s">
        <v>9</v>
      </c>
      <c r="L2" s="439"/>
      <c r="M2" s="440"/>
      <c r="N2" s="431" t="s">
        <v>10</v>
      </c>
    </row>
    <row r="3" spans="1:257" s="230" customFormat="1" ht="27">
      <c r="A3" s="434"/>
      <c r="B3" s="434"/>
      <c r="C3" s="434"/>
      <c r="D3" s="442"/>
      <c r="E3" s="332" t="s">
        <v>250</v>
      </c>
      <c r="F3" s="318" t="s">
        <v>11</v>
      </c>
      <c r="G3" s="318" t="s">
        <v>7</v>
      </c>
      <c r="H3" s="332" t="s">
        <v>250</v>
      </c>
      <c r="I3" s="318" t="s">
        <v>11</v>
      </c>
      <c r="J3" s="318" t="s">
        <v>7</v>
      </c>
      <c r="K3" s="332" t="s">
        <v>250</v>
      </c>
      <c r="L3" s="318" t="s">
        <v>11</v>
      </c>
      <c r="M3" s="318" t="s">
        <v>7</v>
      </c>
      <c r="N3" s="431"/>
    </row>
    <row r="4" spans="1:257" s="230" customFormat="1" ht="15.75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144">
        <v>7</v>
      </c>
      <c r="H4" s="144">
        <v>8</v>
      </c>
      <c r="I4" s="144">
        <v>9</v>
      </c>
      <c r="J4" s="144">
        <v>10</v>
      </c>
      <c r="K4" s="144">
        <v>11</v>
      </c>
      <c r="L4" s="144">
        <v>12</v>
      </c>
      <c r="M4" s="144">
        <v>13</v>
      </c>
      <c r="N4" s="144">
        <v>14</v>
      </c>
    </row>
    <row r="5" spans="1:257" s="230" customFormat="1" ht="15.75">
      <c r="A5" s="144"/>
      <c r="B5" s="144" t="s">
        <v>163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257" s="44" customFormat="1" ht="26.25">
      <c r="A6" s="157" t="s">
        <v>13</v>
      </c>
      <c r="B6" s="255" t="s">
        <v>147</v>
      </c>
      <c r="C6" s="152" t="s">
        <v>24</v>
      </c>
      <c r="D6" s="153">
        <v>210</v>
      </c>
      <c r="E6" s="342">
        <v>1.5965</v>
      </c>
      <c r="F6" s="48"/>
      <c r="G6" s="47">
        <f>F6*D6</f>
        <v>0</v>
      </c>
      <c r="H6" s="342">
        <v>0.73599999999999999</v>
      </c>
      <c r="I6" s="48"/>
      <c r="J6" s="48">
        <f>I6*D6</f>
        <v>0</v>
      </c>
      <c r="K6" s="341">
        <v>6.4000000000000003E-3</v>
      </c>
      <c r="L6" s="48"/>
      <c r="M6" s="47">
        <f>L6*D6</f>
        <v>0</v>
      </c>
      <c r="N6" s="47">
        <f>M6+J6+G6</f>
        <v>0</v>
      </c>
      <c r="O6" s="45"/>
      <c r="P6" s="45"/>
      <c r="Q6" s="45"/>
      <c r="R6" s="45"/>
      <c r="S6" s="45"/>
      <c r="T6" s="45"/>
      <c r="U6" s="45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  <c r="IW6" s="159"/>
    </row>
    <row r="7" spans="1:257" s="44" customFormat="1" ht="30">
      <c r="A7" s="157" t="s">
        <v>14</v>
      </c>
      <c r="B7" s="158" t="s">
        <v>148</v>
      </c>
      <c r="C7" s="152" t="s">
        <v>24</v>
      </c>
      <c r="D7" s="153">
        <v>650</v>
      </c>
      <c r="E7" s="342">
        <v>2.6004</v>
      </c>
      <c r="F7" s="48"/>
      <c r="G7" s="47">
        <f t="shared" ref="G7:G12" si="0">F7*D7</f>
        <v>0</v>
      </c>
      <c r="H7" s="342">
        <v>0.82799999999999985</v>
      </c>
      <c r="I7" s="48"/>
      <c r="J7" s="48">
        <f t="shared" ref="J7:J32" si="1">I7*D7</f>
        <v>0</v>
      </c>
      <c r="K7" s="341">
        <v>1.2800000000000001E-2</v>
      </c>
      <c r="L7" s="48"/>
      <c r="M7" s="47">
        <f t="shared" ref="M7:M12" si="2">L7*D7</f>
        <v>0</v>
      </c>
      <c r="N7" s="47">
        <f t="shared" ref="N7:N12" si="3">M7+J7+G7</f>
        <v>0</v>
      </c>
      <c r="O7" s="45"/>
      <c r="P7" s="45"/>
      <c r="Q7" s="45"/>
      <c r="R7" s="45"/>
      <c r="S7" s="45"/>
      <c r="T7" s="45"/>
      <c r="U7" s="45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  <c r="IT7" s="159"/>
      <c r="IU7" s="159"/>
      <c r="IV7" s="159"/>
      <c r="IW7" s="159"/>
    </row>
    <row r="8" spans="1:257" s="44" customFormat="1" ht="30">
      <c r="A8" s="157" t="s">
        <v>15</v>
      </c>
      <c r="B8" s="158" t="s">
        <v>149</v>
      </c>
      <c r="C8" s="152" t="s">
        <v>24</v>
      </c>
      <c r="D8" s="153">
        <v>80</v>
      </c>
      <c r="E8" s="342">
        <v>4.1145000000000005</v>
      </c>
      <c r="F8" s="48"/>
      <c r="G8" s="47">
        <f t="shared" si="0"/>
        <v>0</v>
      </c>
      <c r="H8" s="342">
        <v>0.82799999999999996</v>
      </c>
      <c r="I8" s="48"/>
      <c r="J8" s="48">
        <f t="shared" si="1"/>
        <v>0</v>
      </c>
      <c r="K8" s="341">
        <v>1.2800000000000001E-2</v>
      </c>
      <c r="L8" s="48"/>
      <c r="M8" s="47">
        <f t="shared" si="2"/>
        <v>0</v>
      </c>
      <c r="N8" s="47">
        <f t="shared" si="3"/>
        <v>0</v>
      </c>
      <c r="O8" s="45"/>
      <c r="P8" s="45"/>
      <c r="Q8" s="45"/>
      <c r="R8" s="45"/>
      <c r="S8" s="45"/>
      <c r="T8" s="45"/>
      <c r="U8" s="45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  <c r="IO8" s="159"/>
      <c r="IP8" s="159"/>
      <c r="IQ8" s="159"/>
      <c r="IR8" s="159"/>
      <c r="IS8" s="159"/>
      <c r="IT8" s="159"/>
      <c r="IU8" s="159"/>
      <c r="IV8" s="159"/>
      <c r="IW8" s="159"/>
    </row>
    <row r="9" spans="1:257" s="44" customFormat="1" ht="24.75" customHeight="1">
      <c r="A9" s="97">
        <v>4</v>
      </c>
      <c r="B9" s="98" t="s">
        <v>152</v>
      </c>
      <c r="C9" s="152" t="s">
        <v>21</v>
      </c>
      <c r="D9" s="154">
        <v>475</v>
      </c>
      <c r="E9" s="342">
        <v>4.5999999999999992E-2</v>
      </c>
      <c r="F9" s="48"/>
      <c r="G9" s="47">
        <f t="shared" si="0"/>
        <v>0</v>
      </c>
      <c r="H9" s="342">
        <v>0.69</v>
      </c>
      <c r="I9" s="48"/>
      <c r="J9" s="48">
        <f t="shared" si="1"/>
        <v>0</v>
      </c>
      <c r="K9" s="341">
        <v>6.8000000000000005E-3</v>
      </c>
      <c r="L9" s="53"/>
      <c r="M9" s="47">
        <f t="shared" si="2"/>
        <v>0</v>
      </c>
      <c r="N9" s="47">
        <f t="shared" si="3"/>
        <v>0</v>
      </c>
      <c r="O9" s="155"/>
      <c r="P9" s="155"/>
      <c r="Q9" s="155"/>
      <c r="R9" s="155"/>
      <c r="S9" s="155"/>
      <c r="T9" s="155"/>
      <c r="U9" s="155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  <c r="IM9" s="156"/>
      <c r="IN9" s="156"/>
      <c r="IO9" s="156"/>
      <c r="IP9" s="156"/>
      <c r="IQ9" s="156"/>
      <c r="IR9" s="156"/>
      <c r="IS9" s="156"/>
      <c r="IT9" s="156"/>
      <c r="IU9" s="156"/>
      <c r="IV9" s="156"/>
      <c r="IW9" s="156"/>
    </row>
    <row r="10" spans="1:257" s="44" customFormat="1" ht="15" customHeight="1">
      <c r="A10" s="257"/>
      <c r="B10" s="95" t="s">
        <v>62</v>
      </c>
      <c r="C10" s="50" t="s">
        <v>24</v>
      </c>
      <c r="D10" s="47">
        <v>202</v>
      </c>
      <c r="E10" s="341">
        <v>0.5</v>
      </c>
      <c r="F10" s="258"/>
      <c r="G10" s="47">
        <f t="shared" si="0"/>
        <v>0</v>
      </c>
      <c r="H10" s="342">
        <v>0</v>
      </c>
      <c r="I10" s="53"/>
      <c r="J10" s="48">
        <f t="shared" si="1"/>
        <v>0</v>
      </c>
      <c r="K10" s="341">
        <v>0</v>
      </c>
      <c r="L10" s="55"/>
      <c r="M10" s="47">
        <f t="shared" si="2"/>
        <v>0</v>
      </c>
      <c r="N10" s="47">
        <f t="shared" si="3"/>
        <v>0</v>
      </c>
      <c r="O10" s="52"/>
      <c r="P10" s="52"/>
      <c r="Q10" s="52"/>
      <c r="R10" s="52"/>
      <c r="S10" s="52"/>
      <c r="T10" s="52"/>
      <c r="U10" s="52"/>
    </row>
    <row r="11" spans="1:257" s="44" customFormat="1" ht="15" customHeight="1">
      <c r="A11" s="257"/>
      <c r="B11" s="95" t="s">
        <v>150</v>
      </c>
      <c r="C11" s="50" t="s">
        <v>24</v>
      </c>
      <c r="D11" s="47">
        <v>202</v>
      </c>
      <c r="E11" s="341">
        <v>0.9</v>
      </c>
      <c r="F11" s="258"/>
      <c r="G11" s="47">
        <f t="shared" si="0"/>
        <v>0</v>
      </c>
      <c r="H11" s="342">
        <v>0</v>
      </c>
      <c r="I11" s="53"/>
      <c r="J11" s="48">
        <f t="shared" si="1"/>
        <v>0</v>
      </c>
      <c r="K11" s="341">
        <v>0</v>
      </c>
      <c r="L11" s="55"/>
      <c r="M11" s="47">
        <f t="shared" si="2"/>
        <v>0</v>
      </c>
      <c r="N11" s="47">
        <f t="shared" si="3"/>
        <v>0</v>
      </c>
      <c r="O11" s="52"/>
      <c r="P11" s="52"/>
      <c r="Q11" s="52"/>
      <c r="R11" s="52"/>
      <c r="S11" s="52"/>
      <c r="T11" s="52"/>
      <c r="U11" s="52"/>
    </row>
    <row r="12" spans="1:257" s="44" customFormat="1" ht="15" customHeight="1">
      <c r="A12" s="257"/>
      <c r="B12" s="95" t="s">
        <v>151</v>
      </c>
      <c r="C12" s="50" t="s">
        <v>24</v>
      </c>
      <c r="D12" s="47">
        <v>75.75</v>
      </c>
      <c r="E12" s="341">
        <v>1.4</v>
      </c>
      <c r="F12" s="258"/>
      <c r="G12" s="47">
        <f t="shared" si="0"/>
        <v>0</v>
      </c>
      <c r="H12" s="342">
        <v>0</v>
      </c>
      <c r="I12" s="53"/>
      <c r="J12" s="48">
        <f t="shared" si="1"/>
        <v>0</v>
      </c>
      <c r="K12" s="341">
        <v>0</v>
      </c>
      <c r="L12" s="55"/>
      <c r="M12" s="47">
        <f t="shared" si="2"/>
        <v>0</v>
      </c>
      <c r="N12" s="47">
        <f t="shared" si="3"/>
        <v>0</v>
      </c>
      <c r="O12" s="52"/>
      <c r="P12" s="52"/>
      <c r="Q12" s="52"/>
      <c r="R12" s="52"/>
      <c r="S12" s="52"/>
      <c r="T12" s="52"/>
      <c r="U12" s="52"/>
    </row>
    <row r="13" spans="1:257" s="197" customFormat="1" ht="15.75">
      <c r="A13" s="274"/>
      <c r="B13" s="101" t="s">
        <v>153</v>
      </c>
      <c r="C13" s="275"/>
      <c r="D13" s="276"/>
      <c r="E13" s="347"/>
      <c r="F13" s="358"/>
      <c r="G13" s="277"/>
      <c r="H13" s="350"/>
      <c r="I13" s="358"/>
      <c r="J13" s="277"/>
      <c r="K13" s="350"/>
      <c r="L13" s="358"/>
      <c r="M13" s="278"/>
      <c r="N13" s="278"/>
      <c r="O13" s="1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60"/>
      <c r="GA13" s="260"/>
      <c r="GB13" s="260"/>
      <c r="GC13" s="260"/>
      <c r="GD13" s="260"/>
      <c r="GE13" s="260"/>
      <c r="GF13" s="260"/>
      <c r="GG13" s="260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  <c r="GR13" s="260"/>
      <c r="GS13" s="260"/>
      <c r="GT13" s="260"/>
      <c r="GU13" s="260"/>
      <c r="GV13" s="260"/>
      <c r="GW13" s="260"/>
      <c r="GX13" s="260"/>
      <c r="GY13" s="260"/>
      <c r="GZ13" s="260"/>
      <c r="HA13" s="260"/>
      <c r="HB13" s="260"/>
      <c r="HC13" s="260"/>
      <c r="HD13" s="260"/>
      <c r="HE13" s="260"/>
      <c r="HF13" s="260"/>
      <c r="HG13" s="260"/>
      <c r="HH13" s="260"/>
      <c r="HI13" s="260"/>
      <c r="HJ13" s="260"/>
      <c r="HK13" s="260"/>
      <c r="HL13" s="260"/>
      <c r="HM13" s="260"/>
      <c r="HN13" s="260"/>
      <c r="HO13" s="260"/>
      <c r="HP13" s="260"/>
      <c r="HQ13" s="260"/>
      <c r="HR13" s="260"/>
      <c r="HS13" s="260"/>
      <c r="HT13" s="260"/>
      <c r="HU13" s="260"/>
      <c r="HV13" s="260"/>
      <c r="HW13" s="260"/>
      <c r="HX13" s="260"/>
      <c r="HY13" s="260"/>
      <c r="HZ13" s="260"/>
      <c r="IA13" s="260"/>
      <c r="IB13" s="260"/>
      <c r="IC13" s="260"/>
      <c r="ID13" s="260"/>
      <c r="IE13" s="260"/>
      <c r="IF13" s="260"/>
      <c r="IG13" s="260"/>
      <c r="IH13" s="260"/>
      <c r="II13" s="260"/>
      <c r="IJ13" s="260"/>
      <c r="IK13" s="260"/>
      <c r="IL13" s="260"/>
      <c r="IM13" s="260"/>
      <c r="IN13" s="260"/>
      <c r="IO13" s="260"/>
      <c r="IP13" s="260"/>
      <c r="IQ13" s="260"/>
      <c r="IR13" s="260"/>
      <c r="IS13" s="260"/>
      <c r="IT13" s="260"/>
      <c r="IU13" s="260"/>
      <c r="IV13" s="260"/>
      <c r="IW13" s="260"/>
    </row>
    <row r="14" spans="1:257" s="44" customFormat="1" ht="42" customHeight="1">
      <c r="A14" s="157" t="s">
        <v>13</v>
      </c>
      <c r="B14" s="261" t="s">
        <v>154</v>
      </c>
      <c r="C14" s="152" t="s">
        <v>1</v>
      </c>
      <c r="D14" s="153">
        <v>1</v>
      </c>
      <c r="E14" s="342">
        <v>884.39</v>
      </c>
      <c r="F14" s="48"/>
      <c r="G14" s="47">
        <f>F14*D14</f>
        <v>0</v>
      </c>
      <c r="H14" s="342">
        <v>132</v>
      </c>
      <c r="I14" s="48"/>
      <c r="J14" s="48">
        <f t="shared" si="1"/>
        <v>0</v>
      </c>
      <c r="K14" s="341">
        <v>13.52</v>
      </c>
      <c r="L14" s="48"/>
      <c r="M14" s="47">
        <f>L14*D14</f>
        <v>0</v>
      </c>
      <c r="N14" s="47">
        <f>M14+J14+G14</f>
        <v>0</v>
      </c>
      <c r="O14" s="49"/>
      <c r="P14" s="262"/>
      <c r="Q14" s="262"/>
      <c r="R14" s="262"/>
      <c r="S14" s="262"/>
      <c r="T14" s="262"/>
      <c r="U14" s="262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3"/>
      <c r="GT14" s="263"/>
      <c r="GU14" s="263"/>
      <c r="GV14" s="263"/>
      <c r="GW14" s="263"/>
      <c r="GX14" s="263"/>
      <c r="GY14" s="263"/>
      <c r="GZ14" s="263"/>
      <c r="HA14" s="263"/>
      <c r="HB14" s="263"/>
      <c r="HC14" s="263"/>
      <c r="HD14" s="263"/>
      <c r="HE14" s="263"/>
      <c r="HF14" s="263"/>
      <c r="HG14" s="263"/>
      <c r="HH14" s="263"/>
      <c r="HI14" s="263"/>
      <c r="HJ14" s="263"/>
      <c r="HK14" s="263"/>
      <c r="HL14" s="263"/>
      <c r="HM14" s="263"/>
      <c r="HN14" s="263"/>
      <c r="HO14" s="263"/>
      <c r="HP14" s="263"/>
      <c r="HQ14" s="263"/>
      <c r="HR14" s="263"/>
      <c r="HS14" s="263"/>
      <c r="HT14" s="263"/>
      <c r="HU14" s="263"/>
      <c r="HV14" s="263"/>
      <c r="HW14" s="263"/>
      <c r="HX14" s="263"/>
      <c r="HY14" s="263"/>
      <c r="HZ14" s="263"/>
      <c r="IA14" s="263"/>
      <c r="IB14" s="263"/>
      <c r="IC14" s="263"/>
      <c r="ID14" s="263"/>
      <c r="IE14" s="263"/>
      <c r="IF14" s="263"/>
      <c r="IG14" s="263"/>
      <c r="IH14" s="263"/>
      <c r="II14" s="263"/>
      <c r="IJ14" s="263"/>
      <c r="IK14" s="263"/>
      <c r="IL14" s="263"/>
      <c r="IM14" s="263"/>
      <c r="IN14" s="263"/>
      <c r="IO14" s="263"/>
      <c r="IP14" s="263"/>
      <c r="IQ14" s="263"/>
      <c r="IR14" s="263"/>
      <c r="IS14" s="263"/>
      <c r="IT14" s="263"/>
      <c r="IU14" s="263"/>
      <c r="IV14" s="263"/>
      <c r="IW14" s="263"/>
    </row>
    <row r="15" spans="1:257" s="269" customFormat="1" ht="15">
      <c r="A15" s="264">
        <v>2</v>
      </c>
      <c r="B15" s="265" t="s">
        <v>156</v>
      </c>
      <c r="C15" s="266" t="s">
        <v>27</v>
      </c>
      <c r="D15" s="267">
        <v>1</v>
      </c>
      <c r="E15" s="342">
        <v>223.24</v>
      </c>
      <c r="F15" s="48"/>
      <c r="G15" s="47">
        <f t="shared" ref="G15:G22" si="4">F15*D15</f>
        <v>0</v>
      </c>
      <c r="H15" s="342">
        <v>6</v>
      </c>
      <c r="I15" s="48"/>
      <c r="J15" s="48">
        <f t="shared" si="1"/>
        <v>0</v>
      </c>
      <c r="K15" s="341">
        <v>0</v>
      </c>
      <c r="L15" s="268"/>
      <c r="M15" s="47">
        <f t="shared" ref="M15" si="5">L15*D15</f>
        <v>0</v>
      </c>
      <c r="N15" s="47">
        <f>M15+J15+G15</f>
        <v>0</v>
      </c>
    </row>
    <row r="16" spans="1:257" s="269" customFormat="1" ht="15">
      <c r="A16" s="264">
        <v>3</v>
      </c>
      <c r="B16" s="265" t="s">
        <v>157</v>
      </c>
      <c r="C16" s="266" t="s">
        <v>27</v>
      </c>
      <c r="D16" s="267">
        <v>7</v>
      </c>
      <c r="E16" s="342">
        <v>221.44</v>
      </c>
      <c r="F16" s="48"/>
      <c r="G16" s="47">
        <f t="shared" si="4"/>
        <v>0</v>
      </c>
      <c r="H16" s="342">
        <v>6</v>
      </c>
      <c r="I16" s="48"/>
      <c r="J16" s="48">
        <f t="shared" si="1"/>
        <v>0</v>
      </c>
      <c r="K16" s="341">
        <v>0</v>
      </c>
      <c r="L16" s="268"/>
      <c r="M16" s="47">
        <f>L16*D16</f>
        <v>0</v>
      </c>
      <c r="N16" s="47">
        <f t="shared" ref="N16:N22" si="6">M16+J16+G16</f>
        <v>0</v>
      </c>
    </row>
    <row r="17" spans="1:257" s="269" customFormat="1" ht="15">
      <c r="A17" s="264">
        <v>4</v>
      </c>
      <c r="B17" s="265" t="s">
        <v>155</v>
      </c>
      <c r="C17" s="266" t="s">
        <v>27</v>
      </c>
      <c r="D17" s="267">
        <v>2</v>
      </c>
      <c r="E17" s="342">
        <v>64.999322033898309</v>
      </c>
      <c r="F17" s="48"/>
      <c r="G17" s="47">
        <f t="shared" si="4"/>
        <v>0</v>
      </c>
      <c r="H17" s="342">
        <v>6</v>
      </c>
      <c r="I17" s="48"/>
      <c r="J17" s="48">
        <f t="shared" si="1"/>
        <v>0</v>
      </c>
      <c r="K17" s="341">
        <v>0</v>
      </c>
      <c r="L17" s="268"/>
      <c r="M17" s="47">
        <f>L17*D17</f>
        <v>0</v>
      </c>
      <c r="N17" s="47">
        <f t="shared" si="6"/>
        <v>0</v>
      </c>
    </row>
    <row r="18" spans="1:257" s="44" customFormat="1" ht="15.75">
      <c r="A18" s="97">
        <v>5</v>
      </c>
      <c r="B18" s="271" t="s">
        <v>159</v>
      </c>
      <c r="C18" s="152" t="s">
        <v>1</v>
      </c>
      <c r="D18" s="154">
        <v>3</v>
      </c>
      <c r="E18" s="342">
        <v>10.649491525423731</v>
      </c>
      <c r="F18" s="48"/>
      <c r="G18" s="47">
        <f t="shared" si="4"/>
        <v>0</v>
      </c>
      <c r="H18" s="342">
        <v>1.2000000000000002</v>
      </c>
      <c r="I18" s="48"/>
      <c r="J18" s="48">
        <f t="shared" si="1"/>
        <v>0</v>
      </c>
      <c r="K18" s="341">
        <v>0</v>
      </c>
      <c r="L18" s="53"/>
      <c r="M18" s="47">
        <f t="shared" ref="M18:M22" si="7">L18*D18</f>
        <v>0</v>
      </c>
      <c r="N18" s="47">
        <f t="shared" si="6"/>
        <v>0</v>
      </c>
      <c r="O18" s="52"/>
      <c r="P18" s="52"/>
      <c r="Q18" s="52"/>
      <c r="R18" s="52"/>
      <c r="S18" s="52"/>
      <c r="T18" s="52"/>
      <c r="U18" s="52"/>
    </row>
    <row r="19" spans="1:257" s="44" customFormat="1" ht="15.75">
      <c r="A19" s="97">
        <v>6</v>
      </c>
      <c r="B19" s="271" t="s">
        <v>160</v>
      </c>
      <c r="C19" s="152" t="s">
        <v>1</v>
      </c>
      <c r="D19" s="154">
        <v>5</v>
      </c>
      <c r="E19" s="342">
        <v>10.649491525423731</v>
      </c>
      <c r="F19" s="48"/>
      <c r="G19" s="47">
        <f t="shared" si="4"/>
        <v>0</v>
      </c>
      <c r="H19" s="342">
        <v>1.2</v>
      </c>
      <c r="I19" s="48"/>
      <c r="J19" s="48">
        <f t="shared" si="1"/>
        <v>0</v>
      </c>
      <c r="K19" s="341">
        <v>0</v>
      </c>
      <c r="L19" s="53"/>
      <c r="M19" s="47">
        <f t="shared" si="7"/>
        <v>0</v>
      </c>
      <c r="N19" s="47">
        <f t="shared" si="6"/>
        <v>0</v>
      </c>
      <c r="O19" s="52"/>
      <c r="P19" s="52"/>
      <c r="Q19" s="52"/>
      <c r="R19" s="52"/>
      <c r="S19" s="52"/>
      <c r="T19" s="52"/>
      <c r="U19" s="52"/>
    </row>
    <row r="20" spans="1:257" s="44" customFormat="1" ht="15.75">
      <c r="A20" s="97">
        <v>7</v>
      </c>
      <c r="B20" s="271" t="s">
        <v>162</v>
      </c>
      <c r="C20" s="152" t="s">
        <v>1</v>
      </c>
      <c r="D20" s="154">
        <v>4</v>
      </c>
      <c r="E20" s="342">
        <v>55.564745762711865</v>
      </c>
      <c r="F20" s="48"/>
      <c r="G20" s="47">
        <f t="shared" si="4"/>
        <v>0</v>
      </c>
      <c r="H20" s="342">
        <v>1.2000000000000002</v>
      </c>
      <c r="I20" s="48"/>
      <c r="J20" s="48">
        <f t="shared" si="1"/>
        <v>0</v>
      </c>
      <c r="K20" s="341">
        <v>0</v>
      </c>
      <c r="L20" s="53"/>
      <c r="M20" s="47">
        <f t="shared" si="7"/>
        <v>0</v>
      </c>
      <c r="N20" s="47">
        <f t="shared" si="6"/>
        <v>0</v>
      </c>
      <c r="O20" s="52"/>
      <c r="P20" s="52"/>
      <c r="Q20" s="52"/>
      <c r="R20" s="52"/>
      <c r="S20" s="52"/>
      <c r="T20" s="52"/>
      <c r="U20" s="52"/>
    </row>
    <row r="21" spans="1:257" s="269" customFormat="1" ht="30">
      <c r="A21" s="264">
        <v>8</v>
      </c>
      <c r="B21" s="98" t="s">
        <v>161</v>
      </c>
      <c r="C21" s="266" t="s">
        <v>27</v>
      </c>
      <c r="D21" s="273">
        <v>4</v>
      </c>
      <c r="E21" s="342">
        <v>27.278644067796613</v>
      </c>
      <c r="F21" s="48"/>
      <c r="G21" s="47">
        <f t="shared" si="4"/>
        <v>0</v>
      </c>
      <c r="H21" s="342">
        <v>6</v>
      </c>
      <c r="I21" s="48"/>
      <c r="J21" s="48">
        <f t="shared" si="1"/>
        <v>0</v>
      </c>
      <c r="K21" s="341">
        <v>0.04</v>
      </c>
      <c r="L21" s="272"/>
      <c r="M21" s="47">
        <f t="shared" si="7"/>
        <v>0</v>
      </c>
      <c r="N21" s="47">
        <f t="shared" si="6"/>
        <v>0</v>
      </c>
    </row>
    <row r="22" spans="1:257" s="44" customFormat="1" ht="30">
      <c r="A22" s="270" t="s">
        <v>138</v>
      </c>
      <c r="B22" s="96" t="s">
        <v>158</v>
      </c>
      <c r="C22" s="97" t="s">
        <v>23</v>
      </c>
      <c r="D22" s="153">
        <v>2</v>
      </c>
      <c r="E22" s="342">
        <v>40.340135593220339</v>
      </c>
      <c r="F22" s="48"/>
      <c r="G22" s="47">
        <f t="shared" si="4"/>
        <v>0</v>
      </c>
      <c r="H22" s="342">
        <v>2.2199999999999998</v>
      </c>
      <c r="I22" s="48"/>
      <c r="J22" s="48">
        <f t="shared" si="1"/>
        <v>0</v>
      </c>
      <c r="K22" s="341">
        <v>1.1040000000000001</v>
      </c>
      <c r="L22" s="47"/>
      <c r="M22" s="47">
        <f t="shared" si="7"/>
        <v>0</v>
      </c>
      <c r="N22" s="47">
        <f t="shared" si="6"/>
        <v>0</v>
      </c>
      <c r="O22" s="49"/>
      <c r="P22" s="49"/>
      <c r="Q22" s="49"/>
      <c r="R22" s="49"/>
      <c r="S22" s="49"/>
      <c r="T22" s="49"/>
      <c r="U22" s="49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  <c r="GR22" s="161"/>
      <c r="GS22" s="161"/>
      <c r="GT22" s="161"/>
      <c r="GU22" s="161"/>
      <c r="GV22" s="161"/>
      <c r="GW22" s="161"/>
      <c r="GX22" s="161"/>
      <c r="GY22" s="161"/>
      <c r="GZ22" s="161"/>
      <c r="HA22" s="161"/>
      <c r="HB22" s="161"/>
      <c r="HC22" s="161"/>
      <c r="HD22" s="161"/>
      <c r="HE22" s="161"/>
      <c r="HF22" s="161"/>
      <c r="HG22" s="161"/>
      <c r="HH22" s="161"/>
      <c r="HI22" s="161"/>
      <c r="HJ22" s="161"/>
      <c r="HK22" s="161"/>
      <c r="HL22" s="161"/>
      <c r="HM22" s="161"/>
      <c r="HN22" s="161"/>
      <c r="HO22" s="161"/>
      <c r="HP22" s="161"/>
      <c r="HQ22" s="161"/>
      <c r="HR22" s="161"/>
      <c r="HS22" s="161"/>
      <c r="HT22" s="161"/>
      <c r="HU22" s="161"/>
      <c r="HV22" s="161"/>
      <c r="HW22" s="161"/>
      <c r="HX22" s="161"/>
      <c r="HY22" s="161"/>
      <c r="HZ22" s="161"/>
      <c r="IA22" s="161"/>
      <c r="IB22" s="161"/>
      <c r="IC22" s="161"/>
      <c r="ID22" s="161"/>
      <c r="IE22" s="161"/>
      <c r="IF22" s="161"/>
      <c r="IG22" s="161"/>
      <c r="IH22" s="161"/>
      <c r="II22" s="161"/>
      <c r="IJ22" s="161"/>
      <c r="IK22" s="161"/>
      <c r="IL22" s="161"/>
      <c r="IM22" s="161"/>
      <c r="IN22" s="161"/>
      <c r="IO22" s="161"/>
      <c r="IP22" s="161"/>
      <c r="IQ22" s="161"/>
      <c r="IR22" s="161"/>
      <c r="IS22" s="161"/>
      <c r="IT22" s="161"/>
      <c r="IU22" s="161"/>
      <c r="IV22" s="161"/>
      <c r="IW22" s="161"/>
    </row>
    <row r="23" spans="1:257" s="230" customFormat="1" ht="15.75">
      <c r="A23" s="144"/>
      <c r="B23" s="144" t="s">
        <v>164</v>
      </c>
      <c r="C23" s="144"/>
      <c r="D23" s="144"/>
      <c r="E23" s="348"/>
      <c r="F23" s="290"/>
      <c r="G23" s="144"/>
      <c r="H23" s="348"/>
      <c r="I23" s="290"/>
      <c r="J23" s="144"/>
      <c r="K23" s="348"/>
      <c r="L23" s="290"/>
      <c r="M23" s="144"/>
      <c r="N23" s="144"/>
    </row>
    <row r="24" spans="1:257" s="44" customFormat="1" ht="15.75">
      <c r="A24" s="97">
        <v>1</v>
      </c>
      <c r="B24" s="271" t="s">
        <v>165</v>
      </c>
      <c r="C24" s="152" t="s">
        <v>27</v>
      </c>
      <c r="D24" s="154">
        <v>10</v>
      </c>
      <c r="E24" s="342">
        <v>2.1366000000000001</v>
      </c>
      <c r="F24" s="48"/>
      <c r="G24" s="47">
        <f>F24*D24</f>
        <v>0</v>
      </c>
      <c r="H24" s="342">
        <v>2.1</v>
      </c>
      <c r="I24" s="48"/>
      <c r="J24" s="48">
        <f t="shared" si="1"/>
        <v>0</v>
      </c>
      <c r="K24" s="341">
        <v>4.0399999999999998E-2</v>
      </c>
      <c r="L24" s="47"/>
      <c r="M24" s="47">
        <f>L24*D24</f>
        <v>0</v>
      </c>
      <c r="N24" s="47">
        <f>M24+J24+G24</f>
        <v>0</v>
      </c>
      <c r="O24" s="155"/>
      <c r="P24" s="155"/>
      <c r="Q24" s="155"/>
      <c r="R24" s="155"/>
      <c r="S24" s="155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  <c r="GU24" s="156"/>
      <c r="GV24" s="156"/>
      <c r="GW24" s="156"/>
      <c r="GX24" s="156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56"/>
      <c r="HQ24" s="156"/>
      <c r="HR24" s="156"/>
      <c r="HS24" s="156"/>
      <c r="HT24" s="156"/>
      <c r="HU24" s="156"/>
      <c r="HV24" s="156"/>
      <c r="HW24" s="156"/>
      <c r="HX24" s="156"/>
      <c r="HY24" s="156"/>
      <c r="HZ24" s="156"/>
      <c r="IA24" s="156"/>
      <c r="IB24" s="156"/>
      <c r="IC24" s="156"/>
      <c r="ID24" s="156"/>
      <c r="IE24" s="156"/>
      <c r="IF24" s="156"/>
      <c r="IG24" s="156"/>
      <c r="IH24" s="156"/>
      <c r="II24" s="156"/>
      <c r="IJ24" s="156"/>
      <c r="IK24" s="156"/>
      <c r="IL24" s="156"/>
      <c r="IM24" s="156"/>
      <c r="IN24" s="156"/>
      <c r="IO24" s="156"/>
      <c r="IP24" s="156"/>
      <c r="IQ24" s="156"/>
      <c r="IR24" s="156"/>
      <c r="IS24" s="156"/>
      <c r="IT24" s="156"/>
      <c r="IU24" s="156"/>
    </row>
    <row r="25" spans="1:257" s="279" customFormat="1" ht="15">
      <c r="A25" s="97">
        <v>2</v>
      </c>
      <c r="B25" s="281" t="s">
        <v>169</v>
      </c>
      <c r="C25" s="152" t="s">
        <v>166</v>
      </c>
      <c r="D25" s="154">
        <v>36</v>
      </c>
      <c r="E25" s="342">
        <v>2.1366000000000001</v>
      </c>
      <c r="F25" s="48"/>
      <c r="G25" s="47">
        <f t="shared" ref="G25:G27" si="8">F25*D25</f>
        <v>0</v>
      </c>
      <c r="H25" s="342">
        <v>2.0999999999999996</v>
      </c>
      <c r="I25" s="48"/>
      <c r="J25" s="48">
        <f t="shared" si="1"/>
        <v>0</v>
      </c>
      <c r="K25" s="341">
        <v>4.0399999999999998E-2</v>
      </c>
      <c r="L25" s="47"/>
      <c r="M25" s="47">
        <f t="shared" ref="M25" si="9">L25*D25</f>
        <v>0</v>
      </c>
      <c r="N25" s="47">
        <f>M25+J25+G25</f>
        <v>0</v>
      </c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</row>
    <row r="26" spans="1:257" s="44" customFormat="1" ht="15.75">
      <c r="A26" s="97">
        <v>3</v>
      </c>
      <c r="B26" s="271" t="s">
        <v>167</v>
      </c>
      <c r="C26" s="152" t="s">
        <v>166</v>
      </c>
      <c r="D26" s="154">
        <v>11</v>
      </c>
      <c r="E26" s="342">
        <v>7.3810000000000002</v>
      </c>
      <c r="F26" s="48"/>
      <c r="G26" s="47">
        <f t="shared" si="8"/>
        <v>0</v>
      </c>
      <c r="H26" s="342">
        <v>4.08</v>
      </c>
      <c r="I26" s="48"/>
      <c r="J26" s="48">
        <f t="shared" si="1"/>
        <v>0</v>
      </c>
      <c r="K26" s="341">
        <v>4.4000000000000004E-2</v>
      </c>
      <c r="L26" s="47"/>
      <c r="M26" s="47">
        <f>L26*D26</f>
        <v>0</v>
      </c>
      <c r="N26" s="47">
        <f t="shared" ref="N26:N27" si="10">M26+J26+G26</f>
        <v>0</v>
      </c>
      <c r="O26" s="155"/>
      <c r="P26" s="155"/>
      <c r="Q26" s="155"/>
      <c r="R26" s="155"/>
      <c r="S26" s="155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  <c r="IK26" s="156"/>
      <c r="IL26" s="156"/>
      <c r="IM26" s="156"/>
      <c r="IN26" s="156"/>
      <c r="IO26" s="156"/>
      <c r="IP26" s="156"/>
      <c r="IQ26" s="156"/>
      <c r="IR26" s="156"/>
      <c r="IS26" s="156"/>
      <c r="IT26" s="156"/>
      <c r="IU26" s="156"/>
    </row>
    <row r="27" spans="1:257" s="279" customFormat="1" ht="25.5">
      <c r="A27" s="97">
        <v>4</v>
      </c>
      <c r="B27" s="271" t="s">
        <v>168</v>
      </c>
      <c r="C27" s="152" t="s">
        <v>166</v>
      </c>
      <c r="D27" s="154">
        <v>25</v>
      </c>
      <c r="E27" s="342">
        <v>9.3638000000000012</v>
      </c>
      <c r="F27" s="48"/>
      <c r="G27" s="47">
        <f t="shared" si="8"/>
        <v>0</v>
      </c>
      <c r="H27" s="342">
        <v>2.04</v>
      </c>
      <c r="I27" s="48"/>
      <c r="J27" s="48">
        <f t="shared" si="1"/>
        <v>0</v>
      </c>
      <c r="K27" s="341">
        <v>4.5199999999999997E-2</v>
      </c>
      <c r="L27" s="47"/>
      <c r="M27" s="47">
        <f>L27*D27</f>
        <v>0</v>
      </c>
      <c r="N27" s="47">
        <f t="shared" si="10"/>
        <v>0</v>
      </c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</row>
    <row r="28" spans="1:257" s="197" customFormat="1" ht="15" customHeight="1">
      <c r="A28" s="100"/>
      <c r="B28" s="101" t="s">
        <v>170</v>
      </c>
      <c r="C28" s="102"/>
      <c r="D28" s="103"/>
      <c r="E28" s="349"/>
      <c r="F28" s="104"/>
      <c r="G28" s="103"/>
      <c r="H28" s="349"/>
      <c r="I28" s="104"/>
      <c r="J28" s="104"/>
      <c r="K28" s="351"/>
      <c r="L28" s="104"/>
      <c r="M28" s="103"/>
      <c r="N28" s="103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  <c r="IB28" s="160"/>
      <c r="IC28" s="160"/>
      <c r="ID28" s="160"/>
      <c r="IE28" s="160"/>
      <c r="IF28" s="160"/>
      <c r="IG28" s="160"/>
      <c r="IH28" s="160"/>
      <c r="II28" s="160"/>
      <c r="IJ28" s="160"/>
      <c r="IK28" s="160"/>
      <c r="IL28" s="160"/>
      <c r="IM28" s="160"/>
      <c r="IN28" s="160"/>
      <c r="IO28" s="160"/>
      <c r="IP28" s="160"/>
      <c r="IQ28" s="160"/>
      <c r="IR28" s="160"/>
      <c r="IS28" s="160"/>
      <c r="IT28" s="160"/>
      <c r="IU28" s="160"/>
    </row>
    <row r="29" spans="1:257" s="44" customFormat="1" ht="15.75">
      <c r="A29" s="256"/>
      <c r="B29" s="259"/>
      <c r="C29" s="50"/>
      <c r="D29" s="47"/>
      <c r="E29" s="349"/>
      <c r="F29" s="54"/>
      <c r="G29" s="47"/>
      <c r="H29" s="349"/>
      <c r="I29" s="48"/>
      <c r="J29" s="48"/>
      <c r="K29" s="351"/>
      <c r="L29" s="47"/>
      <c r="M29" s="47"/>
      <c r="N29" s="47"/>
      <c r="O29" s="49"/>
      <c r="P29" s="49"/>
      <c r="Q29" s="49"/>
      <c r="R29" s="49"/>
      <c r="S29" s="49"/>
      <c r="T29" s="49"/>
      <c r="U29" s="49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  <c r="GB29" s="161"/>
      <c r="GC29" s="161"/>
      <c r="GD29" s="161"/>
      <c r="GE29" s="161"/>
      <c r="GF29" s="161"/>
      <c r="GG29" s="161"/>
      <c r="GH29" s="161"/>
      <c r="GI29" s="161"/>
      <c r="GJ29" s="161"/>
      <c r="GK29" s="161"/>
      <c r="GL29" s="161"/>
      <c r="GM29" s="161"/>
      <c r="GN29" s="161"/>
      <c r="GO29" s="161"/>
      <c r="GP29" s="161"/>
      <c r="GQ29" s="161"/>
      <c r="GR29" s="161"/>
      <c r="GS29" s="161"/>
      <c r="GT29" s="161"/>
      <c r="GU29" s="161"/>
      <c r="GV29" s="161"/>
      <c r="GW29" s="161"/>
      <c r="GX29" s="161"/>
      <c r="GY29" s="161"/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1"/>
      <c r="HM29" s="161"/>
      <c r="HN29" s="161"/>
      <c r="HO29" s="161"/>
      <c r="HP29" s="161"/>
      <c r="HQ29" s="161"/>
      <c r="HR29" s="161"/>
      <c r="HS29" s="161"/>
      <c r="HT29" s="161"/>
      <c r="HU29" s="161"/>
      <c r="HV29" s="161"/>
      <c r="HW29" s="161"/>
      <c r="HX29" s="161"/>
      <c r="HY29" s="161"/>
      <c r="HZ29" s="161"/>
      <c r="IA29" s="161"/>
      <c r="IB29" s="161"/>
      <c r="IC29" s="161"/>
      <c r="ID29" s="161"/>
      <c r="IE29" s="161"/>
      <c r="IF29" s="161"/>
      <c r="IG29" s="161"/>
      <c r="IH29" s="161"/>
      <c r="II29" s="161"/>
      <c r="IJ29" s="161"/>
      <c r="IK29" s="161"/>
      <c r="IL29" s="161"/>
      <c r="IM29" s="161"/>
      <c r="IN29" s="161"/>
      <c r="IO29" s="161"/>
      <c r="IP29" s="161"/>
      <c r="IQ29" s="161"/>
      <c r="IR29" s="161"/>
      <c r="IS29" s="161"/>
      <c r="IT29" s="161"/>
      <c r="IU29" s="161"/>
      <c r="IV29" s="161"/>
      <c r="IW29" s="161"/>
    </row>
    <row r="30" spans="1:257" s="149" customFormat="1" ht="13.5">
      <c r="A30" s="157" t="s">
        <v>13</v>
      </c>
      <c r="B30" s="271" t="s">
        <v>171</v>
      </c>
      <c r="C30" s="152" t="s">
        <v>27</v>
      </c>
      <c r="D30" s="153">
        <v>18</v>
      </c>
      <c r="E30" s="342">
        <v>21.734237288135596</v>
      </c>
      <c r="F30" s="48"/>
      <c r="G30" s="47">
        <f t="shared" ref="G30:G32" si="11">F30*D30</f>
        <v>0</v>
      </c>
      <c r="H30" s="342">
        <v>6.18</v>
      </c>
      <c r="I30" s="48"/>
      <c r="J30" s="48">
        <f t="shared" si="1"/>
        <v>0</v>
      </c>
      <c r="K30" s="341">
        <v>2.3359999999999999</v>
      </c>
      <c r="L30" s="47"/>
      <c r="M30" s="47">
        <f t="shared" ref="M30" si="12">L30*D30</f>
        <v>0</v>
      </c>
      <c r="N30" s="47">
        <f>M30+J30+G30</f>
        <v>0</v>
      </c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</row>
    <row r="31" spans="1:257" s="149" customFormat="1" ht="13.5">
      <c r="A31" s="157" t="s">
        <v>14</v>
      </c>
      <c r="B31" s="271" t="s">
        <v>172</v>
      </c>
      <c r="C31" s="152" t="s">
        <v>27</v>
      </c>
      <c r="D31" s="153">
        <v>23</v>
      </c>
      <c r="E31" s="342">
        <v>30.208813559322035</v>
      </c>
      <c r="F31" s="48"/>
      <c r="G31" s="47">
        <f t="shared" si="11"/>
        <v>0</v>
      </c>
      <c r="H31" s="342">
        <v>6.1800000000000006</v>
      </c>
      <c r="I31" s="48"/>
      <c r="J31" s="48">
        <f t="shared" si="1"/>
        <v>0</v>
      </c>
      <c r="K31" s="341">
        <v>2.3359999999999999</v>
      </c>
      <c r="L31" s="47"/>
      <c r="M31" s="47">
        <f>L31*D31</f>
        <v>0</v>
      </c>
      <c r="N31" s="47">
        <f t="shared" ref="N31:N32" si="13">M31+J31+G31</f>
        <v>0</v>
      </c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</row>
    <row r="32" spans="1:257" s="149" customFormat="1" ht="13.5">
      <c r="A32" s="157" t="s">
        <v>14</v>
      </c>
      <c r="B32" s="271" t="s">
        <v>173</v>
      </c>
      <c r="C32" s="152" t="s">
        <v>27</v>
      </c>
      <c r="D32" s="153">
        <v>1</v>
      </c>
      <c r="E32" s="342">
        <v>30.741016949152545</v>
      </c>
      <c r="F32" s="48"/>
      <c r="G32" s="47">
        <f t="shared" si="11"/>
        <v>0</v>
      </c>
      <c r="H32" s="342">
        <v>12</v>
      </c>
      <c r="I32" s="48"/>
      <c r="J32" s="48">
        <f t="shared" si="1"/>
        <v>0</v>
      </c>
      <c r="K32" s="341">
        <v>3.84</v>
      </c>
      <c r="L32" s="47"/>
      <c r="M32" s="47">
        <f>L32*D32</f>
        <v>0</v>
      </c>
      <c r="N32" s="47">
        <f t="shared" si="13"/>
        <v>0</v>
      </c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</row>
    <row r="33" spans="1:257" s="197" customFormat="1" ht="15" customHeight="1">
      <c r="A33" s="100"/>
      <c r="B33" s="101" t="s">
        <v>170</v>
      </c>
      <c r="C33" s="102"/>
      <c r="D33" s="103"/>
      <c r="E33" s="349"/>
      <c r="F33" s="104"/>
      <c r="G33" s="103"/>
      <c r="H33" s="349"/>
      <c r="I33" s="104"/>
      <c r="J33" s="104"/>
      <c r="K33" s="351"/>
      <c r="L33" s="104"/>
      <c r="M33" s="103"/>
      <c r="N33" s="103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  <c r="IF33" s="160"/>
      <c r="IG33" s="160"/>
      <c r="IH33" s="160"/>
      <c r="II33" s="160"/>
      <c r="IJ33" s="160"/>
      <c r="IK33" s="160"/>
      <c r="IL33" s="160"/>
      <c r="IM33" s="160"/>
      <c r="IN33" s="160"/>
      <c r="IO33" s="160"/>
      <c r="IP33" s="160"/>
      <c r="IQ33" s="160"/>
      <c r="IR33" s="160"/>
      <c r="IS33" s="160"/>
      <c r="IT33" s="160"/>
      <c r="IU33" s="160"/>
    </row>
    <row r="34" spans="1:257" s="149" customFormat="1" ht="13.5">
      <c r="A34" s="151"/>
      <c r="B34" s="51"/>
      <c r="C34" s="50"/>
      <c r="D34" s="47"/>
      <c r="E34" s="349"/>
      <c r="F34" s="59"/>
      <c r="G34" s="47"/>
      <c r="H34" s="349"/>
      <c r="I34" s="48"/>
      <c r="J34" s="48"/>
      <c r="K34" s="351"/>
      <c r="L34" s="47"/>
      <c r="M34" s="47"/>
      <c r="N34" s="47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</row>
    <row r="35" spans="1:257" s="285" customFormat="1" ht="15">
      <c r="A35" s="282">
        <v>1</v>
      </c>
      <c r="B35" s="312" t="s">
        <v>177</v>
      </c>
      <c r="C35" s="284" t="s">
        <v>166</v>
      </c>
      <c r="D35" s="40">
        <v>6</v>
      </c>
      <c r="E35" s="342">
        <v>71.774237288135595</v>
      </c>
      <c r="F35" s="48"/>
      <c r="G35" s="47">
        <f>F35*D35</f>
        <v>0</v>
      </c>
      <c r="H35" s="342">
        <v>6</v>
      </c>
      <c r="I35" s="48"/>
      <c r="J35" s="48">
        <f t="shared" ref="J35:J39" si="14">I35*D35</f>
        <v>0</v>
      </c>
      <c r="K35" s="341">
        <v>0</v>
      </c>
      <c r="L35" s="47"/>
      <c r="M35" s="47">
        <f>L35*D35</f>
        <v>0</v>
      </c>
      <c r="N35" s="47">
        <f>M35+J35+G35</f>
        <v>0</v>
      </c>
    </row>
    <row r="36" spans="1:257" s="285" customFormat="1" ht="13.5">
      <c r="A36" s="282">
        <v>2</v>
      </c>
      <c r="B36" s="313" t="s">
        <v>176</v>
      </c>
      <c r="C36" s="284" t="s">
        <v>2</v>
      </c>
      <c r="D36" s="40">
        <v>60</v>
      </c>
      <c r="E36" s="359">
        <v>4.8665000000000003</v>
      </c>
      <c r="F36" s="360"/>
      <c r="G36" s="47">
        <f>F36*D36</f>
        <v>0</v>
      </c>
      <c r="H36" s="342">
        <v>1.6099999999999999</v>
      </c>
      <c r="I36" s="48"/>
      <c r="J36" s="48">
        <f t="shared" si="14"/>
        <v>0</v>
      </c>
      <c r="K36" s="341">
        <v>0.23880000000000001</v>
      </c>
      <c r="L36" s="47"/>
      <c r="M36" s="47">
        <f>L36*D36</f>
        <v>0</v>
      </c>
      <c r="N36" s="47">
        <f>M36+J36+G36</f>
        <v>0</v>
      </c>
    </row>
    <row r="37" spans="1:257" s="285" customFormat="1" ht="13.5">
      <c r="A37" s="282">
        <v>3</v>
      </c>
      <c r="B37" s="283" t="s">
        <v>174</v>
      </c>
      <c r="C37" s="284" t="s">
        <v>166</v>
      </c>
      <c r="D37" s="40">
        <v>2</v>
      </c>
      <c r="E37" s="342">
        <v>84.80847457627118</v>
      </c>
      <c r="F37" s="48"/>
      <c r="G37" s="47">
        <f t="shared" ref="G37:G39" si="15">F37*D37</f>
        <v>0</v>
      </c>
      <c r="H37" s="342">
        <v>12</v>
      </c>
      <c r="I37" s="48"/>
      <c r="J37" s="48">
        <f t="shared" si="14"/>
        <v>0</v>
      </c>
      <c r="K37" s="341">
        <v>0</v>
      </c>
      <c r="L37" s="47"/>
      <c r="M37" s="47">
        <f t="shared" ref="M37" si="16">L37*D37</f>
        <v>0</v>
      </c>
      <c r="N37" s="47">
        <f>M37+J37+G37</f>
        <v>0</v>
      </c>
    </row>
    <row r="38" spans="1:257" s="285" customFormat="1" ht="13.5">
      <c r="A38" s="282">
        <v>4</v>
      </c>
      <c r="B38" s="283" t="s">
        <v>175</v>
      </c>
      <c r="C38" s="284" t="s">
        <v>166</v>
      </c>
      <c r="D38" s="40">
        <v>2</v>
      </c>
      <c r="E38" s="342">
        <v>159.85</v>
      </c>
      <c r="F38" s="48"/>
      <c r="G38" s="47">
        <f t="shared" si="15"/>
        <v>0</v>
      </c>
      <c r="H38" s="342">
        <v>18</v>
      </c>
      <c r="I38" s="48"/>
      <c r="J38" s="48">
        <f t="shared" si="14"/>
        <v>0</v>
      </c>
      <c r="K38" s="341">
        <v>0</v>
      </c>
      <c r="L38" s="47"/>
      <c r="M38" s="47">
        <f>L38*D38</f>
        <v>0</v>
      </c>
      <c r="N38" s="47">
        <f t="shared" ref="N38:N39" si="17">M38+J38+G38</f>
        <v>0</v>
      </c>
    </row>
    <row r="39" spans="1:257" s="285" customFormat="1" ht="27">
      <c r="A39" s="282">
        <v>5</v>
      </c>
      <c r="B39" s="283" t="s">
        <v>178</v>
      </c>
      <c r="C39" s="284" t="s">
        <v>166</v>
      </c>
      <c r="D39" s="40">
        <v>1</v>
      </c>
      <c r="E39" s="342">
        <v>4727.2659999999996</v>
      </c>
      <c r="F39" s="48"/>
      <c r="G39" s="47">
        <f t="shared" si="15"/>
        <v>0</v>
      </c>
      <c r="H39" s="342">
        <v>18</v>
      </c>
      <c r="I39" s="48"/>
      <c r="J39" s="48">
        <f t="shared" si="14"/>
        <v>0</v>
      </c>
      <c r="K39" s="341">
        <v>0</v>
      </c>
      <c r="L39" s="47"/>
      <c r="M39" s="47">
        <f>L39*D39</f>
        <v>0</v>
      </c>
      <c r="N39" s="47">
        <f t="shared" si="17"/>
        <v>0</v>
      </c>
    </row>
    <row r="40" spans="1:257" s="44" customFormat="1" ht="15.75">
      <c r="A40" s="57"/>
      <c r="B40" s="94" t="s">
        <v>12</v>
      </c>
      <c r="C40" s="99"/>
      <c r="D40" s="85"/>
      <c r="E40" s="85"/>
      <c r="F40" s="85"/>
      <c r="G40" s="85">
        <f>SUM(G6:G39)</f>
        <v>0</v>
      </c>
      <c r="H40" s="85"/>
      <c r="I40" s="85"/>
      <c r="J40" s="85">
        <f>SUM(J6:J39)</f>
        <v>0</v>
      </c>
      <c r="K40" s="85"/>
      <c r="L40" s="85"/>
      <c r="M40" s="85">
        <f>SUM(M6:M39)</f>
        <v>0</v>
      </c>
      <c r="N40" s="202">
        <f>SUM(N6:N39)</f>
        <v>0</v>
      </c>
      <c r="O40" s="49"/>
      <c r="P40" s="49"/>
      <c r="Q40" s="49"/>
      <c r="R40" s="49"/>
      <c r="S40" s="49"/>
      <c r="T40" s="49"/>
      <c r="U40" s="49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  <c r="GB40" s="161"/>
      <c r="GC40" s="161"/>
      <c r="GD40" s="161"/>
      <c r="GE40" s="161"/>
      <c r="GF40" s="161"/>
      <c r="GG40" s="161"/>
      <c r="GH40" s="161"/>
      <c r="GI40" s="161"/>
      <c r="GJ40" s="161"/>
      <c r="GK40" s="161"/>
      <c r="GL40" s="161"/>
      <c r="GM40" s="161"/>
      <c r="GN40" s="161"/>
      <c r="GO40" s="161"/>
      <c r="GP40" s="161"/>
      <c r="GQ40" s="161"/>
      <c r="GR40" s="161"/>
      <c r="GS40" s="161"/>
      <c r="GT40" s="161"/>
      <c r="GU40" s="161"/>
      <c r="GV40" s="161"/>
      <c r="GW40" s="161"/>
      <c r="GX40" s="161"/>
      <c r="GY40" s="161"/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1"/>
      <c r="HM40" s="161"/>
      <c r="HN40" s="161"/>
      <c r="HO40" s="161"/>
      <c r="HP40" s="161"/>
      <c r="HQ40" s="161"/>
      <c r="HR40" s="161"/>
      <c r="HS40" s="161"/>
      <c r="HT40" s="161"/>
      <c r="HU40" s="161"/>
      <c r="HV40" s="161"/>
      <c r="HW40" s="161"/>
      <c r="HX40" s="161"/>
      <c r="HY40" s="161"/>
      <c r="HZ40" s="161"/>
      <c r="IA40" s="161"/>
      <c r="IB40" s="161"/>
      <c r="IC40" s="161"/>
      <c r="ID40" s="161"/>
      <c r="IE40" s="161"/>
      <c r="IF40" s="161"/>
      <c r="IG40" s="161"/>
      <c r="IH40" s="161"/>
      <c r="II40" s="161"/>
      <c r="IJ40" s="161"/>
      <c r="IK40" s="161"/>
      <c r="IL40" s="161"/>
      <c r="IM40" s="161"/>
      <c r="IN40" s="161"/>
      <c r="IO40" s="161"/>
      <c r="IP40" s="161"/>
      <c r="IQ40" s="161"/>
      <c r="IR40" s="161"/>
      <c r="IS40" s="161"/>
      <c r="IT40" s="161"/>
      <c r="IU40" s="161"/>
      <c r="IV40" s="161"/>
      <c r="IW40" s="161"/>
    </row>
    <row r="41" spans="1:257" s="44" customFormat="1" ht="15.75">
      <c r="A41" s="57"/>
      <c r="B41" s="94" t="s">
        <v>179</v>
      </c>
      <c r="C41" s="99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>
        <f>G39</f>
        <v>0</v>
      </c>
      <c r="O41" s="49"/>
      <c r="P41" s="49"/>
      <c r="Q41" s="49"/>
      <c r="R41" s="49"/>
      <c r="S41" s="49"/>
      <c r="T41" s="49"/>
      <c r="U41" s="49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  <c r="GB41" s="161"/>
      <c r="GC41" s="161"/>
      <c r="GD41" s="161"/>
      <c r="GE41" s="161"/>
      <c r="GF41" s="161"/>
      <c r="GG41" s="161"/>
      <c r="GH41" s="161"/>
      <c r="GI41" s="161"/>
      <c r="GJ41" s="161"/>
      <c r="GK41" s="161"/>
      <c r="GL41" s="161"/>
      <c r="GM41" s="161"/>
      <c r="GN41" s="161"/>
      <c r="GO41" s="161"/>
      <c r="GP41" s="161"/>
      <c r="GQ41" s="161"/>
      <c r="GR41" s="161"/>
      <c r="GS41" s="161"/>
      <c r="GT41" s="161"/>
      <c r="GU41" s="161"/>
      <c r="GV41" s="161"/>
      <c r="GW41" s="161"/>
      <c r="GX41" s="161"/>
      <c r="GY41" s="161"/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1"/>
      <c r="HM41" s="161"/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  <c r="HZ41" s="161"/>
      <c r="IA41" s="161"/>
      <c r="IB41" s="161"/>
      <c r="IC41" s="161"/>
      <c r="ID41" s="161"/>
      <c r="IE41" s="161"/>
      <c r="IF41" s="161"/>
      <c r="IG41" s="161"/>
      <c r="IH41" s="161"/>
      <c r="II41" s="161"/>
      <c r="IJ41" s="161"/>
      <c r="IK41" s="161"/>
      <c r="IL41" s="161"/>
      <c r="IM41" s="161"/>
      <c r="IN41" s="161"/>
      <c r="IO41" s="161"/>
      <c r="IP41" s="161"/>
      <c r="IQ41" s="161"/>
      <c r="IR41" s="161"/>
      <c r="IS41" s="161"/>
      <c r="IT41" s="161"/>
      <c r="IU41" s="161"/>
      <c r="IV41" s="161"/>
      <c r="IW41" s="161"/>
    </row>
    <row r="42" spans="1:257" s="44" customFormat="1" ht="27">
      <c r="A42" s="87"/>
      <c r="B42" s="46" t="s">
        <v>265</v>
      </c>
      <c r="C42" s="88"/>
      <c r="D42" s="89"/>
      <c r="E42" s="89"/>
      <c r="F42" s="90"/>
      <c r="G42" s="90"/>
      <c r="H42" s="90"/>
      <c r="I42" s="89"/>
      <c r="J42" s="90"/>
      <c r="K42" s="90"/>
      <c r="L42" s="90"/>
      <c r="M42" s="90"/>
      <c r="N42" s="90">
        <f>J40*C42</f>
        <v>0</v>
      </c>
      <c r="O42" s="49"/>
      <c r="P42" s="49"/>
      <c r="Q42" s="49"/>
      <c r="R42" s="49"/>
      <c r="S42" s="49"/>
      <c r="T42" s="49"/>
      <c r="U42" s="49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  <c r="IC42" s="161"/>
      <c r="ID42" s="161"/>
      <c r="IE42" s="161"/>
      <c r="IF42" s="161"/>
      <c r="IG42" s="161"/>
      <c r="IH42" s="161"/>
      <c r="II42" s="161"/>
      <c r="IJ42" s="161"/>
      <c r="IK42" s="161"/>
      <c r="IL42" s="161"/>
      <c r="IM42" s="161"/>
      <c r="IN42" s="161"/>
      <c r="IO42" s="161"/>
      <c r="IP42" s="161"/>
      <c r="IQ42" s="161"/>
      <c r="IR42" s="161"/>
      <c r="IS42" s="161"/>
      <c r="IT42" s="161"/>
      <c r="IU42" s="161"/>
      <c r="IV42" s="161"/>
      <c r="IW42" s="161"/>
    </row>
    <row r="43" spans="1:257" s="44" customFormat="1" ht="15.75">
      <c r="A43" s="86"/>
      <c r="B43" s="94" t="s">
        <v>12</v>
      </c>
      <c r="C43" s="91"/>
      <c r="D43" s="92"/>
      <c r="E43" s="92"/>
      <c r="F43" s="93"/>
      <c r="G43" s="93"/>
      <c r="H43" s="93"/>
      <c r="I43" s="92"/>
      <c r="J43" s="93"/>
      <c r="K43" s="93"/>
      <c r="L43" s="93"/>
      <c r="M43" s="93"/>
      <c r="N43" s="93">
        <f>N40+N42</f>
        <v>0</v>
      </c>
      <c r="O43" s="49"/>
      <c r="P43" s="49"/>
      <c r="Q43" s="49"/>
      <c r="R43" s="49"/>
      <c r="S43" s="49"/>
      <c r="T43" s="49"/>
      <c r="U43" s="49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  <c r="GB43" s="161"/>
      <c r="GC43" s="161"/>
      <c r="GD43" s="161"/>
      <c r="GE43" s="161"/>
      <c r="GF43" s="161"/>
      <c r="GG43" s="161"/>
      <c r="GH43" s="161"/>
      <c r="GI43" s="161"/>
      <c r="GJ43" s="161"/>
      <c r="GK43" s="161"/>
      <c r="GL43" s="161"/>
      <c r="GM43" s="161"/>
      <c r="GN43" s="161"/>
      <c r="GO43" s="161"/>
      <c r="GP43" s="161"/>
      <c r="GQ43" s="161"/>
      <c r="GR43" s="161"/>
      <c r="GS43" s="161"/>
      <c r="GT43" s="161"/>
      <c r="GU43" s="161"/>
      <c r="GV43" s="161"/>
      <c r="GW43" s="161"/>
      <c r="GX43" s="161"/>
      <c r="GY43" s="161"/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1"/>
      <c r="HM43" s="161"/>
      <c r="HN43" s="161"/>
      <c r="HO43" s="161"/>
      <c r="HP43" s="161"/>
      <c r="HQ43" s="161"/>
      <c r="HR43" s="161"/>
      <c r="HS43" s="161"/>
      <c r="HT43" s="161"/>
      <c r="HU43" s="161"/>
      <c r="HV43" s="161"/>
      <c r="HW43" s="161"/>
      <c r="HX43" s="161"/>
      <c r="HY43" s="161"/>
      <c r="HZ43" s="161"/>
      <c r="IA43" s="161"/>
      <c r="IB43" s="161"/>
      <c r="IC43" s="161"/>
      <c r="ID43" s="161"/>
      <c r="IE43" s="161"/>
      <c r="IF43" s="161"/>
      <c r="IG43" s="161"/>
      <c r="IH43" s="161"/>
      <c r="II43" s="161"/>
      <c r="IJ43" s="161"/>
      <c r="IK43" s="161"/>
      <c r="IL43" s="161"/>
      <c r="IM43" s="161"/>
      <c r="IN43" s="161"/>
      <c r="IO43" s="161"/>
      <c r="IP43" s="161"/>
      <c r="IQ43" s="161"/>
      <c r="IR43" s="161"/>
      <c r="IS43" s="161"/>
      <c r="IT43" s="161"/>
      <c r="IU43" s="161"/>
      <c r="IV43" s="161"/>
      <c r="IW43" s="161"/>
    </row>
    <row r="44" spans="1:257" s="44" customFormat="1" ht="15.75">
      <c r="A44" s="87"/>
      <c r="B44" s="46" t="s">
        <v>262</v>
      </c>
      <c r="C44" s="88"/>
      <c r="D44" s="89"/>
      <c r="E44" s="89"/>
      <c r="F44" s="90"/>
      <c r="G44" s="90">
        <f>G39</f>
        <v>0</v>
      </c>
      <c r="H44" s="90"/>
      <c r="I44" s="89"/>
      <c r="J44" s="93"/>
      <c r="K44" s="93"/>
      <c r="L44" s="90"/>
      <c r="M44" s="90"/>
      <c r="N44" s="115">
        <f>(N43-G44)*C44</f>
        <v>0</v>
      </c>
      <c r="O44" s="49"/>
      <c r="P44" s="52"/>
      <c r="Q44" s="52"/>
      <c r="R44" s="52"/>
      <c r="S44" s="52"/>
      <c r="T44" s="52"/>
      <c r="U44" s="52"/>
    </row>
    <row r="45" spans="1:257" s="44" customFormat="1" ht="15.75">
      <c r="A45" s="86"/>
      <c r="B45" s="94" t="s">
        <v>12</v>
      </c>
      <c r="C45" s="91"/>
      <c r="D45" s="92"/>
      <c r="E45" s="92"/>
      <c r="F45" s="93"/>
      <c r="G45" s="93"/>
      <c r="H45" s="93"/>
      <c r="I45" s="92"/>
      <c r="J45" s="93"/>
      <c r="K45" s="93"/>
      <c r="L45" s="93"/>
      <c r="M45" s="93"/>
      <c r="N45" s="377">
        <f>SUM(N43:N44)</f>
        <v>0</v>
      </c>
      <c r="O45" s="49"/>
      <c r="P45" s="52"/>
      <c r="Q45" s="52"/>
      <c r="R45" s="52"/>
      <c r="S45" s="52"/>
      <c r="T45" s="52"/>
      <c r="U45" s="52"/>
    </row>
  </sheetData>
  <autoFilter ref="I1:I45"/>
  <mergeCells count="9">
    <mergeCell ref="N2:N3"/>
    <mergeCell ref="B1:M1"/>
    <mergeCell ref="A2:A3"/>
    <mergeCell ref="B2:B3"/>
    <mergeCell ref="C2:C3"/>
    <mergeCell ref="D2:D3"/>
    <mergeCell ref="E2:G2"/>
    <mergeCell ref="H2:J2"/>
    <mergeCell ref="K2:M2"/>
  </mergeCells>
  <pageMargins left="0.7" right="0.7" top="0.75" bottom="0.75" header="0.3" footer="0.3"/>
  <pageSetup paperSize="9" scale="80" orientation="landscape" r:id="rId1"/>
  <colBreaks count="1" manualBreakCount="1">
    <brk id="14" max="1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130" zoomScaleNormal="130" workbookViewId="0">
      <selection activeCell="H19" sqref="H19"/>
    </sheetView>
  </sheetViews>
  <sheetFormatPr defaultColWidth="11.42578125" defaultRowHeight="13.5"/>
  <cols>
    <col min="1" max="1" width="3.7109375" style="246" customWidth="1"/>
    <col min="2" max="2" width="62.28515625" style="247" customWidth="1"/>
    <col min="3" max="3" width="9.28515625" style="246" customWidth="1"/>
    <col min="4" max="4" width="6.140625" style="248" customWidth="1"/>
    <col min="5" max="5" width="10.85546875" style="248" customWidth="1"/>
    <col min="6" max="6" width="9.140625" style="248" customWidth="1"/>
    <col min="7" max="7" width="10.85546875" style="248" customWidth="1"/>
    <col min="8" max="8" width="11.85546875" style="248" customWidth="1"/>
    <col min="9" max="9" width="5.7109375" style="248" customWidth="1"/>
    <col min="10" max="10" width="7.42578125" style="248" customWidth="1"/>
    <col min="11" max="11" width="11.42578125" style="248" customWidth="1"/>
    <col min="12" max="12" width="8.140625" style="248" customWidth="1"/>
    <col min="13" max="13" width="7.28515625" style="248" customWidth="1"/>
    <col min="14" max="14" width="12.140625" style="248" customWidth="1"/>
    <col min="15" max="16384" width="11.42578125" style="247"/>
  </cols>
  <sheetData>
    <row r="1" spans="1:14" s="1" customFormat="1" ht="16.5">
      <c r="A1" s="38"/>
      <c r="B1" s="430" t="s">
        <v>245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38"/>
    </row>
    <row r="2" spans="1:14" s="230" customFormat="1" ht="27.75" customHeight="1">
      <c r="A2" s="434" t="s">
        <v>3</v>
      </c>
      <c r="B2" s="434" t="s">
        <v>4</v>
      </c>
      <c r="C2" s="434" t="s">
        <v>5</v>
      </c>
      <c r="D2" s="441" t="s">
        <v>6</v>
      </c>
      <c r="E2" s="435" t="s">
        <v>19</v>
      </c>
      <c r="F2" s="436"/>
      <c r="G2" s="437"/>
      <c r="H2" s="438" t="s">
        <v>8</v>
      </c>
      <c r="I2" s="439"/>
      <c r="J2" s="440"/>
      <c r="K2" s="438" t="s">
        <v>9</v>
      </c>
      <c r="L2" s="439"/>
      <c r="M2" s="440"/>
      <c r="N2" s="431" t="s">
        <v>10</v>
      </c>
    </row>
    <row r="3" spans="1:14" s="230" customFormat="1" ht="27">
      <c r="A3" s="434"/>
      <c r="B3" s="434"/>
      <c r="C3" s="434"/>
      <c r="D3" s="442"/>
      <c r="E3" s="332" t="s">
        <v>250</v>
      </c>
      <c r="F3" s="318" t="s">
        <v>11</v>
      </c>
      <c r="G3" s="318" t="s">
        <v>7</v>
      </c>
      <c r="H3" s="332" t="s">
        <v>250</v>
      </c>
      <c r="I3" s="318" t="s">
        <v>11</v>
      </c>
      <c r="J3" s="318" t="s">
        <v>7</v>
      </c>
      <c r="K3" s="332" t="s">
        <v>250</v>
      </c>
      <c r="L3" s="318" t="s">
        <v>11</v>
      </c>
      <c r="M3" s="318" t="s">
        <v>7</v>
      </c>
      <c r="N3" s="431"/>
    </row>
    <row r="4" spans="1:14" s="230" customFormat="1" ht="15.75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144">
        <v>7</v>
      </c>
      <c r="H4" s="144">
        <v>8</v>
      </c>
      <c r="I4" s="144">
        <v>9</v>
      </c>
      <c r="J4" s="144">
        <v>10</v>
      </c>
      <c r="K4" s="144">
        <v>11</v>
      </c>
      <c r="L4" s="144">
        <v>12</v>
      </c>
      <c r="M4" s="144">
        <v>13</v>
      </c>
      <c r="N4" s="144">
        <v>14</v>
      </c>
    </row>
    <row r="5" spans="1:14" s="172" customFormat="1" ht="16.5">
      <c r="A5" s="66" t="s">
        <v>13</v>
      </c>
      <c r="B5" s="165" t="s">
        <v>204</v>
      </c>
      <c r="C5" s="166" t="s">
        <v>1</v>
      </c>
      <c r="D5" s="67">
        <v>2</v>
      </c>
      <c r="E5" s="352">
        <v>1169.5999999999999</v>
      </c>
      <c r="F5" s="329"/>
      <c r="G5" s="328">
        <f>F5*D5</f>
        <v>0</v>
      </c>
      <c r="H5" s="352">
        <v>26.16</v>
      </c>
      <c r="I5" s="328"/>
      <c r="J5" s="329">
        <f>I5*D5</f>
        <v>0</v>
      </c>
      <c r="K5" s="352">
        <v>2.8260000000000005</v>
      </c>
      <c r="L5" s="329"/>
      <c r="M5" s="329">
        <f>L5*D5</f>
        <v>0</v>
      </c>
      <c r="N5" s="329">
        <f>M5+J5+G5</f>
        <v>0</v>
      </c>
    </row>
    <row r="6" spans="1:14" s="236" customFormat="1" ht="15.75" customHeight="1">
      <c r="A6" s="39"/>
      <c r="B6" s="235" t="s">
        <v>129</v>
      </c>
      <c r="C6" s="234"/>
      <c r="D6" s="40"/>
      <c r="E6" s="320"/>
      <c r="F6" s="40"/>
      <c r="G6" s="40">
        <f>SUM(G5:G5)</f>
        <v>0</v>
      </c>
      <c r="H6" s="320"/>
      <c r="I6" s="40"/>
      <c r="J6" s="40">
        <f>SUM(J5:J5)</f>
        <v>0</v>
      </c>
      <c r="K6" s="320"/>
      <c r="L6" s="40"/>
      <c r="M6" s="40">
        <f>SUM(M5:M5)</f>
        <v>0</v>
      </c>
      <c r="N6" s="40">
        <f>SUM(N5:N5)</f>
        <v>0</v>
      </c>
    </row>
    <row r="7" spans="1:14" s="236" customFormat="1" ht="15.75" customHeight="1">
      <c r="A7" s="39"/>
      <c r="B7" s="76" t="s">
        <v>141</v>
      </c>
      <c r="C7" s="234"/>
      <c r="D7" s="40"/>
      <c r="E7" s="40"/>
      <c r="F7" s="40"/>
      <c r="G7" s="40">
        <f>G5</f>
        <v>0</v>
      </c>
      <c r="H7" s="40"/>
      <c r="I7" s="40"/>
      <c r="J7" s="40"/>
      <c r="K7" s="40"/>
      <c r="L7" s="40"/>
      <c r="M7" s="40"/>
      <c r="N7" s="40">
        <f>G7</f>
        <v>0</v>
      </c>
    </row>
    <row r="8" spans="1:14" s="1" customFormat="1" ht="27">
      <c r="A8" s="214"/>
      <c r="B8" s="237" t="s">
        <v>263</v>
      </c>
      <c r="C8" s="238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>
        <f>J6*C8</f>
        <v>0</v>
      </c>
    </row>
    <row r="9" spans="1:14" s="243" customFormat="1" ht="15.75" customHeight="1">
      <c r="A9" s="240"/>
      <c r="B9" s="235" t="s">
        <v>12</v>
      </c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>
        <f>N8+N6</f>
        <v>0</v>
      </c>
    </row>
    <row r="10" spans="1:14" s="1" customFormat="1" ht="27">
      <c r="A10" s="199" t="s">
        <v>22</v>
      </c>
      <c r="B10" s="237" t="s">
        <v>264</v>
      </c>
      <c r="C10" s="238"/>
      <c r="D10" s="239"/>
      <c r="E10" s="239"/>
      <c r="F10" s="239"/>
      <c r="G10" s="242"/>
      <c r="H10" s="242"/>
      <c r="I10" s="210"/>
      <c r="J10" s="210"/>
      <c r="K10" s="210"/>
      <c r="L10" s="210"/>
      <c r="M10" s="210"/>
      <c r="N10" s="210">
        <f>(N9-G7)*C10</f>
        <v>0</v>
      </c>
    </row>
    <row r="11" spans="1:14" s="243" customFormat="1" ht="15.75" customHeight="1">
      <c r="A11" s="240"/>
      <c r="B11" s="235" t="s">
        <v>12</v>
      </c>
      <c r="C11" s="24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>
        <f>SUM(N9:N10)</f>
        <v>0</v>
      </c>
    </row>
    <row r="12" spans="1:14" s="253" customFormat="1">
      <c r="A12" s="252"/>
      <c r="B12" s="1"/>
      <c r="C12" s="252"/>
      <c r="N12" s="254"/>
    </row>
    <row r="13" spans="1:14" s="253" customFormat="1">
      <c r="A13" s="252"/>
      <c r="B13" s="1"/>
      <c r="C13" s="252"/>
      <c r="N13" s="254"/>
    </row>
  </sheetData>
  <mergeCells count="9">
    <mergeCell ref="N2:N3"/>
    <mergeCell ref="B1:M1"/>
    <mergeCell ref="A2:A3"/>
    <mergeCell ref="B2:B3"/>
    <mergeCell ref="C2:C3"/>
    <mergeCell ref="D2:D3"/>
    <mergeCell ref="E2:G2"/>
    <mergeCell ref="H2:J2"/>
    <mergeCell ref="K2:M2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A4" zoomScale="130" zoomScaleNormal="130" workbookViewId="0">
      <selection activeCell="O20" sqref="O20"/>
    </sheetView>
  </sheetViews>
  <sheetFormatPr defaultColWidth="11.42578125" defaultRowHeight="13.5"/>
  <cols>
    <col min="1" max="1" width="3.7109375" style="246" customWidth="1"/>
    <col min="2" max="2" width="64.42578125" style="247" customWidth="1"/>
    <col min="3" max="3" width="7.28515625" style="246" customWidth="1"/>
    <col min="4" max="4" width="7.42578125" style="248" customWidth="1"/>
    <col min="5" max="5" width="9.140625" style="248" customWidth="1"/>
    <col min="6" max="6" width="9.42578125" style="248" customWidth="1"/>
    <col min="7" max="8" width="9" style="248" customWidth="1"/>
    <col min="9" max="9" width="8.5703125" style="248" customWidth="1"/>
    <col min="10" max="11" width="8.7109375" style="248" customWidth="1"/>
    <col min="12" max="13" width="8.140625" style="248" customWidth="1"/>
    <col min="14" max="14" width="10.140625" style="248" customWidth="1"/>
    <col min="15" max="16384" width="11.42578125" style="247"/>
  </cols>
  <sheetData>
    <row r="1" spans="1:14" s="1" customFormat="1" ht="16.5">
      <c r="A1" s="38"/>
      <c r="B1" s="430" t="s">
        <v>246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38"/>
    </row>
    <row r="2" spans="1:14" s="230" customFormat="1" ht="38.25" customHeight="1">
      <c r="A2" s="434" t="s">
        <v>3</v>
      </c>
      <c r="B2" s="434" t="s">
        <v>4</v>
      </c>
      <c r="C2" s="434" t="s">
        <v>5</v>
      </c>
      <c r="D2" s="441" t="s">
        <v>6</v>
      </c>
      <c r="E2" s="435" t="s">
        <v>19</v>
      </c>
      <c r="F2" s="436"/>
      <c r="G2" s="437"/>
      <c r="H2" s="438" t="s">
        <v>8</v>
      </c>
      <c r="I2" s="439"/>
      <c r="J2" s="440"/>
      <c r="K2" s="438" t="s">
        <v>9</v>
      </c>
      <c r="L2" s="439"/>
      <c r="M2" s="440"/>
      <c r="N2" s="431" t="s">
        <v>10</v>
      </c>
    </row>
    <row r="3" spans="1:14" s="230" customFormat="1" ht="40.5">
      <c r="A3" s="434"/>
      <c r="B3" s="434"/>
      <c r="C3" s="434"/>
      <c r="D3" s="442"/>
      <c r="E3" s="332" t="s">
        <v>250</v>
      </c>
      <c r="F3" s="318" t="s">
        <v>11</v>
      </c>
      <c r="G3" s="318" t="s">
        <v>7</v>
      </c>
      <c r="H3" s="332" t="s">
        <v>250</v>
      </c>
      <c r="I3" s="318" t="s">
        <v>11</v>
      </c>
      <c r="J3" s="318" t="s">
        <v>7</v>
      </c>
      <c r="K3" s="332" t="s">
        <v>250</v>
      </c>
      <c r="L3" s="318" t="s">
        <v>11</v>
      </c>
      <c r="M3" s="318" t="s">
        <v>7</v>
      </c>
      <c r="N3" s="431"/>
    </row>
    <row r="4" spans="1:14" s="230" customFormat="1" ht="15.75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144">
        <v>7</v>
      </c>
      <c r="H4" s="144">
        <v>8</v>
      </c>
      <c r="I4" s="144">
        <v>9</v>
      </c>
      <c r="J4" s="144">
        <v>10</v>
      </c>
      <c r="K4" s="144">
        <v>11</v>
      </c>
      <c r="L4" s="144">
        <v>12</v>
      </c>
      <c r="M4" s="144">
        <v>13</v>
      </c>
      <c r="N4" s="144">
        <v>14</v>
      </c>
    </row>
    <row r="5" spans="1:14" s="11" customFormat="1" ht="15" customHeight="1">
      <c r="A5" s="81">
        <v>1</v>
      </c>
      <c r="B5" s="170" t="s">
        <v>69</v>
      </c>
      <c r="C5" s="168" t="s">
        <v>25</v>
      </c>
      <c r="D5" s="169">
        <v>55.999999999999993</v>
      </c>
      <c r="E5" s="352">
        <v>0</v>
      </c>
      <c r="F5" s="4"/>
      <c r="G5" s="4">
        <f>F5*D5</f>
        <v>0</v>
      </c>
      <c r="H5" s="340">
        <v>12.36</v>
      </c>
      <c r="I5" s="4"/>
      <c r="J5" s="4">
        <f>I5*D5</f>
        <v>0</v>
      </c>
      <c r="K5" s="340">
        <v>0</v>
      </c>
      <c r="L5" s="4"/>
      <c r="M5" s="4">
        <f>L5*D5</f>
        <v>0</v>
      </c>
      <c r="N5" s="4">
        <f>M5+J5+G5</f>
        <v>0</v>
      </c>
    </row>
    <row r="6" spans="1:14" s="172" customFormat="1" ht="16.5">
      <c r="A6" s="66" t="s">
        <v>14</v>
      </c>
      <c r="B6" s="165" t="s">
        <v>70</v>
      </c>
      <c r="C6" s="166" t="s">
        <v>71</v>
      </c>
      <c r="D6" s="67">
        <v>0.80000000000000016</v>
      </c>
      <c r="E6" s="352">
        <v>326.70000000000005</v>
      </c>
      <c r="F6" s="329"/>
      <c r="G6" s="4">
        <f t="shared" ref="G6:G17" si="0">F6*D6</f>
        <v>0</v>
      </c>
      <c r="H6" s="340">
        <v>107.99999999999999</v>
      </c>
      <c r="I6" s="329"/>
      <c r="J6" s="4">
        <f t="shared" ref="J6:J17" si="1">I6*D6</f>
        <v>0</v>
      </c>
      <c r="K6" s="340">
        <v>0</v>
      </c>
      <c r="L6" s="329"/>
      <c r="M6" s="4">
        <f t="shared" ref="M6:M17" si="2">L6*D6</f>
        <v>0</v>
      </c>
      <c r="N6" s="4">
        <f t="shared" ref="N6:N17" si="3">M6+J6+G6</f>
        <v>0</v>
      </c>
    </row>
    <row r="7" spans="1:14" s="172" customFormat="1" ht="16.5">
      <c r="A7" s="66" t="s">
        <v>15</v>
      </c>
      <c r="B7" s="165" t="s">
        <v>184</v>
      </c>
      <c r="C7" s="286" t="s">
        <v>185</v>
      </c>
      <c r="D7" s="288">
        <v>8.0000000000000002E-3</v>
      </c>
      <c r="E7" s="352">
        <v>26352</v>
      </c>
      <c r="F7" s="329"/>
      <c r="G7" s="4">
        <f t="shared" si="0"/>
        <v>0</v>
      </c>
      <c r="H7" s="340">
        <v>0</v>
      </c>
      <c r="I7" s="329"/>
      <c r="J7" s="4">
        <f t="shared" si="1"/>
        <v>0</v>
      </c>
      <c r="K7" s="340">
        <v>177.03000000000006</v>
      </c>
      <c r="L7" s="329"/>
      <c r="M7" s="4">
        <f t="shared" si="2"/>
        <v>0</v>
      </c>
      <c r="N7" s="4">
        <f t="shared" si="3"/>
        <v>0</v>
      </c>
    </row>
    <row r="8" spans="1:14" s="172" customFormat="1" ht="16.5">
      <c r="A8" s="66" t="s">
        <v>16</v>
      </c>
      <c r="B8" s="165" t="s">
        <v>186</v>
      </c>
      <c r="C8" s="286" t="s">
        <v>185</v>
      </c>
      <c r="D8" s="288">
        <v>8.0000000000000002E-3</v>
      </c>
      <c r="E8" s="352">
        <v>16470</v>
      </c>
      <c r="F8" s="329"/>
      <c r="G8" s="4">
        <f t="shared" si="0"/>
        <v>0</v>
      </c>
      <c r="H8" s="340">
        <v>0</v>
      </c>
      <c r="I8" s="329"/>
      <c r="J8" s="4">
        <f t="shared" si="1"/>
        <v>0</v>
      </c>
      <c r="K8" s="340">
        <v>194.58</v>
      </c>
      <c r="L8" s="329"/>
      <c r="M8" s="4">
        <f t="shared" si="2"/>
        <v>0</v>
      </c>
      <c r="N8" s="4">
        <f t="shared" si="3"/>
        <v>0</v>
      </c>
    </row>
    <row r="9" spans="1:14" s="108" customFormat="1" ht="15">
      <c r="A9" s="106">
        <v>5</v>
      </c>
      <c r="B9" s="98" t="s">
        <v>47</v>
      </c>
      <c r="C9" s="106" t="s">
        <v>29</v>
      </c>
      <c r="D9" s="107">
        <v>74</v>
      </c>
      <c r="E9" s="352">
        <v>0</v>
      </c>
      <c r="F9" s="329"/>
      <c r="G9" s="4">
        <f t="shared" si="0"/>
        <v>0</v>
      </c>
      <c r="H9" s="340">
        <v>0</v>
      </c>
      <c r="I9" s="329"/>
      <c r="J9" s="4">
        <f t="shared" si="1"/>
        <v>0</v>
      </c>
      <c r="K9" s="340">
        <v>5.82</v>
      </c>
      <c r="L9" s="48"/>
      <c r="M9" s="4">
        <f t="shared" si="2"/>
        <v>0</v>
      </c>
      <c r="N9" s="4">
        <f t="shared" si="3"/>
        <v>0</v>
      </c>
    </row>
    <row r="10" spans="1:14" s="172" customFormat="1" ht="27">
      <c r="A10" s="66" t="s">
        <v>128</v>
      </c>
      <c r="B10" s="165" t="s">
        <v>187</v>
      </c>
      <c r="C10" s="166" t="s">
        <v>188</v>
      </c>
      <c r="D10" s="174">
        <v>0.114</v>
      </c>
      <c r="E10" s="352">
        <v>5317.9</v>
      </c>
      <c r="F10" s="329"/>
      <c r="G10" s="4">
        <f t="shared" si="0"/>
        <v>0</v>
      </c>
      <c r="H10" s="340">
        <v>2465.6</v>
      </c>
      <c r="I10" s="329"/>
      <c r="J10" s="4">
        <f t="shared" si="1"/>
        <v>0</v>
      </c>
      <c r="K10" s="340">
        <v>640</v>
      </c>
      <c r="L10" s="329"/>
      <c r="M10" s="4">
        <f t="shared" si="2"/>
        <v>0</v>
      </c>
      <c r="N10" s="4">
        <f t="shared" si="3"/>
        <v>0</v>
      </c>
    </row>
    <row r="11" spans="1:14" s="172" customFormat="1" ht="16.5">
      <c r="A11" s="66" t="s">
        <v>18</v>
      </c>
      <c r="B11" s="165" t="s">
        <v>189</v>
      </c>
      <c r="C11" s="166" t="s">
        <v>188</v>
      </c>
      <c r="D11" s="174">
        <v>0.29099999999999998</v>
      </c>
      <c r="E11" s="352">
        <v>11832.6</v>
      </c>
      <c r="F11" s="329"/>
      <c r="G11" s="4">
        <f t="shared" si="0"/>
        <v>0</v>
      </c>
      <c r="H11" s="340">
        <v>2470.1999999999998</v>
      </c>
      <c r="I11" s="329"/>
      <c r="J11" s="4">
        <f t="shared" si="1"/>
        <v>0</v>
      </c>
      <c r="K11" s="340">
        <v>648</v>
      </c>
      <c r="L11" s="329"/>
      <c r="M11" s="4">
        <f t="shared" si="2"/>
        <v>0</v>
      </c>
      <c r="N11" s="4">
        <f t="shared" si="3"/>
        <v>0</v>
      </c>
    </row>
    <row r="12" spans="1:14" s="172" customFormat="1" ht="27">
      <c r="A12" s="66" t="s">
        <v>134</v>
      </c>
      <c r="B12" s="165" t="s">
        <v>196</v>
      </c>
      <c r="C12" s="166" t="s">
        <v>188</v>
      </c>
      <c r="D12" s="67">
        <v>0.12</v>
      </c>
      <c r="E12" s="352">
        <v>1709.3</v>
      </c>
      <c r="F12" s="329"/>
      <c r="G12" s="4">
        <f t="shared" si="0"/>
        <v>0</v>
      </c>
      <c r="H12" s="340">
        <v>441.14</v>
      </c>
      <c r="I12" s="329"/>
      <c r="J12" s="4">
        <f t="shared" si="1"/>
        <v>0</v>
      </c>
      <c r="K12" s="340">
        <v>180.8</v>
      </c>
      <c r="L12" s="329"/>
      <c r="M12" s="4">
        <f t="shared" si="2"/>
        <v>0</v>
      </c>
      <c r="N12" s="4">
        <f t="shared" si="3"/>
        <v>0</v>
      </c>
    </row>
    <row r="13" spans="1:14" s="172" customFormat="1" ht="40.5">
      <c r="A13" s="66" t="s">
        <v>138</v>
      </c>
      <c r="B13" s="231" t="s">
        <v>190</v>
      </c>
      <c r="C13" s="234" t="s">
        <v>71</v>
      </c>
      <c r="D13" s="289">
        <v>8.9340000000000003E-2</v>
      </c>
      <c r="E13" s="352">
        <v>8521.4303335571967</v>
      </c>
      <c r="F13" s="329"/>
      <c r="G13" s="4">
        <f t="shared" si="0"/>
        <v>0</v>
      </c>
      <c r="H13" s="340">
        <v>636</v>
      </c>
      <c r="I13" s="329"/>
      <c r="J13" s="4">
        <f t="shared" si="1"/>
        <v>0</v>
      </c>
      <c r="K13" s="340">
        <v>285.60000000000002</v>
      </c>
      <c r="L13" s="207"/>
      <c r="M13" s="4">
        <f t="shared" si="2"/>
        <v>0</v>
      </c>
      <c r="N13" s="4">
        <f t="shared" si="3"/>
        <v>0</v>
      </c>
    </row>
    <row r="14" spans="1:14" s="172" customFormat="1" ht="27">
      <c r="A14" s="66" t="s">
        <v>64</v>
      </c>
      <c r="B14" s="165" t="s">
        <v>191</v>
      </c>
      <c r="C14" s="166" t="s">
        <v>192</v>
      </c>
      <c r="D14" s="67">
        <v>4.1500000000000004</v>
      </c>
      <c r="E14" s="352">
        <v>3.5951999999999997</v>
      </c>
      <c r="F14" s="329"/>
      <c r="G14" s="4">
        <f t="shared" si="0"/>
        <v>0</v>
      </c>
      <c r="H14" s="340">
        <v>2.6208</v>
      </c>
      <c r="I14" s="329"/>
      <c r="J14" s="4">
        <f t="shared" si="1"/>
        <v>0</v>
      </c>
      <c r="K14" s="340">
        <v>0.06</v>
      </c>
      <c r="L14" s="329"/>
      <c r="M14" s="4">
        <f t="shared" si="2"/>
        <v>0</v>
      </c>
      <c r="N14" s="4">
        <f t="shared" si="3"/>
        <v>0</v>
      </c>
    </row>
    <row r="15" spans="1:14" s="172" customFormat="1" ht="16.5">
      <c r="A15" s="66" t="s">
        <v>65</v>
      </c>
      <c r="B15" s="165" t="s">
        <v>193</v>
      </c>
      <c r="C15" s="166" t="s">
        <v>139</v>
      </c>
      <c r="D15" s="67">
        <v>1</v>
      </c>
      <c r="E15" s="352">
        <v>650.70000000000005</v>
      </c>
      <c r="F15" s="329"/>
      <c r="G15" s="4">
        <f t="shared" si="0"/>
        <v>0</v>
      </c>
      <c r="H15" s="340">
        <v>67.199999999999989</v>
      </c>
      <c r="I15" s="329"/>
      <c r="J15" s="4">
        <f t="shared" si="1"/>
        <v>0</v>
      </c>
      <c r="K15" s="340">
        <v>3.64</v>
      </c>
      <c r="L15" s="329"/>
      <c r="M15" s="4">
        <f t="shared" si="2"/>
        <v>0</v>
      </c>
      <c r="N15" s="4">
        <f t="shared" si="3"/>
        <v>0</v>
      </c>
    </row>
    <row r="16" spans="1:14" s="172" customFormat="1" ht="40.5">
      <c r="A16" s="66" t="s">
        <v>66</v>
      </c>
      <c r="B16" s="165" t="s">
        <v>194</v>
      </c>
      <c r="C16" s="166" t="s">
        <v>71</v>
      </c>
      <c r="D16" s="67">
        <v>0.26939999999999997</v>
      </c>
      <c r="E16" s="352">
        <v>6987.6677505567932</v>
      </c>
      <c r="F16" s="329"/>
      <c r="G16" s="4">
        <f t="shared" si="0"/>
        <v>0</v>
      </c>
      <c r="H16" s="340">
        <v>755.99999999999989</v>
      </c>
      <c r="I16" s="329"/>
      <c r="J16" s="4">
        <f t="shared" si="1"/>
        <v>0</v>
      </c>
      <c r="K16" s="340">
        <v>203.2</v>
      </c>
      <c r="L16" s="329"/>
      <c r="M16" s="4">
        <f t="shared" si="2"/>
        <v>0</v>
      </c>
      <c r="N16" s="4">
        <f t="shared" si="3"/>
        <v>0</v>
      </c>
    </row>
    <row r="17" spans="1:38" s="172" customFormat="1" ht="27">
      <c r="A17" s="66" t="s">
        <v>67</v>
      </c>
      <c r="B17" s="165" t="s">
        <v>191</v>
      </c>
      <c r="C17" s="166" t="s">
        <v>192</v>
      </c>
      <c r="D17" s="67">
        <v>14.506799999999998</v>
      </c>
      <c r="E17" s="352">
        <v>3.5951999999999993</v>
      </c>
      <c r="F17" s="329"/>
      <c r="G17" s="4">
        <f t="shared" si="0"/>
        <v>0</v>
      </c>
      <c r="H17" s="340">
        <v>2.6208</v>
      </c>
      <c r="I17" s="329"/>
      <c r="J17" s="4">
        <f t="shared" si="1"/>
        <v>0</v>
      </c>
      <c r="K17" s="340">
        <v>0.06</v>
      </c>
      <c r="L17" s="329"/>
      <c r="M17" s="4">
        <f t="shared" si="2"/>
        <v>0</v>
      </c>
      <c r="N17" s="4">
        <f t="shared" si="3"/>
        <v>0</v>
      </c>
    </row>
    <row r="18" spans="1:38" s="236" customFormat="1" ht="15.75" customHeight="1">
      <c r="A18" s="66"/>
      <c r="B18" s="77" t="s">
        <v>129</v>
      </c>
      <c r="C18" s="166"/>
      <c r="D18" s="67"/>
      <c r="E18" s="67"/>
      <c r="F18" s="68"/>
      <c r="G18" s="67">
        <f>SUM(G5:G17)</f>
        <v>0</v>
      </c>
      <c r="H18" s="67"/>
      <c r="I18" s="67"/>
      <c r="J18" s="67">
        <f>SUM(J5:J17)</f>
        <v>0</v>
      </c>
      <c r="K18" s="67"/>
      <c r="L18" s="67"/>
      <c r="M18" s="67">
        <f>SUM(M5:M17)</f>
        <v>0</v>
      </c>
      <c r="N18" s="67">
        <f>SUM(N5:N17)</f>
        <v>0</v>
      </c>
    </row>
    <row r="19" spans="1:38" s="1" customFormat="1" ht="15.75" customHeight="1">
      <c r="A19" s="41"/>
      <c r="B19" s="78" t="s">
        <v>266</v>
      </c>
      <c r="C19" s="70"/>
      <c r="D19" s="71"/>
      <c r="E19" s="71"/>
      <c r="F19" s="71"/>
      <c r="G19" s="72"/>
      <c r="H19" s="72"/>
      <c r="I19" s="72"/>
      <c r="J19" s="72"/>
      <c r="K19" s="72"/>
      <c r="L19" s="72"/>
      <c r="M19" s="72"/>
      <c r="N19" s="72">
        <f>N18*C19</f>
        <v>0</v>
      </c>
    </row>
    <row r="20" spans="1:38" s="243" customFormat="1" ht="15.75" customHeight="1">
      <c r="A20" s="69"/>
      <c r="B20" s="77" t="s">
        <v>12</v>
      </c>
      <c r="C20" s="73"/>
      <c r="D20" s="74"/>
      <c r="E20" s="74"/>
      <c r="F20" s="74"/>
      <c r="G20" s="75"/>
      <c r="H20" s="75"/>
      <c r="I20" s="75"/>
      <c r="J20" s="75"/>
      <c r="K20" s="75"/>
      <c r="L20" s="75"/>
      <c r="M20" s="75"/>
      <c r="N20" s="75">
        <f>SUM(N18:N19)</f>
        <v>0</v>
      </c>
    </row>
    <row r="21" spans="1:38" s="1" customFormat="1" ht="15.75" customHeight="1">
      <c r="A21" s="41"/>
      <c r="B21" s="78" t="s">
        <v>262</v>
      </c>
      <c r="C21" s="70"/>
      <c r="D21" s="71"/>
      <c r="E21" s="71"/>
      <c r="F21" s="71"/>
      <c r="G21" s="72"/>
      <c r="H21" s="72"/>
      <c r="I21" s="72"/>
      <c r="J21" s="72"/>
      <c r="K21" s="72"/>
      <c r="L21" s="72"/>
      <c r="M21" s="72"/>
      <c r="N21" s="72">
        <f>N20*C21</f>
        <v>0</v>
      </c>
    </row>
    <row r="22" spans="1:38" s="245" customFormat="1" ht="15.75" customHeight="1">
      <c r="A22" s="69"/>
      <c r="B22" s="77" t="s">
        <v>12</v>
      </c>
      <c r="C22" s="73"/>
      <c r="D22" s="74"/>
      <c r="E22" s="74"/>
      <c r="F22" s="74"/>
      <c r="G22" s="75"/>
      <c r="H22" s="75"/>
      <c r="I22" s="75"/>
      <c r="J22" s="75"/>
      <c r="K22" s="75"/>
      <c r="L22" s="75"/>
      <c r="M22" s="75"/>
      <c r="N22" s="75">
        <f>SUM(N20:N21)</f>
        <v>0</v>
      </c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</row>
    <row r="23" spans="1:38" s="250" customFormat="1">
      <c r="A23" s="246"/>
      <c r="B23" s="247"/>
      <c r="C23" s="246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9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</row>
    <row r="24" spans="1:38" s="250" customFormat="1">
      <c r="A24" s="246"/>
      <c r="B24" s="247"/>
      <c r="C24" s="246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9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</row>
  </sheetData>
  <mergeCells count="9">
    <mergeCell ref="N2:N3"/>
    <mergeCell ref="B2:B3"/>
    <mergeCell ref="B1:M1"/>
    <mergeCell ref="A2:A3"/>
    <mergeCell ref="C2:C3"/>
    <mergeCell ref="D2:D3"/>
    <mergeCell ref="E2:G2"/>
    <mergeCell ref="H2:J2"/>
    <mergeCell ref="K2:M2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3"/>
  <sheetViews>
    <sheetView view="pageBreakPreview" topLeftCell="A25" zoomScale="130" zoomScaleNormal="90" zoomScaleSheetLayoutView="130" workbookViewId="0">
      <selection activeCell="N42" sqref="N42"/>
    </sheetView>
  </sheetViews>
  <sheetFormatPr defaultRowHeight="16.5"/>
  <cols>
    <col min="1" max="1" width="3.85546875" style="425" customWidth="1"/>
    <col min="2" max="2" width="57" style="44" customWidth="1"/>
    <col min="3" max="3" width="8.140625" style="44" customWidth="1"/>
    <col min="4" max="4" width="7.85546875" style="44" customWidth="1"/>
    <col min="5" max="5" width="11.28515625" style="44" customWidth="1"/>
    <col min="6" max="6" width="9.85546875" style="44" customWidth="1"/>
    <col min="7" max="7" width="13.7109375" style="44" bestFit="1" customWidth="1"/>
    <col min="8" max="8" width="10.5703125" style="44" customWidth="1"/>
    <col min="9" max="9" width="7.7109375" style="44" customWidth="1"/>
    <col min="10" max="11" width="12" style="44" customWidth="1"/>
    <col min="12" max="12" width="8.28515625" style="44" customWidth="1"/>
    <col min="13" max="13" width="8.85546875" style="44" customWidth="1"/>
    <col min="14" max="14" width="13.42578125" style="44" customWidth="1"/>
    <col min="15" max="15" width="9.140625" style="44"/>
    <col min="16" max="16" width="10.5703125" style="44" bestFit="1" customWidth="1"/>
    <col min="17" max="257" width="9.140625" style="44"/>
    <col min="258" max="258" width="5.42578125" style="44" customWidth="1"/>
    <col min="259" max="259" width="70.28515625" style="44" customWidth="1"/>
    <col min="260" max="260" width="12.42578125" style="44" customWidth="1"/>
    <col min="261" max="261" width="12.28515625" style="44" customWidth="1"/>
    <col min="262" max="262" width="10" style="44" customWidth="1"/>
    <col min="263" max="263" width="10.5703125" style="44" customWidth="1"/>
    <col min="264" max="264" width="11.5703125" style="44" bestFit="1" customWidth="1"/>
    <col min="265" max="265" width="14.140625" style="44" bestFit="1" customWidth="1"/>
    <col min="266" max="266" width="9.5703125" style="44" bestFit="1" customWidth="1"/>
    <col min="267" max="267" width="11.5703125" style="44" bestFit="1" customWidth="1"/>
    <col min="268" max="268" width="9.5703125" style="44" bestFit="1" customWidth="1"/>
    <col min="269" max="269" width="11.28515625" style="44" customWidth="1"/>
    <col min="270" max="270" width="14.28515625" style="44" bestFit="1" customWidth="1"/>
    <col min="271" max="513" width="9.140625" style="44"/>
    <col min="514" max="514" width="5.42578125" style="44" customWidth="1"/>
    <col min="515" max="515" width="70.28515625" style="44" customWidth="1"/>
    <col min="516" max="516" width="12.42578125" style="44" customWidth="1"/>
    <col min="517" max="517" width="12.28515625" style="44" customWidth="1"/>
    <col min="518" max="518" width="10" style="44" customWidth="1"/>
    <col min="519" max="519" width="10.5703125" style="44" customWidth="1"/>
    <col min="520" max="520" width="11.5703125" style="44" bestFit="1" customWidth="1"/>
    <col min="521" max="521" width="14.140625" style="44" bestFit="1" customWidth="1"/>
    <col min="522" max="522" width="9.5703125" style="44" bestFit="1" customWidth="1"/>
    <col min="523" max="523" width="11.5703125" style="44" bestFit="1" customWidth="1"/>
    <col min="524" max="524" width="9.5703125" style="44" bestFit="1" customWidth="1"/>
    <col min="525" max="525" width="11.28515625" style="44" customWidth="1"/>
    <col min="526" max="526" width="14.28515625" style="44" bestFit="1" customWidth="1"/>
    <col min="527" max="769" width="9.140625" style="44"/>
    <col min="770" max="770" width="5.42578125" style="44" customWidth="1"/>
    <col min="771" max="771" width="70.28515625" style="44" customWidth="1"/>
    <col min="772" max="772" width="12.42578125" style="44" customWidth="1"/>
    <col min="773" max="773" width="12.28515625" style="44" customWidth="1"/>
    <col min="774" max="774" width="10" style="44" customWidth="1"/>
    <col min="775" max="775" width="10.5703125" style="44" customWidth="1"/>
    <col min="776" max="776" width="11.5703125" style="44" bestFit="1" customWidth="1"/>
    <col min="777" max="777" width="14.140625" style="44" bestFit="1" customWidth="1"/>
    <col min="778" max="778" width="9.5703125" style="44" bestFit="1" customWidth="1"/>
    <col min="779" max="779" width="11.5703125" style="44" bestFit="1" customWidth="1"/>
    <col min="780" max="780" width="9.5703125" style="44" bestFit="1" customWidth="1"/>
    <col min="781" max="781" width="11.28515625" style="44" customWidth="1"/>
    <col min="782" max="782" width="14.28515625" style="44" bestFit="1" customWidth="1"/>
    <col min="783" max="1025" width="9.140625" style="44"/>
    <col min="1026" max="1026" width="5.42578125" style="44" customWidth="1"/>
    <col min="1027" max="1027" width="70.28515625" style="44" customWidth="1"/>
    <col min="1028" max="1028" width="12.42578125" style="44" customWidth="1"/>
    <col min="1029" max="1029" width="12.28515625" style="44" customWidth="1"/>
    <col min="1030" max="1030" width="10" style="44" customWidth="1"/>
    <col min="1031" max="1031" width="10.5703125" style="44" customWidth="1"/>
    <col min="1032" max="1032" width="11.5703125" style="44" bestFit="1" customWidth="1"/>
    <col min="1033" max="1033" width="14.140625" style="44" bestFit="1" customWidth="1"/>
    <col min="1034" max="1034" width="9.5703125" style="44" bestFit="1" customWidth="1"/>
    <col min="1035" max="1035" width="11.5703125" style="44" bestFit="1" customWidth="1"/>
    <col min="1036" max="1036" width="9.5703125" style="44" bestFit="1" customWidth="1"/>
    <col min="1037" max="1037" width="11.28515625" style="44" customWidth="1"/>
    <col min="1038" max="1038" width="14.28515625" style="44" bestFit="1" customWidth="1"/>
    <col min="1039" max="1281" width="9.140625" style="44"/>
    <col min="1282" max="1282" width="5.42578125" style="44" customWidth="1"/>
    <col min="1283" max="1283" width="70.28515625" style="44" customWidth="1"/>
    <col min="1284" max="1284" width="12.42578125" style="44" customWidth="1"/>
    <col min="1285" max="1285" width="12.28515625" style="44" customWidth="1"/>
    <col min="1286" max="1286" width="10" style="44" customWidth="1"/>
    <col min="1287" max="1287" width="10.5703125" style="44" customWidth="1"/>
    <col min="1288" max="1288" width="11.5703125" style="44" bestFit="1" customWidth="1"/>
    <col min="1289" max="1289" width="14.140625" style="44" bestFit="1" customWidth="1"/>
    <col min="1290" max="1290" width="9.5703125" style="44" bestFit="1" customWidth="1"/>
    <col min="1291" max="1291" width="11.5703125" style="44" bestFit="1" customWidth="1"/>
    <col min="1292" max="1292" width="9.5703125" style="44" bestFit="1" customWidth="1"/>
    <col min="1293" max="1293" width="11.28515625" style="44" customWidth="1"/>
    <col min="1294" max="1294" width="14.28515625" style="44" bestFit="1" customWidth="1"/>
    <col min="1295" max="1537" width="9.140625" style="44"/>
    <col min="1538" max="1538" width="5.42578125" style="44" customWidth="1"/>
    <col min="1539" max="1539" width="70.28515625" style="44" customWidth="1"/>
    <col min="1540" max="1540" width="12.42578125" style="44" customWidth="1"/>
    <col min="1541" max="1541" width="12.28515625" style="44" customWidth="1"/>
    <col min="1542" max="1542" width="10" style="44" customWidth="1"/>
    <col min="1543" max="1543" width="10.5703125" style="44" customWidth="1"/>
    <col min="1544" max="1544" width="11.5703125" style="44" bestFit="1" customWidth="1"/>
    <col min="1545" max="1545" width="14.140625" style="44" bestFit="1" customWidth="1"/>
    <col min="1546" max="1546" width="9.5703125" style="44" bestFit="1" customWidth="1"/>
    <col min="1547" max="1547" width="11.5703125" style="44" bestFit="1" customWidth="1"/>
    <col min="1548" max="1548" width="9.5703125" style="44" bestFit="1" customWidth="1"/>
    <col min="1549" max="1549" width="11.28515625" style="44" customWidth="1"/>
    <col min="1550" max="1550" width="14.28515625" style="44" bestFit="1" customWidth="1"/>
    <col min="1551" max="1793" width="9.140625" style="44"/>
    <col min="1794" max="1794" width="5.42578125" style="44" customWidth="1"/>
    <col min="1795" max="1795" width="70.28515625" style="44" customWidth="1"/>
    <col min="1796" max="1796" width="12.42578125" style="44" customWidth="1"/>
    <col min="1797" max="1797" width="12.28515625" style="44" customWidth="1"/>
    <col min="1798" max="1798" width="10" style="44" customWidth="1"/>
    <col min="1799" max="1799" width="10.5703125" style="44" customWidth="1"/>
    <col min="1800" max="1800" width="11.5703125" style="44" bestFit="1" customWidth="1"/>
    <col min="1801" max="1801" width="14.140625" style="44" bestFit="1" customWidth="1"/>
    <col min="1802" max="1802" width="9.5703125" style="44" bestFit="1" customWidth="1"/>
    <col min="1803" max="1803" width="11.5703125" style="44" bestFit="1" customWidth="1"/>
    <col min="1804" max="1804" width="9.5703125" style="44" bestFit="1" customWidth="1"/>
    <col min="1805" max="1805" width="11.28515625" style="44" customWidth="1"/>
    <col min="1806" max="1806" width="14.28515625" style="44" bestFit="1" customWidth="1"/>
    <col min="1807" max="2049" width="9.140625" style="44"/>
    <col min="2050" max="2050" width="5.42578125" style="44" customWidth="1"/>
    <col min="2051" max="2051" width="70.28515625" style="44" customWidth="1"/>
    <col min="2052" max="2052" width="12.42578125" style="44" customWidth="1"/>
    <col min="2053" max="2053" width="12.28515625" style="44" customWidth="1"/>
    <col min="2054" max="2054" width="10" style="44" customWidth="1"/>
    <col min="2055" max="2055" width="10.5703125" style="44" customWidth="1"/>
    <col min="2056" max="2056" width="11.5703125" style="44" bestFit="1" customWidth="1"/>
    <col min="2057" max="2057" width="14.140625" style="44" bestFit="1" customWidth="1"/>
    <col min="2058" max="2058" width="9.5703125" style="44" bestFit="1" customWidth="1"/>
    <col min="2059" max="2059" width="11.5703125" style="44" bestFit="1" customWidth="1"/>
    <col min="2060" max="2060" width="9.5703125" style="44" bestFit="1" customWidth="1"/>
    <col min="2061" max="2061" width="11.28515625" style="44" customWidth="1"/>
    <col min="2062" max="2062" width="14.28515625" style="44" bestFit="1" customWidth="1"/>
    <col min="2063" max="2305" width="9.140625" style="44"/>
    <col min="2306" max="2306" width="5.42578125" style="44" customWidth="1"/>
    <col min="2307" max="2307" width="70.28515625" style="44" customWidth="1"/>
    <col min="2308" max="2308" width="12.42578125" style="44" customWidth="1"/>
    <col min="2309" max="2309" width="12.28515625" style="44" customWidth="1"/>
    <col min="2310" max="2310" width="10" style="44" customWidth="1"/>
    <col min="2311" max="2311" width="10.5703125" style="44" customWidth="1"/>
    <col min="2312" max="2312" width="11.5703125" style="44" bestFit="1" customWidth="1"/>
    <col min="2313" max="2313" width="14.140625" style="44" bestFit="1" customWidth="1"/>
    <col min="2314" max="2314" width="9.5703125" style="44" bestFit="1" customWidth="1"/>
    <col min="2315" max="2315" width="11.5703125" style="44" bestFit="1" customWidth="1"/>
    <col min="2316" max="2316" width="9.5703125" style="44" bestFit="1" customWidth="1"/>
    <col min="2317" max="2317" width="11.28515625" style="44" customWidth="1"/>
    <col min="2318" max="2318" width="14.28515625" style="44" bestFit="1" customWidth="1"/>
    <col min="2319" max="2561" width="9.140625" style="44"/>
    <col min="2562" max="2562" width="5.42578125" style="44" customWidth="1"/>
    <col min="2563" max="2563" width="70.28515625" style="44" customWidth="1"/>
    <col min="2564" max="2564" width="12.42578125" style="44" customWidth="1"/>
    <col min="2565" max="2565" width="12.28515625" style="44" customWidth="1"/>
    <col min="2566" max="2566" width="10" style="44" customWidth="1"/>
    <col min="2567" max="2567" width="10.5703125" style="44" customWidth="1"/>
    <col min="2568" max="2568" width="11.5703125" style="44" bestFit="1" customWidth="1"/>
    <col min="2569" max="2569" width="14.140625" style="44" bestFit="1" customWidth="1"/>
    <col min="2570" max="2570" width="9.5703125" style="44" bestFit="1" customWidth="1"/>
    <col min="2571" max="2571" width="11.5703125" style="44" bestFit="1" customWidth="1"/>
    <col min="2572" max="2572" width="9.5703125" style="44" bestFit="1" customWidth="1"/>
    <col min="2573" max="2573" width="11.28515625" style="44" customWidth="1"/>
    <col min="2574" max="2574" width="14.28515625" style="44" bestFit="1" customWidth="1"/>
    <col min="2575" max="2817" width="9.140625" style="44"/>
    <col min="2818" max="2818" width="5.42578125" style="44" customWidth="1"/>
    <col min="2819" max="2819" width="70.28515625" style="44" customWidth="1"/>
    <col min="2820" max="2820" width="12.42578125" style="44" customWidth="1"/>
    <col min="2821" max="2821" width="12.28515625" style="44" customWidth="1"/>
    <col min="2822" max="2822" width="10" style="44" customWidth="1"/>
    <col min="2823" max="2823" width="10.5703125" style="44" customWidth="1"/>
    <col min="2824" max="2824" width="11.5703125" style="44" bestFit="1" customWidth="1"/>
    <col min="2825" max="2825" width="14.140625" style="44" bestFit="1" customWidth="1"/>
    <col min="2826" max="2826" width="9.5703125" style="44" bestFit="1" customWidth="1"/>
    <col min="2827" max="2827" width="11.5703125" style="44" bestFit="1" customWidth="1"/>
    <col min="2828" max="2828" width="9.5703125" style="44" bestFit="1" customWidth="1"/>
    <col min="2829" max="2829" width="11.28515625" style="44" customWidth="1"/>
    <col min="2830" max="2830" width="14.28515625" style="44" bestFit="1" customWidth="1"/>
    <col min="2831" max="3073" width="9.140625" style="44"/>
    <col min="3074" max="3074" width="5.42578125" style="44" customWidth="1"/>
    <col min="3075" max="3075" width="70.28515625" style="44" customWidth="1"/>
    <col min="3076" max="3076" width="12.42578125" style="44" customWidth="1"/>
    <col min="3077" max="3077" width="12.28515625" style="44" customWidth="1"/>
    <col min="3078" max="3078" width="10" style="44" customWidth="1"/>
    <col min="3079" max="3079" width="10.5703125" style="44" customWidth="1"/>
    <col min="3080" max="3080" width="11.5703125" style="44" bestFit="1" customWidth="1"/>
    <col min="3081" max="3081" width="14.140625" style="44" bestFit="1" customWidth="1"/>
    <col min="3082" max="3082" width="9.5703125" style="44" bestFit="1" customWidth="1"/>
    <col min="3083" max="3083" width="11.5703125" style="44" bestFit="1" customWidth="1"/>
    <col min="3084" max="3084" width="9.5703125" style="44" bestFit="1" customWidth="1"/>
    <col min="3085" max="3085" width="11.28515625" style="44" customWidth="1"/>
    <col min="3086" max="3086" width="14.28515625" style="44" bestFit="1" customWidth="1"/>
    <col min="3087" max="3329" width="9.140625" style="44"/>
    <col min="3330" max="3330" width="5.42578125" style="44" customWidth="1"/>
    <col min="3331" max="3331" width="70.28515625" style="44" customWidth="1"/>
    <col min="3332" max="3332" width="12.42578125" style="44" customWidth="1"/>
    <col min="3333" max="3333" width="12.28515625" style="44" customWidth="1"/>
    <col min="3334" max="3334" width="10" style="44" customWidth="1"/>
    <col min="3335" max="3335" width="10.5703125" style="44" customWidth="1"/>
    <col min="3336" max="3336" width="11.5703125" style="44" bestFit="1" customWidth="1"/>
    <col min="3337" max="3337" width="14.140625" style="44" bestFit="1" customWidth="1"/>
    <col min="3338" max="3338" width="9.5703125" style="44" bestFit="1" customWidth="1"/>
    <col min="3339" max="3339" width="11.5703125" style="44" bestFit="1" customWidth="1"/>
    <col min="3340" max="3340" width="9.5703125" style="44" bestFit="1" customWidth="1"/>
    <col min="3341" max="3341" width="11.28515625" style="44" customWidth="1"/>
    <col min="3342" max="3342" width="14.28515625" style="44" bestFit="1" customWidth="1"/>
    <col min="3343" max="3585" width="9.140625" style="44"/>
    <col min="3586" max="3586" width="5.42578125" style="44" customWidth="1"/>
    <col min="3587" max="3587" width="70.28515625" style="44" customWidth="1"/>
    <col min="3588" max="3588" width="12.42578125" style="44" customWidth="1"/>
    <col min="3589" max="3589" width="12.28515625" style="44" customWidth="1"/>
    <col min="3590" max="3590" width="10" style="44" customWidth="1"/>
    <col min="3591" max="3591" width="10.5703125" style="44" customWidth="1"/>
    <col min="3592" max="3592" width="11.5703125" style="44" bestFit="1" customWidth="1"/>
    <col min="3593" max="3593" width="14.140625" style="44" bestFit="1" customWidth="1"/>
    <col min="3594" max="3594" width="9.5703125" style="44" bestFit="1" customWidth="1"/>
    <col min="3595" max="3595" width="11.5703125" style="44" bestFit="1" customWidth="1"/>
    <col min="3596" max="3596" width="9.5703125" style="44" bestFit="1" customWidth="1"/>
    <col min="3597" max="3597" width="11.28515625" style="44" customWidth="1"/>
    <col min="3598" max="3598" width="14.28515625" style="44" bestFit="1" customWidth="1"/>
    <col min="3599" max="3841" width="9.140625" style="44"/>
    <col min="3842" max="3842" width="5.42578125" style="44" customWidth="1"/>
    <col min="3843" max="3843" width="70.28515625" style="44" customWidth="1"/>
    <col min="3844" max="3844" width="12.42578125" style="44" customWidth="1"/>
    <col min="3845" max="3845" width="12.28515625" style="44" customWidth="1"/>
    <col min="3846" max="3846" width="10" style="44" customWidth="1"/>
    <col min="3847" max="3847" width="10.5703125" style="44" customWidth="1"/>
    <col min="3848" max="3848" width="11.5703125" style="44" bestFit="1" customWidth="1"/>
    <col min="3849" max="3849" width="14.140625" style="44" bestFit="1" customWidth="1"/>
    <col min="3850" max="3850" width="9.5703125" style="44" bestFit="1" customWidth="1"/>
    <col min="3851" max="3851" width="11.5703125" style="44" bestFit="1" customWidth="1"/>
    <col min="3852" max="3852" width="9.5703125" style="44" bestFit="1" customWidth="1"/>
    <col min="3853" max="3853" width="11.28515625" style="44" customWidth="1"/>
    <col min="3854" max="3854" width="14.28515625" style="44" bestFit="1" customWidth="1"/>
    <col min="3855" max="4097" width="9.140625" style="44"/>
    <col min="4098" max="4098" width="5.42578125" style="44" customWidth="1"/>
    <col min="4099" max="4099" width="70.28515625" style="44" customWidth="1"/>
    <col min="4100" max="4100" width="12.42578125" style="44" customWidth="1"/>
    <col min="4101" max="4101" width="12.28515625" style="44" customWidth="1"/>
    <col min="4102" max="4102" width="10" style="44" customWidth="1"/>
    <col min="4103" max="4103" width="10.5703125" style="44" customWidth="1"/>
    <col min="4104" max="4104" width="11.5703125" style="44" bestFit="1" customWidth="1"/>
    <col min="4105" max="4105" width="14.140625" style="44" bestFit="1" customWidth="1"/>
    <col min="4106" max="4106" width="9.5703125" style="44" bestFit="1" customWidth="1"/>
    <col min="4107" max="4107" width="11.5703125" style="44" bestFit="1" customWidth="1"/>
    <col min="4108" max="4108" width="9.5703125" style="44" bestFit="1" customWidth="1"/>
    <col min="4109" max="4109" width="11.28515625" style="44" customWidth="1"/>
    <col min="4110" max="4110" width="14.28515625" style="44" bestFit="1" customWidth="1"/>
    <col min="4111" max="4353" width="9.140625" style="44"/>
    <col min="4354" max="4354" width="5.42578125" style="44" customWidth="1"/>
    <col min="4355" max="4355" width="70.28515625" style="44" customWidth="1"/>
    <col min="4356" max="4356" width="12.42578125" style="44" customWidth="1"/>
    <col min="4357" max="4357" width="12.28515625" style="44" customWidth="1"/>
    <col min="4358" max="4358" width="10" style="44" customWidth="1"/>
    <col min="4359" max="4359" width="10.5703125" style="44" customWidth="1"/>
    <col min="4360" max="4360" width="11.5703125" style="44" bestFit="1" customWidth="1"/>
    <col min="4361" max="4361" width="14.140625" style="44" bestFit="1" customWidth="1"/>
    <col min="4362" max="4362" width="9.5703125" style="44" bestFit="1" customWidth="1"/>
    <col min="4363" max="4363" width="11.5703125" style="44" bestFit="1" customWidth="1"/>
    <col min="4364" max="4364" width="9.5703125" style="44" bestFit="1" customWidth="1"/>
    <col min="4365" max="4365" width="11.28515625" style="44" customWidth="1"/>
    <col min="4366" max="4366" width="14.28515625" style="44" bestFit="1" customWidth="1"/>
    <col min="4367" max="4609" width="9.140625" style="44"/>
    <col min="4610" max="4610" width="5.42578125" style="44" customWidth="1"/>
    <col min="4611" max="4611" width="70.28515625" style="44" customWidth="1"/>
    <col min="4612" max="4612" width="12.42578125" style="44" customWidth="1"/>
    <col min="4613" max="4613" width="12.28515625" style="44" customWidth="1"/>
    <col min="4614" max="4614" width="10" style="44" customWidth="1"/>
    <col min="4615" max="4615" width="10.5703125" style="44" customWidth="1"/>
    <col min="4616" max="4616" width="11.5703125" style="44" bestFit="1" customWidth="1"/>
    <col min="4617" max="4617" width="14.140625" style="44" bestFit="1" customWidth="1"/>
    <col min="4618" max="4618" width="9.5703125" style="44" bestFit="1" customWidth="1"/>
    <col min="4619" max="4619" width="11.5703125" style="44" bestFit="1" customWidth="1"/>
    <col min="4620" max="4620" width="9.5703125" style="44" bestFit="1" customWidth="1"/>
    <col min="4621" max="4621" width="11.28515625" style="44" customWidth="1"/>
    <col min="4622" max="4622" width="14.28515625" style="44" bestFit="1" customWidth="1"/>
    <col min="4623" max="4865" width="9.140625" style="44"/>
    <col min="4866" max="4866" width="5.42578125" style="44" customWidth="1"/>
    <col min="4867" max="4867" width="70.28515625" style="44" customWidth="1"/>
    <col min="4868" max="4868" width="12.42578125" style="44" customWidth="1"/>
    <col min="4869" max="4869" width="12.28515625" style="44" customWidth="1"/>
    <col min="4870" max="4870" width="10" style="44" customWidth="1"/>
    <col min="4871" max="4871" width="10.5703125" style="44" customWidth="1"/>
    <col min="4872" max="4872" width="11.5703125" style="44" bestFit="1" customWidth="1"/>
    <col min="4873" max="4873" width="14.140625" style="44" bestFit="1" customWidth="1"/>
    <col min="4874" max="4874" width="9.5703125" style="44" bestFit="1" customWidth="1"/>
    <col min="4875" max="4875" width="11.5703125" style="44" bestFit="1" customWidth="1"/>
    <col min="4876" max="4876" width="9.5703125" style="44" bestFit="1" customWidth="1"/>
    <col min="4877" max="4877" width="11.28515625" style="44" customWidth="1"/>
    <col min="4878" max="4878" width="14.28515625" style="44" bestFit="1" customWidth="1"/>
    <col min="4879" max="5121" width="9.140625" style="44"/>
    <col min="5122" max="5122" width="5.42578125" style="44" customWidth="1"/>
    <col min="5123" max="5123" width="70.28515625" style="44" customWidth="1"/>
    <col min="5124" max="5124" width="12.42578125" style="44" customWidth="1"/>
    <col min="5125" max="5125" width="12.28515625" style="44" customWidth="1"/>
    <col min="5126" max="5126" width="10" style="44" customWidth="1"/>
    <col min="5127" max="5127" width="10.5703125" style="44" customWidth="1"/>
    <col min="5128" max="5128" width="11.5703125" style="44" bestFit="1" customWidth="1"/>
    <col min="5129" max="5129" width="14.140625" style="44" bestFit="1" customWidth="1"/>
    <col min="5130" max="5130" width="9.5703125" style="44" bestFit="1" customWidth="1"/>
    <col min="5131" max="5131" width="11.5703125" style="44" bestFit="1" customWidth="1"/>
    <col min="5132" max="5132" width="9.5703125" style="44" bestFit="1" customWidth="1"/>
    <col min="5133" max="5133" width="11.28515625" style="44" customWidth="1"/>
    <col min="5134" max="5134" width="14.28515625" style="44" bestFit="1" customWidth="1"/>
    <col min="5135" max="5377" width="9.140625" style="44"/>
    <col min="5378" max="5378" width="5.42578125" style="44" customWidth="1"/>
    <col min="5379" max="5379" width="70.28515625" style="44" customWidth="1"/>
    <col min="5380" max="5380" width="12.42578125" style="44" customWidth="1"/>
    <col min="5381" max="5381" width="12.28515625" style="44" customWidth="1"/>
    <col min="5382" max="5382" width="10" style="44" customWidth="1"/>
    <col min="5383" max="5383" width="10.5703125" style="44" customWidth="1"/>
    <col min="5384" max="5384" width="11.5703125" style="44" bestFit="1" customWidth="1"/>
    <col min="5385" max="5385" width="14.140625" style="44" bestFit="1" customWidth="1"/>
    <col min="5386" max="5386" width="9.5703125" style="44" bestFit="1" customWidth="1"/>
    <col min="5387" max="5387" width="11.5703125" style="44" bestFit="1" customWidth="1"/>
    <col min="5388" max="5388" width="9.5703125" style="44" bestFit="1" customWidth="1"/>
    <col min="5389" max="5389" width="11.28515625" style="44" customWidth="1"/>
    <col min="5390" max="5390" width="14.28515625" style="44" bestFit="1" customWidth="1"/>
    <col min="5391" max="5633" width="9.140625" style="44"/>
    <col min="5634" max="5634" width="5.42578125" style="44" customWidth="1"/>
    <col min="5635" max="5635" width="70.28515625" style="44" customWidth="1"/>
    <col min="5636" max="5636" width="12.42578125" style="44" customWidth="1"/>
    <col min="5637" max="5637" width="12.28515625" style="44" customWidth="1"/>
    <col min="5638" max="5638" width="10" style="44" customWidth="1"/>
    <col min="5639" max="5639" width="10.5703125" style="44" customWidth="1"/>
    <col min="5640" max="5640" width="11.5703125" style="44" bestFit="1" customWidth="1"/>
    <col min="5641" max="5641" width="14.140625" style="44" bestFit="1" customWidth="1"/>
    <col min="5642" max="5642" width="9.5703125" style="44" bestFit="1" customWidth="1"/>
    <col min="5643" max="5643" width="11.5703125" style="44" bestFit="1" customWidth="1"/>
    <col min="5644" max="5644" width="9.5703125" style="44" bestFit="1" customWidth="1"/>
    <col min="5645" max="5645" width="11.28515625" style="44" customWidth="1"/>
    <col min="5646" max="5646" width="14.28515625" style="44" bestFit="1" customWidth="1"/>
    <col min="5647" max="5889" width="9.140625" style="44"/>
    <col min="5890" max="5890" width="5.42578125" style="44" customWidth="1"/>
    <col min="5891" max="5891" width="70.28515625" style="44" customWidth="1"/>
    <col min="5892" max="5892" width="12.42578125" style="44" customWidth="1"/>
    <col min="5893" max="5893" width="12.28515625" style="44" customWidth="1"/>
    <col min="5894" max="5894" width="10" style="44" customWidth="1"/>
    <col min="5895" max="5895" width="10.5703125" style="44" customWidth="1"/>
    <col min="5896" max="5896" width="11.5703125" style="44" bestFit="1" customWidth="1"/>
    <col min="5897" max="5897" width="14.140625" style="44" bestFit="1" customWidth="1"/>
    <col min="5898" max="5898" width="9.5703125" style="44" bestFit="1" customWidth="1"/>
    <col min="5899" max="5899" width="11.5703125" style="44" bestFit="1" customWidth="1"/>
    <col min="5900" max="5900" width="9.5703125" style="44" bestFit="1" customWidth="1"/>
    <col min="5901" max="5901" width="11.28515625" style="44" customWidth="1"/>
    <col min="5902" max="5902" width="14.28515625" style="44" bestFit="1" customWidth="1"/>
    <col min="5903" max="6145" width="9.140625" style="44"/>
    <col min="6146" max="6146" width="5.42578125" style="44" customWidth="1"/>
    <col min="6147" max="6147" width="70.28515625" style="44" customWidth="1"/>
    <col min="6148" max="6148" width="12.42578125" style="44" customWidth="1"/>
    <col min="6149" max="6149" width="12.28515625" style="44" customWidth="1"/>
    <col min="6150" max="6150" width="10" style="44" customWidth="1"/>
    <col min="6151" max="6151" width="10.5703125" style="44" customWidth="1"/>
    <col min="6152" max="6152" width="11.5703125" style="44" bestFit="1" customWidth="1"/>
    <col min="6153" max="6153" width="14.140625" style="44" bestFit="1" customWidth="1"/>
    <col min="6154" max="6154" width="9.5703125" style="44" bestFit="1" customWidth="1"/>
    <col min="6155" max="6155" width="11.5703125" style="44" bestFit="1" customWidth="1"/>
    <col min="6156" max="6156" width="9.5703125" style="44" bestFit="1" customWidth="1"/>
    <col min="6157" max="6157" width="11.28515625" style="44" customWidth="1"/>
    <col min="6158" max="6158" width="14.28515625" style="44" bestFit="1" customWidth="1"/>
    <col min="6159" max="6401" width="9.140625" style="44"/>
    <col min="6402" max="6402" width="5.42578125" style="44" customWidth="1"/>
    <col min="6403" max="6403" width="70.28515625" style="44" customWidth="1"/>
    <col min="6404" max="6404" width="12.42578125" style="44" customWidth="1"/>
    <col min="6405" max="6405" width="12.28515625" style="44" customWidth="1"/>
    <col min="6406" max="6406" width="10" style="44" customWidth="1"/>
    <col min="6407" max="6407" width="10.5703125" style="44" customWidth="1"/>
    <col min="6408" max="6408" width="11.5703125" style="44" bestFit="1" customWidth="1"/>
    <col min="6409" max="6409" width="14.140625" style="44" bestFit="1" customWidth="1"/>
    <col min="6410" max="6410" width="9.5703125" style="44" bestFit="1" customWidth="1"/>
    <col min="6411" max="6411" width="11.5703125" style="44" bestFit="1" customWidth="1"/>
    <col min="6412" max="6412" width="9.5703125" style="44" bestFit="1" customWidth="1"/>
    <col min="6413" max="6413" width="11.28515625" style="44" customWidth="1"/>
    <col min="6414" max="6414" width="14.28515625" style="44" bestFit="1" customWidth="1"/>
    <col min="6415" max="6657" width="9.140625" style="44"/>
    <col min="6658" max="6658" width="5.42578125" style="44" customWidth="1"/>
    <col min="6659" max="6659" width="70.28515625" style="44" customWidth="1"/>
    <col min="6660" max="6660" width="12.42578125" style="44" customWidth="1"/>
    <col min="6661" max="6661" width="12.28515625" style="44" customWidth="1"/>
    <col min="6662" max="6662" width="10" style="44" customWidth="1"/>
    <col min="6663" max="6663" width="10.5703125" style="44" customWidth="1"/>
    <col min="6664" max="6664" width="11.5703125" style="44" bestFit="1" customWidth="1"/>
    <col min="6665" max="6665" width="14.140625" style="44" bestFit="1" customWidth="1"/>
    <col min="6666" max="6666" width="9.5703125" style="44" bestFit="1" customWidth="1"/>
    <col min="6667" max="6667" width="11.5703125" style="44" bestFit="1" customWidth="1"/>
    <col min="6668" max="6668" width="9.5703125" style="44" bestFit="1" customWidth="1"/>
    <col min="6669" max="6669" width="11.28515625" style="44" customWidth="1"/>
    <col min="6670" max="6670" width="14.28515625" style="44" bestFit="1" customWidth="1"/>
    <col min="6671" max="6913" width="9.140625" style="44"/>
    <col min="6914" max="6914" width="5.42578125" style="44" customWidth="1"/>
    <col min="6915" max="6915" width="70.28515625" style="44" customWidth="1"/>
    <col min="6916" max="6916" width="12.42578125" style="44" customWidth="1"/>
    <col min="6917" max="6917" width="12.28515625" style="44" customWidth="1"/>
    <col min="6918" max="6918" width="10" style="44" customWidth="1"/>
    <col min="6919" max="6919" width="10.5703125" style="44" customWidth="1"/>
    <col min="6920" max="6920" width="11.5703125" style="44" bestFit="1" customWidth="1"/>
    <col min="6921" max="6921" width="14.140625" style="44" bestFit="1" customWidth="1"/>
    <col min="6922" max="6922" width="9.5703125" style="44" bestFit="1" customWidth="1"/>
    <col min="6923" max="6923" width="11.5703125" style="44" bestFit="1" customWidth="1"/>
    <col min="6924" max="6924" width="9.5703125" style="44" bestFit="1" customWidth="1"/>
    <col min="6925" max="6925" width="11.28515625" style="44" customWidth="1"/>
    <col min="6926" max="6926" width="14.28515625" style="44" bestFit="1" customWidth="1"/>
    <col min="6927" max="7169" width="9.140625" style="44"/>
    <col min="7170" max="7170" width="5.42578125" style="44" customWidth="1"/>
    <col min="7171" max="7171" width="70.28515625" style="44" customWidth="1"/>
    <col min="7172" max="7172" width="12.42578125" style="44" customWidth="1"/>
    <col min="7173" max="7173" width="12.28515625" style="44" customWidth="1"/>
    <col min="7174" max="7174" width="10" style="44" customWidth="1"/>
    <col min="7175" max="7175" width="10.5703125" style="44" customWidth="1"/>
    <col min="7176" max="7176" width="11.5703125" style="44" bestFit="1" customWidth="1"/>
    <col min="7177" max="7177" width="14.140625" style="44" bestFit="1" customWidth="1"/>
    <col min="7178" max="7178" width="9.5703125" style="44" bestFit="1" customWidth="1"/>
    <col min="7179" max="7179" width="11.5703125" style="44" bestFit="1" customWidth="1"/>
    <col min="7180" max="7180" width="9.5703125" style="44" bestFit="1" customWidth="1"/>
    <col min="7181" max="7181" width="11.28515625" style="44" customWidth="1"/>
    <col min="7182" max="7182" width="14.28515625" style="44" bestFit="1" customWidth="1"/>
    <col min="7183" max="7425" width="9.140625" style="44"/>
    <col min="7426" max="7426" width="5.42578125" style="44" customWidth="1"/>
    <col min="7427" max="7427" width="70.28515625" style="44" customWidth="1"/>
    <col min="7428" max="7428" width="12.42578125" style="44" customWidth="1"/>
    <col min="7429" max="7429" width="12.28515625" style="44" customWidth="1"/>
    <col min="7430" max="7430" width="10" style="44" customWidth="1"/>
    <col min="7431" max="7431" width="10.5703125" style="44" customWidth="1"/>
    <col min="7432" max="7432" width="11.5703125" style="44" bestFit="1" customWidth="1"/>
    <col min="7433" max="7433" width="14.140625" style="44" bestFit="1" customWidth="1"/>
    <col min="7434" max="7434" width="9.5703125" style="44" bestFit="1" customWidth="1"/>
    <col min="7435" max="7435" width="11.5703125" style="44" bestFit="1" customWidth="1"/>
    <col min="7436" max="7436" width="9.5703125" style="44" bestFit="1" customWidth="1"/>
    <col min="7437" max="7437" width="11.28515625" style="44" customWidth="1"/>
    <col min="7438" max="7438" width="14.28515625" style="44" bestFit="1" customWidth="1"/>
    <col min="7439" max="7681" width="9.140625" style="44"/>
    <col min="7682" max="7682" width="5.42578125" style="44" customWidth="1"/>
    <col min="7683" max="7683" width="70.28515625" style="44" customWidth="1"/>
    <col min="7684" max="7684" width="12.42578125" style="44" customWidth="1"/>
    <col min="7685" max="7685" width="12.28515625" style="44" customWidth="1"/>
    <col min="7686" max="7686" width="10" style="44" customWidth="1"/>
    <col min="7687" max="7687" width="10.5703125" style="44" customWidth="1"/>
    <col min="7688" max="7688" width="11.5703125" style="44" bestFit="1" customWidth="1"/>
    <col min="7689" max="7689" width="14.140625" style="44" bestFit="1" customWidth="1"/>
    <col min="7690" max="7690" width="9.5703125" style="44" bestFit="1" customWidth="1"/>
    <col min="7691" max="7691" width="11.5703125" style="44" bestFit="1" customWidth="1"/>
    <col min="7692" max="7692" width="9.5703125" style="44" bestFit="1" customWidth="1"/>
    <col min="7693" max="7693" width="11.28515625" style="44" customWidth="1"/>
    <col min="7694" max="7694" width="14.28515625" style="44" bestFit="1" customWidth="1"/>
    <col min="7695" max="7937" width="9.140625" style="44"/>
    <col min="7938" max="7938" width="5.42578125" style="44" customWidth="1"/>
    <col min="7939" max="7939" width="70.28515625" style="44" customWidth="1"/>
    <col min="7940" max="7940" width="12.42578125" style="44" customWidth="1"/>
    <col min="7941" max="7941" width="12.28515625" style="44" customWidth="1"/>
    <col min="7942" max="7942" width="10" style="44" customWidth="1"/>
    <col min="7943" max="7943" width="10.5703125" style="44" customWidth="1"/>
    <col min="7944" max="7944" width="11.5703125" style="44" bestFit="1" customWidth="1"/>
    <col min="7945" max="7945" width="14.140625" style="44" bestFit="1" customWidth="1"/>
    <col min="7946" max="7946" width="9.5703125" style="44" bestFit="1" customWidth="1"/>
    <col min="7947" max="7947" width="11.5703125" style="44" bestFit="1" customWidth="1"/>
    <col min="7948" max="7948" width="9.5703125" style="44" bestFit="1" customWidth="1"/>
    <col min="7949" max="7949" width="11.28515625" style="44" customWidth="1"/>
    <col min="7950" max="7950" width="14.28515625" style="44" bestFit="1" customWidth="1"/>
    <col min="7951" max="8193" width="9.140625" style="44"/>
    <col min="8194" max="8194" width="5.42578125" style="44" customWidth="1"/>
    <col min="8195" max="8195" width="70.28515625" style="44" customWidth="1"/>
    <col min="8196" max="8196" width="12.42578125" style="44" customWidth="1"/>
    <col min="8197" max="8197" width="12.28515625" style="44" customWidth="1"/>
    <col min="8198" max="8198" width="10" style="44" customWidth="1"/>
    <col min="8199" max="8199" width="10.5703125" style="44" customWidth="1"/>
    <col min="8200" max="8200" width="11.5703125" style="44" bestFit="1" customWidth="1"/>
    <col min="8201" max="8201" width="14.140625" style="44" bestFit="1" customWidth="1"/>
    <col min="8202" max="8202" width="9.5703125" style="44" bestFit="1" customWidth="1"/>
    <col min="8203" max="8203" width="11.5703125" style="44" bestFit="1" customWidth="1"/>
    <col min="8204" max="8204" width="9.5703125" style="44" bestFit="1" customWidth="1"/>
    <col min="8205" max="8205" width="11.28515625" style="44" customWidth="1"/>
    <col min="8206" max="8206" width="14.28515625" style="44" bestFit="1" customWidth="1"/>
    <col min="8207" max="8449" width="9.140625" style="44"/>
    <col min="8450" max="8450" width="5.42578125" style="44" customWidth="1"/>
    <col min="8451" max="8451" width="70.28515625" style="44" customWidth="1"/>
    <col min="8452" max="8452" width="12.42578125" style="44" customWidth="1"/>
    <col min="8453" max="8453" width="12.28515625" style="44" customWidth="1"/>
    <col min="8454" max="8454" width="10" style="44" customWidth="1"/>
    <col min="8455" max="8455" width="10.5703125" style="44" customWidth="1"/>
    <col min="8456" max="8456" width="11.5703125" style="44" bestFit="1" customWidth="1"/>
    <col min="8457" max="8457" width="14.140625" style="44" bestFit="1" customWidth="1"/>
    <col min="8458" max="8458" width="9.5703125" style="44" bestFit="1" customWidth="1"/>
    <col min="8459" max="8459" width="11.5703125" style="44" bestFit="1" customWidth="1"/>
    <col min="8460" max="8460" width="9.5703125" style="44" bestFit="1" customWidth="1"/>
    <col min="8461" max="8461" width="11.28515625" style="44" customWidth="1"/>
    <col min="8462" max="8462" width="14.28515625" style="44" bestFit="1" customWidth="1"/>
    <col min="8463" max="8705" width="9.140625" style="44"/>
    <col min="8706" max="8706" width="5.42578125" style="44" customWidth="1"/>
    <col min="8707" max="8707" width="70.28515625" style="44" customWidth="1"/>
    <col min="8708" max="8708" width="12.42578125" style="44" customWidth="1"/>
    <col min="8709" max="8709" width="12.28515625" style="44" customWidth="1"/>
    <col min="8710" max="8710" width="10" style="44" customWidth="1"/>
    <col min="8711" max="8711" width="10.5703125" style="44" customWidth="1"/>
    <col min="8712" max="8712" width="11.5703125" style="44" bestFit="1" customWidth="1"/>
    <col min="8713" max="8713" width="14.140625" style="44" bestFit="1" customWidth="1"/>
    <col min="8714" max="8714" width="9.5703125" style="44" bestFit="1" customWidth="1"/>
    <col min="8715" max="8715" width="11.5703125" style="44" bestFit="1" customWidth="1"/>
    <col min="8716" max="8716" width="9.5703125" style="44" bestFit="1" customWidth="1"/>
    <col min="8717" max="8717" width="11.28515625" style="44" customWidth="1"/>
    <col min="8718" max="8718" width="14.28515625" style="44" bestFit="1" customWidth="1"/>
    <col min="8719" max="8961" width="9.140625" style="44"/>
    <col min="8962" max="8962" width="5.42578125" style="44" customWidth="1"/>
    <col min="8963" max="8963" width="70.28515625" style="44" customWidth="1"/>
    <col min="8964" max="8964" width="12.42578125" style="44" customWidth="1"/>
    <col min="8965" max="8965" width="12.28515625" style="44" customWidth="1"/>
    <col min="8966" max="8966" width="10" style="44" customWidth="1"/>
    <col min="8967" max="8967" width="10.5703125" style="44" customWidth="1"/>
    <col min="8968" max="8968" width="11.5703125" style="44" bestFit="1" customWidth="1"/>
    <col min="8969" max="8969" width="14.140625" style="44" bestFit="1" customWidth="1"/>
    <col min="8970" max="8970" width="9.5703125" style="44" bestFit="1" customWidth="1"/>
    <col min="8971" max="8971" width="11.5703125" style="44" bestFit="1" customWidth="1"/>
    <col min="8972" max="8972" width="9.5703125" style="44" bestFit="1" customWidth="1"/>
    <col min="8973" max="8973" width="11.28515625" style="44" customWidth="1"/>
    <col min="8974" max="8974" width="14.28515625" style="44" bestFit="1" customWidth="1"/>
    <col min="8975" max="9217" width="9.140625" style="44"/>
    <col min="9218" max="9218" width="5.42578125" style="44" customWidth="1"/>
    <col min="9219" max="9219" width="70.28515625" style="44" customWidth="1"/>
    <col min="9220" max="9220" width="12.42578125" style="44" customWidth="1"/>
    <col min="9221" max="9221" width="12.28515625" style="44" customWidth="1"/>
    <col min="9222" max="9222" width="10" style="44" customWidth="1"/>
    <col min="9223" max="9223" width="10.5703125" style="44" customWidth="1"/>
    <col min="9224" max="9224" width="11.5703125" style="44" bestFit="1" customWidth="1"/>
    <col min="9225" max="9225" width="14.140625" style="44" bestFit="1" customWidth="1"/>
    <col min="9226" max="9226" width="9.5703125" style="44" bestFit="1" customWidth="1"/>
    <col min="9227" max="9227" width="11.5703125" style="44" bestFit="1" customWidth="1"/>
    <col min="9228" max="9228" width="9.5703125" style="44" bestFit="1" customWidth="1"/>
    <col min="9229" max="9229" width="11.28515625" style="44" customWidth="1"/>
    <col min="9230" max="9230" width="14.28515625" style="44" bestFit="1" customWidth="1"/>
    <col min="9231" max="9473" width="9.140625" style="44"/>
    <col min="9474" max="9474" width="5.42578125" style="44" customWidth="1"/>
    <col min="9475" max="9475" width="70.28515625" style="44" customWidth="1"/>
    <col min="9476" max="9476" width="12.42578125" style="44" customWidth="1"/>
    <col min="9477" max="9477" width="12.28515625" style="44" customWidth="1"/>
    <col min="9478" max="9478" width="10" style="44" customWidth="1"/>
    <col min="9479" max="9479" width="10.5703125" style="44" customWidth="1"/>
    <col min="9480" max="9480" width="11.5703125" style="44" bestFit="1" customWidth="1"/>
    <col min="9481" max="9481" width="14.140625" style="44" bestFit="1" customWidth="1"/>
    <col min="9482" max="9482" width="9.5703125" style="44" bestFit="1" customWidth="1"/>
    <col min="9483" max="9483" width="11.5703125" style="44" bestFit="1" customWidth="1"/>
    <col min="9484" max="9484" width="9.5703125" style="44" bestFit="1" customWidth="1"/>
    <col min="9485" max="9485" width="11.28515625" style="44" customWidth="1"/>
    <col min="9486" max="9486" width="14.28515625" style="44" bestFit="1" customWidth="1"/>
    <col min="9487" max="9729" width="9.140625" style="44"/>
    <col min="9730" max="9730" width="5.42578125" style="44" customWidth="1"/>
    <col min="9731" max="9731" width="70.28515625" style="44" customWidth="1"/>
    <col min="9732" max="9732" width="12.42578125" style="44" customWidth="1"/>
    <col min="9733" max="9733" width="12.28515625" style="44" customWidth="1"/>
    <col min="9734" max="9734" width="10" style="44" customWidth="1"/>
    <col min="9735" max="9735" width="10.5703125" style="44" customWidth="1"/>
    <col min="9736" max="9736" width="11.5703125" style="44" bestFit="1" customWidth="1"/>
    <col min="9737" max="9737" width="14.140625" style="44" bestFit="1" customWidth="1"/>
    <col min="9738" max="9738" width="9.5703125" style="44" bestFit="1" customWidth="1"/>
    <col min="9739" max="9739" width="11.5703125" style="44" bestFit="1" customWidth="1"/>
    <col min="9740" max="9740" width="9.5703125" style="44" bestFit="1" customWidth="1"/>
    <col min="9741" max="9741" width="11.28515625" style="44" customWidth="1"/>
    <col min="9742" max="9742" width="14.28515625" style="44" bestFit="1" customWidth="1"/>
    <col min="9743" max="9985" width="9.140625" style="44"/>
    <col min="9986" max="9986" width="5.42578125" style="44" customWidth="1"/>
    <col min="9987" max="9987" width="70.28515625" style="44" customWidth="1"/>
    <col min="9988" max="9988" width="12.42578125" style="44" customWidth="1"/>
    <col min="9989" max="9989" width="12.28515625" style="44" customWidth="1"/>
    <col min="9990" max="9990" width="10" style="44" customWidth="1"/>
    <col min="9991" max="9991" width="10.5703125" style="44" customWidth="1"/>
    <col min="9992" max="9992" width="11.5703125" style="44" bestFit="1" customWidth="1"/>
    <col min="9993" max="9993" width="14.140625" style="44" bestFit="1" customWidth="1"/>
    <col min="9994" max="9994" width="9.5703125" style="44" bestFit="1" customWidth="1"/>
    <col min="9995" max="9995" width="11.5703125" style="44" bestFit="1" customWidth="1"/>
    <col min="9996" max="9996" width="9.5703125" style="44" bestFit="1" customWidth="1"/>
    <col min="9997" max="9997" width="11.28515625" style="44" customWidth="1"/>
    <col min="9998" max="9998" width="14.28515625" style="44" bestFit="1" customWidth="1"/>
    <col min="9999" max="10241" width="9.140625" style="44"/>
    <col min="10242" max="10242" width="5.42578125" style="44" customWidth="1"/>
    <col min="10243" max="10243" width="70.28515625" style="44" customWidth="1"/>
    <col min="10244" max="10244" width="12.42578125" style="44" customWidth="1"/>
    <col min="10245" max="10245" width="12.28515625" style="44" customWidth="1"/>
    <col min="10246" max="10246" width="10" style="44" customWidth="1"/>
    <col min="10247" max="10247" width="10.5703125" style="44" customWidth="1"/>
    <col min="10248" max="10248" width="11.5703125" style="44" bestFit="1" customWidth="1"/>
    <col min="10249" max="10249" width="14.140625" style="44" bestFit="1" customWidth="1"/>
    <col min="10250" max="10250" width="9.5703125" style="44" bestFit="1" customWidth="1"/>
    <col min="10251" max="10251" width="11.5703125" style="44" bestFit="1" customWidth="1"/>
    <col min="10252" max="10252" width="9.5703125" style="44" bestFit="1" customWidth="1"/>
    <col min="10253" max="10253" width="11.28515625" style="44" customWidth="1"/>
    <col min="10254" max="10254" width="14.28515625" style="44" bestFit="1" customWidth="1"/>
    <col min="10255" max="10497" width="9.140625" style="44"/>
    <col min="10498" max="10498" width="5.42578125" style="44" customWidth="1"/>
    <col min="10499" max="10499" width="70.28515625" style="44" customWidth="1"/>
    <col min="10500" max="10500" width="12.42578125" style="44" customWidth="1"/>
    <col min="10501" max="10501" width="12.28515625" style="44" customWidth="1"/>
    <col min="10502" max="10502" width="10" style="44" customWidth="1"/>
    <col min="10503" max="10503" width="10.5703125" style="44" customWidth="1"/>
    <col min="10504" max="10504" width="11.5703125" style="44" bestFit="1" customWidth="1"/>
    <col min="10505" max="10505" width="14.140625" style="44" bestFit="1" customWidth="1"/>
    <col min="10506" max="10506" width="9.5703125" style="44" bestFit="1" customWidth="1"/>
    <col min="10507" max="10507" width="11.5703125" style="44" bestFit="1" customWidth="1"/>
    <col min="10508" max="10508" width="9.5703125" style="44" bestFit="1" customWidth="1"/>
    <col min="10509" max="10509" width="11.28515625" style="44" customWidth="1"/>
    <col min="10510" max="10510" width="14.28515625" style="44" bestFit="1" customWidth="1"/>
    <col min="10511" max="10753" width="9.140625" style="44"/>
    <col min="10754" max="10754" width="5.42578125" style="44" customWidth="1"/>
    <col min="10755" max="10755" width="70.28515625" style="44" customWidth="1"/>
    <col min="10756" max="10756" width="12.42578125" style="44" customWidth="1"/>
    <col min="10757" max="10757" width="12.28515625" style="44" customWidth="1"/>
    <col min="10758" max="10758" width="10" style="44" customWidth="1"/>
    <col min="10759" max="10759" width="10.5703125" style="44" customWidth="1"/>
    <col min="10760" max="10760" width="11.5703125" style="44" bestFit="1" customWidth="1"/>
    <col min="10761" max="10761" width="14.140625" style="44" bestFit="1" customWidth="1"/>
    <col min="10762" max="10762" width="9.5703125" style="44" bestFit="1" customWidth="1"/>
    <col min="10763" max="10763" width="11.5703125" style="44" bestFit="1" customWidth="1"/>
    <col min="10764" max="10764" width="9.5703125" style="44" bestFit="1" customWidth="1"/>
    <col min="10765" max="10765" width="11.28515625" style="44" customWidth="1"/>
    <col min="10766" max="10766" width="14.28515625" style="44" bestFit="1" customWidth="1"/>
    <col min="10767" max="11009" width="9.140625" style="44"/>
    <col min="11010" max="11010" width="5.42578125" style="44" customWidth="1"/>
    <col min="11011" max="11011" width="70.28515625" style="44" customWidth="1"/>
    <col min="11012" max="11012" width="12.42578125" style="44" customWidth="1"/>
    <col min="11013" max="11013" width="12.28515625" style="44" customWidth="1"/>
    <col min="11014" max="11014" width="10" style="44" customWidth="1"/>
    <col min="11015" max="11015" width="10.5703125" style="44" customWidth="1"/>
    <col min="11016" max="11016" width="11.5703125" style="44" bestFit="1" customWidth="1"/>
    <col min="11017" max="11017" width="14.140625" style="44" bestFit="1" customWidth="1"/>
    <col min="11018" max="11018" width="9.5703125" style="44" bestFit="1" customWidth="1"/>
    <col min="11019" max="11019" width="11.5703125" style="44" bestFit="1" customWidth="1"/>
    <col min="11020" max="11020" width="9.5703125" style="44" bestFit="1" customWidth="1"/>
    <col min="11021" max="11021" width="11.28515625" style="44" customWidth="1"/>
    <col min="11022" max="11022" width="14.28515625" style="44" bestFit="1" customWidth="1"/>
    <col min="11023" max="11265" width="9.140625" style="44"/>
    <col min="11266" max="11266" width="5.42578125" style="44" customWidth="1"/>
    <col min="11267" max="11267" width="70.28515625" style="44" customWidth="1"/>
    <col min="11268" max="11268" width="12.42578125" style="44" customWidth="1"/>
    <col min="11269" max="11269" width="12.28515625" style="44" customWidth="1"/>
    <col min="11270" max="11270" width="10" style="44" customWidth="1"/>
    <col min="11271" max="11271" width="10.5703125" style="44" customWidth="1"/>
    <col min="11272" max="11272" width="11.5703125" style="44" bestFit="1" customWidth="1"/>
    <col min="11273" max="11273" width="14.140625" style="44" bestFit="1" customWidth="1"/>
    <col min="11274" max="11274" width="9.5703125" style="44" bestFit="1" customWidth="1"/>
    <col min="11275" max="11275" width="11.5703125" style="44" bestFit="1" customWidth="1"/>
    <col min="11276" max="11276" width="9.5703125" style="44" bestFit="1" customWidth="1"/>
    <col min="11277" max="11277" width="11.28515625" style="44" customWidth="1"/>
    <col min="11278" max="11278" width="14.28515625" style="44" bestFit="1" customWidth="1"/>
    <col min="11279" max="11521" width="9.140625" style="44"/>
    <col min="11522" max="11522" width="5.42578125" style="44" customWidth="1"/>
    <col min="11523" max="11523" width="70.28515625" style="44" customWidth="1"/>
    <col min="11524" max="11524" width="12.42578125" style="44" customWidth="1"/>
    <col min="11525" max="11525" width="12.28515625" style="44" customWidth="1"/>
    <col min="11526" max="11526" width="10" style="44" customWidth="1"/>
    <col min="11527" max="11527" width="10.5703125" style="44" customWidth="1"/>
    <col min="11528" max="11528" width="11.5703125" style="44" bestFit="1" customWidth="1"/>
    <col min="11529" max="11529" width="14.140625" style="44" bestFit="1" customWidth="1"/>
    <col min="11530" max="11530" width="9.5703125" style="44" bestFit="1" customWidth="1"/>
    <col min="11531" max="11531" width="11.5703125" style="44" bestFit="1" customWidth="1"/>
    <col min="11532" max="11532" width="9.5703125" style="44" bestFit="1" customWidth="1"/>
    <col min="11533" max="11533" width="11.28515625" style="44" customWidth="1"/>
    <col min="11534" max="11534" width="14.28515625" style="44" bestFit="1" customWidth="1"/>
    <col min="11535" max="11777" width="9.140625" style="44"/>
    <col min="11778" max="11778" width="5.42578125" style="44" customWidth="1"/>
    <col min="11779" max="11779" width="70.28515625" style="44" customWidth="1"/>
    <col min="11780" max="11780" width="12.42578125" style="44" customWidth="1"/>
    <col min="11781" max="11781" width="12.28515625" style="44" customWidth="1"/>
    <col min="11782" max="11782" width="10" style="44" customWidth="1"/>
    <col min="11783" max="11783" width="10.5703125" style="44" customWidth="1"/>
    <col min="11784" max="11784" width="11.5703125" style="44" bestFit="1" customWidth="1"/>
    <col min="11785" max="11785" width="14.140625" style="44" bestFit="1" customWidth="1"/>
    <col min="11786" max="11786" width="9.5703125" style="44" bestFit="1" customWidth="1"/>
    <col min="11787" max="11787" width="11.5703125" style="44" bestFit="1" customWidth="1"/>
    <col min="11788" max="11788" width="9.5703125" style="44" bestFit="1" customWidth="1"/>
    <col min="11789" max="11789" width="11.28515625" style="44" customWidth="1"/>
    <col min="11790" max="11790" width="14.28515625" style="44" bestFit="1" customWidth="1"/>
    <col min="11791" max="12033" width="9.140625" style="44"/>
    <col min="12034" max="12034" width="5.42578125" style="44" customWidth="1"/>
    <col min="12035" max="12035" width="70.28515625" style="44" customWidth="1"/>
    <col min="12036" max="12036" width="12.42578125" style="44" customWidth="1"/>
    <col min="12037" max="12037" width="12.28515625" style="44" customWidth="1"/>
    <col min="12038" max="12038" width="10" style="44" customWidth="1"/>
    <col min="12039" max="12039" width="10.5703125" style="44" customWidth="1"/>
    <col min="12040" max="12040" width="11.5703125" style="44" bestFit="1" customWidth="1"/>
    <col min="12041" max="12041" width="14.140625" style="44" bestFit="1" customWidth="1"/>
    <col min="12042" max="12042" width="9.5703125" style="44" bestFit="1" customWidth="1"/>
    <col min="12043" max="12043" width="11.5703125" style="44" bestFit="1" customWidth="1"/>
    <col min="12044" max="12044" width="9.5703125" style="44" bestFit="1" customWidth="1"/>
    <col min="12045" max="12045" width="11.28515625" style="44" customWidth="1"/>
    <col min="12046" max="12046" width="14.28515625" style="44" bestFit="1" customWidth="1"/>
    <col min="12047" max="12289" width="9.140625" style="44"/>
    <col min="12290" max="12290" width="5.42578125" style="44" customWidth="1"/>
    <col min="12291" max="12291" width="70.28515625" style="44" customWidth="1"/>
    <col min="12292" max="12292" width="12.42578125" style="44" customWidth="1"/>
    <col min="12293" max="12293" width="12.28515625" style="44" customWidth="1"/>
    <col min="12294" max="12294" width="10" style="44" customWidth="1"/>
    <col min="12295" max="12295" width="10.5703125" style="44" customWidth="1"/>
    <col min="12296" max="12296" width="11.5703125" style="44" bestFit="1" customWidth="1"/>
    <col min="12297" max="12297" width="14.140625" style="44" bestFit="1" customWidth="1"/>
    <col min="12298" max="12298" width="9.5703125" style="44" bestFit="1" customWidth="1"/>
    <col min="12299" max="12299" width="11.5703125" style="44" bestFit="1" customWidth="1"/>
    <col min="12300" max="12300" width="9.5703125" style="44" bestFit="1" customWidth="1"/>
    <col min="12301" max="12301" width="11.28515625" style="44" customWidth="1"/>
    <col min="12302" max="12302" width="14.28515625" style="44" bestFit="1" customWidth="1"/>
    <col min="12303" max="12545" width="9.140625" style="44"/>
    <col min="12546" max="12546" width="5.42578125" style="44" customWidth="1"/>
    <col min="12547" max="12547" width="70.28515625" style="44" customWidth="1"/>
    <col min="12548" max="12548" width="12.42578125" style="44" customWidth="1"/>
    <col min="12549" max="12549" width="12.28515625" style="44" customWidth="1"/>
    <col min="12550" max="12550" width="10" style="44" customWidth="1"/>
    <col min="12551" max="12551" width="10.5703125" style="44" customWidth="1"/>
    <col min="12552" max="12552" width="11.5703125" style="44" bestFit="1" customWidth="1"/>
    <col min="12553" max="12553" width="14.140625" style="44" bestFit="1" customWidth="1"/>
    <col min="12554" max="12554" width="9.5703125" style="44" bestFit="1" customWidth="1"/>
    <col min="12555" max="12555" width="11.5703125" style="44" bestFit="1" customWidth="1"/>
    <col min="12556" max="12556" width="9.5703125" style="44" bestFit="1" customWidth="1"/>
    <col min="12557" max="12557" width="11.28515625" style="44" customWidth="1"/>
    <col min="12558" max="12558" width="14.28515625" style="44" bestFit="1" customWidth="1"/>
    <col min="12559" max="12801" width="9.140625" style="44"/>
    <col min="12802" max="12802" width="5.42578125" style="44" customWidth="1"/>
    <col min="12803" max="12803" width="70.28515625" style="44" customWidth="1"/>
    <col min="12804" max="12804" width="12.42578125" style="44" customWidth="1"/>
    <col min="12805" max="12805" width="12.28515625" style="44" customWidth="1"/>
    <col min="12806" max="12806" width="10" style="44" customWidth="1"/>
    <col min="12807" max="12807" width="10.5703125" style="44" customWidth="1"/>
    <col min="12808" max="12808" width="11.5703125" style="44" bestFit="1" customWidth="1"/>
    <col min="12809" max="12809" width="14.140625" style="44" bestFit="1" customWidth="1"/>
    <col min="12810" max="12810" width="9.5703125" style="44" bestFit="1" customWidth="1"/>
    <col min="12811" max="12811" width="11.5703125" style="44" bestFit="1" customWidth="1"/>
    <col min="12812" max="12812" width="9.5703125" style="44" bestFit="1" customWidth="1"/>
    <col min="12813" max="12813" width="11.28515625" style="44" customWidth="1"/>
    <col min="12814" max="12814" width="14.28515625" style="44" bestFit="1" customWidth="1"/>
    <col min="12815" max="13057" width="9.140625" style="44"/>
    <col min="13058" max="13058" width="5.42578125" style="44" customWidth="1"/>
    <col min="13059" max="13059" width="70.28515625" style="44" customWidth="1"/>
    <col min="13060" max="13060" width="12.42578125" style="44" customWidth="1"/>
    <col min="13061" max="13061" width="12.28515625" style="44" customWidth="1"/>
    <col min="13062" max="13062" width="10" style="44" customWidth="1"/>
    <col min="13063" max="13063" width="10.5703125" style="44" customWidth="1"/>
    <col min="13064" max="13064" width="11.5703125" style="44" bestFit="1" customWidth="1"/>
    <col min="13065" max="13065" width="14.140625" style="44" bestFit="1" customWidth="1"/>
    <col min="13066" max="13066" width="9.5703125" style="44" bestFit="1" customWidth="1"/>
    <col min="13067" max="13067" width="11.5703125" style="44" bestFit="1" customWidth="1"/>
    <col min="13068" max="13068" width="9.5703125" style="44" bestFit="1" customWidth="1"/>
    <col min="13069" max="13069" width="11.28515625" style="44" customWidth="1"/>
    <col min="13070" max="13070" width="14.28515625" style="44" bestFit="1" customWidth="1"/>
    <col min="13071" max="13313" width="9.140625" style="44"/>
    <col min="13314" max="13314" width="5.42578125" style="44" customWidth="1"/>
    <col min="13315" max="13315" width="70.28515625" style="44" customWidth="1"/>
    <col min="13316" max="13316" width="12.42578125" style="44" customWidth="1"/>
    <col min="13317" max="13317" width="12.28515625" style="44" customWidth="1"/>
    <col min="13318" max="13318" width="10" style="44" customWidth="1"/>
    <col min="13319" max="13319" width="10.5703125" style="44" customWidth="1"/>
    <col min="13320" max="13320" width="11.5703125" style="44" bestFit="1" customWidth="1"/>
    <col min="13321" max="13321" width="14.140625" style="44" bestFit="1" customWidth="1"/>
    <col min="13322" max="13322" width="9.5703125" style="44" bestFit="1" customWidth="1"/>
    <col min="13323" max="13323" width="11.5703125" style="44" bestFit="1" customWidth="1"/>
    <col min="13324" max="13324" width="9.5703125" style="44" bestFit="1" customWidth="1"/>
    <col min="13325" max="13325" width="11.28515625" style="44" customWidth="1"/>
    <col min="13326" max="13326" width="14.28515625" style="44" bestFit="1" customWidth="1"/>
    <col min="13327" max="13569" width="9.140625" style="44"/>
    <col min="13570" max="13570" width="5.42578125" style="44" customWidth="1"/>
    <col min="13571" max="13571" width="70.28515625" style="44" customWidth="1"/>
    <col min="13572" max="13572" width="12.42578125" style="44" customWidth="1"/>
    <col min="13573" max="13573" width="12.28515625" style="44" customWidth="1"/>
    <col min="13574" max="13574" width="10" style="44" customWidth="1"/>
    <col min="13575" max="13575" width="10.5703125" style="44" customWidth="1"/>
    <col min="13576" max="13576" width="11.5703125" style="44" bestFit="1" customWidth="1"/>
    <col min="13577" max="13577" width="14.140625" style="44" bestFit="1" customWidth="1"/>
    <col min="13578" max="13578" width="9.5703125" style="44" bestFit="1" customWidth="1"/>
    <col min="13579" max="13579" width="11.5703125" style="44" bestFit="1" customWidth="1"/>
    <col min="13580" max="13580" width="9.5703125" style="44" bestFit="1" customWidth="1"/>
    <col min="13581" max="13581" width="11.28515625" style="44" customWidth="1"/>
    <col min="13582" max="13582" width="14.28515625" style="44" bestFit="1" customWidth="1"/>
    <col min="13583" max="13825" width="9.140625" style="44"/>
    <col min="13826" max="13826" width="5.42578125" style="44" customWidth="1"/>
    <col min="13827" max="13827" width="70.28515625" style="44" customWidth="1"/>
    <col min="13828" max="13828" width="12.42578125" style="44" customWidth="1"/>
    <col min="13829" max="13829" width="12.28515625" style="44" customWidth="1"/>
    <col min="13830" max="13830" width="10" style="44" customWidth="1"/>
    <col min="13831" max="13831" width="10.5703125" style="44" customWidth="1"/>
    <col min="13832" max="13832" width="11.5703125" style="44" bestFit="1" customWidth="1"/>
    <col min="13833" max="13833" width="14.140625" style="44" bestFit="1" customWidth="1"/>
    <col min="13834" max="13834" width="9.5703125" style="44" bestFit="1" customWidth="1"/>
    <col min="13835" max="13835" width="11.5703125" style="44" bestFit="1" customWidth="1"/>
    <col min="13836" max="13836" width="9.5703125" style="44" bestFit="1" customWidth="1"/>
    <col min="13837" max="13837" width="11.28515625" style="44" customWidth="1"/>
    <col min="13838" max="13838" width="14.28515625" style="44" bestFit="1" customWidth="1"/>
    <col min="13839" max="14081" width="9.140625" style="44"/>
    <col min="14082" max="14082" width="5.42578125" style="44" customWidth="1"/>
    <col min="14083" max="14083" width="70.28515625" style="44" customWidth="1"/>
    <col min="14084" max="14084" width="12.42578125" style="44" customWidth="1"/>
    <col min="14085" max="14085" width="12.28515625" style="44" customWidth="1"/>
    <col min="14086" max="14086" width="10" style="44" customWidth="1"/>
    <col min="14087" max="14087" width="10.5703125" style="44" customWidth="1"/>
    <col min="14088" max="14088" width="11.5703125" style="44" bestFit="1" customWidth="1"/>
    <col min="14089" max="14089" width="14.140625" style="44" bestFit="1" customWidth="1"/>
    <col min="14090" max="14090" width="9.5703125" style="44" bestFit="1" customWidth="1"/>
    <col min="14091" max="14091" width="11.5703125" style="44" bestFit="1" customWidth="1"/>
    <col min="14092" max="14092" width="9.5703125" style="44" bestFit="1" customWidth="1"/>
    <col min="14093" max="14093" width="11.28515625" style="44" customWidth="1"/>
    <col min="14094" max="14094" width="14.28515625" style="44" bestFit="1" customWidth="1"/>
    <col min="14095" max="14337" width="9.140625" style="44"/>
    <col min="14338" max="14338" width="5.42578125" style="44" customWidth="1"/>
    <col min="14339" max="14339" width="70.28515625" style="44" customWidth="1"/>
    <col min="14340" max="14340" width="12.42578125" style="44" customWidth="1"/>
    <col min="14341" max="14341" width="12.28515625" style="44" customWidth="1"/>
    <col min="14342" max="14342" width="10" style="44" customWidth="1"/>
    <col min="14343" max="14343" width="10.5703125" style="44" customWidth="1"/>
    <col min="14344" max="14344" width="11.5703125" style="44" bestFit="1" customWidth="1"/>
    <col min="14345" max="14345" width="14.140625" style="44" bestFit="1" customWidth="1"/>
    <col min="14346" max="14346" width="9.5703125" style="44" bestFit="1" customWidth="1"/>
    <col min="14347" max="14347" width="11.5703125" style="44" bestFit="1" customWidth="1"/>
    <col min="14348" max="14348" width="9.5703125" style="44" bestFit="1" customWidth="1"/>
    <col min="14349" max="14349" width="11.28515625" style="44" customWidth="1"/>
    <col min="14350" max="14350" width="14.28515625" style="44" bestFit="1" customWidth="1"/>
    <col min="14351" max="14593" width="9.140625" style="44"/>
    <col min="14594" max="14594" width="5.42578125" style="44" customWidth="1"/>
    <col min="14595" max="14595" width="70.28515625" style="44" customWidth="1"/>
    <col min="14596" max="14596" width="12.42578125" style="44" customWidth="1"/>
    <col min="14597" max="14597" width="12.28515625" style="44" customWidth="1"/>
    <col min="14598" max="14598" width="10" style="44" customWidth="1"/>
    <col min="14599" max="14599" width="10.5703125" style="44" customWidth="1"/>
    <col min="14600" max="14600" width="11.5703125" style="44" bestFit="1" customWidth="1"/>
    <col min="14601" max="14601" width="14.140625" style="44" bestFit="1" customWidth="1"/>
    <col min="14602" max="14602" width="9.5703125" style="44" bestFit="1" customWidth="1"/>
    <col min="14603" max="14603" width="11.5703125" style="44" bestFit="1" customWidth="1"/>
    <col min="14604" max="14604" width="9.5703125" style="44" bestFit="1" customWidth="1"/>
    <col min="14605" max="14605" width="11.28515625" style="44" customWidth="1"/>
    <col min="14606" max="14606" width="14.28515625" style="44" bestFit="1" customWidth="1"/>
    <col min="14607" max="14849" width="9.140625" style="44"/>
    <col min="14850" max="14850" width="5.42578125" style="44" customWidth="1"/>
    <col min="14851" max="14851" width="70.28515625" style="44" customWidth="1"/>
    <col min="14852" max="14852" width="12.42578125" style="44" customWidth="1"/>
    <col min="14853" max="14853" width="12.28515625" style="44" customWidth="1"/>
    <col min="14854" max="14854" width="10" style="44" customWidth="1"/>
    <col min="14855" max="14855" width="10.5703125" style="44" customWidth="1"/>
    <col min="14856" max="14856" width="11.5703125" style="44" bestFit="1" customWidth="1"/>
    <col min="14857" max="14857" width="14.140625" style="44" bestFit="1" customWidth="1"/>
    <col min="14858" max="14858" width="9.5703125" style="44" bestFit="1" customWidth="1"/>
    <col min="14859" max="14859" width="11.5703125" style="44" bestFit="1" customWidth="1"/>
    <col min="14860" max="14860" width="9.5703125" style="44" bestFit="1" customWidth="1"/>
    <col min="14861" max="14861" width="11.28515625" style="44" customWidth="1"/>
    <col min="14862" max="14862" width="14.28515625" style="44" bestFit="1" customWidth="1"/>
    <col min="14863" max="15105" width="9.140625" style="44"/>
    <col min="15106" max="15106" width="5.42578125" style="44" customWidth="1"/>
    <col min="15107" max="15107" width="70.28515625" style="44" customWidth="1"/>
    <col min="15108" max="15108" width="12.42578125" style="44" customWidth="1"/>
    <col min="15109" max="15109" width="12.28515625" style="44" customWidth="1"/>
    <col min="15110" max="15110" width="10" style="44" customWidth="1"/>
    <col min="15111" max="15111" width="10.5703125" style="44" customWidth="1"/>
    <col min="15112" max="15112" width="11.5703125" style="44" bestFit="1" customWidth="1"/>
    <col min="15113" max="15113" width="14.140625" style="44" bestFit="1" customWidth="1"/>
    <col min="15114" max="15114" width="9.5703125" style="44" bestFit="1" customWidth="1"/>
    <col min="15115" max="15115" width="11.5703125" style="44" bestFit="1" customWidth="1"/>
    <col min="15116" max="15116" width="9.5703125" style="44" bestFit="1" customWidth="1"/>
    <col min="15117" max="15117" width="11.28515625" style="44" customWidth="1"/>
    <col min="15118" max="15118" width="14.28515625" style="44" bestFit="1" customWidth="1"/>
    <col min="15119" max="15361" width="9.140625" style="44"/>
    <col min="15362" max="15362" width="5.42578125" style="44" customWidth="1"/>
    <col min="15363" max="15363" width="70.28515625" style="44" customWidth="1"/>
    <col min="15364" max="15364" width="12.42578125" style="44" customWidth="1"/>
    <col min="15365" max="15365" width="12.28515625" style="44" customWidth="1"/>
    <col min="15366" max="15366" width="10" style="44" customWidth="1"/>
    <col min="15367" max="15367" width="10.5703125" style="44" customWidth="1"/>
    <col min="15368" max="15368" width="11.5703125" style="44" bestFit="1" customWidth="1"/>
    <col min="15369" max="15369" width="14.140625" style="44" bestFit="1" customWidth="1"/>
    <col min="15370" max="15370" width="9.5703125" style="44" bestFit="1" customWidth="1"/>
    <col min="15371" max="15371" width="11.5703125" style="44" bestFit="1" customWidth="1"/>
    <col min="15372" max="15372" width="9.5703125" style="44" bestFit="1" customWidth="1"/>
    <col min="15373" max="15373" width="11.28515625" style="44" customWidth="1"/>
    <col min="15374" max="15374" width="14.28515625" style="44" bestFit="1" customWidth="1"/>
    <col min="15375" max="15617" width="9.140625" style="44"/>
    <col min="15618" max="15618" width="5.42578125" style="44" customWidth="1"/>
    <col min="15619" max="15619" width="70.28515625" style="44" customWidth="1"/>
    <col min="15620" max="15620" width="12.42578125" style="44" customWidth="1"/>
    <col min="15621" max="15621" width="12.28515625" style="44" customWidth="1"/>
    <col min="15622" max="15622" width="10" style="44" customWidth="1"/>
    <col min="15623" max="15623" width="10.5703125" style="44" customWidth="1"/>
    <col min="15624" max="15624" width="11.5703125" style="44" bestFit="1" customWidth="1"/>
    <col min="15625" max="15625" width="14.140625" style="44" bestFit="1" customWidth="1"/>
    <col min="15626" max="15626" width="9.5703125" style="44" bestFit="1" customWidth="1"/>
    <col min="15627" max="15627" width="11.5703125" style="44" bestFit="1" customWidth="1"/>
    <col min="15628" max="15628" width="9.5703125" style="44" bestFit="1" customWidth="1"/>
    <col min="15629" max="15629" width="11.28515625" style="44" customWidth="1"/>
    <col min="15630" max="15630" width="14.28515625" style="44" bestFit="1" customWidth="1"/>
    <col min="15631" max="15873" width="9.140625" style="44"/>
    <col min="15874" max="15874" width="5.42578125" style="44" customWidth="1"/>
    <col min="15875" max="15875" width="70.28515625" style="44" customWidth="1"/>
    <col min="15876" max="15876" width="12.42578125" style="44" customWidth="1"/>
    <col min="15877" max="15877" width="12.28515625" style="44" customWidth="1"/>
    <col min="15878" max="15878" width="10" style="44" customWidth="1"/>
    <col min="15879" max="15879" width="10.5703125" style="44" customWidth="1"/>
    <col min="15880" max="15880" width="11.5703125" style="44" bestFit="1" customWidth="1"/>
    <col min="15881" max="15881" width="14.140625" style="44" bestFit="1" customWidth="1"/>
    <col min="15882" max="15882" width="9.5703125" style="44" bestFit="1" customWidth="1"/>
    <col min="15883" max="15883" width="11.5703125" style="44" bestFit="1" customWidth="1"/>
    <col min="15884" max="15884" width="9.5703125" style="44" bestFit="1" customWidth="1"/>
    <col min="15885" max="15885" width="11.28515625" style="44" customWidth="1"/>
    <col min="15886" max="15886" width="14.28515625" style="44" bestFit="1" customWidth="1"/>
    <col min="15887" max="16129" width="9.140625" style="44"/>
    <col min="16130" max="16130" width="5.42578125" style="44" customWidth="1"/>
    <col min="16131" max="16131" width="70.28515625" style="44" customWidth="1"/>
    <col min="16132" max="16132" width="12.42578125" style="44" customWidth="1"/>
    <col min="16133" max="16133" width="12.28515625" style="44" customWidth="1"/>
    <col min="16134" max="16134" width="10" style="44" customWidth="1"/>
    <col min="16135" max="16135" width="10.5703125" style="44" customWidth="1"/>
    <col min="16136" max="16136" width="11.5703125" style="44" bestFit="1" customWidth="1"/>
    <col min="16137" max="16137" width="14.140625" style="44" bestFit="1" customWidth="1"/>
    <col min="16138" max="16138" width="9.5703125" style="44" bestFit="1" customWidth="1"/>
    <col min="16139" max="16139" width="11.5703125" style="44" bestFit="1" customWidth="1"/>
    <col min="16140" max="16140" width="9.5703125" style="44" bestFit="1" customWidth="1"/>
    <col min="16141" max="16141" width="11.28515625" style="44" customWidth="1"/>
    <col min="16142" max="16142" width="14.28515625" style="44" bestFit="1" customWidth="1"/>
    <col min="16143" max="16384" width="9.140625" style="44"/>
  </cols>
  <sheetData>
    <row r="1" spans="1:255" s="378" customFormat="1" ht="18" customHeight="1">
      <c r="A1" s="443" t="s">
        <v>247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1:255" s="8" customFormat="1" ht="17.25" customHeight="1">
      <c r="A2" s="379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79"/>
    </row>
    <row r="3" spans="1:255" ht="27" customHeight="1">
      <c r="A3" s="434" t="s">
        <v>3</v>
      </c>
      <c r="B3" s="434" t="s">
        <v>4</v>
      </c>
      <c r="C3" s="434" t="s">
        <v>5</v>
      </c>
      <c r="D3" s="441" t="s">
        <v>6</v>
      </c>
      <c r="E3" s="435" t="s">
        <v>19</v>
      </c>
      <c r="F3" s="436"/>
      <c r="G3" s="437"/>
      <c r="H3" s="438" t="s">
        <v>8</v>
      </c>
      <c r="I3" s="439"/>
      <c r="J3" s="440"/>
      <c r="K3" s="438" t="s">
        <v>9</v>
      </c>
      <c r="L3" s="439"/>
      <c r="M3" s="440"/>
      <c r="N3" s="431" t="s">
        <v>10</v>
      </c>
    </row>
    <row r="4" spans="1:255" ht="27">
      <c r="A4" s="434"/>
      <c r="B4" s="434"/>
      <c r="C4" s="434"/>
      <c r="D4" s="442"/>
      <c r="E4" s="332" t="s">
        <v>250</v>
      </c>
      <c r="F4" s="375" t="s">
        <v>11</v>
      </c>
      <c r="G4" s="375" t="s">
        <v>7</v>
      </c>
      <c r="H4" s="332" t="s">
        <v>250</v>
      </c>
      <c r="I4" s="375" t="s">
        <v>11</v>
      </c>
      <c r="J4" s="375" t="s">
        <v>7</v>
      </c>
      <c r="K4" s="332" t="s">
        <v>250</v>
      </c>
      <c r="L4" s="375" t="s">
        <v>11</v>
      </c>
      <c r="M4" s="375" t="s">
        <v>7</v>
      </c>
      <c r="N4" s="431"/>
    </row>
    <row r="5" spans="1:255" ht="15.75">
      <c r="A5" s="144">
        <v>1</v>
      </c>
      <c r="B5" s="144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4">
        <v>8</v>
      </c>
      <c r="I5" s="144">
        <v>9</v>
      </c>
      <c r="J5" s="144">
        <v>10</v>
      </c>
      <c r="K5" s="144">
        <v>11</v>
      </c>
      <c r="L5" s="144">
        <v>12</v>
      </c>
      <c r="M5" s="144">
        <v>13</v>
      </c>
      <c r="N5" s="144">
        <v>14</v>
      </c>
    </row>
    <row r="6" spans="1:255" s="383" customFormat="1" ht="29.25" customHeight="1">
      <c r="A6" s="100"/>
      <c r="B6" s="101" t="s">
        <v>42</v>
      </c>
      <c r="C6" s="102"/>
      <c r="D6" s="103"/>
      <c r="E6" s="103"/>
      <c r="F6" s="104"/>
      <c r="G6" s="103"/>
      <c r="H6" s="103"/>
      <c r="I6" s="104"/>
      <c r="J6" s="104"/>
      <c r="K6" s="104"/>
      <c r="L6" s="381"/>
      <c r="M6" s="103"/>
      <c r="N6" s="103"/>
      <c r="O6" s="49"/>
      <c r="P6" s="49"/>
      <c r="Q6" s="49"/>
      <c r="R6" s="49"/>
      <c r="S6" s="49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2"/>
      <c r="BN6" s="382"/>
      <c r="BO6" s="382"/>
      <c r="BP6" s="382"/>
      <c r="BQ6" s="382"/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2"/>
      <c r="CD6" s="382"/>
      <c r="CE6" s="382"/>
      <c r="CF6" s="382"/>
      <c r="CG6" s="382"/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2"/>
      <c r="CT6" s="382"/>
      <c r="CU6" s="382"/>
      <c r="CV6" s="382"/>
      <c r="CW6" s="382"/>
      <c r="CX6" s="382"/>
      <c r="CY6" s="382"/>
      <c r="CZ6" s="382"/>
      <c r="DA6" s="382"/>
      <c r="DB6" s="382"/>
      <c r="DC6" s="382"/>
      <c r="DD6" s="382"/>
      <c r="DE6" s="382"/>
      <c r="DF6" s="382"/>
      <c r="DG6" s="382"/>
      <c r="DH6" s="382"/>
      <c r="DI6" s="382"/>
      <c r="DJ6" s="382"/>
      <c r="DK6" s="382"/>
      <c r="DL6" s="382"/>
      <c r="DM6" s="382"/>
      <c r="DN6" s="382"/>
      <c r="DO6" s="382"/>
      <c r="DP6" s="382"/>
      <c r="DQ6" s="382"/>
      <c r="DR6" s="382"/>
      <c r="DS6" s="382"/>
      <c r="DT6" s="382"/>
      <c r="DU6" s="382"/>
      <c r="DV6" s="382"/>
      <c r="DW6" s="382"/>
      <c r="DX6" s="382"/>
      <c r="DY6" s="382"/>
      <c r="DZ6" s="382"/>
      <c r="EA6" s="382"/>
      <c r="EB6" s="382"/>
      <c r="EC6" s="382"/>
      <c r="ED6" s="382"/>
      <c r="EE6" s="382"/>
      <c r="EF6" s="382"/>
      <c r="EG6" s="382"/>
      <c r="EH6" s="382"/>
      <c r="EI6" s="382"/>
      <c r="EJ6" s="382"/>
      <c r="EK6" s="382"/>
      <c r="EL6" s="382"/>
      <c r="EM6" s="382"/>
      <c r="EN6" s="382"/>
      <c r="EO6" s="382"/>
      <c r="EP6" s="382"/>
      <c r="EQ6" s="382"/>
      <c r="ER6" s="382"/>
      <c r="ES6" s="382"/>
      <c r="ET6" s="382"/>
      <c r="EU6" s="382"/>
      <c r="EV6" s="382"/>
      <c r="EW6" s="382"/>
      <c r="EX6" s="382"/>
      <c r="EY6" s="382"/>
      <c r="EZ6" s="382"/>
      <c r="FA6" s="382"/>
      <c r="FB6" s="382"/>
      <c r="FC6" s="382"/>
      <c r="FD6" s="382"/>
      <c r="FE6" s="382"/>
      <c r="FF6" s="382"/>
      <c r="FG6" s="382"/>
      <c r="FH6" s="382"/>
      <c r="FI6" s="382"/>
      <c r="FJ6" s="382"/>
      <c r="FK6" s="382"/>
      <c r="FL6" s="382"/>
      <c r="FM6" s="382"/>
      <c r="FN6" s="382"/>
      <c r="FO6" s="382"/>
      <c r="FP6" s="382"/>
      <c r="FQ6" s="382"/>
      <c r="FR6" s="382"/>
      <c r="FS6" s="382"/>
      <c r="FT6" s="382"/>
      <c r="FU6" s="382"/>
      <c r="FV6" s="382"/>
      <c r="FW6" s="382"/>
      <c r="FX6" s="382"/>
      <c r="FY6" s="382"/>
      <c r="FZ6" s="382"/>
      <c r="GA6" s="382"/>
      <c r="GB6" s="382"/>
      <c r="GC6" s="382"/>
      <c r="GD6" s="382"/>
      <c r="GE6" s="382"/>
      <c r="GF6" s="382"/>
      <c r="GG6" s="382"/>
      <c r="GH6" s="382"/>
      <c r="GI6" s="382"/>
      <c r="GJ6" s="382"/>
      <c r="GK6" s="382"/>
      <c r="GL6" s="382"/>
      <c r="GM6" s="382"/>
      <c r="GN6" s="382"/>
      <c r="GO6" s="382"/>
      <c r="GP6" s="382"/>
      <c r="GQ6" s="382"/>
      <c r="GR6" s="382"/>
      <c r="GS6" s="382"/>
      <c r="GT6" s="382"/>
      <c r="GU6" s="382"/>
      <c r="GV6" s="382"/>
      <c r="GW6" s="382"/>
      <c r="GX6" s="382"/>
      <c r="GY6" s="382"/>
      <c r="GZ6" s="382"/>
      <c r="HA6" s="382"/>
      <c r="HB6" s="382"/>
      <c r="HC6" s="382"/>
      <c r="HD6" s="382"/>
      <c r="HE6" s="382"/>
      <c r="HF6" s="382"/>
      <c r="HG6" s="382"/>
      <c r="HH6" s="382"/>
      <c r="HI6" s="382"/>
      <c r="HJ6" s="382"/>
      <c r="HK6" s="382"/>
      <c r="HL6" s="382"/>
      <c r="HM6" s="382"/>
      <c r="HN6" s="382"/>
      <c r="HO6" s="382"/>
      <c r="HP6" s="382"/>
      <c r="HQ6" s="382"/>
      <c r="HR6" s="382"/>
      <c r="HS6" s="382"/>
      <c r="HT6" s="382"/>
      <c r="HU6" s="382"/>
      <c r="HV6" s="382"/>
      <c r="HW6" s="382"/>
      <c r="HX6" s="382"/>
      <c r="HY6" s="382"/>
      <c r="HZ6" s="382"/>
      <c r="IA6" s="382"/>
      <c r="IB6" s="382"/>
      <c r="IC6" s="382"/>
      <c r="ID6" s="382"/>
      <c r="IE6" s="382"/>
      <c r="IF6" s="382"/>
      <c r="IG6" s="382"/>
      <c r="IH6" s="382"/>
      <c r="II6" s="382"/>
      <c r="IJ6" s="382"/>
      <c r="IK6" s="382"/>
      <c r="IL6" s="382"/>
      <c r="IM6" s="382"/>
      <c r="IN6" s="382"/>
      <c r="IO6" s="382"/>
      <c r="IP6" s="382"/>
      <c r="IQ6" s="382"/>
      <c r="IR6" s="382"/>
      <c r="IS6" s="382"/>
      <c r="IT6" s="382"/>
      <c r="IU6" s="382"/>
    </row>
    <row r="7" spans="1:255" ht="27.75" customHeight="1">
      <c r="A7" s="57" t="s">
        <v>13</v>
      </c>
      <c r="B7" s="98" t="s">
        <v>44</v>
      </c>
      <c r="C7" s="99" t="s">
        <v>25</v>
      </c>
      <c r="D7" s="85">
        <v>73.382400000000004</v>
      </c>
      <c r="E7" s="333">
        <v>0</v>
      </c>
      <c r="F7" s="330"/>
      <c r="G7" s="330">
        <f>F7*D7</f>
        <v>0</v>
      </c>
      <c r="H7" s="333">
        <v>23.280000000000005</v>
      </c>
      <c r="I7" s="330"/>
      <c r="J7" s="330">
        <f>I7*D7</f>
        <v>0</v>
      </c>
      <c r="K7" s="333">
        <v>0</v>
      </c>
      <c r="L7" s="330"/>
      <c r="M7" s="330">
        <f>L7*D7</f>
        <v>0</v>
      </c>
      <c r="N7" s="384">
        <f t="shared" ref="N7:N32" si="0">M7+J7+G7</f>
        <v>0</v>
      </c>
      <c r="O7" s="56"/>
      <c r="P7" s="56"/>
      <c r="Q7" s="56"/>
      <c r="R7" s="56"/>
      <c r="S7" s="56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ht="27.75" customHeight="1">
      <c r="A8" s="57" t="s">
        <v>14</v>
      </c>
      <c r="B8" s="98" t="s">
        <v>81</v>
      </c>
      <c r="C8" s="99" t="s">
        <v>25</v>
      </c>
      <c r="D8" s="85">
        <v>7.0276800000000001</v>
      </c>
      <c r="E8" s="333">
        <v>15.605</v>
      </c>
      <c r="F8" s="330"/>
      <c r="G8" s="330">
        <f t="shared" ref="G8:G22" si="1">F8*D8</f>
        <v>0</v>
      </c>
      <c r="H8" s="333">
        <v>6.9420000000000002</v>
      </c>
      <c r="I8" s="330"/>
      <c r="J8" s="330">
        <f t="shared" ref="J8:J32" si="2">I8*D8</f>
        <v>0</v>
      </c>
      <c r="K8" s="333">
        <v>1.48</v>
      </c>
      <c r="L8" s="330"/>
      <c r="M8" s="330">
        <f t="shared" ref="M8:M22" si="3">L8*D8</f>
        <v>0</v>
      </c>
      <c r="N8" s="384">
        <f t="shared" si="0"/>
        <v>0</v>
      </c>
      <c r="O8" s="56"/>
      <c r="P8" s="56"/>
      <c r="Q8" s="56"/>
      <c r="R8" s="56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</row>
    <row r="9" spans="1:255" ht="27.75" customHeight="1">
      <c r="A9" s="57" t="s">
        <v>15</v>
      </c>
      <c r="B9" s="98" t="s">
        <v>45</v>
      </c>
      <c r="C9" s="99" t="s">
        <v>25</v>
      </c>
      <c r="D9" s="85">
        <v>4.8019999999999996</v>
      </c>
      <c r="E9" s="333">
        <v>25.38</v>
      </c>
      <c r="F9" s="330"/>
      <c r="G9" s="330">
        <f t="shared" si="1"/>
        <v>0</v>
      </c>
      <c r="H9" s="333">
        <v>6.9419999999999993</v>
      </c>
      <c r="I9" s="330"/>
      <c r="J9" s="330">
        <f t="shared" si="2"/>
        <v>0</v>
      </c>
      <c r="K9" s="333">
        <v>1.48</v>
      </c>
      <c r="L9" s="330"/>
      <c r="M9" s="330">
        <f t="shared" si="3"/>
        <v>0</v>
      </c>
      <c r="N9" s="384">
        <f t="shared" si="0"/>
        <v>0</v>
      </c>
      <c r="O9" s="56"/>
      <c r="P9" s="56"/>
      <c r="Q9" s="56"/>
      <c r="R9" s="56"/>
      <c r="S9" s="56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s="179" customFormat="1" ht="25.5">
      <c r="A10" s="175">
        <v>4</v>
      </c>
      <c r="B10" s="385" t="s">
        <v>95</v>
      </c>
      <c r="C10" s="177" t="s">
        <v>38</v>
      </c>
      <c r="D10" s="201">
        <v>0.96040000000000003</v>
      </c>
      <c r="E10" s="333">
        <v>118.76</v>
      </c>
      <c r="F10" s="330"/>
      <c r="G10" s="330">
        <f t="shared" si="1"/>
        <v>0</v>
      </c>
      <c r="H10" s="333">
        <v>10.686</v>
      </c>
      <c r="I10" s="330"/>
      <c r="J10" s="330">
        <f t="shared" si="2"/>
        <v>0</v>
      </c>
      <c r="K10" s="333">
        <v>1.1319999999999997</v>
      </c>
      <c r="L10" s="362"/>
      <c r="M10" s="330">
        <f t="shared" si="3"/>
        <v>0</v>
      </c>
      <c r="N10" s="384">
        <f t="shared" si="0"/>
        <v>0</v>
      </c>
      <c r="P10" s="386"/>
      <c r="Q10"/>
      <c r="R10" s="387"/>
      <c r="S10" s="387"/>
      <c r="T10" s="387"/>
    </row>
    <row r="11" spans="1:255" s="179" customFormat="1" ht="25.5">
      <c r="A11" s="175">
        <v>5</v>
      </c>
      <c r="B11" s="385" t="s">
        <v>82</v>
      </c>
      <c r="C11" s="177" t="s">
        <v>38</v>
      </c>
      <c r="D11" s="178">
        <v>22.611999999999998</v>
      </c>
      <c r="E11" s="333">
        <v>156.1207</v>
      </c>
      <c r="F11" s="330"/>
      <c r="G11" s="330">
        <f t="shared" si="1"/>
        <v>0</v>
      </c>
      <c r="H11" s="333">
        <v>51.947999999999993</v>
      </c>
      <c r="I11" s="330"/>
      <c r="J11" s="330">
        <f t="shared" si="2"/>
        <v>0</v>
      </c>
      <c r="K11" s="333">
        <v>2.36</v>
      </c>
      <c r="L11" s="362"/>
      <c r="M11" s="330">
        <f t="shared" si="3"/>
        <v>0</v>
      </c>
      <c r="N11" s="384">
        <f t="shared" si="0"/>
        <v>0</v>
      </c>
      <c r="O11" s="183"/>
      <c r="P11"/>
      <c r="Q11" s="184"/>
      <c r="R11"/>
      <c r="S11"/>
      <c r="T11"/>
    </row>
    <row r="12" spans="1:255" s="179" customFormat="1" ht="13.5">
      <c r="A12" s="175">
        <v>6</v>
      </c>
      <c r="B12" s="385" t="s">
        <v>73</v>
      </c>
      <c r="C12" s="186" t="s">
        <v>74</v>
      </c>
      <c r="D12" s="187">
        <v>0.69520000000000004</v>
      </c>
      <c r="E12" s="333">
        <v>0</v>
      </c>
      <c r="F12" s="330"/>
      <c r="G12" s="330">
        <f t="shared" si="1"/>
        <v>0</v>
      </c>
      <c r="H12" s="333">
        <v>185.64</v>
      </c>
      <c r="I12" s="330"/>
      <c r="J12" s="330">
        <f t="shared" si="2"/>
        <v>0</v>
      </c>
      <c r="K12" s="333">
        <v>10.941380000000001</v>
      </c>
      <c r="L12" s="362"/>
      <c r="M12" s="330">
        <f t="shared" si="3"/>
        <v>0</v>
      </c>
      <c r="N12" s="384">
        <f t="shared" si="0"/>
        <v>0</v>
      </c>
      <c r="Q12" s="185"/>
      <c r="R12" s="185"/>
      <c r="S12" s="185"/>
      <c r="T12" s="185"/>
      <c r="U12" s="185"/>
      <c r="V12" s="185"/>
      <c r="W12" s="185"/>
    </row>
    <row r="13" spans="1:255" customFormat="1" ht="13.5">
      <c r="A13" s="181"/>
      <c r="B13" s="388" t="s">
        <v>75</v>
      </c>
      <c r="C13" s="190" t="s">
        <v>74</v>
      </c>
      <c r="D13" s="389">
        <v>0.25461600000000006</v>
      </c>
      <c r="E13" s="390">
        <v>2560</v>
      </c>
      <c r="F13" s="391"/>
      <c r="G13" s="330">
        <f t="shared" si="1"/>
        <v>0</v>
      </c>
      <c r="H13" s="392">
        <v>0</v>
      </c>
      <c r="I13" s="393"/>
      <c r="J13" s="330">
        <f t="shared" si="2"/>
        <v>0</v>
      </c>
      <c r="K13" s="394">
        <v>0</v>
      </c>
      <c r="L13" s="393"/>
      <c r="M13" s="330">
        <f t="shared" si="3"/>
        <v>0</v>
      </c>
      <c r="N13" s="384">
        <f t="shared" si="0"/>
        <v>0</v>
      </c>
      <c r="O13" s="191"/>
    </row>
    <row r="14" spans="1:255" customFormat="1" ht="13.5">
      <c r="A14" s="181"/>
      <c r="B14" s="388" t="s">
        <v>76</v>
      </c>
      <c r="C14" s="395" t="s">
        <v>74</v>
      </c>
      <c r="D14" s="389">
        <v>0.46144000000000002</v>
      </c>
      <c r="E14" s="396">
        <v>2280</v>
      </c>
      <c r="F14" s="190"/>
      <c r="G14" s="330">
        <f t="shared" si="1"/>
        <v>0</v>
      </c>
      <c r="H14" s="392">
        <v>0</v>
      </c>
      <c r="I14" s="393"/>
      <c r="J14" s="330">
        <f t="shared" si="2"/>
        <v>0</v>
      </c>
      <c r="K14" s="394">
        <v>0</v>
      </c>
      <c r="L14" s="393"/>
      <c r="M14" s="330">
        <f t="shared" si="3"/>
        <v>0</v>
      </c>
      <c r="N14" s="384">
        <f t="shared" si="0"/>
        <v>0</v>
      </c>
    </row>
    <row r="15" spans="1:255" s="387" customFormat="1" ht="13.5">
      <c r="A15" s="397"/>
      <c r="B15" s="388" t="s">
        <v>77</v>
      </c>
      <c r="C15" s="395" t="s">
        <v>20</v>
      </c>
      <c r="D15" s="398">
        <v>3.476</v>
      </c>
      <c r="E15" s="337">
        <v>2.8</v>
      </c>
      <c r="F15" s="399"/>
      <c r="G15" s="330">
        <f t="shared" si="1"/>
        <v>0</v>
      </c>
      <c r="H15" s="337">
        <v>0</v>
      </c>
      <c r="I15" s="399"/>
      <c r="J15" s="330">
        <f t="shared" si="2"/>
        <v>0</v>
      </c>
      <c r="K15" s="400">
        <v>0</v>
      </c>
      <c r="L15" s="399"/>
      <c r="M15" s="330">
        <f t="shared" si="3"/>
        <v>0</v>
      </c>
      <c r="N15" s="384">
        <f t="shared" si="0"/>
        <v>0</v>
      </c>
      <c r="O15" s="401"/>
      <c r="Q15" s="7"/>
      <c r="R15" s="7"/>
      <c r="S15" s="7"/>
    </row>
    <row r="16" spans="1:255" s="179" customFormat="1" ht="13.5">
      <c r="A16" s="175">
        <v>7</v>
      </c>
      <c r="B16" s="385" t="s">
        <v>181</v>
      </c>
      <c r="C16" s="177" t="s">
        <v>74</v>
      </c>
      <c r="D16" s="178">
        <v>0.45322000000000001</v>
      </c>
      <c r="E16" s="333">
        <v>2571.9593133577509</v>
      </c>
      <c r="F16" s="330"/>
      <c r="G16" s="330">
        <f t="shared" si="1"/>
        <v>0</v>
      </c>
      <c r="H16" s="333">
        <v>1638</v>
      </c>
      <c r="I16" s="330"/>
      <c r="J16" s="330">
        <f t="shared" si="2"/>
        <v>0</v>
      </c>
      <c r="K16" s="333">
        <v>5.6</v>
      </c>
      <c r="L16" s="362"/>
      <c r="M16" s="330">
        <f t="shared" si="3"/>
        <v>0</v>
      </c>
      <c r="N16" s="384">
        <f t="shared" si="0"/>
        <v>0</v>
      </c>
      <c r="O16" s="183"/>
      <c r="P16"/>
      <c r="Q16" s="184"/>
      <c r="R16"/>
      <c r="S16"/>
      <c r="T16"/>
    </row>
    <row r="17" spans="1:257" ht="27.75" customHeight="1">
      <c r="A17" s="57" t="s">
        <v>134</v>
      </c>
      <c r="B17" s="98" t="s">
        <v>39</v>
      </c>
      <c r="C17" s="99" t="s">
        <v>25</v>
      </c>
      <c r="D17" s="85">
        <v>37.980320000000006</v>
      </c>
      <c r="E17" s="333">
        <v>0</v>
      </c>
      <c r="F17" s="330"/>
      <c r="G17" s="330">
        <f t="shared" si="1"/>
        <v>0</v>
      </c>
      <c r="H17" s="333">
        <v>7.26</v>
      </c>
      <c r="I17" s="330"/>
      <c r="J17" s="330">
        <f t="shared" si="2"/>
        <v>0</v>
      </c>
      <c r="K17" s="333">
        <v>0</v>
      </c>
      <c r="L17" s="330"/>
      <c r="M17" s="330">
        <f t="shared" si="3"/>
        <v>0</v>
      </c>
      <c r="N17" s="384">
        <f t="shared" si="0"/>
        <v>0</v>
      </c>
      <c r="O17" s="56"/>
      <c r="P17" s="56"/>
      <c r="Q17" s="56"/>
      <c r="R17" s="56"/>
      <c r="S17" s="56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7" ht="27.75" customHeight="1">
      <c r="A18" s="57" t="s">
        <v>138</v>
      </c>
      <c r="B18" s="98" t="s">
        <v>46</v>
      </c>
      <c r="C18" s="99" t="s">
        <v>25</v>
      </c>
      <c r="D18" s="85">
        <v>35.402079999999998</v>
      </c>
      <c r="E18" s="333">
        <v>0</v>
      </c>
      <c r="F18" s="330"/>
      <c r="G18" s="330">
        <f t="shared" si="1"/>
        <v>0</v>
      </c>
      <c r="H18" s="333">
        <v>7.26</v>
      </c>
      <c r="I18" s="330"/>
      <c r="J18" s="330">
        <f t="shared" si="2"/>
        <v>0</v>
      </c>
      <c r="K18" s="333">
        <v>0</v>
      </c>
      <c r="L18" s="330"/>
      <c r="M18" s="330">
        <f t="shared" si="3"/>
        <v>0</v>
      </c>
      <c r="N18" s="384">
        <f t="shared" si="0"/>
        <v>0</v>
      </c>
      <c r="O18" s="56"/>
      <c r="P18" s="56"/>
      <c r="Q18" s="56"/>
      <c r="R18" s="56"/>
      <c r="S18" s="56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7" s="108" customFormat="1" ht="15">
      <c r="A19" s="106">
        <v>10</v>
      </c>
      <c r="B19" s="98" t="s">
        <v>47</v>
      </c>
      <c r="C19" s="106" t="s">
        <v>29</v>
      </c>
      <c r="D19" s="107">
        <v>65.493848</v>
      </c>
      <c r="E19" s="333">
        <v>0</v>
      </c>
      <c r="F19" s="330"/>
      <c r="G19" s="330">
        <f t="shared" si="1"/>
        <v>0</v>
      </c>
      <c r="H19" s="333">
        <v>0</v>
      </c>
      <c r="I19" s="330"/>
      <c r="J19" s="330">
        <f t="shared" si="2"/>
        <v>0</v>
      </c>
      <c r="K19" s="333">
        <v>5.82</v>
      </c>
      <c r="L19" s="48"/>
      <c r="M19" s="330">
        <f t="shared" si="3"/>
        <v>0</v>
      </c>
      <c r="N19" s="384">
        <f t="shared" si="0"/>
        <v>0</v>
      </c>
    </row>
    <row r="20" spans="1:257" ht="30">
      <c r="A20" s="57" t="s">
        <v>65</v>
      </c>
      <c r="B20" s="98" t="s">
        <v>180</v>
      </c>
      <c r="C20" s="99" t="s">
        <v>1</v>
      </c>
      <c r="D20" s="85">
        <v>4</v>
      </c>
      <c r="E20" s="333">
        <v>16502.8</v>
      </c>
      <c r="F20" s="330"/>
      <c r="G20" s="330">
        <f t="shared" si="1"/>
        <v>0</v>
      </c>
      <c r="H20" s="333">
        <v>99.059999999999988</v>
      </c>
      <c r="I20" s="330"/>
      <c r="J20" s="330">
        <f t="shared" si="2"/>
        <v>0</v>
      </c>
      <c r="K20" s="333">
        <v>76.85860000000001</v>
      </c>
      <c r="L20" s="330"/>
      <c r="M20" s="330">
        <f t="shared" si="3"/>
        <v>0</v>
      </c>
      <c r="N20" s="384">
        <f t="shared" si="0"/>
        <v>0</v>
      </c>
      <c r="O20" s="56"/>
      <c r="P20" s="56"/>
      <c r="Q20" s="56"/>
      <c r="R20" s="56"/>
      <c r="S20" s="56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7" s="279" customFormat="1" ht="13.5">
      <c r="A21" s="402">
        <v>12</v>
      </c>
      <c r="B21" s="403" t="s">
        <v>61</v>
      </c>
      <c r="C21" s="404" t="s">
        <v>28</v>
      </c>
      <c r="D21" s="405">
        <v>24</v>
      </c>
      <c r="E21" s="333">
        <v>3260</v>
      </c>
      <c r="F21" s="330"/>
      <c r="G21" s="330">
        <f t="shared" si="1"/>
        <v>0</v>
      </c>
      <c r="H21" s="333">
        <v>19.536000000000001</v>
      </c>
      <c r="I21" s="330"/>
      <c r="J21" s="330">
        <f t="shared" si="2"/>
        <v>0</v>
      </c>
      <c r="K21" s="333">
        <v>45.860500999999992</v>
      </c>
      <c r="L21" s="406"/>
      <c r="M21" s="330">
        <f t="shared" si="3"/>
        <v>0</v>
      </c>
      <c r="N21" s="384">
        <f t="shared" si="0"/>
        <v>0</v>
      </c>
      <c r="P21" s="407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</row>
    <row r="22" spans="1:257">
      <c r="A22" s="409" t="s">
        <v>67</v>
      </c>
      <c r="B22" s="410" t="s">
        <v>63</v>
      </c>
      <c r="C22" s="411" t="s">
        <v>27</v>
      </c>
      <c r="D22" s="412">
        <v>24</v>
      </c>
      <c r="E22" s="342">
        <v>0</v>
      </c>
      <c r="F22" s="413"/>
      <c r="G22" s="330">
        <f t="shared" si="1"/>
        <v>0</v>
      </c>
      <c r="H22" s="342">
        <v>355.93220338983053</v>
      </c>
      <c r="I22" s="413"/>
      <c r="J22" s="330">
        <f t="shared" si="2"/>
        <v>0</v>
      </c>
      <c r="K22" s="341">
        <v>0</v>
      </c>
      <c r="L22" s="414"/>
      <c r="M22" s="330">
        <f t="shared" si="3"/>
        <v>0</v>
      </c>
      <c r="N22" s="384">
        <f t="shared" si="0"/>
        <v>0</v>
      </c>
      <c r="O22" s="45"/>
      <c r="P22" s="45"/>
      <c r="Q22" s="45"/>
      <c r="R22" s="45"/>
      <c r="S22" s="45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</row>
    <row r="23" spans="1:257" s="279" customFormat="1" ht="13.5">
      <c r="A23" s="415"/>
      <c r="B23" s="416" t="s">
        <v>182</v>
      </c>
      <c r="C23" s="417"/>
      <c r="D23" s="103"/>
      <c r="E23" s="349"/>
      <c r="F23" s="104"/>
      <c r="G23" s="103"/>
      <c r="H23" s="342"/>
      <c r="I23" s="104"/>
      <c r="J23" s="104"/>
      <c r="K23" s="351"/>
      <c r="L23" s="103"/>
      <c r="M23" s="103"/>
      <c r="N23" s="103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</row>
    <row r="24" spans="1:257" s="378" customFormat="1" ht="15" customHeight="1">
      <c r="A24" s="418">
        <v>1</v>
      </c>
      <c r="B24" s="170" t="s">
        <v>69</v>
      </c>
      <c r="C24" s="168" t="s">
        <v>25</v>
      </c>
      <c r="D24" s="169">
        <v>61.599999999999994</v>
      </c>
      <c r="E24" s="333">
        <v>0</v>
      </c>
      <c r="F24" s="330"/>
      <c r="G24" s="330">
        <f>F24*D24</f>
        <v>0</v>
      </c>
      <c r="H24" s="333">
        <v>12.360000000000001</v>
      </c>
      <c r="I24" s="330"/>
      <c r="J24" s="330">
        <f t="shared" si="2"/>
        <v>0</v>
      </c>
      <c r="K24" s="333">
        <v>0</v>
      </c>
      <c r="L24" s="330"/>
      <c r="M24" s="330">
        <f>L24*D24</f>
        <v>0</v>
      </c>
      <c r="N24" s="384">
        <f t="shared" si="0"/>
        <v>0</v>
      </c>
    </row>
    <row r="25" spans="1:257" ht="27.75" customHeight="1">
      <c r="A25" s="57" t="s">
        <v>14</v>
      </c>
      <c r="B25" s="98" t="s">
        <v>183</v>
      </c>
      <c r="C25" s="99" t="s">
        <v>25</v>
      </c>
      <c r="D25" s="85">
        <v>8.8000000000000007</v>
      </c>
      <c r="E25" s="333">
        <v>34.234999999999992</v>
      </c>
      <c r="F25" s="330"/>
      <c r="G25" s="330">
        <f t="shared" ref="G25:G32" si="4">F25*D25</f>
        <v>0</v>
      </c>
      <c r="H25" s="333">
        <v>6.9420000000000002</v>
      </c>
      <c r="I25" s="330"/>
      <c r="J25" s="330">
        <f t="shared" si="2"/>
        <v>0</v>
      </c>
      <c r="K25" s="333">
        <v>1.48</v>
      </c>
      <c r="L25" s="330"/>
      <c r="M25" s="330">
        <f t="shared" ref="M25:M32" si="5">L25*D25</f>
        <v>0</v>
      </c>
      <c r="N25" s="384">
        <f t="shared" si="0"/>
        <v>0</v>
      </c>
      <c r="O25" s="56"/>
      <c r="P25" s="56"/>
      <c r="Q25" s="56"/>
      <c r="R25" s="56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7" ht="15.75" customHeight="1">
      <c r="A26" s="97">
        <v>3</v>
      </c>
      <c r="B26" s="419" t="s">
        <v>254</v>
      </c>
      <c r="C26" s="152" t="s">
        <v>21</v>
      </c>
      <c r="D26" s="154">
        <v>600</v>
      </c>
      <c r="E26" s="333">
        <v>3.1238644067796613</v>
      </c>
      <c r="F26" s="330"/>
      <c r="G26" s="330">
        <f>F26*D26</f>
        <v>0</v>
      </c>
      <c r="H26" s="333">
        <v>0.55199999999999994</v>
      </c>
      <c r="I26" s="330"/>
      <c r="J26" s="330">
        <f t="shared" si="2"/>
        <v>0</v>
      </c>
      <c r="K26" s="333">
        <v>0.156</v>
      </c>
      <c r="L26" s="53"/>
      <c r="M26" s="330">
        <f t="shared" si="5"/>
        <v>0</v>
      </c>
      <c r="N26" s="384">
        <f t="shared" si="0"/>
        <v>0</v>
      </c>
      <c r="O26" s="155"/>
      <c r="P26" s="155"/>
      <c r="Q26" s="155"/>
      <c r="R26" s="155"/>
      <c r="S26" s="155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  <c r="IK26" s="156"/>
      <c r="IL26" s="156"/>
      <c r="IM26" s="156"/>
      <c r="IN26" s="156"/>
      <c r="IO26" s="156"/>
      <c r="IP26" s="156"/>
      <c r="IQ26" s="156"/>
      <c r="IR26" s="156"/>
      <c r="IS26" s="156"/>
      <c r="IT26" s="156"/>
      <c r="IU26" s="156"/>
    </row>
    <row r="27" spans="1:257" s="383" customFormat="1" ht="25.5">
      <c r="A27" s="157" t="s">
        <v>16</v>
      </c>
      <c r="B27" s="420" t="s">
        <v>255</v>
      </c>
      <c r="C27" s="152" t="s">
        <v>24</v>
      </c>
      <c r="D27" s="153">
        <v>100</v>
      </c>
      <c r="E27" s="333">
        <v>46.649400000000007</v>
      </c>
      <c r="F27" s="330"/>
      <c r="G27" s="330">
        <f t="shared" si="4"/>
        <v>0</v>
      </c>
      <c r="H27" s="333">
        <v>1.61</v>
      </c>
      <c r="I27" s="330"/>
      <c r="J27" s="330">
        <f t="shared" si="2"/>
        <v>0</v>
      </c>
      <c r="K27" s="333">
        <v>1.2800000000000001E-2</v>
      </c>
      <c r="L27" s="48"/>
      <c r="M27" s="330">
        <f t="shared" si="5"/>
        <v>0</v>
      </c>
      <c r="N27" s="384">
        <f t="shared" si="0"/>
        <v>0</v>
      </c>
      <c r="O27" s="45"/>
      <c r="P27" s="45"/>
      <c r="Q27" s="45"/>
      <c r="R27" s="45"/>
      <c r="S27" s="45"/>
      <c r="T27" s="45"/>
      <c r="U27" s="45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1"/>
      <c r="CC27" s="421"/>
      <c r="CD27" s="421"/>
      <c r="CE27" s="421"/>
      <c r="CF27" s="421"/>
      <c r="CG27" s="421"/>
      <c r="CH27" s="421"/>
      <c r="CI27" s="421"/>
      <c r="CJ27" s="421"/>
      <c r="CK27" s="421"/>
      <c r="CL27" s="421"/>
      <c r="CM27" s="421"/>
      <c r="CN27" s="421"/>
      <c r="CO27" s="421"/>
      <c r="CP27" s="421"/>
      <c r="CQ27" s="421"/>
      <c r="CR27" s="421"/>
      <c r="CS27" s="421"/>
      <c r="CT27" s="421"/>
      <c r="CU27" s="421"/>
      <c r="CV27" s="421"/>
      <c r="CW27" s="421"/>
      <c r="CX27" s="421"/>
      <c r="CY27" s="421"/>
      <c r="CZ27" s="421"/>
      <c r="DA27" s="421"/>
      <c r="DB27" s="421"/>
      <c r="DC27" s="421"/>
      <c r="DD27" s="421"/>
      <c r="DE27" s="421"/>
      <c r="DF27" s="421"/>
      <c r="DG27" s="421"/>
      <c r="DH27" s="421"/>
      <c r="DI27" s="421"/>
      <c r="DJ27" s="421"/>
      <c r="DK27" s="421"/>
      <c r="DL27" s="421"/>
      <c r="DM27" s="421"/>
      <c r="DN27" s="421"/>
      <c r="DO27" s="421"/>
      <c r="DP27" s="421"/>
      <c r="DQ27" s="421"/>
      <c r="DR27" s="421"/>
      <c r="DS27" s="421"/>
      <c r="DT27" s="421"/>
      <c r="DU27" s="421"/>
      <c r="DV27" s="421"/>
      <c r="DW27" s="421"/>
      <c r="DX27" s="421"/>
      <c r="DY27" s="421"/>
      <c r="DZ27" s="421"/>
      <c r="EA27" s="421"/>
      <c r="EB27" s="421"/>
      <c r="EC27" s="421"/>
      <c r="ED27" s="421"/>
      <c r="EE27" s="421"/>
      <c r="EF27" s="421"/>
      <c r="EG27" s="421"/>
      <c r="EH27" s="421"/>
      <c r="EI27" s="421"/>
      <c r="EJ27" s="421"/>
      <c r="EK27" s="421"/>
      <c r="EL27" s="421"/>
      <c r="EM27" s="421"/>
      <c r="EN27" s="421"/>
      <c r="EO27" s="421"/>
      <c r="EP27" s="421"/>
      <c r="EQ27" s="421"/>
      <c r="ER27" s="421"/>
      <c r="ES27" s="421"/>
      <c r="ET27" s="421"/>
      <c r="EU27" s="421"/>
      <c r="EV27" s="421"/>
      <c r="EW27" s="421"/>
      <c r="EX27" s="421"/>
      <c r="EY27" s="421"/>
      <c r="EZ27" s="421"/>
      <c r="FA27" s="421"/>
      <c r="FB27" s="421"/>
      <c r="FC27" s="421"/>
      <c r="FD27" s="421"/>
      <c r="FE27" s="421"/>
      <c r="FF27" s="421"/>
      <c r="FG27" s="421"/>
      <c r="FH27" s="421"/>
      <c r="FI27" s="421"/>
      <c r="FJ27" s="421"/>
      <c r="FK27" s="421"/>
      <c r="FL27" s="421"/>
      <c r="FM27" s="421"/>
      <c r="FN27" s="421"/>
      <c r="FO27" s="421"/>
      <c r="FP27" s="421"/>
      <c r="FQ27" s="421"/>
      <c r="FR27" s="421"/>
      <c r="FS27" s="421"/>
      <c r="FT27" s="421"/>
      <c r="FU27" s="421"/>
      <c r="FV27" s="421"/>
      <c r="FW27" s="421"/>
      <c r="FX27" s="421"/>
      <c r="FY27" s="421"/>
      <c r="FZ27" s="421"/>
      <c r="GA27" s="421"/>
      <c r="GB27" s="421"/>
      <c r="GC27" s="421"/>
      <c r="GD27" s="421"/>
      <c r="GE27" s="421"/>
      <c r="GF27" s="421"/>
      <c r="GG27" s="421"/>
      <c r="GH27" s="421"/>
      <c r="GI27" s="421"/>
      <c r="GJ27" s="421"/>
      <c r="GK27" s="421"/>
      <c r="GL27" s="421"/>
      <c r="GM27" s="421"/>
      <c r="GN27" s="421"/>
      <c r="GO27" s="421"/>
      <c r="GP27" s="421"/>
      <c r="GQ27" s="421"/>
      <c r="GR27" s="421"/>
      <c r="GS27" s="421"/>
      <c r="GT27" s="421"/>
      <c r="GU27" s="421"/>
      <c r="GV27" s="421"/>
      <c r="GW27" s="421"/>
      <c r="GX27" s="421"/>
      <c r="GY27" s="421"/>
      <c r="GZ27" s="421"/>
      <c r="HA27" s="421"/>
      <c r="HB27" s="421"/>
      <c r="HC27" s="421"/>
      <c r="HD27" s="421"/>
      <c r="HE27" s="421"/>
      <c r="HF27" s="421"/>
      <c r="HG27" s="421"/>
      <c r="HH27" s="421"/>
      <c r="HI27" s="421"/>
      <c r="HJ27" s="421"/>
      <c r="HK27" s="421"/>
      <c r="HL27" s="421"/>
      <c r="HM27" s="421"/>
      <c r="HN27" s="421"/>
      <c r="HO27" s="421"/>
      <c r="HP27" s="421"/>
      <c r="HQ27" s="421"/>
      <c r="HR27" s="421"/>
      <c r="HS27" s="421"/>
      <c r="HT27" s="421"/>
      <c r="HU27" s="421"/>
      <c r="HV27" s="421"/>
      <c r="HW27" s="421"/>
      <c r="HX27" s="421"/>
      <c r="HY27" s="421"/>
      <c r="HZ27" s="421"/>
      <c r="IA27" s="421"/>
      <c r="IB27" s="421"/>
      <c r="IC27" s="421"/>
      <c r="ID27" s="421"/>
      <c r="IE27" s="421"/>
      <c r="IF27" s="421"/>
      <c r="IG27" s="421"/>
      <c r="IH27" s="421"/>
      <c r="II27" s="421"/>
      <c r="IJ27" s="421"/>
      <c r="IK27" s="421"/>
      <c r="IL27" s="421"/>
      <c r="IM27" s="421"/>
      <c r="IN27" s="421"/>
      <c r="IO27" s="421"/>
      <c r="IP27" s="421"/>
      <c r="IQ27" s="421"/>
      <c r="IR27" s="421"/>
      <c r="IS27" s="421"/>
      <c r="IT27" s="421"/>
      <c r="IU27" s="421"/>
      <c r="IV27" s="421"/>
      <c r="IW27" s="421"/>
    </row>
    <row r="28" spans="1:257" s="383" customFormat="1" ht="25.5">
      <c r="A28" s="157" t="s">
        <v>17</v>
      </c>
      <c r="B28" s="422" t="s">
        <v>256</v>
      </c>
      <c r="C28" s="152" t="s">
        <v>24</v>
      </c>
      <c r="D28" s="153">
        <v>200</v>
      </c>
      <c r="E28" s="333">
        <v>6.5702508474576264</v>
      </c>
      <c r="F28" s="330"/>
      <c r="G28" s="330">
        <f t="shared" si="4"/>
        <v>0</v>
      </c>
      <c r="H28" s="333">
        <v>0.82799999999999996</v>
      </c>
      <c r="I28" s="330"/>
      <c r="J28" s="330">
        <f t="shared" si="2"/>
        <v>0</v>
      </c>
      <c r="K28" s="333">
        <v>1.2800000000000001E-2</v>
      </c>
      <c r="L28" s="48"/>
      <c r="M28" s="330">
        <f t="shared" si="5"/>
        <v>0</v>
      </c>
      <c r="N28" s="384">
        <f t="shared" si="0"/>
        <v>0</v>
      </c>
      <c r="O28" s="45"/>
      <c r="P28" s="45"/>
      <c r="Q28" s="45"/>
      <c r="R28" s="45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421"/>
      <c r="AV28" s="421"/>
      <c r="AW28" s="421"/>
      <c r="AX28" s="421"/>
      <c r="AY28" s="421"/>
      <c r="AZ28" s="421"/>
      <c r="BA28" s="421"/>
      <c r="BB28" s="421"/>
      <c r="BC28" s="421"/>
      <c r="BD28" s="421"/>
      <c r="BE28" s="421"/>
      <c r="BF28" s="421"/>
      <c r="BG28" s="421"/>
      <c r="BH28" s="421"/>
      <c r="BI28" s="421"/>
      <c r="BJ28" s="421"/>
      <c r="BK28" s="421"/>
      <c r="BL28" s="421"/>
      <c r="BM28" s="421"/>
      <c r="BN28" s="421"/>
      <c r="BO28" s="421"/>
      <c r="BP28" s="421"/>
      <c r="BQ28" s="421"/>
      <c r="BR28" s="421"/>
      <c r="BS28" s="421"/>
      <c r="BT28" s="421"/>
      <c r="BU28" s="421"/>
      <c r="BV28" s="421"/>
      <c r="BW28" s="421"/>
      <c r="BX28" s="421"/>
      <c r="BY28" s="421"/>
      <c r="BZ28" s="421"/>
      <c r="CA28" s="421"/>
      <c r="CB28" s="421"/>
      <c r="CC28" s="421"/>
      <c r="CD28" s="421"/>
      <c r="CE28" s="421"/>
      <c r="CF28" s="421"/>
      <c r="CG28" s="421"/>
      <c r="CH28" s="421"/>
      <c r="CI28" s="421"/>
      <c r="CJ28" s="421"/>
      <c r="CK28" s="421"/>
      <c r="CL28" s="421"/>
      <c r="CM28" s="421"/>
      <c r="CN28" s="421"/>
      <c r="CO28" s="421"/>
      <c r="CP28" s="421"/>
      <c r="CQ28" s="421"/>
      <c r="CR28" s="421"/>
      <c r="CS28" s="421"/>
      <c r="CT28" s="421"/>
      <c r="CU28" s="421"/>
      <c r="CV28" s="421"/>
      <c r="CW28" s="421"/>
      <c r="CX28" s="421"/>
      <c r="CY28" s="421"/>
      <c r="CZ28" s="421"/>
      <c r="DA28" s="421"/>
      <c r="DB28" s="421"/>
      <c r="DC28" s="421"/>
      <c r="DD28" s="421"/>
      <c r="DE28" s="421"/>
      <c r="DF28" s="421"/>
      <c r="DG28" s="421"/>
      <c r="DH28" s="421"/>
      <c r="DI28" s="421"/>
      <c r="DJ28" s="421"/>
      <c r="DK28" s="421"/>
      <c r="DL28" s="421"/>
      <c r="DM28" s="421"/>
      <c r="DN28" s="421"/>
      <c r="DO28" s="421"/>
      <c r="DP28" s="421"/>
      <c r="DQ28" s="421"/>
      <c r="DR28" s="421"/>
      <c r="DS28" s="421"/>
      <c r="DT28" s="421"/>
      <c r="DU28" s="421"/>
      <c r="DV28" s="421"/>
      <c r="DW28" s="421"/>
      <c r="DX28" s="421"/>
      <c r="DY28" s="421"/>
      <c r="DZ28" s="421"/>
      <c r="EA28" s="421"/>
      <c r="EB28" s="421"/>
      <c r="EC28" s="421"/>
      <c r="ED28" s="421"/>
      <c r="EE28" s="421"/>
      <c r="EF28" s="421"/>
      <c r="EG28" s="421"/>
      <c r="EH28" s="421"/>
      <c r="EI28" s="421"/>
      <c r="EJ28" s="421"/>
      <c r="EK28" s="421"/>
      <c r="EL28" s="421"/>
      <c r="EM28" s="421"/>
      <c r="EN28" s="421"/>
      <c r="EO28" s="421"/>
      <c r="EP28" s="421"/>
      <c r="EQ28" s="421"/>
      <c r="ER28" s="421"/>
      <c r="ES28" s="421"/>
      <c r="ET28" s="421"/>
      <c r="EU28" s="421"/>
      <c r="EV28" s="421"/>
      <c r="EW28" s="421"/>
      <c r="EX28" s="421"/>
      <c r="EY28" s="421"/>
      <c r="EZ28" s="421"/>
      <c r="FA28" s="421"/>
      <c r="FB28" s="421"/>
      <c r="FC28" s="421"/>
      <c r="FD28" s="421"/>
      <c r="FE28" s="421"/>
      <c r="FF28" s="421"/>
      <c r="FG28" s="421"/>
      <c r="FH28" s="421"/>
      <c r="FI28" s="421"/>
      <c r="FJ28" s="421"/>
      <c r="FK28" s="421"/>
      <c r="FL28" s="421"/>
      <c r="FM28" s="421"/>
      <c r="FN28" s="421"/>
      <c r="FO28" s="421"/>
      <c r="FP28" s="421"/>
      <c r="FQ28" s="421"/>
      <c r="FR28" s="421"/>
      <c r="FS28" s="421"/>
      <c r="FT28" s="421"/>
      <c r="FU28" s="421"/>
      <c r="FV28" s="421"/>
      <c r="FW28" s="421"/>
      <c r="FX28" s="421"/>
      <c r="FY28" s="421"/>
      <c r="FZ28" s="421"/>
      <c r="GA28" s="421"/>
      <c r="GB28" s="421"/>
      <c r="GC28" s="421"/>
      <c r="GD28" s="421"/>
      <c r="GE28" s="421"/>
      <c r="GF28" s="421"/>
      <c r="GG28" s="421"/>
      <c r="GH28" s="421"/>
      <c r="GI28" s="421"/>
      <c r="GJ28" s="421"/>
      <c r="GK28" s="421"/>
      <c r="GL28" s="421"/>
      <c r="GM28" s="421"/>
      <c r="GN28" s="421"/>
      <c r="GO28" s="421"/>
      <c r="GP28" s="421"/>
      <c r="GQ28" s="421"/>
      <c r="GR28" s="421"/>
      <c r="GS28" s="421"/>
      <c r="GT28" s="421"/>
      <c r="GU28" s="421"/>
      <c r="GV28" s="421"/>
      <c r="GW28" s="421"/>
      <c r="GX28" s="421"/>
      <c r="GY28" s="421"/>
      <c r="GZ28" s="421"/>
      <c r="HA28" s="421"/>
      <c r="HB28" s="421"/>
      <c r="HC28" s="421"/>
      <c r="HD28" s="421"/>
      <c r="HE28" s="421"/>
      <c r="HF28" s="421"/>
      <c r="HG28" s="421"/>
      <c r="HH28" s="421"/>
      <c r="HI28" s="421"/>
      <c r="HJ28" s="421"/>
      <c r="HK28" s="421"/>
      <c r="HL28" s="421"/>
      <c r="HM28" s="421"/>
      <c r="HN28" s="421"/>
      <c r="HO28" s="421"/>
      <c r="HP28" s="421"/>
      <c r="HQ28" s="421"/>
      <c r="HR28" s="421"/>
      <c r="HS28" s="421"/>
      <c r="HT28" s="421"/>
      <c r="HU28" s="421"/>
      <c r="HV28" s="421"/>
      <c r="HW28" s="421"/>
      <c r="HX28" s="421"/>
      <c r="HY28" s="421"/>
      <c r="HZ28" s="421"/>
      <c r="IA28" s="421"/>
      <c r="IB28" s="421"/>
      <c r="IC28" s="421"/>
      <c r="ID28" s="421"/>
      <c r="IE28" s="421"/>
      <c r="IF28" s="421"/>
      <c r="IG28" s="421"/>
      <c r="IH28" s="421"/>
      <c r="II28" s="421"/>
      <c r="IJ28" s="421"/>
      <c r="IK28" s="421"/>
      <c r="IL28" s="421"/>
      <c r="IM28" s="421"/>
      <c r="IN28" s="421"/>
      <c r="IO28" s="421"/>
      <c r="IP28" s="421"/>
      <c r="IQ28" s="421"/>
      <c r="IR28" s="421"/>
      <c r="IS28" s="421"/>
      <c r="IT28" s="421"/>
      <c r="IU28" s="421"/>
    </row>
    <row r="29" spans="1:257" s="383" customFormat="1">
      <c r="A29" s="157" t="s">
        <v>128</v>
      </c>
      <c r="B29" s="420" t="s">
        <v>257</v>
      </c>
      <c r="C29" s="152" t="s">
        <v>24</v>
      </c>
      <c r="D29" s="153">
        <v>420</v>
      </c>
      <c r="E29" s="333">
        <v>8.299064406779662</v>
      </c>
      <c r="F29" s="330"/>
      <c r="G29" s="330">
        <f t="shared" si="4"/>
        <v>0</v>
      </c>
      <c r="H29" s="333">
        <v>1.0580000000000001</v>
      </c>
      <c r="I29" s="330"/>
      <c r="J29" s="330">
        <f t="shared" si="2"/>
        <v>0</v>
      </c>
      <c r="K29" s="333">
        <v>1.2800000000000001E-2</v>
      </c>
      <c r="L29" s="48"/>
      <c r="M29" s="330">
        <f t="shared" si="5"/>
        <v>0</v>
      </c>
      <c r="N29" s="384">
        <f t="shared" si="0"/>
        <v>0</v>
      </c>
      <c r="O29" s="45"/>
      <c r="P29" s="45"/>
      <c r="Q29" s="45"/>
      <c r="R29" s="45"/>
      <c r="S29" s="45"/>
      <c r="T29" s="45"/>
      <c r="U29" s="45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421"/>
      <c r="CA29" s="421"/>
      <c r="CB29" s="421"/>
      <c r="CC29" s="421"/>
      <c r="CD29" s="421"/>
      <c r="CE29" s="421"/>
      <c r="CF29" s="421"/>
      <c r="CG29" s="421"/>
      <c r="CH29" s="421"/>
      <c r="CI29" s="421"/>
      <c r="CJ29" s="421"/>
      <c r="CK29" s="421"/>
      <c r="CL29" s="421"/>
      <c r="CM29" s="421"/>
      <c r="CN29" s="421"/>
      <c r="CO29" s="421"/>
      <c r="CP29" s="421"/>
      <c r="CQ29" s="421"/>
      <c r="CR29" s="421"/>
      <c r="CS29" s="421"/>
      <c r="CT29" s="421"/>
      <c r="CU29" s="421"/>
      <c r="CV29" s="421"/>
      <c r="CW29" s="421"/>
      <c r="CX29" s="421"/>
      <c r="CY29" s="421"/>
      <c r="CZ29" s="421"/>
      <c r="DA29" s="421"/>
      <c r="DB29" s="421"/>
      <c r="DC29" s="421"/>
      <c r="DD29" s="421"/>
      <c r="DE29" s="421"/>
      <c r="DF29" s="421"/>
      <c r="DG29" s="421"/>
      <c r="DH29" s="421"/>
      <c r="DI29" s="421"/>
      <c r="DJ29" s="421"/>
      <c r="DK29" s="421"/>
      <c r="DL29" s="421"/>
      <c r="DM29" s="421"/>
      <c r="DN29" s="421"/>
      <c r="DO29" s="421"/>
      <c r="DP29" s="421"/>
      <c r="DQ29" s="421"/>
      <c r="DR29" s="421"/>
      <c r="DS29" s="421"/>
      <c r="DT29" s="421"/>
      <c r="DU29" s="421"/>
      <c r="DV29" s="421"/>
      <c r="DW29" s="421"/>
      <c r="DX29" s="421"/>
      <c r="DY29" s="421"/>
      <c r="DZ29" s="421"/>
      <c r="EA29" s="421"/>
      <c r="EB29" s="421"/>
      <c r="EC29" s="421"/>
      <c r="ED29" s="421"/>
      <c r="EE29" s="421"/>
      <c r="EF29" s="421"/>
      <c r="EG29" s="421"/>
      <c r="EH29" s="421"/>
      <c r="EI29" s="421"/>
      <c r="EJ29" s="421"/>
      <c r="EK29" s="421"/>
      <c r="EL29" s="421"/>
      <c r="EM29" s="421"/>
      <c r="EN29" s="421"/>
      <c r="EO29" s="421"/>
      <c r="EP29" s="421"/>
      <c r="EQ29" s="421"/>
      <c r="ER29" s="421"/>
      <c r="ES29" s="421"/>
      <c r="ET29" s="421"/>
      <c r="EU29" s="421"/>
      <c r="EV29" s="421"/>
      <c r="EW29" s="421"/>
      <c r="EX29" s="421"/>
      <c r="EY29" s="421"/>
      <c r="EZ29" s="421"/>
      <c r="FA29" s="421"/>
      <c r="FB29" s="421"/>
      <c r="FC29" s="421"/>
      <c r="FD29" s="421"/>
      <c r="FE29" s="421"/>
      <c r="FF29" s="421"/>
      <c r="FG29" s="421"/>
      <c r="FH29" s="421"/>
      <c r="FI29" s="421"/>
      <c r="FJ29" s="421"/>
      <c r="FK29" s="421"/>
      <c r="FL29" s="421"/>
      <c r="FM29" s="421"/>
      <c r="FN29" s="421"/>
      <c r="FO29" s="421"/>
      <c r="FP29" s="421"/>
      <c r="FQ29" s="421"/>
      <c r="FR29" s="421"/>
      <c r="FS29" s="421"/>
      <c r="FT29" s="421"/>
      <c r="FU29" s="421"/>
      <c r="FV29" s="421"/>
      <c r="FW29" s="421"/>
      <c r="FX29" s="421"/>
      <c r="FY29" s="421"/>
      <c r="FZ29" s="421"/>
      <c r="GA29" s="421"/>
      <c r="GB29" s="421"/>
      <c r="GC29" s="421"/>
      <c r="GD29" s="421"/>
      <c r="GE29" s="421"/>
      <c r="GF29" s="421"/>
      <c r="GG29" s="421"/>
      <c r="GH29" s="421"/>
      <c r="GI29" s="421"/>
      <c r="GJ29" s="421"/>
      <c r="GK29" s="421"/>
      <c r="GL29" s="421"/>
      <c r="GM29" s="421"/>
      <c r="GN29" s="421"/>
      <c r="GO29" s="421"/>
      <c r="GP29" s="421"/>
      <c r="GQ29" s="421"/>
      <c r="GR29" s="421"/>
      <c r="GS29" s="421"/>
      <c r="GT29" s="421"/>
      <c r="GU29" s="421"/>
      <c r="GV29" s="421"/>
      <c r="GW29" s="421"/>
      <c r="GX29" s="421"/>
      <c r="GY29" s="421"/>
      <c r="GZ29" s="421"/>
      <c r="HA29" s="421"/>
      <c r="HB29" s="421"/>
      <c r="HC29" s="421"/>
      <c r="HD29" s="421"/>
      <c r="HE29" s="421"/>
      <c r="HF29" s="421"/>
      <c r="HG29" s="421"/>
      <c r="HH29" s="421"/>
      <c r="HI29" s="421"/>
      <c r="HJ29" s="421"/>
      <c r="HK29" s="421"/>
      <c r="HL29" s="421"/>
      <c r="HM29" s="421"/>
      <c r="HN29" s="421"/>
      <c r="HO29" s="421"/>
      <c r="HP29" s="421"/>
      <c r="HQ29" s="421"/>
      <c r="HR29" s="421"/>
      <c r="HS29" s="421"/>
      <c r="HT29" s="421"/>
      <c r="HU29" s="421"/>
      <c r="HV29" s="421"/>
      <c r="HW29" s="421"/>
      <c r="HX29" s="421"/>
      <c r="HY29" s="421"/>
      <c r="HZ29" s="421"/>
      <c r="IA29" s="421"/>
      <c r="IB29" s="421"/>
      <c r="IC29" s="421"/>
      <c r="ID29" s="421"/>
      <c r="IE29" s="421"/>
      <c r="IF29" s="421"/>
      <c r="IG29" s="421"/>
      <c r="IH29" s="421"/>
      <c r="II29" s="421"/>
      <c r="IJ29" s="421"/>
      <c r="IK29" s="421"/>
      <c r="IL29" s="421"/>
      <c r="IM29" s="421"/>
      <c r="IN29" s="421"/>
      <c r="IO29" s="421"/>
      <c r="IP29" s="421"/>
      <c r="IQ29" s="421"/>
      <c r="IR29" s="421"/>
      <c r="IS29" s="421"/>
      <c r="IT29" s="421"/>
      <c r="IU29" s="421"/>
      <c r="IV29" s="421"/>
      <c r="IW29" s="421"/>
    </row>
    <row r="30" spans="1:257" ht="27.75" customHeight="1">
      <c r="A30" s="57" t="s">
        <v>18</v>
      </c>
      <c r="B30" s="98" t="s">
        <v>39</v>
      </c>
      <c r="C30" s="99" t="s">
        <v>25</v>
      </c>
      <c r="D30" s="85">
        <v>51.622499999999995</v>
      </c>
      <c r="E30" s="333">
        <v>0</v>
      </c>
      <c r="F30" s="330"/>
      <c r="G30" s="330">
        <f t="shared" si="4"/>
        <v>0</v>
      </c>
      <c r="H30" s="333">
        <v>7.26</v>
      </c>
      <c r="I30" s="330"/>
      <c r="J30" s="330">
        <f t="shared" si="2"/>
        <v>0</v>
      </c>
      <c r="K30" s="333">
        <v>0</v>
      </c>
      <c r="L30" s="330"/>
      <c r="M30" s="330">
        <f t="shared" si="5"/>
        <v>0</v>
      </c>
      <c r="N30" s="384">
        <f t="shared" si="0"/>
        <v>0</v>
      </c>
      <c r="O30" s="56"/>
      <c r="P30" s="56"/>
      <c r="Q30" s="56"/>
      <c r="R30" s="56"/>
      <c r="S30" s="56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</row>
    <row r="31" spans="1:257" ht="27.75" customHeight="1">
      <c r="A31" s="57" t="s">
        <v>134</v>
      </c>
      <c r="B31" s="98" t="s">
        <v>46</v>
      </c>
      <c r="C31" s="99" t="s">
        <v>25</v>
      </c>
      <c r="D31" s="85">
        <v>9.9774999999999991</v>
      </c>
      <c r="E31" s="333">
        <v>0</v>
      </c>
      <c r="F31" s="330"/>
      <c r="G31" s="330">
        <f t="shared" si="4"/>
        <v>0</v>
      </c>
      <c r="H31" s="333">
        <v>7.2599999999999989</v>
      </c>
      <c r="I31" s="330"/>
      <c r="J31" s="330">
        <f t="shared" si="2"/>
        <v>0</v>
      </c>
      <c r="K31" s="333">
        <v>0</v>
      </c>
      <c r="L31" s="330"/>
      <c r="M31" s="330">
        <f t="shared" si="5"/>
        <v>0</v>
      </c>
      <c r="N31" s="384">
        <f t="shared" si="0"/>
        <v>0</v>
      </c>
      <c r="O31" s="56"/>
      <c r="P31" s="56"/>
      <c r="Q31" s="56"/>
      <c r="R31" s="56"/>
      <c r="S31" s="56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</row>
    <row r="32" spans="1:257" s="108" customFormat="1" ht="15">
      <c r="A32" s="106">
        <v>9</v>
      </c>
      <c r="B32" s="98" t="s">
        <v>47</v>
      </c>
      <c r="C32" s="106" t="s">
        <v>29</v>
      </c>
      <c r="D32" s="107">
        <v>18.458375</v>
      </c>
      <c r="E32" s="333">
        <v>0</v>
      </c>
      <c r="F32" s="330"/>
      <c r="G32" s="330">
        <f t="shared" si="4"/>
        <v>0</v>
      </c>
      <c r="H32" s="333">
        <v>0</v>
      </c>
      <c r="I32" s="330"/>
      <c r="J32" s="330">
        <f t="shared" si="2"/>
        <v>0</v>
      </c>
      <c r="K32" s="333">
        <v>5.82</v>
      </c>
      <c r="L32" s="48"/>
      <c r="M32" s="330">
        <f t="shared" si="5"/>
        <v>0</v>
      </c>
      <c r="N32" s="384">
        <f t="shared" si="0"/>
        <v>0</v>
      </c>
    </row>
    <row r="33" spans="1:257" ht="15.75">
      <c r="A33" s="274"/>
      <c r="B33" s="101" t="s">
        <v>195</v>
      </c>
      <c r="C33" s="275"/>
      <c r="D33" s="276"/>
      <c r="E33" s="347"/>
      <c r="F33" s="358"/>
      <c r="G33" s="277"/>
      <c r="H33" s="350"/>
      <c r="I33" s="358"/>
      <c r="J33" s="277"/>
      <c r="K33" s="350"/>
      <c r="L33" s="358"/>
      <c r="M33" s="278"/>
      <c r="N33" s="278"/>
      <c r="O33" s="161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  <c r="IW33" s="156"/>
    </row>
    <row r="34" spans="1:257" ht="42" customHeight="1">
      <c r="A34" s="157" t="s">
        <v>13</v>
      </c>
      <c r="B34" s="423" t="s">
        <v>225</v>
      </c>
      <c r="C34" s="152" t="s">
        <v>1</v>
      </c>
      <c r="D34" s="153">
        <v>4</v>
      </c>
      <c r="E34" s="333">
        <v>1519.99</v>
      </c>
      <c r="F34" s="330"/>
      <c r="G34" s="330">
        <f>F34*D34</f>
        <v>0</v>
      </c>
      <c r="H34" s="333">
        <v>132</v>
      </c>
      <c r="I34" s="330"/>
      <c r="J34" s="330">
        <f>I34*D34</f>
        <v>0</v>
      </c>
      <c r="K34" s="333">
        <v>13.52</v>
      </c>
      <c r="L34" s="48"/>
      <c r="M34" s="330">
        <f>L34*D34</f>
        <v>0</v>
      </c>
      <c r="N34" s="384">
        <f t="shared" ref="N34" si="6">M34+J34+G34</f>
        <v>0</v>
      </c>
      <c r="O34" s="49"/>
      <c r="P34" s="262"/>
      <c r="Q34" s="262"/>
      <c r="R34" s="262"/>
      <c r="S34" s="262"/>
      <c r="T34" s="262"/>
      <c r="U34" s="262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/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3"/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3"/>
      <c r="FF34" s="263"/>
      <c r="FG34" s="263"/>
      <c r="FH34" s="263"/>
      <c r="FI34" s="263"/>
      <c r="FJ34" s="263"/>
      <c r="FK34" s="263"/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/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  <c r="GN34" s="263"/>
      <c r="GO34" s="263"/>
      <c r="GP34" s="263"/>
      <c r="GQ34" s="263"/>
      <c r="GR34" s="263"/>
      <c r="GS34" s="263"/>
      <c r="GT34" s="263"/>
      <c r="GU34" s="263"/>
      <c r="GV34" s="263"/>
      <c r="GW34" s="263"/>
      <c r="GX34" s="263"/>
      <c r="GY34" s="263"/>
      <c r="GZ34" s="263"/>
      <c r="HA34" s="263"/>
      <c r="HB34" s="263"/>
      <c r="HC34" s="263"/>
      <c r="HD34" s="263"/>
      <c r="HE34" s="263"/>
      <c r="HF34" s="263"/>
      <c r="HG34" s="263"/>
      <c r="HH34" s="263"/>
      <c r="HI34" s="263"/>
      <c r="HJ34" s="263"/>
      <c r="HK34" s="263"/>
      <c r="HL34" s="263"/>
      <c r="HM34" s="263"/>
      <c r="HN34" s="263"/>
      <c r="HO34" s="263"/>
      <c r="HP34" s="263"/>
      <c r="HQ34" s="263"/>
      <c r="HR34" s="263"/>
      <c r="HS34" s="263"/>
      <c r="HT34" s="263"/>
      <c r="HU34" s="263"/>
      <c r="HV34" s="263"/>
      <c r="HW34" s="263"/>
      <c r="HX34" s="263"/>
      <c r="HY34" s="263"/>
      <c r="HZ34" s="263"/>
      <c r="IA34" s="263"/>
      <c r="IB34" s="263"/>
      <c r="IC34" s="263"/>
      <c r="ID34" s="263"/>
      <c r="IE34" s="263"/>
      <c r="IF34" s="263"/>
      <c r="IG34" s="263"/>
      <c r="IH34" s="263"/>
      <c r="II34" s="263"/>
      <c r="IJ34" s="263"/>
      <c r="IK34" s="263"/>
      <c r="IL34" s="263"/>
      <c r="IM34" s="263"/>
      <c r="IN34" s="263"/>
      <c r="IO34" s="263"/>
      <c r="IP34" s="263"/>
      <c r="IQ34" s="263"/>
      <c r="IR34" s="263"/>
      <c r="IS34" s="263"/>
      <c r="IT34" s="263"/>
      <c r="IU34" s="263"/>
      <c r="IV34" s="263"/>
      <c r="IW34" s="263"/>
    </row>
    <row r="35" spans="1:257" ht="15.75">
      <c r="A35" s="57"/>
      <c r="B35" s="94" t="s">
        <v>12</v>
      </c>
      <c r="C35" s="99"/>
      <c r="D35" s="85"/>
      <c r="E35" s="85"/>
      <c r="F35" s="85"/>
      <c r="G35" s="85">
        <f>SUM(G7:G34)</f>
        <v>0</v>
      </c>
      <c r="H35" s="85"/>
      <c r="I35" s="85"/>
      <c r="J35" s="85">
        <f>SUM(J7:J34)</f>
        <v>0</v>
      </c>
      <c r="K35" s="85"/>
      <c r="L35" s="85"/>
      <c r="M35" s="85">
        <f>SUM(M7:M34)</f>
        <v>0</v>
      </c>
      <c r="N35" s="85">
        <f>SUM(N7:N34)</f>
        <v>0</v>
      </c>
      <c r="O35" s="52"/>
      <c r="P35" s="52"/>
      <c r="Q35" s="52"/>
      <c r="R35" s="52"/>
      <c r="S35" s="52"/>
      <c r="T35" s="52"/>
      <c r="U35" s="52"/>
    </row>
    <row r="36" spans="1:257" ht="15.75">
      <c r="A36" s="57"/>
      <c r="B36" s="94" t="s">
        <v>40</v>
      </c>
      <c r="C36" s="99"/>
      <c r="D36" s="85"/>
      <c r="E36" s="85"/>
      <c r="F36" s="85"/>
      <c r="G36" s="292">
        <f>G8+G9+G10+G11+G13+G14+G15+G16+G20+G25</f>
        <v>0</v>
      </c>
      <c r="H36" s="292"/>
      <c r="I36" s="292"/>
      <c r="J36" s="292">
        <f>J7+J8+J9+J10+J11+J12+J16+J17+J18+J19+J20+J24+J25+J30+J31+J32</f>
        <v>0</v>
      </c>
      <c r="K36" s="292"/>
      <c r="L36" s="292"/>
      <c r="M36" s="292">
        <f>M7+M8+M9+M10+M11+M12+M16+M17+M18+M19+M20+M24+M25+M30+M31+M32</f>
        <v>0</v>
      </c>
      <c r="N36" s="292">
        <f>M36+J36+G36</f>
        <v>0</v>
      </c>
      <c r="O36" s="52"/>
      <c r="P36" s="52"/>
      <c r="Q36" s="52"/>
      <c r="R36" s="52"/>
      <c r="S36" s="52"/>
      <c r="T36" s="52"/>
      <c r="U36" s="52"/>
    </row>
    <row r="37" spans="1:257" ht="15.75">
      <c r="A37" s="57"/>
      <c r="B37" s="94" t="s">
        <v>80</v>
      </c>
      <c r="C37" s="99"/>
      <c r="D37" s="85"/>
      <c r="E37" s="85"/>
      <c r="F37" s="85"/>
      <c r="G37" s="292">
        <f>G35-G36</f>
        <v>0</v>
      </c>
      <c r="H37" s="292"/>
      <c r="I37" s="292"/>
      <c r="J37" s="292">
        <f>J35-J36</f>
        <v>0</v>
      </c>
      <c r="K37" s="292"/>
      <c r="L37" s="292"/>
      <c r="M37" s="292">
        <f>M35-M36</f>
        <v>0</v>
      </c>
      <c r="N37" s="292">
        <f t="shared" ref="N37" si="7">N35-N36</f>
        <v>0</v>
      </c>
      <c r="O37" s="52"/>
      <c r="P37" s="52"/>
      <c r="Q37" s="52"/>
      <c r="R37" s="52"/>
      <c r="S37" s="52"/>
      <c r="T37" s="52"/>
      <c r="U37" s="52"/>
    </row>
    <row r="38" spans="1:257" ht="15.75">
      <c r="A38" s="57"/>
      <c r="B38" s="94" t="s">
        <v>41</v>
      </c>
      <c r="C38" s="99"/>
      <c r="D38" s="85"/>
      <c r="E38" s="85"/>
      <c r="F38" s="85"/>
      <c r="G38" s="84"/>
      <c r="H38" s="84"/>
      <c r="I38" s="84"/>
      <c r="J38" s="84"/>
      <c r="K38" s="84"/>
      <c r="L38" s="84"/>
      <c r="M38" s="84"/>
      <c r="N38" s="84">
        <f>G34+G21</f>
        <v>0</v>
      </c>
      <c r="O38" s="52"/>
      <c r="P38" s="424"/>
      <c r="Q38" s="52"/>
      <c r="R38" s="52"/>
      <c r="S38" s="52"/>
      <c r="T38" s="52"/>
      <c r="U38" s="52"/>
    </row>
    <row r="39" spans="1:257" ht="15.75">
      <c r="A39" s="57"/>
      <c r="B39" s="46" t="s">
        <v>267</v>
      </c>
      <c r="C39" s="88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384">
        <f>N36*C39</f>
        <v>0</v>
      </c>
      <c r="O39" s="52"/>
      <c r="P39" s="52"/>
      <c r="Q39" s="52"/>
      <c r="R39" s="52"/>
      <c r="S39" s="52"/>
      <c r="T39" s="52"/>
      <c r="U39" s="52"/>
    </row>
    <row r="40" spans="1:257" ht="27">
      <c r="A40" s="87"/>
      <c r="B40" s="46" t="s">
        <v>268</v>
      </c>
      <c r="C40" s="88"/>
      <c r="D40" s="89"/>
      <c r="E40" s="89"/>
      <c r="F40" s="90"/>
      <c r="G40" s="90"/>
      <c r="H40" s="90"/>
      <c r="I40" s="89"/>
      <c r="J40" s="90"/>
      <c r="K40" s="90"/>
      <c r="L40" s="90"/>
      <c r="M40" s="90"/>
      <c r="N40" s="90">
        <f>J37*C40</f>
        <v>0</v>
      </c>
      <c r="O40" s="52"/>
      <c r="P40" s="52"/>
      <c r="Q40" s="52"/>
      <c r="R40" s="52"/>
      <c r="S40" s="52"/>
      <c r="T40" s="52"/>
      <c r="U40" s="52"/>
    </row>
    <row r="41" spans="1:257" ht="15.75">
      <c r="A41" s="86"/>
      <c r="B41" s="94" t="s">
        <v>12</v>
      </c>
      <c r="C41" s="91"/>
      <c r="D41" s="92"/>
      <c r="E41" s="92"/>
      <c r="F41" s="93"/>
      <c r="G41" s="93"/>
      <c r="H41" s="93"/>
      <c r="I41" s="92"/>
      <c r="J41" s="93"/>
      <c r="K41" s="93"/>
      <c r="L41" s="93"/>
      <c r="M41" s="93"/>
      <c r="N41" s="93">
        <f>N40+N39+N35</f>
        <v>0</v>
      </c>
      <c r="O41" s="52"/>
      <c r="P41" s="52"/>
      <c r="Q41" s="52"/>
      <c r="R41" s="52"/>
      <c r="S41" s="52"/>
      <c r="T41" s="52"/>
      <c r="U41" s="52"/>
    </row>
    <row r="42" spans="1:257" ht="15.75">
      <c r="A42" s="87"/>
      <c r="B42" s="46" t="s">
        <v>260</v>
      </c>
      <c r="C42" s="88"/>
      <c r="D42" s="89"/>
      <c r="E42" s="89"/>
      <c r="F42" s="90"/>
      <c r="G42" s="90"/>
      <c r="H42" s="90"/>
      <c r="I42" s="89"/>
      <c r="J42" s="93"/>
      <c r="K42" s="93"/>
      <c r="L42" s="90"/>
      <c r="M42" s="90"/>
      <c r="N42" s="90">
        <f>(N41-N38)*C42</f>
        <v>0</v>
      </c>
      <c r="O42" s="52"/>
      <c r="P42" s="52"/>
      <c r="Q42" s="52"/>
      <c r="R42" s="52"/>
      <c r="S42" s="52"/>
      <c r="T42" s="52"/>
      <c r="U42" s="52"/>
    </row>
    <row r="43" spans="1:257" ht="15.75">
      <c r="A43" s="86"/>
      <c r="B43" s="94" t="s">
        <v>12</v>
      </c>
      <c r="C43" s="91"/>
      <c r="D43" s="92"/>
      <c r="E43" s="92"/>
      <c r="F43" s="93"/>
      <c r="G43" s="93"/>
      <c r="H43" s="93"/>
      <c r="I43" s="92"/>
      <c r="J43" s="93"/>
      <c r="K43" s="93"/>
      <c r="L43" s="93"/>
      <c r="M43" s="93"/>
      <c r="N43" s="93">
        <f>SUM(N41:N42)</f>
        <v>0</v>
      </c>
      <c r="P43" s="426"/>
    </row>
  </sheetData>
  <mergeCells count="9">
    <mergeCell ref="A1:N1"/>
    <mergeCell ref="E3:G3"/>
    <mergeCell ref="H3:J3"/>
    <mergeCell ref="K3:M3"/>
    <mergeCell ref="N3:N4"/>
    <mergeCell ref="A3:A4"/>
    <mergeCell ref="B3:B4"/>
    <mergeCell ref="C3:C4"/>
    <mergeCell ref="D3:D4"/>
  </mergeCells>
  <printOptions horizontalCentered="1"/>
  <pageMargins left="0.17" right="0.17" top="0.75" bottom="0.75" header="0.39" footer="0.31"/>
  <pageSetup scale="71" orientation="landscape" r:id="rId1"/>
  <headerFooter>
    <oddFooter>Page &amp;P of &amp;N</oddFooter>
  </headerFooter>
  <colBreaks count="1" manualBreakCount="1">
    <brk id="16" max="4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8"/>
  <sheetViews>
    <sheetView zoomScale="130" zoomScaleNormal="130" workbookViewId="0">
      <selection activeCell="H21" sqref="H21"/>
    </sheetView>
  </sheetViews>
  <sheetFormatPr defaultColWidth="11.42578125" defaultRowHeight="13.5"/>
  <cols>
    <col min="1" max="1" width="3.7109375" style="246" customWidth="1"/>
    <col min="2" max="2" width="64.42578125" style="247" customWidth="1"/>
    <col min="3" max="3" width="7.28515625" style="246" customWidth="1"/>
    <col min="4" max="6" width="9.140625" style="248" customWidth="1"/>
    <col min="7" max="7" width="11.5703125" style="248" customWidth="1"/>
    <col min="8" max="8" width="10" style="248" customWidth="1"/>
    <col min="9" max="9" width="9.28515625" style="248" customWidth="1"/>
    <col min="10" max="10" width="12.140625" style="248" bestFit="1" customWidth="1"/>
    <col min="11" max="11" width="12.140625" style="248" customWidth="1"/>
    <col min="12" max="12" width="8.140625" style="248" customWidth="1"/>
    <col min="13" max="13" width="10" style="248" bestFit="1" customWidth="1"/>
    <col min="14" max="14" width="12.140625" style="248" bestFit="1" customWidth="1"/>
    <col min="15" max="16384" width="11.42578125" style="247"/>
  </cols>
  <sheetData>
    <row r="1" spans="1:255" s="1" customFormat="1" ht="16.5">
      <c r="A1" s="38"/>
      <c r="B1" s="430" t="s">
        <v>248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38"/>
    </row>
    <row r="2" spans="1:255" s="230" customFormat="1" ht="32.25" customHeight="1">
      <c r="A2" s="434" t="s">
        <v>3</v>
      </c>
      <c r="B2" s="434" t="s">
        <v>4</v>
      </c>
      <c r="C2" s="434" t="s">
        <v>5</v>
      </c>
      <c r="D2" s="441" t="s">
        <v>6</v>
      </c>
      <c r="E2" s="438" t="s">
        <v>8</v>
      </c>
      <c r="F2" s="439"/>
      <c r="G2" s="440"/>
      <c r="H2" s="438" t="s">
        <v>19</v>
      </c>
      <c r="I2" s="439"/>
      <c r="J2" s="440"/>
      <c r="K2" s="438" t="s">
        <v>9</v>
      </c>
      <c r="L2" s="439"/>
      <c r="M2" s="440"/>
      <c r="N2" s="431" t="s">
        <v>10</v>
      </c>
    </row>
    <row r="3" spans="1:255" s="230" customFormat="1" ht="40.5">
      <c r="A3" s="434"/>
      <c r="B3" s="434"/>
      <c r="C3" s="434"/>
      <c r="D3" s="442"/>
      <c r="E3" s="332" t="s">
        <v>250</v>
      </c>
      <c r="F3" s="318" t="s">
        <v>11</v>
      </c>
      <c r="G3" s="318" t="s">
        <v>7</v>
      </c>
      <c r="H3" s="332" t="s">
        <v>250</v>
      </c>
      <c r="I3" s="318" t="s">
        <v>11</v>
      </c>
      <c r="J3" s="318" t="s">
        <v>7</v>
      </c>
      <c r="K3" s="332" t="s">
        <v>250</v>
      </c>
      <c r="L3" s="318" t="s">
        <v>11</v>
      </c>
      <c r="M3" s="318" t="s">
        <v>7</v>
      </c>
      <c r="N3" s="431"/>
    </row>
    <row r="4" spans="1:255" s="230" customFormat="1" ht="15.75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144">
        <v>7</v>
      </c>
      <c r="H4" s="144">
        <v>8</v>
      </c>
      <c r="I4" s="144">
        <v>9</v>
      </c>
      <c r="J4" s="144">
        <v>10</v>
      </c>
      <c r="K4" s="144">
        <v>11</v>
      </c>
      <c r="L4" s="144">
        <v>12</v>
      </c>
      <c r="M4" s="144">
        <v>13</v>
      </c>
      <c r="N4" s="144">
        <v>14</v>
      </c>
    </row>
    <row r="5" spans="1:255" s="192" customFormat="1" ht="15.75" customHeight="1">
      <c r="A5" s="445"/>
      <c r="B5" s="445" t="s">
        <v>217</v>
      </c>
      <c r="C5" s="446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</row>
    <row r="6" spans="1:255" s="192" customFormat="1" ht="15.75" customHeight="1">
      <c r="A6" s="42">
        <v>1</v>
      </c>
      <c r="B6" s="309" t="s">
        <v>218</v>
      </c>
      <c r="C6" s="42" t="s">
        <v>211</v>
      </c>
      <c r="D6" s="308">
        <v>0.17530499999999999</v>
      </c>
      <c r="E6" s="353">
        <v>90</v>
      </c>
      <c r="F6" s="363"/>
      <c r="G6" s="331">
        <f>F6*D6</f>
        <v>0</v>
      </c>
      <c r="H6" s="355">
        <v>2665.3700000000003</v>
      </c>
      <c r="I6" s="363"/>
      <c r="J6" s="331">
        <f>I6*D6</f>
        <v>0</v>
      </c>
      <c r="K6" s="355">
        <v>238.06579999999997</v>
      </c>
      <c r="L6" s="298"/>
      <c r="M6" s="331">
        <f>L6*D6</f>
        <v>0</v>
      </c>
      <c r="N6" s="331">
        <f>M6+J6+G6</f>
        <v>0</v>
      </c>
    </row>
    <row r="7" spans="1:255" s="192" customFormat="1" ht="15.75" customHeight="1">
      <c r="A7" s="42">
        <v>2</v>
      </c>
      <c r="B7" s="309" t="s">
        <v>219</v>
      </c>
      <c r="C7" s="42" t="s">
        <v>211</v>
      </c>
      <c r="D7" s="308">
        <v>5.8434999999999994E-2</v>
      </c>
      <c r="E7" s="353">
        <v>90</v>
      </c>
      <c r="F7" s="363"/>
      <c r="G7" s="331">
        <f t="shared" ref="G7:G11" si="0">F7*D7</f>
        <v>0</v>
      </c>
      <c r="H7" s="355">
        <v>3653.57</v>
      </c>
      <c r="I7" s="363"/>
      <c r="J7" s="331">
        <f t="shared" ref="J7:J11" si="1">I7*D7</f>
        <v>0</v>
      </c>
      <c r="K7" s="355">
        <v>238.0658</v>
      </c>
      <c r="L7" s="298"/>
      <c r="M7" s="331">
        <f t="shared" ref="M7:M11" si="2">L7*D7</f>
        <v>0</v>
      </c>
      <c r="N7" s="331">
        <f t="shared" ref="N7:N11" si="3">M7+J7+G7</f>
        <v>0</v>
      </c>
    </row>
    <row r="8" spans="1:255" s="300" customFormat="1" ht="15.75" customHeight="1">
      <c r="A8" s="301" t="s">
        <v>15</v>
      </c>
      <c r="B8" s="309" t="s">
        <v>220</v>
      </c>
      <c r="C8" s="302" t="s">
        <v>212</v>
      </c>
      <c r="D8" s="304">
        <v>1.1687000000000001</v>
      </c>
      <c r="E8" s="353">
        <v>654.41999999999996</v>
      </c>
      <c r="F8" s="363"/>
      <c r="G8" s="331">
        <f t="shared" si="0"/>
        <v>0</v>
      </c>
      <c r="H8" s="355">
        <v>1716.0560000000003</v>
      </c>
      <c r="I8" s="363"/>
      <c r="J8" s="331">
        <f t="shared" si="1"/>
        <v>0</v>
      </c>
      <c r="K8" s="355">
        <v>32.4</v>
      </c>
      <c r="L8" s="364"/>
      <c r="M8" s="331">
        <f t="shared" si="2"/>
        <v>0</v>
      </c>
      <c r="N8" s="331">
        <f t="shared" si="3"/>
        <v>0</v>
      </c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303"/>
      <c r="DC8" s="303"/>
      <c r="DD8" s="303"/>
      <c r="DE8" s="303"/>
      <c r="DF8" s="303"/>
      <c r="DG8" s="303"/>
      <c r="DH8" s="303"/>
      <c r="DI8" s="303"/>
      <c r="DJ8" s="303"/>
      <c r="DK8" s="303"/>
      <c r="DL8" s="303"/>
      <c r="DM8" s="303"/>
      <c r="DN8" s="303"/>
      <c r="DO8" s="303"/>
      <c r="DP8" s="303"/>
      <c r="DQ8" s="303"/>
      <c r="DR8" s="303"/>
      <c r="DS8" s="303"/>
      <c r="DT8" s="303"/>
      <c r="DU8" s="303"/>
      <c r="DV8" s="303"/>
      <c r="DW8" s="303"/>
      <c r="DX8" s="303"/>
      <c r="DY8" s="303"/>
      <c r="DZ8" s="303"/>
      <c r="EA8" s="303"/>
      <c r="EB8" s="303"/>
      <c r="EC8" s="303"/>
      <c r="ED8" s="303"/>
      <c r="EE8" s="303"/>
      <c r="EF8" s="303"/>
      <c r="EG8" s="303"/>
      <c r="EH8" s="303"/>
      <c r="EI8" s="303"/>
      <c r="EJ8" s="303"/>
      <c r="EK8" s="303"/>
      <c r="EL8" s="303"/>
      <c r="EM8" s="303"/>
      <c r="EN8" s="303"/>
      <c r="EO8" s="303"/>
      <c r="EP8" s="303"/>
      <c r="EQ8" s="303"/>
      <c r="ER8" s="303"/>
      <c r="ES8" s="303"/>
      <c r="ET8" s="303"/>
      <c r="EU8" s="303"/>
      <c r="EV8" s="303"/>
      <c r="EW8" s="303"/>
      <c r="EX8" s="303"/>
      <c r="EY8" s="303"/>
      <c r="EZ8" s="303"/>
      <c r="FA8" s="303"/>
      <c r="FB8" s="303"/>
      <c r="FC8" s="303"/>
      <c r="FD8" s="303"/>
      <c r="FE8" s="303"/>
      <c r="FF8" s="303"/>
      <c r="FG8" s="303"/>
      <c r="FH8" s="303"/>
      <c r="FI8" s="303"/>
      <c r="FJ8" s="303"/>
      <c r="FK8" s="303"/>
      <c r="FL8" s="303"/>
      <c r="FM8" s="303"/>
      <c r="FN8" s="303"/>
      <c r="FO8" s="303"/>
      <c r="FP8" s="303"/>
      <c r="FQ8" s="303"/>
      <c r="FR8" s="303"/>
      <c r="FS8" s="303"/>
      <c r="FT8" s="303"/>
      <c r="FU8" s="303"/>
      <c r="FV8" s="303"/>
      <c r="FW8" s="303"/>
      <c r="FX8" s="303"/>
      <c r="FY8" s="303"/>
      <c r="FZ8" s="303"/>
      <c r="GA8" s="303"/>
      <c r="GB8" s="303"/>
      <c r="GC8" s="303"/>
      <c r="GD8" s="303"/>
      <c r="GE8" s="303"/>
      <c r="GF8" s="303"/>
      <c r="GG8" s="303"/>
      <c r="GH8" s="303"/>
      <c r="GI8" s="303"/>
      <c r="GJ8" s="303"/>
      <c r="GK8" s="303"/>
      <c r="GL8" s="303"/>
      <c r="GM8" s="303"/>
      <c r="GN8" s="303"/>
      <c r="GO8" s="303"/>
      <c r="GP8" s="303"/>
      <c r="GQ8" s="303"/>
      <c r="GR8" s="303"/>
      <c r="GS8" s="303"/>
      <c r="GT8" s="303"/>
      <c r="GU8" s="303"/>
      <c r="GV8" s="303"/>
      <c r="GW8" s="303"/>
      <c r="GX8" s="303"/>
      <c r="GY8" s="303"/>
      <c r="GZ8" s="303"/>
      <c r="HA8" s="303"/>
      <c r="HB8" s="303"/>
      <c r="HC8" s="303"/>
      <c r="HD8" s="303"/>
      <c r="HE8" s="303"/>
      <c r="HF8" s="303"/>
      <c r="HG8" s="303"/>
      <c r="HH8" s="303"/>
      <c r="HI8" s="303"/>
      <c r="HJ8" s="303"/>
      <c r="HK8" s="303"/>
      <c r="HL8" s="303"/>
      <c r="HM8" s="303"/>
      <c r="HN8" s="303"/>
      <c r="HO8" s="303"/>
      <c r="HP8" s="303"/>
      <c r="HQ8" s="303"/>
      <c r="HR8" s="303"/>
      <c r="HS8" s="303"/>
      <c r="HT8" s="303"/>
      <c r="HU8" s="303"/>
      <c r="HV8" s="303"/>
      <c r="HW8" s="303"/>
      <c r="HX8" s="303"/>
      <c r="HY8" s="303"/>
      <c r="HZ8" s="303"/>
      <c r="IA8" s="303"/>
      <c r="IB8" s="303"/>
      <c r="IC8" s="303"/>
      <c r="ID8" s="303"/>
      <c r="IE8" s="303"/>
      <c r="IF8" s="303"/>
      <c r="IG8" s="303"/>
      <c r="IH8" s="303"/>
      <c r="II8" s="303"/>
      <c r="IJ8" s="303"/>
      <c r="IK8" s="303"/>
      <c r="IL8" s="303"/>
      <c r="IM8" s="303"/>
      <c r="IN8" s="303"/>
      <c r="IO8" s="303"/>
      <c r="IP8" s="303"/>
      <c r="IQ8" s="303"/>
      <c r="IR8" s="303"/>
      <c r="IS8" s="303"/>
      <c r="IT8" s="303"/>
      <c r="IU8" s="303"/>
    </row>
    <row r="9" spans="1:255" s="192" customFormat="1" ht="15.75" customHeight="1">
      <c r="A9" s="310"/>
      <c r="B9" s="42" t="s">
        <v>213</v>
      </c>
      <c r="C9" s="10"/>
      <c r="D9" s="299"/>
      <c r="E9" s="354"/>
      <c r="F9" s="363"/>
      <c r="G9" s="331"/>
      <c r="H9" s="356"/>
      <c r="I9" s="363"/>
      <c r="J9" s="331"/>
      <c r="K9" s="356"/>
      <c r="L9" s="305"/>
      <c r="M9" s="331"/>
      <c r="N9" s="331"/>
    </row>
    <row r="10" spans="1:255" s="192" customFormat="1" ht="15.75" customHeight="1">
      <c r="A10" s="295">
        <v>1</v>
      </c>
      <c r="B10" s="311" t="s">
        <v>214</v>
      </c>
      <c r="C10" s="42" t="s">
        <v>211</v>
      </c>
      <c r="D10" s="296">
        <v>0.1208</v>
      </c>
      <c r="E10" s="353">
        <v>1236</v>
      </c>
      <c r="F10" s="363"/>
      <c r="G10" s="331">
        <f t="shared" si="0"/>
        <v>0</v>
      </c>
      <c r="H10" s="357">
        <v>0</v>
      </c>
      <c r="I10" s="363"/>
      <c r="J10" s="331">
        <f t="shared" si="1"/>
        <v>0</v>
      </c>
      <c r="K10" s="357">
        <v>0</v>
      </c>
      <c r="L10" s="297"/>
      <c r="M10" s="331">
        <f t="shared" si="2"/>
        <v>0</v>
      </c>
      <c r="N10" s="331">
        <f t="shared" si="3"/>
        <v>0</v>
      </c>
    </row>
    <row r="11" spans="1:255" s="192" customFormat="1" ht="15.75" customHeight="1">
      <c r="A11" s="295">
        <v>2</v>
      </c>
      <c r="B11" s="309" t="s">
        <v>215</v>
      </c>
      <c r="C11" s="306" t="s">
        <v>216</v>
      </c>
      <c r="D11" s="296">
        <v>0.85</v>
      </c>
      <c r="E11" s="353">
        <v>444</v>
      </c>
      <c r="F11" s="363"/>
      <c r="G11" s="331">
        <f t="shared" si="0"/>
        <v>0</v>
      </c>
      <c r="H11" s="355">
        <v>2093.88</v>
      </c>
      <c r="I11" s="363"/>
      <c r="J11" s="331">
        <f t="shared" si="1"/>
        <v>0</v>
      </c>
      <c r="K11" s="355">
        <v>2.84</v>
      </c>
      <c r="L11" s="307"/>
      <c r="M11" s="331">
        <f t="shared" si="2"/>
        <v>0</v>
      </c>
      <c r="N11" s="331">
        <f t="shared" si="3"/>
        <v>0</v>
      </c>
    </row>
    <row r="12" spans="1:255" s="236" customFormat="1" ht="15.75" customHeight="1">
      <c r="A12" s="66"/>
      <c r="B12" s="77" t="s">
        <v>129</v>
      </c>
      <c r="C12" s="166"/>
      <c r="D12" s="67"/>
      <c r="E12" s="67"/>
      <c r="F12" s="68"/>
      <c r="G12" s="67">
        <f>SUM(G6:G11)</f>
        <v>0</v>
      </c>
      <c r="H12" s="67"/>
      <c r="I12" s="67"/>
      <c r="J12" s="67">
        <f>SUM(J6:J11)</f>
        <v>0</v>
      </c>
      <c r="K12" s="67"/>
      <c r="L12" s="67"/>
      <c r="M12" s="67">
        <f>SUM(M6:M11)</f>
        <v>0</v>
      </c>
      <c r="N12" s="67">
        <f>SUM(N6:N11)</f>
        <v>0</v>
      </c>
    </row>
    <row r="13" spans="1:255" s="1" customFormat="1" ht="15.75" customHeight="1">
      <c r="A13" s="41"/>
      <c r="B13" s="78" t="s">
        <v>259</v>
      </c>
      <c r="C13" s="70"/>
      <c r="D13" s="71"/>
      <c r="E13" s="71"/>
      <c r="F13" s="71"/>
      <c r="G13" s="72"/>
      <c r="H13" s="72"/>
      <c r="I13" s="72"/>
      <c r="J13" s="72"/>
      <c r="K13" s="72"/>
      <c r="L13" s="72"/>
      <c r="M13" s="72"/>
      <c r="N13" s="72">
        <f>N12*C13</f>
        <v>0</v>
      </c>
    </row>
    <row r="14" spans="1:255" s="243" customFormat="1" ht="15.75" customHeight="1">
      <c r="A14" s="69"/>
      <c r="B14" s="77" t="s">
        <v>12</v>
      </c>
      <c r="C14" s="73"/>
      <c r="D14" s="74"/>
      <c r="E14" s="74"/>
      <c r="F14" s="74"/>
      <c r="G14" s="75"/>
      <c r="H14" s="75"/>
      <c r="I14" s="75"/>
      <c r="J14" s="75"/>
      <c r="K14" s="75"/>
      <c r="L14" s="75"/>
      <c r="M14" s="75"/>
      <c r="N14" s="75">
        <f>SUM(N12:N13)</f>
        <v>0</v>
      </c>
    </row>
    <row r="15" spans="1:255" s="1" customFormat="1" ht="15.75" customHeight="1">
      <c r="A15" s="41"/>
      <c r="B15" s="78" t="s">
        <v>262</v>
      </c>
      <c r="C15" s="70"/>
      <c r="D15" s="71"/>
      <c r="E15" s="71"/>
      <c r="F15" s="71"/>
      <c r="G15" s="72"/>
      <c r="H15" s="72"/>
      <c r="I15" s="72"/>
      <c r="J15" s="72"/>
      <c r="K15" s="72"/>
      <c r="L15" s="72"/>
      <c r="M15" s="72"/>
      <c r="N15" s="72">
        <f>N14*C15</f>
        <v>0</v>
      </c>
    </row>
    <row r="16" spans="1:255" s="245" customFormat="1" ht="15.75" customHeight="1">
      <c r="A16" s="69"/>
      <c r="B16" s="77" t="s">
        <v>12</v>
      </c>
      <c r="C16" s="73"/>
      <c r="D16" s="74"/>
      <c r="E16" s="74"/>
      <c r="F16" s="74"/>
      <c r="G16" s="75"/>
      <c r="H16" s="75"/>
      <c r="I16" s="75"/>
      <c r="J16" s="75"/>
      <c r="K16" s="75"/>
      <c r="L16" s="75"/>
      <c r="M16" s="75"/>
      <c r="N16" s="75">
        <f>SUM(N14:N15)</f>
        <v>0</v>
      </c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</row>
    <row r="17" spans="1:38" s="250" customFormat="1">
      <c r="A17" s="246"/>
      <c r="B17" s="247"/>
      <c r="C17" s="246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9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</row>
    <row r="18" spans="1:38" s="250" customFormat="1">
      <c r="A18" s="246"/>
      <c r="B18" s="247"/>
      <c r="C18" s="246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9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</row>
  </sheetData>
  <mergeCells count="9">
    <mergeCell ref="N2:N3"/>
    <mergeCell ref="B1:M1"/>
    <mergeCell ref="A2:A3"/>
    <mergeCell ref="B2:B3"/>
    <mergeCell ref="C2:C3"/>
    <mergeCell ref="D2:D3"/>
    <mergeCell ref="E2:G2"/>
    <mergeCell ref="H2:J2"/>
    <mergeCell ref="K2:M2"/>
  </mergeCells>
  <conditionalFormatting sqref="C11">
    <cfRule type="cellIs" dxfId="0" priority="4" stopIfTrue="1" operator="equal">
      <formula>8223.307275</formula>
    </cfRule>
  </conditionalFormatting>
  <pageMargins left="0.7" right="0.7" top="0.75" bottom="0.75" header="0.3" footer="0.3"/>
  <pageSetup paperSize="9" scale="75" orientation="landscape" r:id="rId1"/>
  <colBreaks count="1" manualBreakCount="1">
    <brk id="14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კრებსითი</vt:lpstr>
      <vt:lpstr>სამშ-სარემ სამუშაო</vt:lpstr>
      <vt:lpstr>შიდა კანალიზაცია</vt:lpstr>
      <vt:lpstr>შიდა წყალი</vt:lpstr>
      <vt:lpstr>ელ.მომარაგება</vt:lpstr>
      <vt:lpstr>კონდიცირება</vt:lpstr>
      <vt:lpstr>გარე ქსელები</vt:lpstr>
      <vt:lpstr>განათება</vt:lpstr>
      <vt:lpstr>ტერიტორიის კეთილმოწყობა</vt:lpstr>
      <vt:lpstr>დენდროლოგია</vt:lpstr>
      <vt:lpstr>განათება!Print_Area</vt:lpstr>
      <vt:lpstr>'გარე ქსელები'!Print_Area</vt:lpstr>
      <vt:lpstr>დენდროლოგია!Print_Area</vt:lpstr>
      <vt:lpstr>ელ.მომარაგება!Print_Area</vt:lpstr>
      <vt:lpstr>კონდიცირება!Print_Area</vt:lpstr>
      <vt:lpstr>კრებსითი!Print_Area</vt:lpstr>
      <vt:lpstr>'სამშ-სარემ სამუშაო'!Print_Area</vt:lpstr>
      <vt:lpstr>'ტერიტორიის კეთილმოწყობა'!Print_Area</vt:lpstr>
      <vt:lpstr>'სამშ-სარემ სამუშაო'!Print_Titles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Tsira Magradze</cp:lastModifiedBy>
  <cp:lastPrinted>2021-06-12T06:51:41Z</cp:lastPrinted>
  <dcterms:created xsi:type="dcterms:W3CDTF">2014-10-07T11:40:09Z</dcterms:created>
  <dcterms:modified xsi:type="dcterms:W3CDTF">2021-08-13T08:33:17Z</dcterms:modified>
</cp:coreProperties>
</file>