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7455" tabRatio="938" activeTab="0"/>
  </bookViews>
  <sheets>
    <sheet name="sv" sheetId="1" r:id="rId1"/>
    <sheet name="0b1" sheetId="2" r:id="rId2"/>
    <sheet name="sam" sheetId="3" r:id="rId3"/>
    <sheet name="vod" sheetId="4" r:id="rId4"/>
    <sheet name="kan" sheetId="5" r:id="rId5"/>
    <sheet name="satumbo da avzi" sheetId="6" r:id="rId6"/>
    <sheet name="ventilacia" sheetId="7" r:id="rId7"/>
    <sheet name="gatboba" sheetId="8" r:id="rId8"/>
    <sheet name="el.skolis" sheetId="9" r:id="rId9"/>
    <sheet name="sust" sheetId="10" r:id="rId10"/>
    <sheet name="xaezarqroba" sheetId="11" r:id="rId11"/>
    <sheet name="lifti" sheetId="12" r:id="rId12"/>
    <sheet name="ob2" sheetId="13" r:id="rId13"/>
    <sheet name="sam. sameurneo" sheetId="14" r:id="rId14"/>
    <sheet name="obor saq" sheetId="15" r:id="rId15"/>
    <sheet name="sakvamle mili" sheetId="16" r:id="rId16"/>
    <sheet name="gar vod" sheetId="17" r:id="rId17"/>
    <sheet name="gar kan" sheetId="18" r:id="rId18"/>
    <sheet name="tboqseli " sheetId="19" r:id="rId19"/>
    <sheet name="vert." sheetId="20" r:id="rId20"/>
    <sheet name="ketilm." sheetId="21" r:id="rId21"/>
    <sheet name="დენდროლ" sheetId="22" r:id="rId22"/>
    <sheet name="sp.moedani" sheetId="23" r:id="rId23"/>
    <sheet name="gobe" sheetId="24" r:id="rId24"/>
  </sheets>
  <definedNames>
    <definedName name="_xlnm.Print_Area" localSheetId="1">'0b1'!$A$1:$D$23</definedName>
    <definedName name="_xlnm.Print_Area" localSheetId="8">'el.skolis'!$A$1:$F$259</definedName>
    <definedName name="_xlnm.Print_Area" localSheetId="17">'gar kan'!$A$1:$F$27</definedName>
    <definedName name="_xlnm.Print_Area" localSheetId="16">'gar vod'!$A$1:$F$28</definedName>
    <definedName name="_xlnm.Print_Area" localSheetId="7">'gatboba'!$A$1:$F$49</definedName>
    <definedName name="_xlnm.Print_Area" localSheetId="23">'gobe'!$A$1:$F$32</definedName>
    <definedName name="_xlnm.Print_Area" localSheetId="4">'kan'!$A$1:$F$43</definedName>
    <definedName name="_xlnm.Print_Area" localSheetId="20">'ketilm.'!$A$1:$F$30</definedName>
    <definedName name="_xlnm.Print_Area" localSheetId="11">'lifti'!$A$1:$F$13</definedName>
    <definedName name="_xlnm.Print_Area" localSheetId="12">'ob2'!$A$1:$D$17</definedName>
    <definedName name="_xlnm.Print_Area" localSheetId="14">'obor saq'!$A$1:$F$53</definedName>
    <definedName name="_xlnm.Print_Area" localSheetId="15">'sakvamle mili'!$A$1:$F$33</definedName>
    <definedName name="_xlnm.Print_Area" localSheetId="2">'sam'!$A$1:$F$174</definedName>
    <definedName name="_xlnm.Print_Area" localSheetId="13">'sam. sameurneo'!$A$1:$F$59</definedName>
    <definedName name="_xlnm.Print_Area" localSheetId="22">'sp.moedani'!$A$1:$F$35</definedName>
    <definedName name="_xlnm.Print_Area" localSheetId="9">'sust'!$A$1:$F$41</definedName>
    <definedName name="_xlnm.Print_Area" localSheetId="0">'sv'!$A$1:$D$34</definedName>
    <definedName name="_xlnm.Print_Area" localSheetId="18">'tboqseli '!$A$1:$F$33</definedName>
    <definedName name="_xlnm.Print_Area" localSheetId="6">'ventilacia'!$A$1:$F$43</definedName>
    <definedName name="_xlnm.Print_Area" localSheetId="19">'vert.'!$A$1:$F$20</definedName>
    <definedName name="_xlnm.Print_Area" localSheetId="3">'vod'!$A$1:$F$82</definedName>
    <definedName name="_xlnm.Print_Area" localSheetId="10">'xaezarqroba'!$A$1:$F$101</definedName>
    <definedName name="_xlnm.Print_Area" localSheetId="21">'დენდროლ'!$A$1:$F$41</definedName>
    <definedName name="_xlnm.Print_Titles" localSheetId="8">'el.skolis'!$8:$8</definedName>
    <definedName name="_xlnm.Print_Titles" localSheetId="17">'gar kan'!$10:$10</definedName>
    <definedName name="_xlnm.Print_Titles" localSheetId="16">'gar vod'!$8:$8</definedName>
    <definedName name="_xlnm.Print_Titles" localSheetId="7">'gatboba'!$7:$7</definedName>
    <definedName name="_xlnm.Print_Titles" localSheetId="4">'kan'!$8:$8</definedName>
    <definedName name="_xlnm.Print_Titles" localSheetId="11">'lifti'!$9:$9</definedName>
    <definedName name="_xlnm.Print_Titles" localSheetId="14">'obor saq'!$8:$8</definedName>
    <definedName name="_xlnm.Print_Titles" localSheetId="2">'sam'!$7:$7</definedName>
    <definedName name="_xlnm.Print_Titles" localSheetId="5">'satumbo da avzi'!$11:$11</definedName>
    <definedName name="_xlnm.Print_Titles" localSheetId="9">'sust'!$7:$7</definedName>
    <definedName name="_xlnm.Print_Titles" localSheetId="0">'sv'!$11:$11</definedName>
    <definedName name="_xlnm.Print_Titles" localSheetId="6">'ventilacia'!$9:$9</definedName>
    <definedName name="_xlnm.Print_Titles" localSheetId="3">'vod'!$7:$7</definedName>
    <definedName name="_xlnm.Print_Titles" localSheetId="10">'xaezarqroba'!$8:$8</definedName>
    <definedName name="_xlnm.Print_Titles" localSheetId="21">'დენდროლ'!$8:$8</definedName>
  </definedNames>
  <calcPr fullCalcOnLoad="1"/>
</workbook>
</file>

<file path=xl/sharedStrings.xml><?xml version="1.0" encoding="utf-8"?>
<sst xmlns="http://schemas.openxmlformats.org/spreadsheetml/2006/main" count="2248" uniqueCount="919">
  <si>
    <t>RorRis safuZvelis mowyoba saZirkvlis qveS</t>
  </si>
  <si>
    <t>lari</t>
  </si>
  <si>
    <t>ganz.</t>
  </si>
  <si>
    <t>jami</t>
  </si>
  <si>
    <t>1</t>
  </si>
  <si>
    <t>masala:</t>
  </si>
  <si>
    <t>Seadgina:</t>
  </si>
  <si>
    <t>c</t>
  </si>
  <si>
    <t>7</t>
  </si>
  <si>
    <t>NN</t>
  </si>
  <si>
    <t>m2</t>
  </si>
  <si>
    <t>kg</t>
  </si>
  <si>
    <t>m3</t>
  </si>
  <si>
    <t>samSeneblo samuSaoebi</t>
  </si>
  <si>
    <t>2</t>
  </si>
  <si>
    <t>3</t>
  </si>
  <si>
    <t>4</t>
  </si>
  <si>
    <t>5</t>
  </si>
  <si>
    <t>6</t>
  </si>
  <si>
    <t>8</t>
  </si>
  <si>
    <t>t</t>
  </si>
  <si>
    <t>m</t>
  </si>
  <si>
    <t>jami 2</t>
  </si>
  <si>
    <t xml:space="preserve">jami </t>
  </si>
  <si>
    <t>#</t>
  </si>
  <si>
    <t xml:space="preserve"> </t>
  </si>
  <si>
    <t>9</t>
  </si>
  <si>
    <t>10</t>
  </si>
  <si>
    <t>grZ.m</t>
  </si>
  <si>
    <t>cali</t>
  </si>
  <si>
    <t>komp</t>
  </si>
  <si>
    <t>armatura a-3</t>
  </si>
  <si>
    <t>saStefselo rozeti  mesame damamiwebeli kontaqtiT 220v</t>
  </si>
  <si>
    <t>el.zari</t>
  </si>
  <si>
    <t>satelefono,  kompiuteris qseli da saxanZro signalizacia</t>
  </si>
  <si>
    <t>saxanZro signalizaciis qseli</t>
  </si>
  <si>
    <t>saxarjTaRricxvo Rirebuleba</t>
  </si>
  <si>
    <t xml:space="preserve"> maT Soris xelfasi</t>
  </si>
  <si>
    <t>ventili d=25mm</t>
  </si>
  <si>
    <t>gruntis ukuCayra xeliT</t>
  </si>
  <si>
    <t>gare wyalsadeni</t>
  </si>
  <si>
    <t>gare kanalizacia</t>
  </si>
  <si>
    <t>jami 1+2</t>
  </si>
  <si>
    <t>xarjTaRricxva #4</t>
  </si>
  <si>
    <t>xarjTaRricxva #5</t>
  </si>
  <si>
    <t>eleqtro zaris Rilaki</t>
  </si>
  <si>
    <t>komp.</t>
  </si>
  <si>
    <t>sawolis momzadeba erTi kabelisaTvis</t>
  </si>
  <si>
    <t>ventili d=20mm</t>
  </si>
  <si>
    <t>kompl</t>
  </si>
  <si>
    <t>Sida kanalizacia</t>
  </si>
  <si>
    <t>kompl.</t>
  </si>
  <si>
    <t>ventilacia</t>
  </si>
  <si>
    <t>Savi miwis Semotana sisqiT 15sm</t>
  </si>
  <si>
    <t>Cveulebrivi balaxis daTesva</t>
  </si>
  <si>
    <t>Cveulebrivi balaxis movla</t>
  </si>
  <si>
    <t>xarjTaRricxva #1/6</t>
  </si>
  <si>
    <t>xarjTaRricxva #1/2</t>
  </si>
  <si>
    <t>xarjTaRricxva #1/3</t>
  </si>
  <si>
    <t>xarjTaRricxva #1/4</t>
  </si>
  <si>
    <t>gamwmendi d=50mm</t>
  </si>
  <si>
    <t>trapi nikelis  sifoniT d=50</t>
  </si>
  <si>
    <t xml:space="preserve">SeWra arsebul kanalizaciis qselSi  </t>
  </si>
  <si>
    <t xml:space="preserve">     gaTboba </t>
  </si>
  <si>
    <t>wyvili</t>
  </si>
  <si>
    <t>sistemis hidravlikuri  gamocda</t>
  </si>
  <si>
    <t>erTjer.</t>
  </si>
  <si>
    <t xml:space="preserve">                     saqvabis mowyobiloba</t>
  </si>
  <si>
    <t xml:space="preserve">membranuli safarToebeli avzi V=300l </t>
  </si>
  <si>
    <t>xarjTaRricxva #1/5</t>
  </si>
  <si>
    <t>xarjTaRricxva #1/7</t>
  </si>
  <si>
    <t>xarjTaRricxva #6</t>
  </si>
  <si>
    <t>Sida wyalsadeni</t>
  </si>
  <si>
    <t>satelefono da kompiuteruli qseli</t>
  </si>
  <si>
    <t>grZ.m.</t>
  </si>
  <si>
    <t>Camket-maregulirebeli ventili 1/2</t>
  </si>
  <si>
    <t>Zalovani  el.mowyobiloba da el.ganaTeba</t>
  </si>
  <si>
    <t>sakvamle mili</t>
  </si>
  <si>
    <t>Tboqseli</t>
  </si>
  <si>
    <t>s a m u S a o s</t>
  </si>
  <si>
    <t>dasaxeleba</t>
  </si>
  <si>
    <t>zedmeti gruntis datvirTva xeliT avtoTviTmclelze</t>
  </si>
  <si>
    <t xml:space="preserve"> gruntis damuSaveba xeliT</t>
  </si>
  <si>
    <r>
      <t xml:space="preserve">Tboqseli </t>
    </r>
  </si>
  <si>
    <t>xarjTaRricxva #10</t>
  </si>
  <si>
    <t>gruntis datvirTva a/m xeliT</t>
  </si>
  <si>
    <t>kuTxis ventili d=20mm</t>
  </si>
  <si>
    <t>ცალი</t>
  </si>
  <si>
    <t>galvanizirebuli zolovani foladi  40X4mm</t>
  </si>
  <si>
    <t xml:space="preserve">gruntis gatana 5 km-ze </t>
  </si>
  <si>
    <t>xanZarqrobis qselis mowyoba</t>
  </si>
  <si>
    <t>ფოლადის მუხლი  Ø25</t>
  </si>
  <si>
    <t>მილების SeRebva antikoroziuli saRebaviT orjer</t>
  </si>
  <si>
    <r>
      <t>mTavari gamanawilebeli fari</t>
    </r>
    <r>
      <rPr>
        <b/>
        <sz val="10"/>
        <color indexed="8"/>
        <rFont val="Arial"/>
        <family val="2"/>
      </rPr>
      <t xml:space="preserve">  MDB </t>
    </r>
  </si>
  <si>
    <t xml:space="preserve">Zalovani fari g/m </t>
  </si>
  <si>
    <t>ავტომატური ამომრთველი 400 ა სამპოლუსა</t>
  </si>
  <si>
    <t>ავტომატური ამომრთველი 200 ა სამპოლუსა</t>
  </si>
  <si>
    <t>ავტომატური ამომრთველი 160 ა სამპოლუსა</t>
  </si>
  <si>
    <t>ავტომატური ამომრთველი 40 ა სამპოლუსა</t>
  </si>
  <si>
    <t>ავტომატური ამომრთველი 25 ა სამპოლუსა</t>
  </si>
  <si>
    <r>
      <t>mTavari gamanawilebeli fari</t>
    </r>
    <r>
      <rPr>
        <b/>
        <sz val="10"/>
        <color indexed="8"/>
        <rFont val="Arial"/>
        <family val="2"/>
      </rPr>
      <t xml:space="preserve">  MDBG</t>
    </r>
  </si>
  <si>
    <t>ავტომატური ამომრთველი 800 ა სამპოლუსა</t>
  </si>
  <si>
    <t>ავტომატური ამომრთველი 63 ა სამპოლუსა</t>
  </si>
  <si>
    <r>
      <t>I sarTulis gamanawilebeli fari</t>
    </r>
    <r>
      <rPr>
        <b/>
        <sz val="10"/>
        <color indexed="8"/>
        <rFont val="Arial"/>
        <family val="2"/>
      </rPr>
      <t xml:space="preserve">  DB-1</t>
    </r>
  </si>
  <si>
    <r>
      <t>dasaparalilebeli salte</t>
    </r>
    <r>
      <rPr>
        <sz val="10"/>
        <color indexed="8"/>
        <rFont val="Arial"/>
        <family val="2"/>
      </rPr>
      <t xml:space="preserve"> 3 </t>
    </r>
    <r>
      <rPr>
        <sz val="10"/>
        <color indexed="8"/>
        <rFont val="AcadNusx"/>
        <family val="0"/>
      </rPr>
      <t xml:space="preserve">polusa </t>
    </r>
    <r>
      <rPr>
        <sz val="10"/>
        <color indexed="8"/>
        <rFont val="Arial"/>
        <family val="2"/>
      </rPr>
      <t>3/63</t>
    </r>
    <r>
      <rPr>
        <sz val="10"/>
        <color indexed="8"/>
        <rFont val="AcadNusx"/>
        <family val="0"/>
      </rPr>
      <t>a</t>
    </r>
  </si>
  <si>
    <t>kb.</t>
  </si>
  <si>
    <r>
      <t>erTwvera kabeli (Savi)</t>
    </r>
    <r>
      <rPr>
        <sz val="10"/>
        <color indexed="8"/>
        <rFont val="Arial"/>
        <family val="2"/>
      </rPr>
      <t xml:space="preserve"> 16</t>
    </r>
    <r>
      <rPr>
        <sz val="10"/>
        <color indexed="8"/>
        <rFont val="AcadNusx"/>
        <family val="0"/>
      </rPr>
      <t>mm</t>
    </r>
    <r>
      <rPr>
        <vertAlign val="superscript"/>
        <sz val="10"/>
        <color indexed="8"/>
        <rFont val="AcadNusx"/>
        <family val="0"/>
      </rPr>
      <t>2</t>
    </r>
  </si>
  <si>
    <t>karada S/m 3X24 modulze</t>
  </si>
  <si>
    <t>ავტომატური ამომრთველი 32 ა სამპოლუსა</t>
  </si>
  <si>
    <t>ავტომატური ამომრთველი 16 ა სამპოლუსა</t>
  </si>
  <si>
    <r>
      <t>saindikacio naTura</t>
    </r>
    <r>
      <rPr>
        <sz val="10"/>
        <color indexed="8"/>
        <rFont val="Arial"/>
        <family val="2"/>
      </rPr>
      <t xml:space="preserve"> 220</t>
    </r>
    <r>
      <rPr>
        <sz val="10"/>
        <color indexed="8"/>
        <rFont val="AcadNusx"/>
        <family val="0"/>
      </rPr>
      <t>v (mwvane) karSi CasamontaJebeli</t>
    </r>
  </si>
  <si>
    <r>
      <rPr>
        <sz val="10"/>
        <color indexed="8"/>
        <rFont val="AcadNusx"/>
        <family val="0"/>
      </rPr>
      <t xml:space="preserve">faris karSi CasamontaJebeli Rilaki  </t>
    </r>
    <r>
      <rPr>
        <sz val="10"/>
        <color indexed="8"/>
        <rFont val="Times New Roman"/>
        <family val="1"/>
      </rPr>
      <t xml:space="preserve"> </t>
    </r>
    <r>
      <rPr>
        <sz val="10"/>
        <color indexed="8"/>
        <rFont val="Arial"/>
        <family val="2"/>
      </rPr>
      <t xml:space="preserve">ON/OFF , 1NO+1NC  </t>
    </r>
    <r>
      <rPr>
        <sz val="10"/>
        <color indexed="8"/>
        <rFont val="AcadNusx"/>
        <family val="0"/>
      </rPr>
      <t>kontaqtiT</t>
    </r>
  </si>
  <si>
    <r>
      <rPr>
        <sz val="10"/>
        <color indexed="8"/>
        <rFont val="AcadNusx"/>
        <family val="0"/>
      </rPr>
      <t xml:space="preserve">Zravis dacvis avtomati </t>
    </r>
    <r>
      <rPr>
        <sz val="10"/>
        <color indexed="8"/>
        <rFont val="Arial"/>
        <family val="2"/>
      </rPr>
      <t xml:space="preserve">2.5-4.0 A </t>
    </r>
  </si>
  <si>
    <t>ავტომატური ამომრთველი 16ა 1 პოლუსა</t>
  </si>
  <si>
    <t>ავტომატური ამომრთველი 10ა 1 პოლუსა</t>
  </si>
  <si>
    <r>
      <t>I sarTulis gamanawilebeli fari</t>
    </r>
    <r>
      <rPr>
        <b/>
        <sz val="10"/>
        <color indexed="8"/>
        <rFont val="Arial"/>
        <family val="2"/>
      </rPr>
      <t xml:space="preserve">  DBG-1</t>
    </r>
  </si>
  <si>
    <t>ავტომატური ამომრთველი 50 ა სამპოლუსა</t>
  </si>
  <si>
    <r>
      <t>samzareulo farTis gamanawilebeli fari</t>
    </r>
    <r>
      <rPr>
        <b/>
        <sz val="10"/>
        <color indexed="8"/>
        <rFont val="Arial"/>
        <family val="2"/>
      </rPr>
      <t xml:space="preserve">  DB-5</t>
    </r>
  </si>
  <si>
    <t>karada S/m 4X24 modulze</t>
  </si>
  <si>
    <r>
      <rPr>
        <sz val="10"/>
        <color indexed="8"/>
        <rFont val="AcadNusx"/>
        <family val="0"/>
      </rPr>
      <t xml:space="preserve">Zravis dacvis avtomati </t>
    </r>
    <r>
      <rPr>
        <sz val="10"/>
        <color indexed="8"/>
        <rFont val="Arial"/>
        <family val="2"/>
      </rPr>
      <t xml:space="preserve">4.0-6.3 A </t>
    </r>
  </si>
  <si>
    <r>
      <t>samzareulo farTis gamanawilebeli fari</t>
    </r>
    <r>
      <rPr>
        <b/>
        <sz val="10"/>
        <color indexed="8"/>
        <rFont val="Arial"/>
        <family val="2"/>
      </rPr>
      <t xml:space="preserve">  DBG-5</t>
    </r>
  </si>
  <si>
    <t>karada S/m 2X24 modulze</t>
  </si>
  <si>
    <r>
      <t>erTwvera kabeli (Savi)</t>
    </r>
    <r>
      <rPr>
        <sz val="10"/>
        <color indexed="8"/>
        <rFont val="Arial"/>
        <family val="2"/>
      </rPr>
      <t xml:space="preserve"> 1.5</t>
    </r>
    <r>
      <rPr>
        <sz val="10"/>
        <color indexed="8"/>
        <rFont val="AcadNusx"/>
        <family val="0"/>
      </rPr>
      <t>mm</t>
    </r>
    <r>
      <rPr>
        <vertAlign val="superscript"/>
        <sz val="10"/>
        <color indexed="8"/>
        <rFont val="AcadNusx"/>
        <family val="0"/>
      </rPr>
      <t>2</t>
    </r>
  </si>
  <si>
    <r>
      <t>II sarTulis el.gamanawilebeli fari</t>
    </r>
    <r>
      <rPr>
        <b/>
        <sz val="10"/>
        <color indexed="8"/>
        <rFont val="Arial"/>
        <family val="2"/>
      </rPr>
      <t xml:space="preserve">  DB-2</t>
    </r>
  </si>
  <si>
    <r>
      <t>erTwvera kabeli (Savi)</t>
    </r>
    <r>
      <rPr>
        <sz val="10"/>
        <color indexed="8"/>
        <rFont val="Arial"/>
        <family val="2"/>
      </rPr>
      <t xml:space="preserve"> 2.5</t>
    </r>
    <r>
      <rPr>
        <sz val="10"/>
        <color indexed="8"/>
        <rFont val="AcadNusx"/>
        <family val="0"/>
      </rPr>
      <t>mm</t>
    </r>
    <r>
      <rPr>
        <vertAlign val="superscript"/>
        <sz val="10"/>
        <color indexed="8"/>
        <rFont val="AcadNusx"/>
        <family val="0"/>
      </rPr>
      <t>2</t>
    </r>
  </si>
  <si>
    <r>
      <t>II sarTulis el.gamanawilebeli fari</t>
    </r>
    <r>
      <rPr>
        <b/>
        <sz val="10"/>
        <color indexed="8"/>
        <rFont val="Arial"/>
        <family val="2"/>
      </rPr>
      <t xml:space="preserve">  DBG-2</t>
    </r>
  </si>
  <si>
    <r>
      <t>III sarTulis el.gamanawilebeli fari</t>
    </r>
    <r>
      <rPr>
        <b/>
        <sz val="10"/>
        <color indexed="8"/>
        <rFont val="Arial"/>
        <family val="2"/>
      </rPr>
      <t xml:space="preserve">  DB-3</t>
    </r>
  </si>
  <si>
    <r>
      <t>III sarTulis el.gamanawilebeli fari</t>
    </r>
    <r>
      <rPr>
        <b/>
        <sz val="10"/>
        <color indexed="8"/>
        <rFont val="Arial"/>
        <family val="2"/>
      </rPr>
      <t xml:space="preserve">  DBG-3</t>
    </r>
  </si>
  <si>
    <r>
      <t>saaqto dabazis el.gamanawilebeli fari</t>
    </r>
    <r>
      <rPr>
        <b/>
        <sz val="10"/>
        <color indexed="8"/>
        <rFont val="Arial"/>
        <family val="2"/>
      </rPr>
      <t xml:space="preserve">  DB-4</t>
    </r>
  </si>
  <si>
    <r>
      <t>saaqto dabazis el.gamanawilebeli fari</t>
    </r>
    <r>
      <rPr>
        <b/>
        <sz val="10"/>
        <color indexed="8"/>
        <rFont val="Arial"/>
        <family val="2"/>
      </rPr>
      <t xml:space="preserve">  DBG-4</t>
    </r>
  </si>
  <si>
    <t>karada S/m 24 modulze</t>
  </si>
  <si>
    <r>
      <rPr>
        <sz val="10"/>
        <color indexed="8"/>
        <rFont val="AcadNusx"/>
        <family val="0"/>
      </rPr>
      <t xml:space="preserve">Zravis dacvis avtomati </t>
    </r>
    <r>
      <rPr>
        <sz val="10"/>
        <color indexed="8"/>
        <rFont val="Arial"/>
        <family val="2"/>
      </rPr>
      <t xml:space="preserve">6.1-10.0 A </t>
    </r>
  </si>
  <si>
    <r>
      <t>sportuli dabazis el.gamanawilebeli fari</t>
    </r>
    <r>
      <rPr>
        <b/>
        <sz val="10"/>
        <color indexed="8"/>
        <rFont val="Arial"/>
        <family val="2"/>
      </rPr>
      <t xml:space="preserve">  DB-6</t>
    </r>
  </si>
  <si>
    <r>
      <rPr>
        <sz val="10"/>
        <color indexed="8"/>
        <rFont val="AcadNusx"/>
        <family val="0"/>
      </rPr>
      <t xml:space="preserve">Zravis dacvis avtomati </t>
    </r>
    <r>
      <rPr>
        <sz val="10"/>
        <color indexed="8"/>
        <rFont val="Arial"/>
        <family val="2"/>
      </rPr>
      <t xml:space="preserve">6.3-10.0 A </t>
    </r>
  </si>
  <si>
    <r>
      <t>sportuli dabazis el.gamanawilebeli fari</t>
    </r>
    <r>
      <rPr>
        <b/>
        <sz val="10"/>
        <color indexed="8"/>
        <rFont val="Arial"/>
        <family val="2"/>
      </rPr>
      <t xml:space="preserve">  DBG-6</t>
    </r>
  </si>
  <si>
    <r>
      <t>xanZarqrobis fari</t>
    </r>
    <r>
      <rPr>
        <b/>
        <sz val="10"/>
        <color indexed="8"/>
        <rFont val="Arial"/>
        <family val="2"/>
      </rPr>
      <t xml:space="preserve">  DBG-7</t>
    </r>
  </si>
  <si>
    <r>
      <t>erTwvera kabeli (Savi)</t>
    </r>
    <r>
      <rPr>
        <sz val="10"/>
        <color indexed="8"/>
        <rFont val="Arial"/>
        <family val="2"/>
      </rPr>
      <t xml:space="preserve"> 10</t>
    </r>
    <r>
      <rPr>
        <sz val="10"/>
        <color indexed="8"/>
        <rFont val="AcadNusx"/>
        <family val="0"/>
      </rPr>
      <t>mm</t>
    </r>
    <r>
      <rPr>
        <vertAlign val="superscript"/>
        <sz val="10"/>
        <color indexed="8"/>
        <rFont val="AcadNusx"/>
        <family val="0"/>
      </rPr>
      <t>2</t>
    </r>
  </si>
  <si>
    <t>ავტომატური ამომრთველი 80 ა სამპოლუსა</t>
  </si>
  <si>
    <r>
      <rPr>
        <sz val="10"/>
        <color indexed="8"/>
        <rFont val="AcadNusx"/>
        <family val="0"/>
      </rPr>
      <t xml:space="preserve">Zravis dacvis avtomati </t>
    </r>
    <r>
      <rPr>
        <sz val="10"/>
        <color indexed="8"/>
        <rFont val="Arial"/>
        <family val="2"/>
      </rPr>
      <t xml:space="preserve">25.0-32.0 A </t>
    </r>
  </si>
  <si>
    <r>
      <rPr>
        <sz val="10"/>
        <color indexed="8"/>
        <rFont val="AcadNusx"/>
        <family val="0"/>
      </rPr>
      <t xml:space="preserve">Zravis dacvis avtomati </t>
    </r>
    <r>
      <rPr>
        <sz val="10"/>
        <color indexed="8"/>
        <rFont val="Arial"/>
        <family val="2"/>
      </rPr>
      <t xml:space="preserve">1.6 -2.5 A </t>
    </r>
  </si>
  <si>
    <r>
      <t>saqvabis el. fari</t>
    </r>
    <r>
      <rPr>
        <b/>
        <sz val="10"/>
        <color indexed="8"/>
        <rFont val="Arial"/>
        <family val="2"/>
      </rPr>
      <t xml:space="preserve">  DB-3</t>
    </r>
  </si>
  <si>
    <r>
      <rPr>
        <sz val="10"/>
        <color indexed="8"/>
        <rFont val="AcadNusx"/>
        <family val="0"/>
      </rPr>
      <t xml:space="preserve">Zravis dacvis avtomati </t>
    </r>
    <r>
      <rPr>
        <sz val="10"/>
        <color indexed="8"/>
        <rFont val="Arial"/>
        <family val="2"/>
      </rPr>
      <t xml:space="preserve">0.63-1.6 A </t>
    </r>
  </si>
  <si>
    <r>
      <rPr>
        <sz val="10"/>
        <color indexed="8"/>
        <rFont val="AcadNusx"/>
        <family val="0"/>
      </rPr>
      <t xml:space="preserve">Zravis dacvis avtomati </t>
    </r>
    <r>
      <rPr>
        <sz val="10"/>
        <color indexed="8"/>
        <rFont val="Arial"/>
        <family val="2"/>
      </rPr>
      <t xml:space="preserve">0.4-0.63 A </t>
    </r>
  </si>
  <si>
    <r>
      <t>gare ganaTebis el. fari</t>
    </r>
    <r>
      <rPr>
        <b/>
        <sz val="10"/>
        <color indexed="8"/>
        <rFont val="Arial"/>
        <family val="2"/>
      </rPr>
      <t xml:space="preserve"> </t>
    </r>
  </si>
  <si>
    <t>karada g/m 24 modulze</t>
  </si>
  <si>
    <t>ავტომატური ამომრთველი 6ა 1 პოლუსა</t>
  </si>
  <si>
    <t>fotorele</t>
  </si>
  <si>
    <t>ჭერის  სანათი 13ვტ  200x200 LED</t>
  </si>
  <si>
    <t>Weris სანათი  naTuriT 22 vati 160X160 (led)</t>
  </si>
  <si>
    <t>Weris სანათი  naTuriT 22 vati 160X160 აკუმულატორით (led)</t>
  </si>
  <si>
    <t>Weris სანათი  naTuriT 18 vati 18სმX18სმ  (led)</t>
  </si>
  <si>
    <t>Weris სანათი  naTuriT 18 vati 18სმX18სმ აკუმულატორით  (led)</t>
  </si>
  <si>
    <t>lampioni 150vt. led naTuriT</t>
  </si>
  <si>
    <t>LED პროჟექტორი 150w</t>
  </si>
  <si>
    <t>I samontaJo samuSaoebi</t>
  </si>
  <si>
    <t xml:space="preserve">liTonis boZis dabetoneba m200 betonisagan </t>
  </si>
  <si>
    <t>liTonis sayrdeni boZis montaJi</t>
  </si>
  <si>
    <t>1I. samSeneblo samuSaoebi</t>
  </si>
  <si>
    <t>sakabelo lenta</t>
  </si>
  <si>
    <t>aluminis kabeli 3X120+1X70 mm2</t>
  </si>
  <si>
    <r>
      <t xml:space="preserve">kabeli (mrgvali) spilenZis ZarRviT </t>
    </r>
    <r>
      <rPr>
        <sz val="10"/>
        <rFont val="Arial"/>
        <family val="2"/>
      </rPr>
      <t xml:space="preserve">NYM-J, </t>
    </r>
    <r>
      <rPr>
        <sz val="10"/>
        <rFont val="AcadNusx"/>
        <family val="0"/>
      </rPr>
      <t>kveTiT</t>
    </r>
    <r>
      <rPr>
        <sz val="10"/>
        <rFont val="Arial"/>
        <family val="2"/>
      </rPr>
      <t xml:space="preserve">  5 X 70 </t>
    </r>
    <r>
      <rPr>
        <sz val="10"/>
        <rFont val="AcadNusx"/>
        <family val="0"/>
      </rPr>
      <t>მმ2</t>
    </r>
  </si>
  <si>
    <r>
      <t xml:space="preserve">kabeli (mrgvali) spilenZis ZarRviT </t>
    </r>
    <r>
      <rPr>
        <sz val="10"/>
        <rFont val="Arial"/>
        <family val="2"/>
      </rPr>
      <t xml:space="preserve">N2XH-J, </t>
    </r>
    <r>
      <rPr>
        <sz val="10"/>
        <rFont val="AcadNusx"/>
        <family val="0"/>
      </rPr>
      <t>kveTiT</t>
    </r>
    <r>
      <rPr>
        <sz val="10"/>
        <rFont val="Arial"/>
        <family val="2"/>
      </rPr>
      <t xml:space="preserve">  5 X 16 </t>
    </r>
    <r>
      <rPr>
        <sz val="10"/>
        <rFont val="AcadNusx"/>
        <family val="0"/>
      </rPr>
      <t>მმ2 (liftis)</t>
    </r>
  </si>
  <si>
    <r>
      <t xml:space="preserve">kabeli (mrgvali) spilenZis ZarRviT </t>
    </r>
    <r>
      <rPr>
        <sz val="10"/>
        <rFont val="Arial"/>
        <family val="2"/>
      </rPr>
      <t xml:space="preserve">N2XH-J, </t>
    </r>
    <r>
      <rPr>
        <sz val="10"/>
        <rFont val="AcadNusx"/>
        <family val="0"/>
      </rPr>
      <t>kveTiT</t>
    </r>
    <r>
      <rPr>
        <sz val="10"/>
        <rFont val="Arial"/>
        <family val="2"/>
      </rPr>
      <t xml:space="preserve">  5 X 50 </t>
    </r>
    <r>
      <rPr>
        <sz val="10"/>
        <rFont val="AcadNusx"/>
        <family val="0"/>
      </rPr>
      <t>მმ2</t>
    </r>
  </si>
  <si>
    <r>
      <t xml:space="preserve">kabeli (mrgvali) spilenZis ZarRviT </t>
    </r>
    <r>
      <rPr>
        <sz val="10"/>
        <rFont val="Arial"/>
        <family val="2"/>
      </rPr>
      <t xml:space="preserve">N2XH-FE 180/E 30, </t>
    </r>
    <r>
      <rPr>
        <sz val="10"/>
        <rFont val="AcadNusx"/>
        <family val="0"/>
      </rPr>
      <t>kveTiT</t>
    </r>
    <r>
      <rPr>
        <sz val="10"/>
        <rFont val="Arial"/>
        <family val="2"/>
      </rPr>
      <t xml:space="preserve"> 3 X 1,5 </t>
    </r>
    <r>
      <rPr>
        <sz val="10"/>
        <rFont val="AcadNusx"/>
        <family val="0"/>
      </rPr>
      <t>მმ2</t>
    </r>
  </si>
  <si>
    <r>
      <t xml:space="preserve">kabeli (mrgvali) spilenZis ZarRviT </t>
    </r>
    <r>
      <rPr>
        <sz val="10"/>
        <rFont val="Arial"/>
        <family val="2"/>
      </rPr>
      <t xml:space="preserve">N2XH-FE 180/E 30, </t>
    </r>
    <r>
      <rPr>
        <sz val="10"/>
        <rFont val="AcadNusx"/>
        <family val="0"/>
      </rPr>
      <t>kveTiT</t>
    </r>
    <r>
      <rPr>
        <sz val="10"/>
        <rFont val="Arial"/>
        <family val="2"/>
      </rPr>
      <t xml:space="preserve"> 3 X 2,5 </t>
    </r>
    <r>
      <rPr>
        <sz val="10"/>
        <rFont val="AcadNusx"/>
        <family val="0"/>
      </rPr>
      <t>მმ2</t>
    </r>
  </si>
  <si>
    <r>
      <t xml:space="preserve">kabeli (mrgvali) spilenZis ZarRviT </t>
    </r>
    <r>
      <rPr>
        <sz val="10"/>
        <rFont val="Arial"/>
        <family val="2"/>
      </rPr>
      <t xml:space="preserve">N2XH-FE 180/E 30, </t>
    </r>
    <r>
      <rPr>
        <sz val="10"/>
        <rFont val="AcadNusx"/>
        <family val="0"/>
      </rPr>
      <t>kveTiT</t>
    </r>
    <r>
      <rPr>
        <sz val="10"/>
        <rFont val="Arial"/>
        <family val="2"/>
      </rPr>
      <t xml:space="preserve"> 5 X 6 </t>
    </r>
    <r>
      <rPr>
        <sz val="10"/>
        <rFont val="AcadNusx"/>
        <family val="0"/>
      </rPr>
      <t>მმ2</t>
    </r>
  </si>
  <si>
    <r>
      <t xml:space="preserve">kabeli (mrgvali) spilenZis ZarRviT </t>
    </r>
    <r>
      <rPr>
        <sz val="10"/>
        <rFont val="Arial"/>
        <family val="2"/>
      </rPr>
      <t xml:space="preserve">N2XH-FE 180/E 30, </t>
    </r>
    <r>
      <rPr>
        <sz val="10"/>
        <rFont val="AcadNusx"/>
        <family val="0"/>
      </rPr>
      <t>kveTiT</t>
    </r>
    <r>
      <rPr>
        <sz val="10"/>
        <rFont val="Arial"/>
        <family val="2"/>
      </rPr>
      <t xml:space="preserve"> 5 X 2,5</t>
    </r>
    <r>
      <rPr>
        <sz val="10"/>
        <rFont val="AcadNusx"/>
        <family val="0"/>
      </rPr>
      <t>მმ2</t>
    </r>
  </si>
  <si>
    <r>
      <t xml:space="preserve">kabeli (mrgvali) spilenZis ZarRviT </t>
    </r>
    <r>
      <rPr>
        <sz val="10"/>
        <rFont val="Arial"/>
        <family val="2"/>
      </rPr>
      <t xml:space="preserve">N2XH-FE 180/E 30, </t>
    </r>
    <r>
      <rPr>
        <sz val="10"/>
        <rFont val="AcadNusx"/>
        <family val="0"/>
      </rPr>
      <t>kveTiT</t>
    </r>
    <r>
      <rPr>
        <sz val="10"/>
        <rFont val="Arial"/>
        <family val="2"/>
      </rPr>
      <t xml:space="preserve"> 5 X 10</t>
    </r>
    <r>
      <rPr>
        <sz val="10"/>
        <rFont val="AcadNusx"/>
        <family val="0"/>
      </rPr>
      <t>მმ2</t>
    </r>
  </si>
  <si>
    <r>
      <t xml:space="preserve">kabeli (mrgvali) spilenZis ZarRviT </t>
    </r>
    <r>
      <rPr>
        <sz val="10"/>
        <rFont val="Arial"/>
        <family val="2"/>
      </rPr>
      <t xml:space="preserve">NYM-J, </t>
    </r>
    <r>
      <rPr>
        <sz val="10"/>
        <rFont val="AcadNusx"/>
        <family val="0"/>
      </rPr>
      <t>kveTiT</t>
    </r>
    <r>
      <rPr>
        <sz val="10"/>
        <rFont val="Arial"/>
        <family val="2"/>
      </rPr>
      <t xml:space="preserve">  5 X 10 </t>
    </r>
    <r>
      <rPr>
        <sz val="10"/>
        <rFont val="AcadNusx"/>
        <family val="0"/>
      </rPr>
      <t>მმ2</t>
    </r>
  </si>
  <si>
    <r>
      <t xml:space="preserve">kabeli (mrgvali) spilenZis ZarRviT </t>
    </r>
    <r>
      <rPr>
        <sz val="10"/>
        <rFont val="Arial"/>
        <family val="2"/>
      </rPr>
      <t xml:space="preserve">NYM-J, </t>
    </r>
    <r>
      <rPr>
        <sz val="10"/>
        <rFont val="AcadNusx"/>
        <family val="0"/>
      </rPr>
      <t>kveTiT</t>
    </r>
    <r>
      <rPr>
        <sz val="10"/>
        <rFont val="Arial"/>
        <family val="2"/>
      </rPr>
      <t xml:space="preserve">  3 X10 </t>
    </r>
    <r>
      <rPr>
        <sz val="10"/>
        <rFont val="AcadNusx"/>
        <family val="0"/>
      </rPr>
      <t>მმ2</t>
    </r>
  </si>
  <si>
    <r>
      <t xml:space="preserve">kabeli (mrgvali) spilenZis ZarRviT </t>
    </r>
    <r>
      <rPr>
        <sz val="10"/>
        <rFont val="Arial"/>
        <family val="2"/>
      </rPr>
      <t xml:space="preserve">NYM-J, </t>
    </r>
    <r>
      <rPr>
        <sz val="10"/>
        <rFont val="AcadNusx"/>
        <family val="0"/>
      </rPr>
      <t>kveTiT</t>
    </r>
    <r>
      <rPr>
        <sz val="10"/>
        <rFont val="Arial"/>
        <family val="2"/>
      </rPr>
      <t xml:space="preserve">  5 X2.5 </t>
    </r>
    <r>
      <rPr>
        <sz val="10"/>
        <rFont val="AcadNusx"/>
        <family val="0"/>
      </rPr>
      <t>მმ2</t>
    </r>
  </si>
  <si>
    <r>
      <t xml:space="preserve">kabeli (mrgvali) spilenZis ZarRviT </t>
    </r>
    <r>
      <rPr>
        <sz val="10"/>
        <rFont val="Arial"/>
        <family val="2"/>
      </rPr>
      <t xml:space="preserve">NYM-J, </t>
    </r>
    <r>
      <rPr>
        <sz val="10"/>
        <rFont val="AcadNusx"/>
        <family val="0"/>
      </rPr>
      <t>kveTiT</t>
    </r>
    <r>
      <rPr>
        <sz val="10"/>
        <rFont val="Arial"/>
        <family val="2"/>
      </rPr>
      <t xml:space="preserve">  5 X4 </t>
    </r>
    <r>
      <rPr>
        <sz val="10"/>
        <rFont val="AcadNusx"/>
        <family val="0"/>
      </rPr>
      <t>მმ2</t>
    </r>
  </si>
  <si>
    <r>
      <t xml:space="preserve">kabeli (mrgvali) spilenZis ZarRviT </t>
    </r>
    <r>
      <rPr>
        <sz val="10"/>
        <rFont val="Arial"/>
        <family val="2"/>
      </rPr>
      <t xml:space="preserve">NYM-J, </t>
    </r>
    <r>
      <rPr>
        <sz val="10"/>
        <rFont val="AcadNusx"/>
        <family val="0"/>
      </rPr>
      <t>kveTiT</t>
    </r>
    <r>
      <rPr>
        <sz val="10"/>
        <rFont val="Arial"/>
        <family val="2"/>
      </rPr>
      <t xml:space="preserve">  5 X 6 </t>
    </r>
    <r>
      <rPr>
        <sz val="10"/>
        <rFont val="AcadNusx"/>
        <family val="0"/>
      </rPr>
      <t>მმ2</t>
    </r>
  </si>
  <si>
    <r>
      <t xml:space="preserve">kabeli (mrgvali) spilenZis ZarRviT </t>
    </r>
    <r>
      <rPr>
        <sz val="10"/>
        <rFont val="Arial"/>
        <family val="2"/>
      </rPr>
      <t xml:space="preserve">NYM-J, </t>
    </r>
    <r>
      <rPr>
        <sz val="10"/>
        <rFont val="AcadNusx"/>
        <family val="0"/>
      </rPr>
      <t>kveTiT</t>
    </r>
    <r>
      <rPr>
        <sz val="10"/>
        <rFont val="Arial"/>
        <family val="2"/>
      </rPr>
      <t xml:space="preserve">  3 X2.5 </t>
    </r>
    <r>
      <rPr>
        <sz val="10"/>
        <rFont val="AcadNusx"/>
        <family val="0"/>
      </rPr>
      <t>მმ2</t>
    </r>
  </si>
  <si>
    <r>
      <t xml:space="preserve">kabeli (mrgvali) spilenZis ZarRviT </t>
    </r>
    <r>
      <rPr>
        <sz val="10"/>
        <rFont val="Arial"/>
        <family val="2"/>
      </rPr>
      <t xml:space="preserve">NYM-J, </t>
    </r>
    <r>
      <rPr>
        <sz val="10"/>
        <rFont val="AcadNusx"/>
        <family val="0"/>
      </rPr>
      <t>kveTiT</t>
    </r>
    <r>
      <rPr>
        <sz val="10"/>
        <rFont val="Arial"/>
        <family val="2"/>
      </rPr>
      <t xml:space="preserve">  3 X1.5 </t>
    </r>
    <r>
      <rPr>
        <sz val="10"/>
        <rFont val="AcadNusx"/>
        <family val="0"/>
      </rPr>
      <t>მმ2</t>
    </r>
  </si>
  <si>
    <t>sainstalacio plastmasis milis montaJi d=32mm</t>
  </si>
  <si>
    <t>ozurgeTis municipalitetis daba urekSi 450 moswavleze gaTvlili sajaro skola</t>
  </si>
  <si>
    <t>abazanis saSrobi TeTri feris sakidebiTa da haergamSvebis kompleqtiT 500X800</t>
  </si>
  <si>
    <t>abazanis saSrobi TeTri feris sakidebiTa da haergamSvebis kompleqtiT 600X1800</t>
  </si>
  <si>
    <t>minaboWkovani polieTilenis mili d=20X3.4mm</t>
  </si>
  <si>
    <t>minaboWkovani polieTilenis mili d=25X4.2mm</t>
  </si>
  <si>
    <t>minaboWkovani polieTilenis mili d=32X5.4</t>
  </si>
  <si>
    <t>minaboWkovani polieTilenis mili d=40X6.7</t>
  </si>
  <si>
    <t>minaboWkovani polieTilenis mili d=50X8.3</t>
  </si>
  <si>
    <t>minaboWkovani polieTilenis mili d=63X10.5</t>
  </si>
  <si>
    <t>milgayvanilobis fitingebi milebis Rirebulebis 30%</t>
  </si>
  <si>
    <t xml:space="preserve">quro gare xraxniT </t>
  </si>
  <si>
    <t>burTula onkani d=25mm</t>
  </si>
  <si>
    <t>quro CamxsneliT g/x (amerikanka) d=25</t>
  </si>
  <si>
    <r>
      <t xml:space="preserve">გოფრირებული მილი </t>
    </r>
    <r>
      <rPr>
        <sz val="10"/>
        <color indexed="8"/>
        <rFont val="Calibri"/>
        <family val="2"/>
      </rPr>
      <t>Ø25მმ აქსესუარებით</t>
    </r>
  </si>
  <si>
    <t>damiweba da mexamridi</t>
  </si>
  <si>
    <t>galvanizirebuli mavTuli 8mm (damiwebis)</t>
  </si>
  <si>
    <t>ganmaStoebeli yuTi</t>
  </si>
  <si>
    <t>ganmaStoebeli yuTi (hermetuli)</t>
  </si>
  <si>
    <t>samfaziani mricxveli 3*230/400V</t>
  </si>
  <si>
    <t>კომპ.</t>
  </si>
  <si>
    <t>დიზელ-გენერატორის გამშვებ-გასამართი სამუშაოები</t>
  </si>
  <si>
    <t>galvanizirebuli mavTuli 8mm (mexamridis badisaTvis)</t>
  </si>
  <si>
    <t>galvanizirebuli katanka 10mm (lampionebisaTvis)</t>
  </si>
  <si>
    <t>galvanizirebuli damiwebis Rero 1,5m (lampionebisaTvis)</t>
  </si>
  <si>
    <t>galvanizirebuli damiwebis Cxiri (Stiri) 3.0m</t>
  </si>
  <si>
    <t>II kategoriis gruntis damuSaveba xeliT</t>
  </si>
  <si>
    <t xml:space="preserve">Sesabamisi warmadobis gazis sawvavis sanTura </t>
  </si>
  <si>
    <t xml:space="preserve">membranuli safarToebeli avzi V=100l </t>
  </si>
  <si>
    <t xml:space="preserve">II kategoriis gruntis damuSaveba xeliT </t>
  </si>
  <si>
    <t>II kategoriis gruntis ukuCayra xeliT</t>
  </si>
  <si>
    <t xml:space="preserve">betonis momzadeba m200 betonisagan </t>
  </si>
  <si>
    <t>ankerebis mowyoba</t>
  </si>
  <si>
    <t>liTonis firfita 0,6X0,6X0,012m</t>
  </si>
  <si>
    <t>liTonis firfita 0,15X0,15X0,008m</t>
  </si>
  <si>
    <t>bagirebis meqanikuri damWimi</t>
  </si>
  <si>
    <t>milebis izolacia mineraluri bambiT sisqiT 5mm</t>
  </si>
  <si>
    <t>Tboizolirebuli milis garsacmi foladis moTuTiebuli furclisgan sisqiT 0,5mm</t>
  </si>
  <si>
    <t>sakvamuris qudi d=300mm moTuTiebuli Tunuqisagan sisqiT 0,5mm</t>
  </si>
  <si>
    <t>sakvamle mili d=450X7mm</t>
  </si>
  <si>
    <t>sakvamle mili d=250X5mm</t>
  </si>
  <si>
    <t>armatura a-3-16</t>
  </si>
  <si>
    <t>burTula urduli d=20mm</t>
  </si>
  <si>
    <t>burTula urduli d=32m</t>
  </si>
  <si>
    <t>burTula urduli d=40mm</t>
  </si>
  <si>
    <t>burTula urduli d=65mm</t>
  </si>
  <si>
    <t>burTula urduli d=75mm</t>
  </si>
  <si>
    <t>burTula urduli d=80mm</t>
  </si>
  <si>
    <t>burTula urduli d=100mm</t>
  </si>
  <si>
    <t>sabalanso ventili d=40mm</t>
  </si>
  <si>
    <t>ალუმინით ფოლგირებული პოლიპროპილენის მილი d=32mm</t>
  </si>
  <si>
    <t>ალუმინით ფოლგირებული პოლიპროპილენის მილი d=40mm</t>
  </si>
  <si>
    <t>ალუმინით ფოლგირებული პოლიპროპილენის მილი d=75mm</t>
  </si>
  <si>
    <t>ალუმინით ფოლგირებული პოლიპროპილენის მილი d=90mm</t>
  </si>
  <si>
    <t>ცივი წყლის პოლიპროპილენის მილი დამცლელი ხაზისათვის  d=32mm</t>
  </si>
  <si>
    <t>ცივი წყლის პოლიპროპილენის მილი დამცლელი ხაზისათვის  d=50mm</t>
  </si>
  <si>
    <t>avtomaturi haergamSvebi d=15mm</t>
  </si>
  <si>
    <t>Termomanometri d=15mm</t>
  </si>
  <si>
    <t>qvabis damcavi 6 bariani sarqveliT</t>
  </si>
  <si>
    <t>qvabis damcavi 3 bariani sarqveliT</t>
  </si>
  <si>
    <t>TiTberis zambariani ukusarqveli d=32mm</t>
  </si>
  <si>
    <t>TiTberis zambariani ukusarqveli d=80mm</t>
  </si>
  <si>
    <t>TiTberis meqanikuri filtris montaJi d=32mm</t>
  </si>
  <si>
    <t>TiTberis meqanikuri filtris montaJi d=80mm</t>
  </si>
  <si>
    <t>wiwvovani da foTlovani xeebis dasargvelad ormoebis momzadeba xeliT zomiT 0,8X0,8X0,8 tyis miwis damatebiT 50%.</t>
  </si>
  <si>
    <t>ormo</t>
  </si>
  <si>
    <t xml:space="preserve">wiwvovani da foTlovani xeebis dargva fesvebiT fesvis zoma 0,8X0,8X0,8 </t>
  </si>
  <si>
    <t>xeebi</t>
  </si>
  <si>
    <t>wiwvovani da foTlovani xeebis movla</t>
  </si>
  <si>
    <t>dendrologia</t>
  </si>
  <si>
    <t>saproeqto xe-nargavebi</t>
  </si>
  <si>
    <t>arsebuli gadasargavi palmis nargavebi d=50-40mm</t>
  </si>
  <si>
    <t>miwis ormoebis gaTxra'arsebuli gadasargavi palmis nargavebis amosaRebad</t>
  </si>
  <si>
    <t>arsebuli gadasargavi palmis nargavebis d=50-40mm dasargvelad ormoebis momzadeba xeliT zomiT 0,8X0,8X0,8 tyis miwis damatebiT 50%.</t>
  </si>
  <si>
    <t xml:space="preserve">arsebuli gadasargavi palmis nargavebis d=50-40mm  dargva fesvebiT </t>
  </si>
  <si>
    <t>arsebuli gadasargavi palmis nargavebis d=50-40mm movla</t>
  </si>
  <si>
    <t>arsebuli gadasargavi buCqebi  d=30-40mm</t>
  </si>
  <si>
    <t>arsebuli gadasargavi buCqebis d=30-40mm dasargvelad ormoebis momzadeba xeliT zomiT 0,8X0,8X0,8 tyis miwis damatebiT 50%.</t>
  </si>
  <si>
    <t xml:space="preserve">arsebuli gadasargavi buCqebis d=30-40mm dargva fesvebiT </t>
  </si>
  <si>
    <t>arsebuli gadasargavi buCqebis d=30-40mm movla</t>
  </si>
  <si>
    <t>arsebuli gadasargavi foTlovani xe d=40-30mm</t>
  </si>
  <si>
    <t>arsebuli gadasargavi foTlovani xeebis d=40-30mm dasargvelad ormoebis momzadeba xeliT zomiT 0,8X0,8X0,8 tyis miwis damatebiT 50%.</t>
  </si>
  <si>
    <t>miwis ormoebis gaTxra'arsebuli gadasargavi buCqebis amosaRebad</t>
  </si>
  <si>
    <t>miwis ormoebis gaTxra'xeliT arsebuli gadasargavi foTlovani xeebis amosaRebad</t>
  </si>
  <si>
    <t xml:space="preserve">arsebuli gadasargavi foTlovani xeebis d=30-40mm dargva fesvebiT </t>
  </si>
  <si>
    <t>arsebuli gadasargavi foTlovani xeebis d=40-30mm movla</t>
  </si>
  <si>
    <t>arsebuli xeebis formireba, dazianebuli da xmeli totebis mocileba diametriT 50-40mm</t>
  </si>
  <si>
    <t>saproeqto xe nargavebi interierSi</t>
  </si>
  <si>
    <t xml:space="preserve">areka palma </t>
  </si>
  <si>
    <t>forsteris hovenia</t>
  </si>
  <si>
    <t>polipropilenis aluminiT folgirebuli  wylis milis d=50X8.3mm Cadeba rk/betonis arxSi</t>
  </si>
  <si>
    <t>polipropilenis aluminiT folgirebuli  wylis milis d=75X12.5mm Cadeba rk/betonis arxSi</t>
  </si>
  <si>
    <t>polipropilenis aluminiT folgirebuli  wylis milis d=90X15mm Cadeba rk/betonis arxSi</t>
  </si>
  <si>
    <t>burTula onkani/urduli d=75mm</t>
  </si>
  <si>
    <t>burTula onkani/urduli d=50mm</t>
  </si>
  <si>
    <t>metalis samagri plastmasis dubeliT d=90mm</t>
  </si>
  <si>
    <t>metalis samagri plastmasis dubeliT d=75mm</t>
  </si>
  <si>
    <t>metalis samagri plastmasis dubeliT d=63mm</t>
  </si>
  <si>
    <t>metalis samagri plastmasis dubeliT d=32mm</t>
  </si>
  <si>
    <t>rk/betonis arxis mowyoba Sida zomiT 450X600X1200 rk/betonis TavsaxuriT da hidroizolaciiT</t>
  </si>
  <si>
    <t>gruntis gatana 5 km-ze</t>
  </si>
  <si>
    <t xml:space="preserve">qviSis fenilis mowyoba </t>
  </si>
  <si>
    <t xml:space="preserve">xreSis fenilis mowyoba </t>
  </si>
  <si>
    <t>arsebul wyalsadenis qselSi SeWra</t>
  </si>
  <si>
    <t>wyalmzomis kvanZis mowyoba d=40mm</t>
  </si>
  <si>
    <t>filtri wylis gamwmendi d=110mm</t>
  </si>
  <si>
    <t>samkapi 110/110</t>
  </si>
  <si>
    <t>muxli d=110</t>
  </si>
  <si>
    <t xml:space="preserve">პლასტმასის წყალსადენის მილი PE100 S4  D=75 ჩადება ტრანშეაში </t>
  </si>
  <si>
    <t>milis izolacia folgiani gubkiT d=110</t>
  </si>
  <si>
    <t>muSaoba nayarSi</t>
  </si>
  <si>
    <t>wyalsadenis Wis mowyoba Tujis TavsaxuriT  2,5X1,5 (1c)</t>
  </si>
  <si>
    <t>kedlebis hidroizolacia ori fena biTumiT</t>
  </si>
  <si>
    <t>Webis kedlebis hidroizolacia ori fena biTumiT</t>
  </si>
  <si>
    <t xml:space="preserve">SN8 პლასტმასის მილი კანალიზაციის  DN100 ჩადება ტრანშეაში </t>
  </si>
  <si>
    <t xml:space="preserve">SN8 პლასტმასის მილი კანალიზაციის  DN50 ჩადება ტრანშეაში </t>
  </si>
  <si>
    <t xml:space="preserve">SN8 პლასტმასის მილი კანალიზაციის  DN150 ჩადება ტრანშეაში </t>
  </si>
  <si>
    <t xml:space="preserve">SN8 პლასტმასის მილი კანალიზაციის  DN200 ჩადება ტრანშეაში </t>
  </si>
  <si>
    <t>modinebiTi sistema #1</t>
  </si>
  <si>
    <t>modinebiTi sistema #2</t>
  </si>
  <si>
    <t>გამწოვი sistema #1</t>
  </si>
  <si>
    <t>მრგვალი  გამწოვი ძრავი   ძრავის გადახურების დაცვით 900მ3/250პა N=230v 0.2კვტ,ხარჯის რეგულატორით ხმაურის დონე 3 მეტრში 48db</t>
  </si>
  <si>
    <t>გამწოვი sistema #2</t>
  </si>
  <si>
    <t>არხული გამწოვი ძრავი  ძრავის გადახურების დაცვით 1000მ3/200პა N=230v 0.3კვტ,ხარჯის  რეგულატორით ხმაურის დონე 3 მეტრში 50db</t>
  </si>
  <si>
    <t>სამზარეულოს გამწოვი sistema #3</t>
  </si>
  <si>
    <t>აკუსტიკურ კარადაში მოთავსებული სამზარეულოს  გამწოვი ძრავი,ფრთების გაწმენდის შესაძლებლობით.  ძრავის გადახურების დაცვით და სიხშირული რეგულატორით  500მ3/400პა N=280v 0.75კვტ,ხარჯის  რეგულატორით ხმაურის დონე 3 მეტრში 45db</t>
  </si>
  <si>
    <t>სანკვანძები #1-2-3-4-5</t>
  </si>
  <si>
    <t>მრგვალი გამწოვი ძრავი  ძრავის გადახურების დაცვით 700მ3/200პა N=230v 0.3კვტ,საფეხურებიანი მართვით ხმაურის დონე 3 მეტრში 54db</t>
  </si>
  <si>
    <t>მრგვალი გამწოვი ძრავი  ძრავის გადახურების დაცვით 300მ3/150პა N=230v 0.1კვტ,საფეხურებიანი მართვით ხმაურის დონე 3 მეტრში 57db</t>
  </si>
  <si>
    <t>მრგვალი  გამწოვი ძრავი ძრავის გადახურების დაცვით 100მ3/50პა N=230v 0.1კვტ,საფეხურებიანი მართვით ხმაურის დონე 3 მეტრში 57db</t>
  </si>
  <si>
    <t>ლაბორატორიის გამწოვი აგრეგატები  #1-2-3</t>
  </si>
  <si>
    <t>მრგვალი  გამწოვი ძრავი უკუსარქველით  და ძრავის გადახურების დაცვით 600მ3/150პა N=230v 0.1კვტ,საფეხურებიანი მართვით.ტემპერატურული მედეგობა  არანაკლებ 60°c  ხმაურის დონე 3 მეტრში 49db ავარიული ჩართვის ღილაკით და სენსორებით</t>
  </si>
  <si>
    <t>ორrigiani რეგულირების ცხაური პლენუმ ბოქსით 300X200</t>
  </si>
  <si>
    <t>ორrigiani რეგულირების ცხაური პლენუმ ბოქსით 400X150</t>
  </si>
  <si>
    <t>bade -cxauri 600X200</t>
  </si>
  <si>
    <t xml:space="preserve"> gare cxauri fasadis ferSi 600X300</t>
  </si>
  <si>
    <t xml:space="preserve"> gare cxauri fasadis ferSi 1000X300</t>
  </si>
  <si>
    <t xml:space="preserve"> gare cxauri fasadis ferSi d=200</t>
  </si>
  <si>
    <t xml:space="preserve"> gare cxauri fasadis ferSi d=250</t>
  </si>
  <si>
    <t>ჰაერის ხარჯის meqanikuri regulatori d=250</t>
  </si>
  <si>
    <t>ჰაერის ხარჯის meqanikuri regulatori d=400</t>
  </si>
  <si>
    <t>ჰაერის ხარჯის meqanikuri regulatori d=450</t>
  </si>
  <si>
    <t>haersatari Txelfurclovani galvanizirebuli   foladisagan marTkuTxa kveTiT sisqe 0,7mm</t>
  </si>
  <si>
    <t>haersatarebis Tboizolacia (kauCukis) TviTwebadi 6mm</t>
  </si>
  <si>
    <t>haersatari Txelfurclovani galvanizirebuli   foladisagan marTkuTxa kveTiT sisqe 0,5mm</t>
  </si>
  <si>
    <t>უჟანგავი ფოლადისგან დამზადებული სამზარეულოს გამწოვი ქოლგა ცხიმდამჭერებით 600X600 H=500</t>
  </si>
  <si>
    <t>Tboqselis arxze Tbofikaciuri plastmasis Webis mowyoba zomiT 1200X1200mm xufiT</t>
  </si>
  <si>
    <t>kanalizaciis plastmasis mili d=110mm</t>
  </si>
  <si>
    <t>revizia d=110mm</t>
  </si>
  <si>
    <t>revizia d=50mm</t>
  </si>
  <si>
    <t>plastmasis muxli  d=50mm</t>
  </si>
  <si>
    <t>plastmasis muxli  d=110mm</t>
  </si>
  <si>
    <t>plastmasis wamgvari 135  d=110mm</t>
  </si>
  <si>
    <t>plastmasis wamgvari 135  d=50mm</t>
  </si>
  <si>
    <r>
      <t>plastmasis samkapi 90</t>
    </r>
    <r>
      <rPr>
        <sz val="10"/>
        <rFont val="Calibri"/>
        <family val="2"/>
      </rPr>
      <t>°</t>
    </r>
    <r>
      <rPr>
        <sz val="10"/>
        <rFont val="AcadNusx"/>
        <family val="0"/>
      </rPr>
      <t xml:space="preserve"> 50/50</t>
    </r>
  </si>
  <si>
    <r>
      <t>plastmasis samkapi 90</t>
    </r>
    <r>
      <rPr>
        <sz val="10"/>
        <rFont val="Calibri"/>
        <family val="2"/>
      </rPr>
      <t>°</t>
    </r>
    <r>
      <rPr>
        <sz val="10"/>
        <rFont val="AcadNusx"/>
        <family val="0"/>
      </rPr>
      <t xml:space="preserve"> 110/50</t>
    </r>
  </si>
  <si>
    <r>
      <t>plastmasis samkapi 90</t>
    </r>
    <r>
      <rPr>
        <sz val="10"/>
        <rFont val="Calibri"/>
        <family val="2"/>
      </rPr>
      <t>°</t>
    </r>
    <r>
      <rPr>
        <sz val="10"/>
        <rFont val="AcadNusx"/>
        <family val="0"/>
      </rPr>
      <t xml:space="preserve"> 110/110</t>
    </r>
  </si>
  <si>
    <r>
      <t>plastmasis samkapi 45</t>
    </r>
    <r>
      <rPr>
        <sz val="10"/>
        <rFont val="Calibri"/>
        <family val="2"/>
      </rPr>
      <t>°</t>
    </r>
    <r>
      <rPr>
        <sz val="10"/>
        <rFont val="AcadNusx"/>
        <family val="0"/>
      </rPr>
      <t xml:space="preserve"> 50/50</t>
    </r>
  </si>
  <si>
    <r>
      <t>plastmasis samkapi 45</t>
    </r>
    <r>
      <rPr>
        <sz val="10"/>
        <rFont val="Calibri"/>
        <family val="2"/>
      </rPr>
      <t>°</t>
    </r>
    <r>
      <rPr>
        <sz val="10"/>
        <rFont val="AcadNusx"/>
        <family val="0"/>
      </rPr>
      <t xml:space="preserve"> 110/50</t>
    </r>
  </si>
  <si>
    <r>
      <t>plastmasis samkapi 45</t>
    </r>
    <r>
      <rPr>
        <sz val="10"/>
        <rFont val="Calibri"/>
        <family val="2"/>
      </rPr>
      <t>°</t>
    </r>
    <r>
      <rPr>
        <sz val="10"/>
        <rFont val="AcadNusx"/>
        <family val="0"/>
      </rPr>
      <t xml:space="preserve"> 110/110</t>
    </r>
  </si>
  <si>
    <r>
      <t>plastmasis jvaredini 90</t>
    </r>
    <r>
      <rPr>
        <sz val="10"/>
        <rFont val="Calibri"/>
        <family val="2"/>
      </rPr>
      <t>°</t>
    </r>
    <r>
      <rPr>
        <sz val="10"/>
        <rFont val="AcadNusx"/>
        <family val="0"/>
      </rPr>
      <t xml:space="preserve"> 100/100</t>
    </r>
  </si>
  <si>
    <r>
      <t>plastmasis jvaredini 45</t>
    </r>
    <r>
      <rPr>
        <sz val="10"/>
        <rFont val="Calibri"/>
        <family val="2"/>
      </rPr>
      <t>°</t>
    </r>
    <r>
      <rPr>
        <sz val="10"/>
        <rFont val="AcadNusx"/>
        <family val="0"/>
      </rPr>
      <t xml:space="preserve"> 100/50</t>
    </r>
  </si>
  <si>
    <t>kuTxis samkapi 110/110</t>
  </si>
  <si>
    <t>gadamyvani 110/50</t>
  </si>
  <si>
    <t>gamwmendi d=110mm</t>
  </si>
  <si>
    <t xml:space="preserve">kanalizaciis plastmasis mili d=50mm </t>
  </si>
  <si>
    <t>plastmasis samagri d=110</t>
  </si>
  <si>
    <t>plastmasis samagri d=50</t>
  </si>
  <si>
    <t>plastmasis quro d=100</t>
  </si>
  <si>
    <t>plastmasis quro d=50</t>
  </si>
  <si>
    <t>garcmis mili  d=200mm</t>
  </si>
  <si>
    <t>xelsabani SemreviTa da boTliseburi sifoniT</t>
  </si>
  <si>
    <t>xelsabani SemreviTa da boTliseburi sifoniT mowyoba SezRuduli unarebis mqoneTaTvis kompleqtSi</t>
  </si>
  <si>
    <t>unitazi (Camrecxi avziT) da gofrirebuli miliT</t>
  </si>
  <si>
    <t>unitazis (Camrecxi avziT) da gofrirebuli miliT mowyoba SezRuduli unaris mqone pirTaTvis kompleqtSi</t>
  </si>
  <si>
    <t>Sxapis qvesadgami SxapiT, SemreviTa da sifoniT</t>
  </si>
  <si>
    <t>Semrevi da boTliseburi sifoni</t>
  </si>
  <si>
    <t>sarwyavi onkani d=20mm</t>
  </si>
  <si>
    <t>urduli d=63mm</t>
  </si>
  <si>
    <t>ventili d=32mm</t>
  </si>
  <si>
    <t>ventili d=50mm</t>
  </si>
  <si>
    <t>drekadi Slangi d=20mm</t>
  </si>
  <si>
    <t>plastmasis milis samagrebi d=75mm</t>
  </si>
  <si>
    <t>plastmasis milis samagrebi d=63mm</t>
  </si>
  <si>
    <t>plastmasis milis samagrebi d=50mm</t>
  </si>
  <si>
    <t>plastmasis milis samagrebi d=40mm</t>
  </si>
  <si>
    <t>plastmasis milis samagrebi d=32mm</t>
  </si>
  <si>
    <t>plastmasis milis samagrebi d=25mm</t>
  </si>
  <si>
    <t>plastmasis milis samagrebi d=20mm</t>
  </si>
  <si>
    <t>plastmasis quro d=75mm</t>
  </si>
  <si>
    <t>plastmasis quro d=63mm</t>
  </si>
  <si>
    <t>plastmasis quro d=50mm</t>
  </si>
  <si>
    <t>plastmasis quro d=40mm</t>
  </si>
  <si>
    <t>plastmasis quro d=32mm</t>
  </si>
  <si>
    <t>plastmasis quro d=25mm</t>
  </si>
  <si>
    <t>plastmasis quro d=20mm</t>
  </si>
  <si>
    <t>wyalsadenis milebis garecxva-gamocda</t>
  </si>
  <si>
    <t>plastmasis muxli  d=20mm</t>
  </si>
  <si>
    <t>plastmasis muxli  d=25mm</t>
  </si>
  <si>
    <t>plastmasis muxli  d=32mm</t>
  </si>
  <si>
    <t>plastmasis muxli  d=40mm</t>
  </si>
  <si>
    <t>plastmasis muxli  d=63mm</t>
  </si>
  <si>
    <t>plastmasis muxli  d=75mm</t>
  </si>
  <si>
    <t>plastmasis gadamyvani  d=75/63mm</t>
  </si>
  <si>
    <t>plastmasis gadamyvani  d=63/50mm</t>
  </si>
  <si>
    <t>plastmasis gadamyvani  d=50/40mm</t>
  </si>
  <si>
    <t>plastmasis gadamyvani  d=50/32mm</t>
  </si>
  <si>
    <t>plastmasis gadamyvani  d=50/25mm</t>
  </si>
  <si>
    <t>plastmasis gadamyvani  d=40/32mm</t>
  </si>
  <si>
    <t>plastmasis gadamyvani  d=40/25mm</t>
  </si>
  <si>
    <t>plastmasis gadamyvani  d=40/20mm</t>
  </si>
  <si>
    <t>plastmasis gadamyvani  d=32/25mm</t>
  </si>
  <si>
    <t>plastmasis gadamyvani  d=32/20mm</t>
  </si>
  <si>
    <t>plastmasis gadamyvani  d=25/20mm</t>
  </si>
  <si>
    <t>plastmasis samkapi d=20/20</t>
  </si>
  <si>
    <t>plastmasis samkapi d=63/32</t>
  </si>
  <si>
    <t>plastmasis samkapi d=50/50</t>
  </si>
  <si>
    <t>plastmasis samkapi d=50/32</t>
  </si>
  <si>
    <t>plastmasis samkapi d=40/40</t>
  </si>
  <si>
    <t>plastmasis samkapi d=40/32</t>
  </si>
  <si>
    <t>plastmasis samkapi d=40/25</t>
  </si>
  <si>
    <t>plastmasis samkapi d=40/20</t>
  </si>
  <si>
    <t>plastmasis samkapi d=32/32</t>
  </si>
  <si>
    <t>plastmasis samkapi d=32/25</t>
  </si>
  <si>
    <t>plastmasis samkapi d=32/20</t>
  </si>
  <si>
    <t>plastmasis samkapi d=25/25</t>
  </si>
  <si>
    <t>plastmasis samkapi d=25/20</t>
  </si>
  <si>
    <t>plastmasis jvaredi d=25/20</t>
  </si>
  <si>
    <t>satumbi sadguri da avzi</t>
  </si>
  <si>
    <t>urduli d=75mm</t>
  </si>
  <si>
    <t>ukusarqveli d=75mm</t>
  </si>
  <si>
    <t>uJangavi foladis furclis Zabri 100/50</t>
  </si>
  <si>
    <t>sasmeli wylisaTvis rezervuari uJangavi liTonis 5 m3 tevadobiT</t>
  </si>
  <si>
    <r>
      <t>deteqtoris samagri Ziri</t>
    </r>
  </si>
  <si>
    <t>samisamarTo xelis mauwyebeli (Rilaki)M</t>
  </si>
  <si>
    <t>samisamarTo xmovani mauwyebeli (sirena). M</t>
  </si>
  <si>
    <t>sistemis gamarTva/gaSveba</t>
  </si>
  <si>
    <t>samisamarTo saxanZro paneli erTlupiani</t>
  </si>
  <si>
    <t>samisamarTo kvamlis optikuri deteqtori</t>
  </si>
  <si>
    <t>samisamarTo Tburi deteqtori</t>
  </si>
  <si>
    <t>აკუმულატორი 12ვ/27ა.სთ</t>
  </si>
  <si>
    <t>აკუმულატორის დამტენი</t>
  </si>
  <si>
    <t>video meTvalyureobis sistema</t>
  </si>
  <si>
    <t>kvebis bloki kamerebisaTvis 12v/10a</t>
  </si>
  <si>
    <t>mexsierebis myari diski 3 terabaitiani</t>
  </si>
  <si>
    <t>videokamera dRe-RamisreJimiT Sida montaJis</t>
  </si>
  <si>
    <t xml:space="preserve">kamerebis kvebis kabeli 2X2,5 </t>
  </si>
  <si>
    <t>თბილისური ტიპის ჰიდარნტი  (ქარხნული ტიპის, ჩამკეტ მარეგულირებელი ვენტილებით)</t>
  </si>
  <si>
    <t>სახანძრო ურდული მექანიკური  d=100mm</t>
  </si>
  <si>
    <t>სახანძრო ურდული მექანიკური  d=150mm</t>
  </si>
  <si>
    <t>სახანძრო ურდული მექანიკური  d=200mm</t>
  </si>
  <si>
    <t>წნევის მაკონტროებელი</t>
  </si>
  <si>
    <t>წნევის მაკონტროებელი (სატუმბო სადგურისთვის)</t>
  </si>
  <si>
    <t>წნევის მაკონტროებელი (გამანაწილებელზე)</t>
  </si>
  <si>
    <t>ფოლადის მუხლი  Ø32</t>
  </si>
  <si>
    <t>ფოლადის მუხლი  Ø40</t>
  </si>
  <si>
    <t>ფოლადის მუხლი  Ø50</t>
  </si>
  <si>
    <t>ფოლადის მუხლი Ø65</t>
  </si>
  <si>
    <t>ფოლადის მუხლი  Ø80</t>
  </si>
  <si>
    <t>ფოლადის მუხლი  Ø100</t>
  </si>
  <si>
    <t>მუხლისამკაპი-90   25/25</t>
  </si>
  <si>
    <t>მუხლისამკაპი-90  25/25/32</t>
  </si>
  <si>
    <t>მუხლისამკაპი-90 32/32/25</t>
  </si>
  <si>
    <t>მუხლისამკაპი-90 32/32</t>
  </si>
  <si>
    <t>მუხლისამკაპი-90  32/32/40</t>
  </si>
  <si>
    <t>მუხლისამკაპი-90 40/40/25</t>
  </si>
  <si>
    <t>მუხლისამკაპი-90 40/40/32</t>
  </si>
  <si>
    <t>მუხლისამკაპი-90 50/50/25</t>
  </si>
  <si>
    <t>მუხლისამკაპი-90 50/50/32</t>
  </si>
  <si>
    <t>მუხლისამკაპი-90 50/50/40</t>
  </si>
  <si>
    <t>მუხლისამკაპი-90 50/50</t>
  </si>
  <si>
    <t>მუხლისამკაპი-90 65/65/25</t>
  </si>
  <si>
    <t>მუხლისამკაპი-90  65/65/32</t>
  </si>
  <si>
    <t>მუხლისამკაპი-90  80/80/25</t>
  </si>
  <si>
    <t>მუხლისამკაპი-90  80/80/50</t>
  </si>
  <si>
    <t>მუხლისამკაპი-90  80/80/65</t>
  </si>
  <si>
    <t>მუხლისამკაპი-90  80/80</t>
  </si>
  <si>
    <t>მუხლისამკაპი-90   100/100/25</t>
  </si>
  <si>
    <t>მუხლისამკაპი-90  100/100/32</t>
  </si>
  <si>
    <t>მუხლისამკაპი-90  100/100/50</t>
  </si>
  <si>
    <t>მუხლისამკაპი-90  100/100</t>
  </si>
  <si>
    <t>მუხლისამკაპი-90  150/150/25</t>
  </si>
  <si>
    <t>მუხლისამკაპი-90   150/150/32</t>
  </si>
  <si>
    <t>მუხლისამკაპი-90  150/150/40</t>
  </si>
  <si>
    <t>მუხლისამკაპი-90  150/150/50</t>
  </si>
  <si>
    <t>მუხლისამკაპი-90   150/150/65</t>
  </si>
  <si>
    <t>მუხლისამკაპი-90  150/150/80</t>
  </si>
  <si>
    <t>მუხლისამკაპი-90  150/150</t>
  </si>
  <si>
    <t>მუხლისამკაპი-90  200/200</t>
  </si>
  <si>
    <t>ჯვარედინი  40/40/50/50</t>
  </si>
  <si>
    <t>ჯვარედინი  50/50/32/32</t>
  </si>
  <si>
    <t>ჯვარედინი  65/65/25/25</t>
  </si>
  <si>
    <t>ჯვარედინი  65/65/32/32</t>
  </si>
  <si>
    <t>ჯვარედინი  80/80/25/25</t>
  </si>
  <si>
    <t>ჯვარედინი  80/80/32/32</t>
  </si>
  <si>
    <t>ჯვარედინი  80/80/50/50</t>
  </si>
  <si>
    <t>ჯვარედინი  100/100/25/25</t>
  </si>
  <si>
    <t>ჯვარედინი  100/100/32/32</t>
  </si>
  <si>
    <t>ჯვარედინი  100/100/40/40</t>
  </si>
  <si>
    <t>ჯვარედინი  100/100/50/50</t>
  </si>
  <si>
    <t>ჯვარედინი  150/150/32/32</t>
  </si>
  <si>
    <t>ჯვარედინი  150/150/40/40</t>
  </si>
  <si>
    <t>ჯვარედინი  150/150/50/50</t>
  </si>
  <si>
    <t>გადამყვანი  32/25</t>
  </si>
  <si>
    <t>გადამყვანი  40/32</t>
  </si>
  <si>
    <t>გადამყვანი  50/32</t>
  </si>
  <si>
    <t>გადამყვანი  50/40</t>
  </si>
  <si>
    <t>გადამყვანი  65/50</t>
  </si>
  <si>
    <t>გადამყვანი  80/65</t>
  </si>
  <si>
    <t>გადამყვანი  100/80</t>
  </si>
  <si>
    <t>გადამყვანი  150/100</t>
  </si>
  <si>
    <t>კედლის ავტომატური წყალგამშხეფი საცმი 
Quick Response, Pendent, w/ Escutcheon, Chrome, DN15 (½”), K=80, 93 ºC (წითელი)</t>
  </si>
  <si>
    <t>კედლის ავტომატური წყალგამშხეფი საცმი 
Quick Response, Pendent, w/ Escutcheon, Chrome, DN15 (½”), K=80, 68 ºC (წითელი)</t>
  </si>
  <si>
    <t>სელეტორული სადრენაჟო სარქველი  d=150</t>
  </si>
  <si>
    <t>წყლის ნაკადის გადამრთველი  d=50</t>
  </si>
  <si>
    <t>საცდელი სარქველი  d=50</t>
  </si>
  <si>
    <t>სარევზიო ლუქი (ჭერის) 1200x600</t>
  </si>
  <si>
    <t>ფოლადის მუხლი   Ø150</t>
  </si>
  <si>
    <t>ფოლადის მუხლი   Ø200</t>
  </si>
  <si>
    <t>ხარჯმზომი  მინა   d=50mm</t>
  </si>
  <si>
    <t xml:space="preserve">               (organizaciis dasaxeleba)</t>
  </si>
  <si>
    <t xml:space="preserve">krebsiTi saxarjTaRricxvo gaangariSeba TanxiT                                     </t>
  </si>
  <si>
    <t xml:space="preserve">maT Soris: dasabrunebeli                                                                                      </t>
  </si>
  <si>
    <t>mSeneblobis Rirebulebis krebsiTi saxarjTaRricxvo gaangariSeba</t>
  </si>
  <si>
    <t>ozurgeTis municipalitetSi daba urekSi 450 moswavleze gaTvlili sajaro skola</t>
  </si>
  <si>
    <t>rigiTi #</t>
  </si>
  <si>
    <t>xarjT.                  #</t>
  </si>
  <si>
    <t>Tavebis, obieqtebis, samuSaoebisa da danaxarjebis dasaxeleba</t>
  </si>
  <si>
    <t>Tavi 2</t>
  </si>
  <si>
    <t>mSeneblobis ZiriTadi obieqtebi</t>
  </si>
  <si>
    <t>ob.xarjT. #1</t>
  </si>
  <si>
    <t>jami  Tavi 2</t>
  </si>
  <si>
    <t>Tavi 6</t>
  </si>
  <si>
    <t>gare qselebi</t>
  </si>
  <si>
    <t>ob.xarjT. #2</t>
  </si>
  <si>
    <t>sameurneo Senoba</t>
  </si>
  <si>
    <t>xarjT. #3</t>
  </si>
  <si>
    <t>xarjT. #4</t>
  </si>
  <si>
    <t>jami  Tavi 6</t>
  </si>
  <si>
    <t>Tavi 7</t>
  </si>
  <si>
    <t>vertikaluri dagegmareba da keTilmowyoba</t>
  </si>
  <si>
    <t>xarjT. #5</t>
  </si>
  <si>
    <t>vertikaluri dagegmareba</t>
  </si>
  <si>
    <t>xarjT. #6</t>
  </si>
  <si>
    <t>teritoriis keTilmowyoba</t>
  </si>
  <si>
    <t>xarjT. #7</t>
  </si>
  <si>
    <t>gare stadioni</t>
  </si>
  <si>
    <t>xarjT. #8</t>
  </si>
  <si>
    <t>Robe da WiSkari kutikariT</t>
  </si>
  <si>
    <t>jami  Tavi 7</t>
  </si>
  <si>
    <t>jami  Tavi 2-7</t>
  </si>
  <si>
    <t>dRg - 18%</t>
  </si>
  <si>
    <t xml:space="preserve">sul </t>
  </si>
  <si>
    <t>obieqturi xarjTaRricxva #1</t>
  </si>
  <si>
    <t>Sedgenilia mimdinare fasebSi</t>
  </si>
  <si>
    <t>rigiTi nomeri</t>
  </si>
  <si>
    <t>1/1</t>
  </si>
  <si>
    <t>1/2</t>
  </si>
  <si>
    <t>Siga wyalsadeni</t>
  </si>
  <si>
    <t>1/3</t>
  </si>
  <si>
    <t>Siga kanalizacia</t>
  </si>
  <si>
    <t>1/4</t>
  </si>
  <si>
    <t>1/5</t>
  </si>
  <si>
    <t>gaTboba</t>
  </si>
  <si>
    <t>1/6</t>
  </si>
  <si>
    <t>saqvabis mowyobiloba</t>
  </si>
  <si>
    <t>1/7</t>
  </si>
  <si>
    <t>Zalovani eleqtromowyobiloba da el.ganaTeba</t>
  </si>
  <si>
    <t>1/8</t>
  </si>
  <si>
    <t>1/9</t>
  </si>
  <si>
    <t>samgzavro liftebi unarSezRudulTaTvis tvirTamweobiT 250-300kg 3 gaCerebaze -1c</t>
  </si>
  <si>
    <t>11</t>
  </si>
  <si>
    <t xml:space="preserve">                     Seadgina:</t>
  </si>
  <si>
    <t>xarjTaRricxva #1/1</t>
  </si>
  <si>
    <t xml:space="preserve">samSeneblo samuSaoebi </t>
  </si>
  <si>
    <t>1. miwis samuSaoebi</t>
  </si>
  <si>
    <t>II kategoriis gruntis damuSaveba eqskavatoriT avtomanqanebze datvirTviT</t>
  </si>
  <si>
    <t>II kategoriis miwis damuSaveba xeliT (qvabulis Ziris mosworeba xeliT)</t>
  </si>
  <si>
    <t xml:space="preserve">I kategoriis gruntis datvirTva eqskavatoriT avtomanqanebze </t>
  </si>
  <si>
    <t xml:space="preserve">muSaoba nayarSi </t>
  </si>
  <si>
    <t>ukuCayra da xelovnuri fuZis mowyoba  balastisagan buldozeriT</t>
  </si>
  <si>
    <t xml:space="preserve">balastis datkepna pnevmosatkepnebiT </t>
  </si>
  <si>
    <t>jami 1</t>
  </si>
  <si>
    <t>2. saZirkveli</t>
  </si>
  <si>
    <t>betonis momzadeba m100 betonisagan filis qveS</t>
  </si>
  <si>
    <r>
      <t xml:space="preserve">monoliTuri rk/betonis saZirkvlis filis mowyoba </t>
    </r>
    <r>
      <rPr>
        <sz val="10"/>
        <rFont val="Arial"/>
        <family val="2"/>
      </rPr>
      <t>B</t>
    </r>
    <r>
      <rPr>
        <sz val="10"/>
        <rFont val="AcadNusx"/>
        <family val="0"/>
      </rPr>
      <t xml:space="preserve">25 sulfatomedegi betonisagan </t>
    </r>
  </si>
  <si>
    <t>armatura a-1 (naSverebi)</t>
  </si>
  <si>
    <t>armatura a-3 (naSverebi)</t>
  </si>
  <si>
    <t>saZirkvlebis hidroizolacia  ori fena hidroizoliT</t>
  </si>
  <si>
    <t>3. რკ/ბ კონსტრუქციები, kedlebi da tixrebi</t>
  </si>
  <si>
    <t>armatura a-1</t>
  </si>
  <si>
    <t>kedlebis hidroizolacia  ori fena hidroizoliT</t>
  </si>
  <si>
    <t>monoliTuri rk/betonis kolonebis mowyoba m350 betonisagan perimetriT 3m-mde</t>
  </si>
  <si>
    <t xml:space="preserve">monoliTuri rk/betonis koWebis mowyoba m350 betonisagan, koWis simaRliT 800mm-mde </t>
  </si>
  <si>
    <t xml:space="preserve">minablokis Riobebis mowyoba </t>
  </si>
  <si>
    <t>gare kedlebis mowyoba mcire zomis betonis blokebisagan sisqiT 20sm</t>
  </si>
  <si>
    <t>Sida kedlebis mowyoba mcire zomis betonis blokebisagan sisqiT 20sm</t>
  </si>
  <si>
    <t>ლამინირებული ნესტგამძლე მდფ-ის პანელის გამყოფი ტიხრისა და კარის მოწყობა სისქით 18.0 მმ (ფურნიტურით)</t>
  </si>
  <si>
    <t>კვ.მ</t>
  </si>
  <si>
    <t>jami 3</t>
  </si>
  <si>
    <t>4. saxuravi</t>
  </si>
  <si>
    <t xml:space="preserve">liTonis konstruqciebis montaJi da Rirebuleba </t>
  </si>
  <si>
    <t>liTonis konstruqciebis dafarva antikoroziuli saRebaviT orjer</t>
  </si>
  <si>
    <r>
      <t xml:space="preserve">monoliTuri rk/betonis gadaxurvis mowyoba </t>
    </r>
    <r>
      <rPr>
        <sz val="10"/>
        <rFont val="Arial"/>
        <family val="2"/>
      </rPr>
      <t>B25</t>
    </r>
    <r>
      <rPr>
        <sz val="10"/>
        <rFont val="AcadNusx"/>
        <family val="0"/>
      </rPr>
      <t xml:space="preserve"> betonisagan sisqiT 150mm</t>
    </r>
  </si>
  <si>
    <t>perforirebuli liTonis furclis mowyoba sisqiT 1.2mm</t>
  </si>
  <si>
    <t>orTqlizolacia 1 fena hidroizoliT</t>
  </si>
  <si>
    <r>
      <t xml:space="preserve">saxuravis daTbuneba </t>
    </r>
    <r>
      <rPr>
        <sz val="10"/>
        <rFont val="Arial"/>
        <family val="2"/>
      </rPr>
      <t>XPS-</t>
    </r>
    <r>
      <rPr>
        <sz val="10"/>
        <rFont val="AcadNusx"/>
        <family val="0"/>
      </rPr>
      <t>iT sisqiT 7sm</t>
    </r>
  </si>
  <si>
    <t>saxuravis daTbuneba pemziT</t>
  </si>
  <si>
    <t>hidroizolacia teqn.polieTileniT</t>
  </si>
  <si>
    <t>betonis moWimvis mowyoba sisqiT 60mm</t>
  </si>
  <si>
    <t>saxuravis mowyoba polipropilenis hidrosaizolacuio SriT sisqiT 1.5 mm kompleqtSi</t>
  </si>
  <si>
    <t>saxuravze xreSis dayra</t>
  </si>
  <si>
    <t>wyalsawreti milebis mowyoba kvadratuli  70X120, 0.5 mm sisqis liTonis furclisagan (antistatikurad SeRebili)</t>
  </si>
  <si>
    <t>wyalmimRebi Zabrebis mowyoba (antistatikurad SeRebili)</t>
  </si>
  <si>
    <t>wyalmimRebi muxlebis mowyoba (antistatikurad SeRebili)</t>
  </si>
  <si>
    <t xml:space="preserve">parapetis dafarva antistatikurad SeRebili liTonis furcliT 140X500X4 </t>
  </si>
  <si>
    <t>jami 4</t>
  </si>
  <si>
    <t>მაგარი ჯიშის (ლარიქსი 38მმ სისქის) xisაგან karis mowyoba ლითონის ჩარჩოთი, ნაწილობრივ მოპირკეთებული უჟანგავი ფოლადის ფურცლით (დეტალები იხილეთ პროექტში)</t>
  </si>
  <si>
    <t>liTonis karis montaJi da Rirebuleba-5.94მ2</t>
  </si>
  <si>
    <t>liTonis karis SeRebva orjer</t>
  </si>
  <si>
    <t>jami 6</t>
  </si>
  <si>
    <t>polimeruli iataki t-01 derefnebi, rekreacia,sasadilo, sagarderobo (ferebi proeqtis mixedviT)</t>
  </si>
  <si>
    <t>daTbuneba pemziT sisqiT 47mm</t>
  </si>
  <si>
    <t>betonis moWimvis mowyoba m350 betonisagan sisqiT 5sm</t>
  </si>
  <si>
    <t>TviTsworebadi polimeruli Sris mowyoba sisqiT 2mm zedapiris moprialebiT</t>
  </si>
  <si>
    <t>polimeruli iatakis mowyoba sisqiT 1mm (kompleqtSi)</t>
  </si>
  <si>
    <t>polimeruli iataki xaoiani zedapiriT t-02 sveli wertilebi (ferebi proeqtis mixedviT)</t>
  </si>
  <si>
    <t>daTbuneba pemziT sisqiT 46mm</t>
  </si>
  <si>
    <t>polimeruli iatakis mowyoba sisqiT 2mm (kompleqtSi)</t>
  </si>
  <si>
    <t>orTqlizolacia erTi fena celofanis firiT /sisqe aranakleb 100mkr/</t>
  </si>
  <si>
    <t>betonis moWimvis zedapiris moprialeba</t>
  </si>
  <si>
    <t>daTbuneba pemziT sisqiT 45,5mm</t>
  </si>
  <si>
    <t>yinvagamZle keramogranitis filebis dageba</t>
  </si>
  <si>
    <t>plintusis mowyoba keramogranitis filebiT webocementze (10sm simaRlis)</t>
  </si>
  <si>
    <t>xis (lariqsi) plintusis mowyoba simaRliT 10sm</t>
  </si>
  <si>
    <t>plintusze ori piri laqis wasma</t>
  </si>
  <si>
    <t>bazaltis filebis mowyoba webo-cementze</t>
  </si>
  <si>
    <t>bazaltis filebi sisqiT 40mm</t>
  </si>
  <si>
    <t>bazaltis filebi sisqiT 20mm</t>
  </si>
  <si>
    <t>betonis zedapiris dafarva laqiT</t>
  </si>
  <si>
    <t>scenis xis karkasis mowyoba</t>
  </si>
  <si>
    <t>xis iatakis mowyoba sisqiT 40mm (Savi iataki)</t>
  </si>
  <si>
    <t>xis iatakis mowyoba sisqiT 28mm moxvewili zedapiriT (evrostandarti)</t>
  </si>
  <si>
    <t>xis iatakis  dafarva 3 fena laqiT</t>
  </si>
  <si>
    <t>jami 7</t>
  </si>
  <si>
    <t>kedlebis Selesva cementis xsnariT ferdoebis gaTvaliswinebiT</t>
  </si>
  <si>
    <t>kedlebis da tixrebis damuSaveba fiTxiT da SeRebva wyalemulsiuri saRebaviT</t>
  </si>
  <si>
    <t>kedlebis mopirkeTeba moWiquli filebiT</t>
  </si>
  <si>
    <t>Sekiduli EWeris mowyoba TabaSir-muyaoTi, nestgamZle (aluminis profilze )</t>
  </si>
  <si>
    <t>Weris damuSaveba fiTxiT da SeRebva wyalemulsiuri saRebaviT</t>
  </si>
  <si>
    <t>რკ/ბეტონის Weris დაგრუნტვა</t>
  </si>
  <si>
    <t>jami 8</t>
  </si>
  <si>
    <t xml:space="preserve">ventilirebadi fasadis karkasis (elstatikuri wesiT qarxnulad SeRebili) liTonis konstruqciebis montaJi da Rirebuleba </t>
  </si>
  <si>
    <t>fasadis kedlebis Selesva cementis xsnariT ferdoebis gaTvaliswinebiT</t>
  </si>
  <si>
    <t>ფასადის damuSaveba fiTxiT da SeRebva fasadis saRebaviT</t>
  </si>
  <si>
    <t xml:space="preserve">fasadis kedlebze difuziuri membranis mowyoba </t>
  </si>
  <si>
    <t>fasadis kedlebis, fanjrebis garSemo CarCoebis, saketebis,  vertikaluri dgarebis Sublis Semosva 0.5mm-iani eleqtrostatikuri wesiT qarxnulad SeRebili furclebiT (ferebi proeqtis mixedviT)</t>
  </si>
  <si>
    <t>liTonis ბადე-ცხაურის მონტაჟი ვენტილირებადი ფასადის ქვედა ზონაში</t>
  </si>
  <si>
    <t>liTonis cxaurebis SeRebva orjer</t>
  </si>
  <si>
    <t xml:space="preserve">gare xaraCoebis mowyoba </t>
  </si>
  <si>
    <t>jami 9</t>
  </si>
  <si>
    <t xml:space="preserve">მოაჯირის liTonis konstruqciebis montaJi da Rirebuleba </t>
  </si>
  <si>
    <t>xis saxeluriს მოწყობა 40X60მმ მოაჯირებზე</t>
  </si>
  <si>
    <t>kibis saxeluris SeRebva laqiT orjer</t>
  </si>
  <si>
    <t>მაცივრის კედლის, ჭერის და იატაკის mowyoba sendviCpanelebiT sisqiT 100 mm fasonuri nawilebiT</t>
  </si>
  <si>
    <t xml:space="preserve">kalaTburTis faris montaJi </t>
  </si>
  <si>
    <t>abris (warweris) mowyoba (ix. proeqti)</t>
  </si>
  <si>
    <t xml:space="preserve">sameurneo Senoba
</t>
  </si>
  <si>
    <t xml:space="preserve">II kategoriis gruntis damuSaveba da datvirTva avtomanqanebze eqskavatoriT CamCis tevadobiT 0,5m3 </t>
  </si>
  <si>
    <t>zedmeti gruntis gatana nayarSi</t>
  </si>
  <si>
    <t>II kat.gruntis ukuCayra xeliT, CatkepniT</t>
  </si>
  <si>
    <t xml:space="preserve">buldozeris muSaoba nayarSi </t>
  </si>
  <si>
    <t xml:space="preserve">betonis momzadeba m100 betonisagan  saZirkvlis qveS </t>
  </si>
  <si>
    <t xml:space="preserve">monoliTuri rk/betonis lenturi saZirkvlis mowyoba m350 betonisagan </t>
  </si>
  <si>
    <t>balastis safuZvelis mowyoba  iatakis qveS</t>
  </si>
  <si>
    <t>horizontaluri hidroizolacia saZirkvlebis cementis xsnariT</t>
  </si>
  <si>
    <t>monoliTuri rk/betonis kolonebis mowyoba m350 betonisagan simaRliT 6m-mde perimetriT 2m-mde</t>
  </si>
  <si>
    <t>kedlebis mowyoba mcire zomis betonis blokebisagan 39X19X19</t>
  </si>
  <si>
    <t>liTonis karebis SeRebva orjer</t>
  </si>
  <si>
    <t>liTonis konstruqciebis SeRebva orjer</t>
  </si>
  <si>
    <t>saxuravi (tipi-3)</t>
  </si>
  <si>
    <t>kedlebis Selesva cementis xsnariT</t>
  </si>
  <si>
    <t>gare mopirkeTeba</t>
  </si>
  <si>
    <t>fasadis kedlebis Selesva cementis xsnariT</t>
  </si>
  <si>
    <t>fasadis kedlebis SeRebva</t>
  </si>
  <si>
    <t>xarjTaRricxva #1/9</t>
  </si>
  <si>
    <t>samgzavro lifti unarSezRudulTaTvis tvirTamweobiT 250-300 kg 1 cali 3 gaCerebaze</t>
  </si>
  <si>
    <t>obieqturi xarjTaRricxva #2</t>
  </si>
  <si>
    <t>2/1</t>
  </si>
  <si>
    <t>2/2</t>
  </si>
  <si>
    <t>2/3</t>
  </si>
  <si>
    <t>II kategoriis gruntis damuSaveba buldozeriT da gadaadgileba da datvirTvis adgilamde</t>
  </si>
  <si>
    <t>II kategoriis gruntis datvirTva eqskavatoriT avtomanqanebze</t>
  </si>
  <si>
    <t>zedmeti gruntis gatana 5km-mde</t>
  </si>
  <si>
    <t xml:space="preserve">nayaris mowyoba qviSa-xreSovani nareviT buldozeriT </t>
  </si>
  <si>
    <t>nayaris datkepna muStebiani satkepniT 5t</t>
  </si>
  <si>
    <t xml:space="preserve">Seadgina </t>
  </si>
  <si>
    <t>Fgzebis  mowyoba</t>
  </si>
  <si>
    <t>qviSa-xreSovani safuZvelis mowyoba sisqiT 15sm</t>
  </si>
  <si>
    <t>RorRis fuZis mowyoba sisqiT 15sm</t>
  </si>
  <si>
    <t>Txevadi bitumis mosxma 0.7l/m2</t>
  </si>
  <si>
    <t>qveda fenis mowyoba msxvilmarcvlovani asfaltobetoniT sisqiT 4sm</t>
  </si>
  <si>
    <t>Txevadi bitumis mosxma 0.35l/m2</t>
  </si>
  <si>
    <r>
      <t xml:space="preserve">monoliTuri rk/betonis sayvavilis da skamis mowyoba </t>
    </r>
    <r>
      <rPr>
        <sz val="10"/>
        <rFont val="Arial"/>
        <family val="2"/>
      </rPr>
      <t>B25</t>
    </r>
    <r>
      <rPr>
        <sz val="10"/>
        <rFont val="AcadNusx"/>
        <family val="0"/>
      </rPr>
      <t xml:space="preserve"> betonisagan (17 cali)</t>
    </r>
  </si>
  <si>
    <t>lareqsis xis dafebis mowyoba skamebze (damuSavebuli zedapiriT)</t>
  </si>
  <si>
    <t xml:space="preserve">Savi miwis Semotana </t>
  </si>
  <si>
    <r>
      <t>m</t>
    </r>
    <r>
      <rPr>
        <vertAlign val="superscript"/>
        <sz val="10"/>
        <rFont val="AcadNusx"/>
        <family val="0"/>
      </rPr>
      <t>2</t>
    </r>
  </si>
  <si>
    <t xml:space="preserve">monoliTuri betoni nagvis urnisTvis  მ250 </t>
  </si>
  <si>
    <t>liTonis furceli sisqiT 0.8mm montaJi da Rirebuleba (urnis Sida Sre)</t>
  </si>
  <si>
    <t xml:space="preserve">xelovnursafariani sportuli moedani </t>
  </si>
  <si>
    <t>xarjTaRricxva #9</t>
  </si>
  <si>
    <t>gruntis damuSaveba eqskavatoriT avtoTviTmclelze datvirTviT</t>
  </si>
  <si>
    <t>gruntis transporti nayarSi</t>
  </si>
  <si>
    <t xml:space="preserve">gruntis damuSaveba xeliT </t>
  </si>
  <si>
    <t xml:space="preserve">gruntis gatana 5km-ze </t>
  </si>
  <si>
    <t>monoliTuri betonis ტუმბოს მოწყობა მ250 betoniT.</t>
  </si>
  <si>
    <t>მ</t>
  </si>
  <si>
    <t>anjama</t>
  </si>
  <si>
    <t>saketi</t>
  </si>
  <si>
    <t>Sereuli fraqciis RorRis Setana, gaSla da datkepna</t>
  </si>
  <si>
    <t>kub.m.</t>
  </si>
  <si>
    <t>QqviSis Setana, gaSla da datkepna</t>
  </si>
  <si>
    <r>
      <t>kombinirebuli moednisaTvis armirebuli cementbetonis (</t>
    </r>
    <r>
      <rPr>
        <sz val="10"/>
        <rFont val="Times New Roman"/>
        <family val="1"/>
      </rPr>
      <t>B25</t>
    </r>
    <r>
      <rPr>
        <sz val="10"/>
        <rFont val="AcadNusx"/>
        <family val="0"/>
      </rPr>
      <t xml:space="preserve"> safaris mowyoba, sisqiT 10sm, da wylis gadasayvanad zedapiris qanobis mowyoba 0,5%</t>
    </r>
  </si>
  <si>
    <t>kv.m.</t>
  </si>
  <si>
    <r>
      <rPr>
        <sz val="10"/>
        <rFont val="Times New Roman"/>
        <family val="1"/>
      </rPr>
      <t>A</t>
    </r>
    <r>
      <rPr>
        <sz val="10"/>
        <rFont val="AcadNusx"/>
        <family val="0"/>
      </rPr>
      <t>III armatura</t>
    </r>
  </si>
  <si>
    <t>tona</t>
  </si>
  <si>
    <t>moednis xelovnuri balaxis safaris mowyoba (balaxis simaRle  30mm)</t>
  </si>
  <si>
    <t>qviSis dayra xeliT</t>
  </si>
  <si>
    <t>liTonis Robis da WiSkris liTonis konstruqciebis SeRebva orjer</t>
  </si>
  <si>
    <t>standartuli kalaTburTis fariს montaJi</t>
  </si>
  <si>
    <t xml:space="preserve">standartuli fexburTis badis montaJi  </t>
  </si>
  <si>
    <t xml:space="preserve">  ozurgeTis municipalitetSi daba urekSi 450 moswavleze gaTvlili sajaro skola</t>
  </si>
  <si>
    <t>xarjTaRricxva #8</t>
  </si>
  <si>
    <t>Robe da WiSkari kutikariT (2cali) -326 grZ.m</t>
  </si>
  <si>
    <t>liTonis Sveleri #14</t>
  </si>
  <si>
    <t>zolana 80X4</t>
  </si>
  <si>
    <t>kuTxovana 25X25X3</t>
  </si>
  <si>
    <t>lariqsis xe 3X5sm</t>
  </si>
  <si>
    <t>satumbo da avzi</t>
  </si>
  <si>
    <t>xanZarqroba</t>
  </si>
  <si>
    <t>1/10</t>
  </si>
  <si>
    <t>saerTo saxarjTaRricxvo Rirebuleba aTasi lari</t>
  </si>
  <si>
    <t>xarjTaRricxva #1/8</t>
  </si>
  <si>
    <t>xarjTaRricxva #1/10</t>
  </si>
  <si>
    <t>xarjTaRricxva #2/1</t>
  </si>
  <si>
    <t>xarjTaRricxva #2/2</t>
  </si>
  <si>
    <t>xarjTaRricxva #3</t>
  </si>
  <si>
    <t>xarjT. #9</t>
  </si>
  <si>
    <t>xarjTaRricxva #7</t>
  </si>
  <si>
    <t>xarjT. #10</t>
  </si>
  <si>
    <t>liTonis Spuntebis amoReba</t>
  </si>
  <si>
    <t>სახანძრო სატუმბი სადგური   2 ცალი ელექტრო  ტუმბოთი  და ერთი ცალი ჟოკეი ტუმბოთი 
 შერული  ავტომატიკით.  ქარხნილი  აწყობით წარმოდგენილი  შესაბამისი  ჩამკეტ მარეგულირებელი
 არმატურით  და  პროექტით  წარმოდგენილი  სველი  სახანძრო  სისტემის  ონკანის მოდულებით, 
წყლის ნაკადის დინების რელეთი და ჩამკეტ მარეგულირებელი არმატურით</t>
  </si>
  <si>
    <r>
      <t xml:space="preserve">Spuntebis mowyoba </t>
    </r>
    <r>
      <rPr>
        <sz val="10"/>
        <rFont val="Arial"/>
        <family val="2"/>
      </rPr>
      <t>PU</t>
    </r>
    <r>
      <rPr>
        <sz val="10"/>
        <rFont val="AcadNusx"/>
        <family val="0"/>
      </rPr>
      <t>-18-1PU- 560 cali, sigrZiT 12m (qvabulis kedlebis gasamagreblad)</t>
    </r>
  </si>
  <si>
    <t>skolis Senoba</t>
  </si>
  <si>
    <t>gadaxurvis Riobebis gaZliereba a3 armaturiT</t>
  </si>
  <si>
    <t>armaturis SemaerTebeli muftebis montaJi da Rirebuleba</t>
  </si>
  <si>
    <t>5. Riobebi</t>
  </si>
  <si>
    <t>jami 5</t>
  </si>
  <si>
    <t>6. iatakebi</t>
  </si>
  <si>
    <t>7. Siga mopirkeTeba</t>
  </si>
  <si>
    <t>8. gare mopirkeTeba</t>
  </si>
  <si>
    <t>liTonis WiSkaris mowyoba liTonis dgarebze, (lariqsis xis SevsebiT) kutikariT:</t>
  </si>
  <si>
    <t>anakrebi betonis bordiuris mowyoba (15X30) sm m200  fuZeze</t>
  </si>
  <si>
    <t>liTonis karis montaJi da Rirebuleba</t>
  </si>
  <si>
    <t>Semomfarglavi liTonis ბადე   kariT:</t>
  </si>
  <si>
    <t>liTonis Robis mowyoba liTonis dgarebze 5m simaRlis (xelfasi):</t>
  </si>
  <si>
    <t>liTonis dgarebi 100X100X5mm (masala)</t>
  </si>
  <si>
    <t>liTonis dgarebi 60X60X5mm (masala)</t>
  </si>
  <si>
    <t>mavTuli d=4mm (masala)</t>
  </si>
  <si>
    <t>liTonis bade 4900X50X50 (masala)</t>
  </si>
  <si>
    <t>anjama (masala)</t>
  </si>
  <si>
    <t>saketi (masala)</t>
  </si>
  <si>
    <t>liTonis Robis mowyoba liTonis dgarebze (xelfasi)</t>
  </si>
  <si>
    <t>liTonis dgarebi დ=50X3,5mm (masala)</t>
  </si>
  <si>
    <t>damWeri xamuTi (masala)</t>
  </si>
  <si>
    <t>liTonis bade 1500X50X50 (masala)</t>
  </si>
  <si>
    <t xml:space="preserve">II kategoriis gruntis damuSaveba (qvabulis Ziris mosworeba meqanizmiT) eqskavatoriT muxluxa svlaze CamCis tevadobiT 0,65m3 </t>
  </si>
  <si>
    <r>
      <t xml:space="preserve">monoliTuri rk/betonis kedlebis mowyoba </t>
    </r>
    <r>
      <rPr>
        <sz val="10"/>
        <rFont val="Arial"/>
        <family val="2"/>
      </rPr>
      <t>B25</t>
    </r>
    <r>
      <rPr>
        <sz val="10"/>
        <rFont val="AcadNusx"/>
        <family val="0"/>
      </rPr>
      <t xml:space="preserve"> betonisagan sisqiT 0,3m</t>
    </r>
  </si>
  <si>
    <r>
      <t xml:space="preserve">monoliTuri rk/betonis kolonebis mowyoba </t>
    </r>
    <r>
      <rPr>
        <sz val="10"/>
        <rFont val="Arial"/>
        <family val="2"/>
      </rPr>
      <t>B25</t>
    </r>
    <r>
      <rPr>
        <sz val="10"/>
        <rFont val="AcadNusx"/>
        <family val="0"/>
      </rPr>
      <t xml:space="preserve">  betonisagan </t>
    </r>
  </si>
  <si>
    <r>
      <t xml:space="preserve">monoliTuri rk/betonis koWebis mowyoba </t>
    </r>
    <r>
      <rPr>
        <sz val="10"/>
        <rFont val="Arial"/>
        <family val="2"/>
      </rPr>
      <t>B</t>
    </r>
    <r>
      <rPr>
        <sz val="10"/>
        <rFont val="AcadNusx"/>
        <family val="0"/>
      </rPr>
      <t xml:space="preserve">25 betonisagan, simaRliT 500mm-mde </t>
    </r>
  </si>
  <si>
    <r>
      <t xml:space="preserve">monoliTuri rk/betonis gadaxurvebis mowyoba </t>
    </r>
    <r>
      <rPr>
        <sz val="10"/>
        <rFont val="Arial"/>
        <family val="2"/>
      </rPr>
      <t>B25</t>
    </r>
    <r>
      <rPr>
        <sz val="10"/>
        <rFont val="AcadNusx"/>
        <family val="0"/>
      </rPr>
      <t xml:space="preserve"> betonisagan sisqiT 200mm-mde</t>
    </r>
  </si>
  <si>
    <r>
      <t xml:space="preserve">monoliTuri rk/betonis zRudarebis mowyoba mowyoba </t>
    </r>
    <r>
      <rPr>
        <sz val="10"/>
        <rFont val="Arial"/>
        <family val="2"/>
      </rPr>
      <t>B25</t>
    </r>
    <r>
      <rPr>
        <sz val="10"/>
        <rFont val="AcadNusx"/>
        <family val="0"/>
      </rPr>
      <t xml:space="preserve"> betonisagan</t>
    </r>
  </si>
  <si>
    <r>
      <t xml:space="preserve">monoliTuri rk/betonis sartyelis mowyoba </t>
    </r>
    <r>
      <rPr>
        <sz val="10"/>
        <rFont val="Arial"/>
        <family val="2"/>
      </rPr>
      <t>B25</t>
    </r>
    <r>
      <rPr>
        <sz val="10"/>
        <rFont val="AcadNusx"/>
        <family val="0"/>
      </rPr>
      <t xml:space="preserve"> betonisagan</t>
    </r>
  </si>
  <si>
    <r>
      <t xml:space="preserve">monoliTuri rk/betonis kibis marSebisa da baqnebis mowyoba </t>
    </r>
    <r>
      <rPr>
        <sz val="10"/>
        <rFont val="Arial"/>
        <family val="2"/>
      </rPr>
      <t>B25</t>
    </r>
    <r>
      <rPr>
        <sz val="10"/>
        <rFont val="AcadNusx"/>
        <family val="0"/>
      </rPr>
      <t xml:space="preserve"> betonisagan (kb 1,2,3,4)</t>
    </r>
  </si>
  <si>
    <r>
      <t xml:space="preserve">sportuli vinilis iataki </t>
    </r>
    <r>
      <rPr>
        <sz val="11"/>
        <rFont val="Arial"/>
        <family val="2"/>
      </rPr>
      <t>S</t>
    </r>
    <r>
      <rPr>
        <sz val="11"/>
        <rFont val="AcadNusx"/>
        <family val="0"/>
      </rPr>
      <t>=430 m2              (tipi-03)</t>
    </r>
  </si>
  <si>
    <r>
      <t xml:space="preserve">sportuli vinilis safaris mowyoba,  sisqiT aranakleb 5mm </t>
    </r>
    <r>
      <rPr>
        <sz val="10"/>
        <rFont val="Calibri"/>
        <family val="2"/>
      </rPr>
      <t xml:space="preserve"> </t>
    </r>
    <r>
      <rPr>
        <sz val="10"/>
        <rFont val="AcadNusx"/>
        <family val="0"/>
      </rPr>
      <t xml:space="preserve">vinilis weboze </t>
    </r>
  </si>
  <si>
    <r>
      <t xml:space="preserve"> vinilis iataki </t>
    </r>
    <r>
      <rPr>
        <sz val="11"/>
        <rFont val="Arial"/>
        <family val="2"/>
      </rPr>
      <t>S</t>
    </r>
    <r>
      <rPr>
        <sz val="11"/>
        <rFont val="AcadNusx"/>
        <family val="0"/>
      </rPr>
      <t>=1740m2              (tipi-04)</t>
    </r>
  </si>
  <si>
    <r>
      <t xml:space="preserve">vinilis safaris mowyoba,  sisqiT aranakleb 2.5mm </t>
    </r>
    <r>
      <rPr>
        <sz val="10"/>
        <rFont val="Calibri"/>
        <family val="2"/>
      </rPr>
      <t xml:space="preserve"> </t>
    </r>
    <r>
      <rPr>
        <sz val="10"/>
        <rFont val="AcadNusx"/>
        <family val="0"/>
      </rPr>
      <t xml:space="preserve">vinilis weboze </t>
    </r>
  </si>
  <si>
    <r>
      <t xml:space="preserve">yinvagamZle keramogranitis iataki </t>
    </r>
    <r>
      <rPr>
        <sz val="11"/>
        <rFont val="Arial"/>
        <family val="2"/>
      </rPr>
      <t>S</t>
    </r>
    <r>
      <rPr>
        <sz val="11"/>
        <rFont val="AcadNusx"/>
        <family val="0"/>
      </rPr>
      <t>=230m2              (tipi-05)</t>
    </r>
  </si>
  <si>
    <r>
      <t xml:space="preserve">dataraxebuli bazaltis iataki </t>
    </r>
    <r>
      <rPr>
        <sz val="11"/>
        <rFont val="Arial"/>
        <family val="2"/>
      </rPr>
      <t>S</t>
    </r>
    <r>
      <rPr>
        <sz val="11"/>
        <rFont val="AcadNusx"/>
        <family val="0"/>
      </rPr>
      <t>=165m2              (tipi-06)</t>
    </r>
  </si>
  <si>
    <t>kibeebis mopirkeTeba bazaltis filebiT webo-cementze:</t>
  </si>
  <si>
    <r>
      <t xml:space="preserve"> betoni moprialebuli zedapiriT </t>
    </r>
    <r>
      <rPr>
        <sz val="11"/>
        <rFont val="Arial"/>
        <family val="2"/>
      </rPr>
      <t>S</t>
    </r>
    <r>
      <rPr>
        <sz val="11"/>
        <rFont val="AcadNusx"/>
        <family val="0"/>
      </rPr>
      <t>=80m2  (tipi-07)</t>
    </r>
  </si>
  <si>
    <r>
      <t xml:space="preserve">xis iataki </t>
    </r>
    <r>
      <rPr>
        <sz val="11"/>
        <rFont val="Arial"/>
        <family val="2"/>
      </rPr>
      <t>S</t>
    </r>
    <r>
      <rPr>
        <sz val="11"/>
        <rFont val="AcadNusx"/>
        <family val="0"/>
      </rPr>
      <t>=62m2  (tipi-08)</t>
    </r>
  </si>
  <si>
    <r>
      <t xml:space="preserve">fasadis kedlebis daTbuneba qvababis </t>
    </r>
    <r>
      <rPr>
        <sz val="10"/>
        <rFont val="Arial"/>
        <family val="2"/>
      </rPr>
      <t xml:space="preserve"> </t>
    </r>
    <r>
      <rPr>
        <sz val="10"/>
        <rFont val="AcadNusx"/>
        <family val="0"/>
      </rPr>
      <t>filebiT sisqiT 7sm</t>
    </r>
  </si>
  <si>
    <t>9. sxva samuSaoebi</t>
  </si>
  <si>
    <t>შეადგინა</t>
  </si>
  <si>
    <t>samuSaoს დასახელება</t>
  </si>
  <si>
    <t>რაოდენობა</t>
  </si>
  <si>
    <t>ერთ. ღირებულება  ლარი</t>
  </si>
  <si>
    <t>სულ ღირებულება  ლარი</t>
  </si>
  <si>
    <t xml:space="preserve">samgzavro liftebi unarSezRudulTaTvis tvirTamweobiT 250-300kg </t>
  </si>
  <si>
    <r>
      <t xml:space="preserve">იზოლაცია მილის folgiani gubkiT </t>
    </r>
    <r>
      <rPr>
        <sz val="10"/>
        <color indexed="8"/>
        <rFont val="Calibri"/>
        <family val="2"/>
      </rPr>
      <t>Ø</t>
    </r>
    <r>
      <rPr>
        <sz val="10"/>
        <color indexed="8"/>
        <rFont val="AcadNusx"/>
        <family val="0"/>
      </rPr>
      <t>=20მმ</t>
    </r>
  </si>
  <si>
    <r>
      <t xml:space="preserve">polipropilenis wyalsadenis mili d=20mm civi wylis </t>
    </r>
    <r>
      <rPr>
        <sz val="10"/>
        <rFont val="Arial"/>
        <family val="2"/>
      </rPr>
      <t>PP20 PN10</t>
    </r>
  </si>
  <si>
    <r>
      <t xml:space="preserve">polipropilenis wyalsadenis mili d=25mm civi wylis </t>
    </r>
    <r>
      <rPr>
        <sz val="10"/>
        <rFont val="Arial"/>
        <family val="2"/>
      </rPr>
      <t xml:space="preserve"> PP20 PN10</t>
    </r>
  </si>
  <si>
    <r>
      <t xml:space="preserve">polipropilenis wyalsadenis mili d=32mm civi wylis </t>
    </r>
    <r>
      <rPr>
        <sz val="10"/>
        <rFont val="Arial"/>
        <family val="2"/>
      </rPr>
      <t xml:space="preserve"> PP20 PN10</t>
    </r>
  </si>
  <si>
    <r>
      <t xml:space="preserve">polipropilenis wyalsadenis mili d=40mm civi wylis </t>
    </r>
    <r>
      <rPr>
        <sz val="10"/>
        <rFont val="Arial"/>
        <family val="2"/>
      </rPr>
      <t xml:space="preserve"> PP20 PN10</t>
    </r>
  </si>
  <si>
    <r>
      <t xml:space="preserve">polipropilenis wyalsadenis mili d=50mm civi wylis </t>
    </r>
    <r>
      <rPr>
        <sz val="10"/>
        <rFont val="Arial"/>
        <family val="2"/>
      </rPr>
      <t xml:space="preserve"> PP20 PN10</t>
    </r>
  </si>
  <si>
    <r>
      <t xml:space="preserve">polipropilenis wyalsadenis mili d=63mm civi wylis </t>
    </r>
    <r>
      <rPr>
        <sz val="10"/>
        <rFont val="Arial"/>
        <family val="2"/>
      </rPr>
      <t xml:space="preserve"> PP20 PN10</t>
    </r>
  </si>
  <si>
    <r>
      <t xml:space="preserve">polipropilenis wyalsadenis mili d=75mm civi wylis </t>
    </r>
    <r>
      <rPr>
        <sz val="10"/>
        <rFont val="Arial"/>
        <family val="2"/>
      </rPr>
      <t xml:space="preserve"> PP20 PN10</t>
    </r>
  </si>
  <si>
    <r>
      <t xml:space="preserve">polipropilenis wyalsadenis mili d=20mm cxeli wylis </t>
    </r>
    <r>
      <rPr>
        <sz val="10"/>
        <rFont val="Arial"/>
        <family val="2"/>
      </rPr>
      <t>PPR PN10</t>
    </r>
  </si>
  <si>
    <r>
      <t xml:space="preserve">polipropilenis wyalsadenis mili d=25mm cxeli wylis </t>
    </r>
    <r>
      <rPr>
        <sz val="10"/>
        <rFont val="Arial"/>
        <family val="2"/>
      </rPr>
      <t>PPR PN10</t>
    </r>
  </si>
  <si>
    <r>
      <t xml:space="preserve">polipropilenis wyalsadenis mili d=32mm cxeli wylis </t>
    </r>
    <r>
      <rPr>
        <sz val="10"/>
        <rFont val="Arial"/>
        <family val="2"/>
      </rPr>
      <t>PPR PN10</t>
    </r>
  </si>
  <si>
    <r>
      <t xml:space="preserve">polipropilenis wyalsadenis mili d=40mm cxeli wylis </t>
    </r>
    <r>
      <rPr>
        <sz val="10"/>
        <rFont val="Arial"/>
        <family val="2"/>
      </rPr>
      <t>PPR PN10</t>
    </r>
  </si>
  <si>
    <r>
      <t xml:space="preserve">polipropilenis wyalsadenis mili d=50mm cxeli wylis </t>
    </r>
    <r>
      <rPr>
        <sz val="10"/>
        <rFont val="Arial"/>
        <family val="2"/>
      </rPr>
      <t>PPR PN10</t>
    </r>
  </si>
  <si>
    <t>მეტალის მოდულური ტიპის სახანძრო რეზერუარი , 
ტივტივით და ავტომატური და  მექანიკრუი ჩამკეტ მარეგულირებელი ვენტილებით  , 
სარევიზიო ჰერმეტული ლუქით -4.24ტ</t>
  </si>
  <si>
    <t>სარქველი მაკონტროლებელი გადამრთველით d=150</t>
  </si>
  <si>
    <r>
      <t>იზოლაცია მილის folgiani gubkiT</t>
    </r>
    <r>
      <rPr>
        <sz val="10"/>
        <color indexed="8"/>
        <rFont val="Calibri"/>
        <family val="2"/>
      </rPr>
      <t>Ø</t>
    </r>
    <r>
      <rPr>
        <sz val="10"/>
        <color indexed="8"/>
        <rFont val="AcadNusx"/>
        <family val="0"/>
      </rPr>
      <t>=25მმ</t>
    </r>
  </si>
  <si>
    <r>
      <t>იზოლაცია მილის folgiani gubkiT</t>
    </r>
    <r>
      <rPr>
        <sz val="10"/>
        <color indexed="8"/>
        <rFont val="Calibri"/>
        <family val="2"/>
      </rPr>
      <t>Ø</t>
    </r>
    <r>
      <rPr>
        <sz val="10"/>
        <color indexed="8"/>
        <rFont val="AcadNusx"/>
        <family val="0"/>
      </rPr>
      <t>=32მ</t>
    </r>
  </si>
  <si>
    <r>
      <t>იზოლაცია მილის folgiani gubkiT</t>
    </r>
    <r>
      <rPr>
        <sz val="10"/>
        <color indexed="8"/>
        <rFont val="Calibri"/>
        <family val="2"/>
      </rPr>
      <t>Ø</t>
    </r>
    <r>
      <rPr>
        <sz val="10"/>
        <color indexed="8"/>
        <rFont val="AcadNusx"/>
        <family val="0"/>
      </rPr>
      <t>=40მ</t>
    </r>
  </si>
  <si>
    <r>
      <t>იზოლაცია მილის folgiani gubkiT</t>
    </r>
    <r>
      <rPr>
        <sz val="10"/>
        <color indexed="8"/>
        <rFont val="Calibri"/>
        <family val="2"/>
      </rPr>
      <t>Ø</t>
    </r>
    <r>
      <rPr>
        <sz val="10"/>
        <color indexed="8"/>
        <rFont val="AcadNusx"/>
        <family val="0"/>
      </rPr>
      <t>=50მ</t>
    </r>
  </si>
  <si>
    <r>
      <t>იზოლაცია მილის folgiani gubkiT</t>
    </r>
    <r>
      <rPr>
        <sz val="10"/>
        <color indexed="8"/>
        <rFont val="Calibri"/>
        <family val="2"/>
      </rPr>
      <t>Ø</t>
    </r>
    <r>
      <rPr>
        <sz val="10"/>
        <color indexed="8"/>
        <rFont val="AcadNusx"/>
        <family val="0"/>
      </rPr>
      <t>=63მ</t>
    </r>
  </si>
  <si>
    <r>
      <t>იზოლაცია მილის folgiani gubkiT</t>
    </r>
    <r>
      <rPr>
        <sz val="10"/>
        <color indexed="8"/>
        <rFont val="Calibri"/>
        <family val="2"/>
      </rPr>
      <t>Ø</t>
    </r>
    <r>
      <rPr>
        <sz val="10"/>
        <color indexed="8"/>
        <rFont val="AcadNusx"/>
        <family val="0"/>
      </rPr>
      <t>=75მ</t>
    </r>
  </si>
  <si>
    <r>
      <t xml:space="preserve"> არხული ფენკოილი სრული კომპლექტი სიმძლავრე </t>
    </r>
    <r>
      <rPr>
        <sz val="9"/>
        <rFont val="Calibri"/>
        <family val="2"/>
      </rPr>
      <t xml:space="preserve">   გათბობაზე 5.8კვტ (70-50°c) სტატიკური წნევა 30Pa.სრული ავტომატიკით,,კედლის სამართავი პულტით, აღჭურვილი თერმოსტატით,სამსვლიანი სარქველით,ავტომატური ჰაერგამშვებით, ფილტრებით და გამანაწილებელი ყუთებით (კორობებით)სამაგრებით ხმაურის სიმძლავრე 40db (სხვა შემთხვევაში ხმაურდამხშობებით)</t>
    </r>
  </si>
  <si>
    <r>
      <rPr>
        <sz val="10"/>
        <rFont val="AcadNusx"/>
        <family val="0"/>
      </rPr>
      <t xml:space="preserve">momsaxurebis luqi </t>
    </r>
    <r>
      <rPr>
        <sz val="10"/>
        <rFont val="Arial"/>
        <family val="2"/>
      </rPr>
      <t>500X500</t>
    </r>
  </si>
  <si>
    <r>
      <t xml:space="preserve">kauCukis იზოლაცია მილის </t>
    </r>
    <r>
      <rPr>
        <sz val="10"/>
        <color indexed="8"/>
        <rFont val="Calibri"/>
        <family val="2"/>
      </rPr>
      <t>Ø</t>
    </r>
    <r>
      <rPr>
        <sz val="10"/>
        <color indexed="8"/>
        <rFont val="AcadNusx"/>
        <family val="0"/>
      </rPr>
      <t>=20მმ</t>
    </r>
  </si>
  <si>
    <r>
      <t xml:space="preserve">kauCukis იზოლაცია მილის </t>
    </r>
    <r>
      <rPr>
        <sz val="10"/>
        <color indexed="8"/>
        <rFont val="Calibri"/>
        <family val="2"/>
      </rPr>
      <t>Ø</t>
    </r>
    <r>
      <rPr>
        <sz val="10"/>
        <color indexed="8"/>
        <rFont val="AcadNusx"/>
        <family val="0"/>
      </rPr>
      <t>=25მმ</t>
    </r>
  </si>
  <si>
    <r>
      <t xml:space="preserve">kauCukis იზოლაცია მილის </t>
    </r>
    <r>
      <rPr>
        <sz val="10"/>
        <color indexed="8"/>
        <rFont val="Calibri"/>
        <family val="2"/>
      </rPr>
      <t>Ø</t>
    </r>
    <r>
      <rPr>
        <sz val="10"/>
        <color indexed="8"/>
        <rFont val="AcadNusx"/>
        <family val="0"/>
      </rPr>
      <t>=32მმ</t>
    </r>
  </si>
  <si>
    <r>
      <t xml:space="preserve">kauCukis იზოლაცია მილის </t>
    </r>
    <r>
      <rPr>
        <sz val="10"/>
        <color indexed="8"/>
        <rFont val="Calibri"/>
        <family val="2"/>
      </rPr>
      <t>Ø</t>
    </r>
    <r>
      <rPr>
        <sz val="10"/>
        <color indexed="8"/>
        <rFont val="AcadNusx"/>
        <family val="0"/>
      </rPr>
      <t>=40მმ</t>
    </r>
  </si>
  <si>
    <r>
      <t xml:space="preserve">kauCukis იზოლაცია მილის </t>
    </r>
    <r>
      <rPr>
        <sz val="10"/>
        <color indexed="8"/>
        <rFont val="Calibri"/>
        <family val="2"/>
      </rPr>
      <t>Ø</t>
    </r>
    <r>
      <rPr>
        <sz val="10"/>
        <color indexed="8"/>
        <rFont val="AcadNusx"/>
        <family val="0"/>
      </rPr>
      <t>=50მმ</t>
    </r>
  </si>
  <si>
    <r>
      <t xml:space="preserve">kauCukis იზოლაცია მილის </t>
    </r>
    <r>
      <rPr>
        <sz val="10"/>
        <color indexed="8"/>
        <rFont val="Calibri"/>
        <family val="2"/>
      </rPr>
      <t>Ø</t>
    </r>
    <r>
      <rPr>
        <sz val="10"/>
        <color indexed="8"/>
        <rFont val="AcadNusx"/>
        <family val="0"/>
      </rPr>
      <t>=63მმ</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</si>
  <si>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=200 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</si>
  <si>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=40sm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</si>
  <si>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=50sm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</si>
  <si>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=60sm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</si>
  <si>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=70sm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</si>
  <si>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=80 sm(sakidebiTa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</si>
  <si>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=90 sm(sakidebiTa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</si>
  <si>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=100 sm(sakidebiTa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</si>
  <si>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=110 sm(sakidebiTa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</si>
  <si>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=120 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</si>
  <si>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=130 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</si>
  <si>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=140 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</si>
  <si>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=150 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</si>
  <si>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=160 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</si>
  <si>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=180 sm (sakidebiTa da haergamSvebis kompleqtiT)</t>
    </r>
  </si>
  <si>
    <r>
      <t xml:space="preserve">paneluri radiatori </t>
    </r>
    <r>
      <rPr>
        <sz val="10"/>
        <rFont val="Arial"/>
        <family val="2"/>
      </rPr>
      <t xml:space="preserve"> H</t>
    </r>
    <r>
      <rPr>
        <sz val="10"/>
        <rFont val="AcadNusx"/>
        <family val="0"/>
      </rPr>
      <t xml:space="preserve">=60sm  </t>
    </r>
    <r>
      <rPr>
        <sz val="10"/>
        <rFont val="Arial"/>
        <family val="2"/>
      </rPr>
      <t xml:space="preserve"> L</t>
    </r>
    <r>
      <rPr>
        <sz val="10"/>
        <rFont val="AcadNusx"/>
        <family val="0"/>
      </rPr>
      <t>=190 sm (sakidebiTa da haergamSvebis kompleqtiT)</t>
    </r>
  </si>
  <si>
    <t>kauCukis izolacia milgayvanilobisaTvis   sisqiT aranakleb 6mm:</t>
  </si>
  <si>
    <r>
      <t xml:space="preserve">რეგულირებადი მრგვალიდიფუზორი </t>
    </r>
    <r>
      <rPr>
        <sz val="10"/>
        <rFont val="Arial"/>
        <family val="2"/>
      </rPr>
      <t>DN125</t>
    </r>
  </si>
  <si>
    <r>
      <t>ჰაერის მოდინებითი რეკუპერაციული აგრეგატი (AHU) მოდინება 4800მ</t>
    </r>
    <r>
      <rPr>
        <sz val="9"/>
        <rFont val="Calibri"/>
        <family val="2"/>
      </rPr>
      <t xml:space="preserve">³/სთ თავისუფალი წნევა 410pa,გაწოვა 4000მ³/სთ თავისუფალი წნევა 360pa. სრული სამონტაჟო კომპლექტი,მართვის პულტით,სამაგრებით,ანტივიბრაციული სამაგრებით და ჰაერსატარის შემაერთებლებით,ხარჯის სიხშირული რეგულატორით,თერმოსტატითგამომავალი ჰაერის  ტემპერატურის ავტომატური რეგულირებით.გარე ჰაერის პარამეტრები -3+16°c.წყალზე მომუშავე ჰაერშემთბობი  სექციით (80-60°c) გათბობაზე Q=18.3კვტ ფილტრებით და სამსვლიანი სარქველით.ეფექტურობა არანაკლებ 40% ხმაურის დონე აგრეგატთან 64 db N=400V 5.8კვტ </t>
    </r>
  </si>
  <si>
    <r>
      <t>ჰაერის მოდინებითი  აგრეგატი (AHU) მოდინება1000მ</t>
    </r>
    <r>
      <rPr>
        <sz val="9"/>
        <rFont val="Calibri"/>
        <family val="2"/>
      </rPr>
      <t xml:space="preserve">³/სთ თავისუფალი წნევა 150pa,სრული სამონტაჟო კომპლექტი,მართვის პულტით,სამაგრებით,ანტივიბრაციული სამაგრებით და ჰაერსატარის შემაერთებლებით,ხარჯის სიხშირული რეგულატორით,თერმოსტატითგამომავალი ჰაერის  ტემპერატურის ავტომატური რეგულირებით.გარე ჰაერის და გამომავალი ჰაერის  პარამეტრები -3+20°c.წყალზე მომუშავე ჰაერშემთბობი  სექციით (80-60°c) გათბობაზე Q=7.7კვტ ფილტრებით და სამსვლიანი სარქველით.ხმაურის დონე აგრეგატთან 49 db N=230V 0.3კვტ </t>
    </r>
  </si>
  <si>
    <r>
      <t xml:space="preserve">erTklaviSiani CamrTveli </t>
    </r>
    <r>
      <rPr>
        <sz val="10"/>
        <rFont val="Arial"/>
        <family val="2"/>
      </rPr>
      <t>10A/230V</t>
    </r>
  </si>
  <si>
    <r>
      <t xml:space="preserve">orklaviSiani CamrTveli </t>
    </r>
    <r>
      <rPr>
        <sz val="10"/>
        <rFont val="Arial"/>
        <family val="2"/>
      </rPr>
      <t>10A/230V</t>
    </r>
  </si>
  <si>
    <r>
      <t xml:space="preserve">orklaviSiani gadamrTveli </t>
    </r>
    <r>
      <rPr>
        <sz val="10"/>
        <rFont val="Arial"/>
        <family val="2"/>
      </rPr>
      <t>10A/230V</t>
    </r>
  </si>
  <si>
    <r>
      <t xml:space="preserve">avariuli gasasvlelis maCvenebeli (akumulatoriT) </t>
    </r>
    <r>
      <rPr>
        <sz val="10"/>
        <color indexed="8"/>
        <rFont val="Arial"/>
        <family val="2"/>
      </rPr>
      <t xml:space="preserve">(EXIT) </t>
    </r>
  </si>
  <si>
    <r>
      <t xml:space="preserve">Weris wertilovani sanaTi 10 vati </t>
    </r>
    <r>
      <rPr>
        <sz val="10"/>
        <color indexed="8"/>
        <rFont val="Arial"/>
        <family val="2"/>
      </rPr>
      <t xml:space="preserve"> D</t>
    </r>
    <r>
      <rPr>
        <sz val="10"/>
        <color indexed="8"/>
        <rFont val="AcadNusx"/>
        <family val="0"/>
      </rPr>
      <t>=15 hermetuli (led)</t>
    </r>
  </si>
  <si>
    <r>
      <t xml:space="preserve">Weris  sanaTi 10 vati </t>
    </r>
    <r>
      <rPr>
        <sz val="10"/>
        <color indexed="8"/>
        <rFont val="Arial"/>
        <family val="2"/>
      </rPr>
      <t xml:space="preserve"> D</t>
    </r>
    <r>
      <rPr>
        <sz val="10"/>
        <color indexed="8"/>
        <rFont val="AcadNusx"/>
        <family val="0"/>
      </rPr>
      <t>=15 (led) (ცენტრალური შესასვლელი)</t>
    </r>
  </si>
  <si>
    <r>
      <t xml:space="preserve">Weris sanaTi  </t>
    </r>
    <r>
      <rPr>
        <sz val="10"/>
        <color indexed="8"/>
        <rFont val="Arial"/>
        <family val="2"/>
      </rPr>
      <t>D</t>
    </r>
    <r>
      <rPr>
        <sz val="10"/>
        <color indexed="8"/>
        <rFont val="AcadNusx"/>
        <family val="0"/>
      </rPr>
      <t>=50; 300 vatiani naTuriT (sportuli darbazi)</t>
    </r>
  </si>
  <si>
    <r>
      <t xml:space="preserve">Weris sanaTi  </t>
    </r>
    <r>
      <rPr>
        <sz val="10"/>
        <color indexed="8"/>
        <rFont val="Arial"/>
        <family val="2"/>
      </rPr>
      <t>D</t>
    </r>
    <r>
      <rPr>
        <sz val="10"/>
        <color indexed="8"/>
        <rFont val="AcadNusx"/>
        <family val="0"/>
      </rPr>
      <t>=15; 11 vatiani naTuriT (</t>
    </r>
    <r>
      <rPr>
        <sz val="10"/>
        <color indexed="8"/>
        <rFont val="Arial"/>
        <family val="2"/>
      </rPr>
      <t xml:space="preserve">PILOT DL LED 10 4000K </t>
    </r>
    <r>
      <rPr>
        <sz val="10"/>
        <color indexed="8"/>
        <rFont val="AcadNusx"/>
        <family val="0"/>
      </rPr>
      <t>)</t>
    </r>
  </si>
  <si>
    <r>
      <t xml:space="preserve">Weris sanaTi  </t>
    </r>
    <r>
      <rPr>
        <sz val="10"/>
        <color indexed="8"/>
        <rFont val="Arial"/>
        <family val="2"/>
      </rPr>
      <t>L</t>
    </r>
    <r>
      <rPr>
        <sz val="10"/>
        <color indexed="8"/>
        <rFont val="AcadNusx"/>
        <family val="0"/>
      </rPr>
      <t>=120; 50 vatiani naTuriT (A</t>
    </r>
    <r>
      <rPr>
        <sz val="10"/>
        <color indexed="8"/>
        <rFont val="Arial"/>
        <family val="2"/>
      </rPr>
      <t>ARCTIC.OPL ECO LED 1200 HFD EM 4000K)</t>
    </r>
  </si>
  <si>
    <r>
      <t xml:space="preserve">Weris sanaTi  </t>
    </r>
    <r>
      <rPr>
        <sz val="10"/>
        <color indexed="8"/>
        <rFont val="Arial"/>
        <family val="2"/>
      </rPr>
      <t>L</t>
    </r>
    <r>
      <rPr>
        <sz val="10"/>
        <color indexed="8"/>
        <rFont val="AcadNusx"/>
        <family val="0"/>
      </rPr>
      <t>=120; 50 vatiani naTuriT (A</t>
    </r>
    <r>
      <rPr>
        <sz val="10"/>
        <color indexed="8"/>
        <rFont val="Arial"/>
        <family val="2"/>
      </rPr>
      <t>ARCTIC.OPL ECO LED 1200 EM 4000K
)</t>
    </r>
  </si>
  <si>
    <r>
      <t xml:space="preserve">კედლის  sanaTi (პლაფონით) 25 vati </t>
    </r>
    <r>
      <rPr>
        <sz val="10"/>
        <color indexed="8"/>
        <rFont val="Arial"/>
        <family val="2"/>
      </rPr>
      <t xml:space="preserve"> </t>
    </r>
  </si>
  <si>
    <r>
      <t xml:space="preserve">kabeli (mrgvali) spilenZis ZarRviT </t>
    </r>
    <r>
      <rPr>
        <sz val="10"/>
        <rFont val="Arial"/>
        <family val="2"/>
      </rPr>
      <t xml:space="preserve">NYM-J, </t>
    </r>
    <r>
      <rPr>
        <sz val="10"/>
        <rFont val="AcadNusx"/>
        <family val="0"/>
      </rPr>
      <t>kveTiT</t>
    </r>
    <r>
      <rPr>
        <sz val="10"/>
        <rFont val="Arial"/>
        <family val="2"/>
      </rPr>
      <t xml:space="preserve">  3 X1.5 </t>
    </r>
    <r>
      <rPr>
        <sz val="10"/>
        <rFont val="AcadNusx"/>
        <family val="0"/>
      </rPr>
      <t>მმ2(montaJi da Rirebuleba)</t>
    </r>
  </si>
  <si>
    <t>spilenZis ormagizoliaciani kabelis gatareba milebSi(xelfasi)</t>
  </si>
  <si>
    <r>
      <t>sami cali denis transformatoriT, 120/5A dacvis klasiT I</t>
    </r>
    <r>
      <rPr>
        <sz val="10"/>
        <rFont val="Arial"/>
        <family val="2"/>
      </rPr>
      <t>P</t>
    </r>
    <r>
      <rPr>
        <sz val="10"/>
        <rFont val="AcadNusx"/>
        <family val="0"/>
      </rPr>
      <t>65</t>
    </r>
  </si>
  <si>
    <r>
      <t>dizel-generatori 108 kva; koJuxiT; mayuCiT da avtomaturi
gadarTvis blokiT (</t>
    </r>
    <r>
      <rPr>
        <sz val="10"/>
        <rFont val="Arial"/>
        <family val="2"/>
      </rPr>
      <t>ATC</t>
    </r>
    <r>
      <rPr>
        <sz val="10"/>
        <rFont val="AcadNusx"/>
        <family val="0"/>
      </rPr>
      <t xml:space="preserve">)
</t>
    </r>
  </si>
  <si>
    <t>gofrirebuli milis montaJi d=16,25mm (xelfasi)</t>
  </si>
  <si>
    <t xml:space="preserve">sakabelo arxiს მონტაჟი: </t>
  </si>
  <si>
    <r>
      <t xml:space="preserve">მასალა-rkinis sak. arxi perforirebuli </t>
    </r>
    <r>
      <rPr>
        <sz val="10"/>
        <color indexed="8"/>
        <rFont val="Arial"/>
        <family val="2"/>
      </rPr>
      <t>100X60X1.0</t>
    </r>
    <r>
      <rPr>
        <sz val="10"/>
        <color indexed="8"/>
        <rFont val="AcadNusx"/>
        <family val="0"/>
      </rPr>
      <t>m  (aqsesuarebiT kompleqtSi)</t>
    </r>
  </si>
  <si>
    <r>
      <t xml:space="preserve">მასალა-rkinis sak. arxi perforirebuli </t>
    </r>
    <r>
      <rPr>
        <sz val="10"/>
        <color indexed="8"/>
        <rFont val="Arial"/>
        <family val="2"/>
      </rPr>
      <t>200X60X1.0</t>
    </r>
    <r>
      <rPr>
        <sz val="10"/>
        <color indexed="8"/>
        <rFont val="AcadNusx"/>
        <family val="0"/>
      </rPr>
      <t>m  (aqsesuarebiT kompleqtSi)</t>
    </r>
  </si>
  <si>
    <t>მასალა-rkinis sak. arxi perforirebuli 300X60X1.0m  (aqsesuarebiT kompleqtSi)</t>
  </si>
  <si>
    <t>მასალა: gofrirebuli milis montaJi d=100mm</t>
  </si>
  <si>
    <r>
      <t xml:space="preserve">მასალა:  გოფრირებული მილი </t>
    </r>
    <r>
      <rPr>
        <sz val="10"/>
        <color indexed="8"/>
        <rFont val="Calibri"/>
        <family val="2"/>
      </rPr>
      <t>Ø16მმ აქსესუარებით</t>
    </r>
  </si>
  <si>
    <t>ღირებულება liTonis sayrdeni 6m simaRlis erTfrTiani</t>
  </si>
  <si>
    <t>ღირებულება liTonis sayrdeni 4m simaRlis dekoratiuli</t>
  </si>
  <si>
    <r>
      <t>"19"-iani saabonento karada (reki) 48</t>
    </r>
    <r>
      <rPr>
        <sz val="10"/>
        <rFont val="Arial"/>
        <family val="2"/>
      </rPr>
      <t>U</t>
    </r>
  </si>
  <si>
    <r>
      <t>kompiuteruli qselis komutatori 48 portiani (</t>
    </r>
    <r>
      <rPr>
        <sz val="10"/>
        <rFont val="Arial"/>
        <family val="2"/>
      </rPr>
      <t>SWITCH)</t>
    </r>
  </si>
  <si>
    <r>
      <t xml:space="preserve">paCpaneli 48 portiani </t>
    </r>
    <r>
      <rPr>
        <sz val="10"/>
        <rFont val="Arial"/>
        <family val="2"/>
      </rPr>
      <t>(P-panel)Ca5 5e</t>
    </r>
  </si>
  <si>
    <r>
      <t>kompiuteris rozeti</t>
    </r>
    <r>
      <rPr>
        <sz val="10"/>
        <rFont val="Arial"/>
        <family val="2"/>
      </rPr>
      <t xml:space="preserve"> RJ</t>
    </r>
    <r>
      <rPr>
        <sz val="10"/>
        <rFont val="AcadNusx"/>
        <family val="0"/>
      </rPr>
      <t xml:space="preserve">45 (ormoduliani) </t>
    </r>
  </si>
  <si>
    <r>
      <t>kvebis wyaro</t>
    </r>
    <r>
      <rPr>
        <sz val="10"/>
        <rFont val="Arial"/>
        <family val="2"/>
      </rPr>
      <t xml:space="preserve"> UPS 3000V</t>
    </r>
  </si>
  <si>
    <r>
      <t>5 kategoriis kabeli U</t>
    </r>
    <r>
      <rPr>
        <sz val="10"/>
        <rFont val="Arial"/>
        <family val="2"/>
      </rPr>
      <t>UTP-5 cat</t>
    </r>
  </si>
  <si>
    <r>
      <t xml:space="preserve">saxanZro signalizaciis kabeli </t>
    </r>
    <r>
      <rPr>
        <sz val="10"/>
        <rFont val="Arial"/>
        <family val="2"/>
      </rPr>
      <t>2X1.5</t>
    </r>
  </si>
  <si>
    <r>
      <t>kompiuteruli qselis komutatori 48 portiani (</t>
    </r>
    <r>
      <rPr>
        <sz val="10"/>
        <rFont val="Arial"/>
        <family val="2"/>
      </rPr>
      <t xml:space="preserve">POE </t>
    </r>
    <r>
      <rPr>
        <sz val="10"/>
        <rFont val="AcadNusx"/>
        <family val="0"/>
      </rPr>
      <t>portebiT</t>
    </r>
    <r>
      <rPr>
        <sz val="10"/>
        <rFont val="Arial"/>
        <family val="2"/>
      </rPr>
      <t>)</t>
    </r>
  </si>
  <si>
    <r>
      <t>cifruli qseluri videoregistratori (</t>
    </r>
    <r>
      <rPr>
        <sz val="10"/>
        <rFont val="Arial"/>
        <family val="2"/>
      </rPr>
      <t>NVR</t>
    </r>
    <r>
      <rPr>
        <sz val="10"/>
        <rFont val="AcadNusx"/>
        <family val="0"/>
      </rPr>
      <t>)  32 arxiani</t>
    </r>
  </si>
  <si>
    <t>Seadgina:                        l.kakulia</t>
  </si>
  <si>
    <r>
      <t>sakontrolo-sasignalo sarqveli makontrolebadiDN</t>
    </r>
    <r>
      <rPr>
        <sz val="10"/>
        <color indexed="8"/>
        <rFont val="Arial"/>
        <family val="2"/>
      </rPr>
      <t xml:space="preserve">DN150 </t>
    </r>
  </si>
  <si>
    <r>
      <t xml:space="preserve">foladis unakero mili </t>
    </r>
    <r>
      <rPr>
        <sz val="10"/>
        <rFont val="Arial"/>
        <family val="2"/>
      </rPr>
      <t>DN=200</t>
    </r>
  </si>
  <si>
    <r>
      <t xml:space="preserve">foladis unakero mili </t>
    </r>
    <r>
      <rPr>
        <sz val="10"/>
        <rFont val="Arial"/>
        <family val="2"/>
      </rPr>
      <t>DN=150</t>
    </r>
  </si>
  <si>
    <r>
      <t xml:space="preserve">foladis unakero mili </t>
    </r>
    <r>
      <rPr>
        <sz val="10"/>
        <rFont val="Arial"/>
        <family val="2"/>
      </rPr>
      <t>DN=100</t>
    </r>
  </si>
  <si>
    <r>
      <t xml:space="preserve">foladis unakero mili </t>
    </r>
    <r>
      <rPr>
        <sz val="10"/>
        <rFont val="Arial"/>
        <family val="2"/>
      </rPr>
      <t>DN=80</t>
    </r>
  </si>
  <si>
    <r>
      <t xml:space="preserve">foladis unakero mili </t>
    </r>
    <r>
      <rPr>
        <sz val="10"/>
        <rFont val="Arial"/>
        <family val="2"/>
      </rPr>
      <t>DN=65</t>
    </r>
  </si>
  <si>
    <r>
      <t xml:space="preserve">foladis unakero mili </t>
    </r>
    <r>
      <rPr>
        <sz val="10"/>
        <rFont val="Arial"/>
        <family val="2"/>
      </rPr>
      <t>DN=50</t>
    </r>
  </si>
  <si>
    <r>
      <t xml:space="preserve">foladis unakero mili </t>
    </r>
    <r>
      <rPr>
        <sz val="10"/>
        <rFont val="Arial"/>
        <family val="2"/>
      </rPr>
      <t>DN=40</t>
    </r>
  </si>
  <si>
    <r>
      <t xml:space="preserve">foladis unakero mili </t>
    </r>
    <r>
      <rPr>
        <sz val="10"/>
        <rFont val="Arial"/>
        <family val="2"/>
      </rPr>
      <t>DN=32</t>
    </r>
  </si>
  <si>
    <r>
      <t xml:space="preserve">foladis unakero mili </t>
    </r>
    <r>
      <rPr>
        <sz val="10"/>
        <rFont val="Arial"/>
        <family val="2"/>
      </rPr>
      <t>DN=25</t>
    </r>
  </si>
  <si>
    <r>
      <t xml:space="preserve">saxanZro karada ventiliT, xelis 6kg cecxlmaqriT da  d=50mm  </t>
    </r>
    <r>
      <rPr>
        <sz val="10"/>
        <rFont val="Arial"/>
        <family val="2"/>
      </rPr>
      <t>l</t>
    </r>
    <r>
      <rPr>
        <sz val="10"/>
        <rFont val="AcadNusx"/>
        <family val="0"/>
      </rPr>
      <t>=25m sigrZis SlangiT</t>
    </r>
  </si>
  <si>
    <r>
      <t xml:space="preserve">სasmeli wylis tumbo 4m3/sT </t>
    </r>
    <r>
      <rPr>
        <sz val="11"/>
        <rFont val="Arial"/>
        <family val="2"/>
      </rPr>
      <t>H</t>
    </r>
    <r>
      <rPr>
        <sz val="11"/>
        <rFont val="AcadNusx"/>
        <family val="0"/>
      </rPr>
      <t xml:space="preserve">=20მ </t>
    </r>
  </si>
  <si>
    <r>
      <t xml:space="preserve">tivtiva sarqveli </t>
    </r>
    <r>
      <rPr>
        <sz val="10"/>
        <rFont val="Symbol"/>
        <family val="1"/>
      </rPr>
      <t>Æ</t>
    </r>
    <r>
      <rPr>
        <sz val="10"/>
        <rFont val="AcadNusx"/>
        <family val="0"/>
      </rPr>
      <t>50</t>
    </r>
  </si>
  <si>
    <t>კვ.მ.</t>
  </si>
  <si>
    <r>
      <t xml:space="preserve">anakrebi rk/betonis kanalizaciis Wa d=1,0m  </t>
    </r>
    <r>
      <rPr>
        <sz val="10"/>
        <rFont val="Arial"/>
        <family val="2"/>
      </rPr>
      <t>H</t>
    </r>
    <r>
      <rPr>
        <sz val="10"/>
        <rFont val="AcadNusx"/>
        <family val="0"/>
      </rPr>
      <t>=1.0, 1,3, 1,6, 1,8, 2,0, 2.2 Tujis TavsaxuriT 11c)</t>
    </r>
  </si>
  <si>
    <r>
      <t xml:space="preserve">monoliTuri rk/betonis ankerebiani cokolis  mowyoba sakvamle milisaTvis </t>
    </r>
    <r>
      <rPr>
        <sz val="10"/>
        <rFont val="Arial"/>
        <family val="2"/>
      </rPr>
      <t>B</t>
    </r>
    <r>
      <rPr>
        <sz val="10"/>
        <rFont val="AcadNusx"/>
        <family val="0"/>
      </rPr>
      <t>25 betoniT</t>
    </r>
  </si>
  <si>
    <r>
      <t xml:space="preserve">foladis sakvamle mili d=450X7.5mm, </t>
    </r>
    <r>
      <rPr>
        <sz val="10"/>
        <rFont val="Arial"/>
        <family val="2"/>
      </rPr>
      <t>h</t>
    </r>
    <r>
      <rPr>
        <sz val="10"/>
        <rFont val="AcadNusx"/>
        <family val="0"/>
      </rPr>
      <t>=10m da d=250X5 mm  -6m (xelfasi) :</t>
    </r>
  </si>
  <si>
    <r>
      <t xml:space="preserve"> გათბობის სტაციონარული ქვაბი სიმძლავრით 349Kw და მართვის ავტომატიკით.საწვავი-ბუნებრივი აირი.სამუშაო დიაპაზონი 80-60</t>
    </r>
    <r>
      <rPr>
        <sz val="9"/>
        <rFont val="Calibri"/>
        <family val="2"/>
      </rPr>
      <t>°C სითბოშემცველი გლიკოლის ნაზავი (5% -3°C),სრული სამონტაჟო კომპლექტი დამცავი სარქველით,მართვის პანელით და  მართვისათვის ყველა საჭირო აქსესუარით.საცირკულაციო ტუმბოების მართვის ავტომატიკით.N=230V 0.2kw</t>
    </r>
  </si>
  <si>
    <r>
      <t>მოცულობითი   ცხელი წყლის ბოილერი V=500L ჩქაროსნული თბომცვლელით 120kw ჩქაროსნული თბომცვლელით 90-70°C, უწყვეტ რეჟიმში წარმადობა Tცხ.წ AT10-45</t>
    </r>
    <r>
      <rPr>
        <sz val="9"/>
        <rFont val="Calibri"/>
        <family val="2"/>
      </rPr>
      <t>°c</t>
    </r>
    <r>
      <rPr>
        <sz val="10.35"/>
        <rFont val="Calibri"/>
        <family val="2"/>
      </rPr>
      <t>-2880L/h</t>
    </r>
    <r>
      <rPr>
        <sz val="9"/>
        <rFont val="Calibri"/>
        <family val="2"/>
      </rPr>
      <t xml:space="preserve"> </t>
    </r>
  </si>
  <si>
    <r>
      <t>საცირკულაციო ტუმბო 1 მ3/</t>
    </r>
    <r>
      <rPr>
        <sz val="11"/>
        <rFont val="Arial"/>
        <family val="2"/>
      </rPr>
      <t>H</t>
    </r>
    <r>
      <rPr>
        <sz val="11"/>
        <rFont val="AcadNusx"/>
        <family val="0"/>
      </rPr>
      <t xml:space="preserve">=8მ </t>
    </r>
    <r>
      <rPr>
        <sz val="11"/>
        <rFont val="Arial"/>
        <family val="2"/>
      </rPr>
      <t>N</t>
    </r>
    <r>
      <rPr>
        <sz val="11"/>
        <rFont val="AcadNusx"/>
        <family val="0"/>
      </rPr>
      <t>=230v 0.3</t>
    </r>
    <r>
      <rPr>
        <sz val="11"/>
        <rFont val="Arial"/>
        <family val="2"/>
      </rPr>
      <t>kw</t>
    </r>
  </si>
  <si>
    <r>
      <t>საცირკულაციო ტუმბო 10 მ3/</t>
    </r>
    <r>
      <rPr>
        <sz val="11"/>
        <rFont val="Arial"/>
        <family val="2"/>
      </rPr>
      <t>H</t>
    </r>
    <r>
      <rPr>
        <sz val="11"/>
        <rFont val="AcadNusx"/>
        <family val="0"/>
      </rPr>
      <t xml:space="preserve">=6მ </t>
    </r>
    <r>
      <rPr>
        <sz val="11"/>
        <rFont val="Arial"/>
        <family val="2"/>
      </rPr>
      <t>N</t>
    </r>
    <r>
      <rPr>
        <sz val="11"/>
        <rFont val="AcadNusx"/>
        <family val="0"/>
      </rPr>
      <t>=230v 0.5</t>
    </r>
    <r>
      <rPr>
        <sz val="11"/>
        <rFont val="Arial"/>
        <family val="2"/>
      </rPr>
      <t>kw</t>
    </r>
  </si>
  <si>
    <r>
      <t>საცირკულაციო ტუმბო 13.2 მ3/</t>
    </r>
    <r>
      <rPr>
        <sz val="11"/>
        <rFont val="Arial"/>
        <family val="2"/>
      </rPr>
      <t>H</t>
    </r>
    <r>
      <rPr>
        <sz val="11"/>
        <rFont val="AcadNusx"/>
        <family val="0"/>
      </rPr>
      <t xml:space="preserve">=15მ </t>
    </r>
    <r>
      <rPr>
        <sz val="11"/>
        <rFont val="Arial"/>
        <family val="2"/>
      </rPr>
      <t>N</t>
    </r>
    <r>
      <rPr>
        <sz val="11"/>
        <rFont val="AcadNusx"/>
        <family val="0"/>
      </rPr>
      <t>=</t>
    </r>
    <r>
      <rPr>
        <sz val="11"/>
        <rFont val="Arial"/>
        <family val="2"/>
      </rPr>
      <t>400V</t>
    </r>
    <r>
      <rPr>
        <sz val="11"/>
        <rFont val="AcadNusx"/>
        <family val="0"/>
      </rPr>
      <t xml:space="preserve"> 1.6</t>
    </r>
    <r>
      <rPr>
        <sz val="11"/>
        <rFont val="Arial"/>
        <family val="2"/>
      </rPr>
      <t>kw</t>
    </r>
  </si>
  <si>
    <r>
      <t xml:space="preserve">ფოლადის უნაკერო ელექტრო შედუღებული მილები </t>
    </r>
    <r>
      <rPr>
        <sz val="10"/>
        <rFont val="Arial"/>
        <family val="2"/>
      </rPr>
      <t>DN=80</t>
    </r>
    <r>
      <rPr>
        <sz val="10"/>
        <rFont val="AcadNusx"/>
        <family val="0"/>
      </rPr>
      <t>mm</t>
    </r>
  </si>
  <si>
    <r>
      <t xml:space="preserve">ფოლადის უნაკერო ელექტრო შედუღებული მილები </t>
    </r>
    <r>
      <rPr>
        <sz val="10"/>
        <rFont val="Arial"/>
        <family val="2"/>
      </rPr>
      <t>DN=100</t>
    </r>
    <r>
      <rPr>
        <sz val="10"/>
        <rFont val="AcadNusx"/>
        <family val="0"/>
      </rPr>
      <t>mm</t>
    </r>
  </si>
  <si>
    <r>
      <t xml:space="preserve">quro CamxsneliT g/x (amerikanka)           </t>
    </r>
    <r>
      <rPr>
        <sz val="10"/>
        <rFont val="Arial"/>
        <family val="2"/>
      </rPr>
      <t xml:space="preserve"> Ø75-2"</t>
    </r>
  </si>
  <si>
    <r>
      <t xml:space="preserve">quro CamxsneliT g/x (amerikanka)           </t>
    </r>
    <r>
      <rPr>
        <sz val="10"/>
        <rFont val="Arial"/>
        <family val="2"/>
      </rPr>
      <t xml:space="preserve"> Ø40-1-1/2"</t>
    </r>
  </si>
  <si>
    <r>
      <t xml:space="preserve">quro CamxsneliT g/x (amerikanka)           </t>
    </r>
    <r>
      <rPr>
        <sz val="10"/>
        <rFont val="Arial"/>
        <family val="2"/>
      </rPr>
      <t xml:space="preserve"> Ø90-3"</t>
    </r>
  </si>
  <si>
    <r>
      <t xml:space="preserve">quro CamxsneliT g/x (amerikanka)           </t>
    </r>
    <r>
      <rPr>
        <sz val="10"/>
        <rFont val="Arial"/>
        <family val="2"/>
      </rPr>
      <t xml:space="preserve"> Ø32-1-1/4"</t>
    </r>
  </si>
  <si>
    <r>
      <t xml:space="preserve">kauCukიs იზოლაცია aranakleb 13mm მილის </t>
    </r>
    <r>
      <rPr>
        <sz val="10"/>
        <color indexed="8"/>
        <rFont val="Calibri"/>
        <family val="2"/>
      </rPr>
      <t>Ø</t>
    </r>
    <r>
      <rPr>
        <sz val="10"/>
        <color indexed="8"/>
        <rFont val="AcadNusx"/>
        <family val="0"/>
      </rPr>
      <t>=100მმ</t>
    </r>
  </si>
  <si>
    <r>
      <t xml:space="preserve">kauCukიs იზოლაცია aranakleb 13mm მილის </t>
    </r>
    <r>
      <rPr>
        <sz val="10"/>
        <color indexed="8"/>
        <rFont val="Calibri"/>
        <family val="2"/>
      </rPr>
      <t>Ø</t>
    </r>
    <r>
      <rPr>
        <sz val="10"/>
        <color indexed="8"/>
        <rFont val="AcadNusx"/>
        <family val="0"/>
      </rPr>
      <t>=80მმ</t>
    </r>
  </si>
  <si>
    <r>
      <t xml:space="preserve">kauCukიs იზოლაცია  aranakleb 9mmმილის </t>
    </r>
    <r>
      <rPr>
        <sz val="10"/>
        <color indexed="8"/>
        <rFont val="Calibri"/>
        <family val="2"/>
      </rPr>
      <t>Ø</t>
    </r>
    <r>
      <rPr>
        <sz val="10"/>
        <color indexed="8"/>
        <rFont val="AcadNusx"/>
        <family val="0"/>
      </rPr>
      <t>=90მმ</t>
    </r>
  </si>
  <si>
    <r>
      <t xml:space="preserve">kauCukიs იზოლაცია aranakleb 9mm მილის </t>
    </r>
    <r>
      <rPr>
        <sz val="10"/>
        <color indexed="8"/>
        <rFont val="Calibri"/>
        <family val="2"/>
      </rPr>
      <t>Ø</t>
    </r>
    <r>
      <rPr>
        <sz val="10"/>
        <color indexed="8"/>
        <rFont val="AcadNusx"/>
        <family val="0"/>
      </rPr>
      <t>=75მმ</t>
    </r>
  </si>
  <si>
    <r>
      <t xml:space="preserve">kauCukიs იზოლაცია aranakleb 9mm მილის </t>
    </r>
    <r>
      <rPr>
        <sz val="10"/>
        <color indexed="8"/>
        <rFont val="Calibri"/>
        <family val="2"/>
      </rPr>
      <t>Ø</t>
    </r>
    <r>
      <rPr>
        <sz val="10"/>
        <color indexed="8"/>
        <rFont val="AcadNusx"/>
        <family val="0"/>
      </rPr>
      <t>=32მმ</t>
    </r>
  </si>
  <si>
    <r>
      <t xml:space="preserve">kauCukიs იზოლაცია aranakleb 9mm მილის </t>
    </r>
    <r>
      <rPr>
        <sz val="10"/>
        <color indexed="8"/>
        <rFont val="Calibri"/>
        <family val="2"/>
      </rPr>
      <t>Ø</t>
    </r>
    <r>
      <rPr>
        <sz val="10"/>
        <color indexed="8"/>
        <rFont val="AcadNusx"/>
        <family val="0"/>
      </rPr>
      <t>=40მმ</t>
    </r>
  </si>
  <si>
    <r>
      <t xml:space="preserve">kauCukიs იზოლაცია მილის </t>
    </r>
    <r>
      <rPr>
        <sz val="10"/>
        <color indexed="8"/>
        <rFont val="Calibri"/>
        <family val="2"/>
      </rPr>
      <t>Ø</t>
    </r>
    <r>
      <rPr>
        <sz val="10"/>
        <color indexed="8"/>
        <rFont val="AcadNusx"/>
        <family val="0"/>
      </rPr>
      <t>=50მმ</t>
    </r>
  </si>
  <si>
    <r>
      <t>II</t>
    </r>
    <r>
      <rPr>
        <sz val="10"/>
        <rFont val="Arial"/>
        <family val="2"/>
      </rPr>
      <t xml:space="preserve">  </t>
    </r>
    <r>
      <rPr>
        <sz val="10"/>
        <rFont val="AcadNusx"/>
        <family val="0"/>
      </rPr>
      <t>kategoriis miwis damuSaveba xeliT</t>
    </r>
  </si>
  <si>
    <r>
      <t xml:space="preserve">monoliTuri rk/betonis koWebis  mowyoba </t>
    </r>
    <r>
      <rPr>
        <sz val="10"/>
        <rFont val="Arial"/>
        <family val="2"/>
      </rPr>
      <t>B25</t>
    </r>
    <r>
      <rPr>
        <sz val="10"/>
        <rFont val="AcadNusx"/>
        <family val="0"/>
      </rPr>
      <t xml:space="preserve"> betonisagan,  simaRliT 500mm-mde </t>
    </r>
  </si>
  <si>
    <r>
      <t xml:space="preserve">monoliTuri rk/betonis gadaxurvis mowyoba </t>
    </r>
    <r>
      <rPr>
        <sz val="10"/>
        <rFont val="Arial"/>
        <family val="2"/>
      </rPr>
      <t>B25</t>
    </r>
    <r>
      <rPr>
        <sz val="10"/>
        <rFont val="AcadNusx"/>
        <family val="0"/>
      </rPr>
      <t xml:space="preserve"> betonisagan sisqiT 200mm-mde</t>
    </r>
  </si>
  <si>
    <r>
      <t xml:space="preserve">monoliTuri rk/betonis iatakis filis mowyoba </t>
    </r>
    <r>
      <rPr>
        <sz val="10"/>
        <rFont val="Arial"/>
        <family val="2"/>
      </rPr>
      <t>B25</t>
    </r>
    <r>
      <rPr>
        <sz val="10"/>
        <rFont val="AcadNusx"/>
        <family val="0"/>
      </rPr>
      <t xml:space="preserve"> betonisagan </t>
    </r>
  </si>
  <si>
    <r>
      <t xml:space="preserve"> betoni moprialebuli zedapiriT </t>
    </r>
    <r>
      <rPr>
        <sz val="11"/>
        <rFont val="Arial"/>
        <family val="2"/>
      </rPr>
      <t>S</t>
    </r>
    <r>
      <rPr>
        <sz val="11"/>
        <rFont val="AcadNusx"/>
        <family val="0"/>
      </rPr>
      <t>=62m2              (tipi-07)</t>
    </r>
  </si>
  <si>
    <t>zeda fenis mowyoba wvrilmarcvlovani asfaltobetoniT mowyoba sisqiT 3,0sm</t>
  </si>
  <si>
    <t>gare kedlebis mowyoba mcire zomis izoblokebisagan sisqiT 20sm</t>
  </si>
  <si>
    <t>tixrebis da Saxtebis mowyoba satixre betonis filebiT</t>
  </si>
  <si>
    <t xml:space="preserve">საშხაპeebiს nawrTobi da gaumWirvale minis ტიხარი და სასრიალო კარი </t>
  </si>
  <si>
    <t>ruxi feris samkameriani vitraJebis da fanjrebis montaJi da Rirebuleba izoaluminis profiliT, Seminuli nawrTobi minapaketiT</t>
  </si>
  <si>
    <t>ruxi feris samkameriani vitraJebis da fanjrebis montaJi da Rirebuleba izoaluminis profiliT, Seminuli  minapaketiT</t>
  </si>
  <si>
    <t>SekiduliEWeris mowyoba nestgamZle "amstrongis" filebiT xmis izolaciiT (liTonis karkasiT)</t>
  </si>
  <si>
    <r>
      <t xml:space="preserve">kauCukis izolacia aranakleb 15mm მილის </t>
    </r>
    <r>
      <rPr>
        <sz val="10"/>
        <color indexed="8"/>
        <rFont val="Calibri"/>
        <family val="2"/>
      </rPr>
      <t>Ø</t>
    </r>
    <r>
      <rPr>
        <sz val="10"/>
        <color indexed="8"/>
        <rFont val="AcadNusx"/>
        <family val="0"/>
      </rPr>
      <t>=90მმ</t>
    </r>
  </si>
  <si>
    <r>
      <t xml:space="preserve">kauCukis izolacia aranakleb 15mm მილის </t>
    </r>
    <r>
      <rPr>
        <sz val="10"/>
        <color indexed="8"/>
        <rFont val="Calibri"/>
        <family val="2"/>
      </rPr>
      <t>Ø</t>
    </r>
    <r>
      <rPr>
        <sz val="10"/>
        <color indexed="8"/>
        <rFont val="AcadNusx"/>
        <family val="0"/>
      </rPr>
      <t>=75მმ</t>
    </r>
  </si>
  <si>
    <r>
      <t xml:space="preserve">kauCukis izolacia aranakleb 15mm მილის </t>
    </r>
    <r>
      <rPr>
        <sz val="10"/>
        <color indexed="8"/>
        <rFont val="Calibri"/>
        <family val="2"/>
      </rPr>
      <t>Ø</t>
    </r>
    <r>
      <rPr>
        <sz val="10"/>
        <color indexed="8"/>
        <rFont val="AcadNusx"/>
        <family val="0"/>
      </rPr>
      <t>=50მმ</t>
    </r>
  </si>
  <si>
    <t xml:space="preserve">damkveTi  _______________________________________________________________________________________________                                                                                                                                                                                     </t>
  </si>
  <si>
    <t>saerTo saxarjTaR. Rirebuleba lari</t>
  </si>
  <si>
    <t>organizaciis xelmZRvaneli</t>
  </si>
  <si>
    <t xml:space="preserve">yvela Tavebis jami </t>
  </si>
  <si>
    <t xml:space="preserve">Seadgina:                       </t>
  </si>
  <si>
    <t xml:space="preserve">Seadgina:                     </t>
  </si>
  <si>
    <t xml:space="preserve">Seadgina:                        </t>
  </si>
  <si>
    <t>saerTo saxarjTaRricxvo Rirebuleba lari</t>
  </si>
  <si>
    <t xml:space="preserve">                       xarjTaRricxva #2/3</t>
  </si>
  <si>
    <t xml:space="preserve">damtkicebulia   "______"   _________________2021 weli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</si>
</sst>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quot;р.&quot;_-;\-* #,##0&quot;р.&quot;_-;_-* &quot;-&quot;&quot;р.&quot;_-;_-@_-"/>
    <numFmt numFmtId="173" formatCode="_-* #,##0_р_._-;\-* #,##0_р_._-;_-* &quot;-&quot;_р_._-;_-@_-"/>
    <numFmt numFmtId="174" formatCode="_-* #,##0.00&quot;р.&quot;_-;\-* #,##0.00&quot;р.&quot;_-;_-* &quot;-&quot;??&quot;р.&quot;_-;_-@_-"/>
    <numFmt numFmtId="175" formatCode="_-* #,##0.00_р_._-;\-* #,##0.00_р_._-;_-* &quot;-&quot;??_р_._-;_-@_-"/>
    <numFmt numFmtId="176" formatCode="0.0000"/>
    <numFmt numFmtId="177" formatCode="0.000"/>
    <numFmt numFmtId="178" formatCode="0.00000"/>
    <numFmt numFmtId="179" formatCode="0.0"/>
    <numFmt numFmtId="180" formatCode="0.000000"/>
    <numFmt numFmtId="181" formatCode="0.0000000"/>
    <numFmt numFmtId="182" formatCode="_-* #,##0_р_._-;\-* #,##0_р_._-;_-* &quot;-&quot;??_р_._-;_-@_-"/>
    <numFmt numFmtId="183" formatCode="_-* #,##0.000_р_._-;\-* #,##0.000_р_._-;_-* &quot;-&quot;??_р_._-;_-@_-"/>
    <numFmt numFmtId="184" formatCode="_-* #,##0.0000_р_._-;\-* #,##0.0000_р_._-;_-* &quot;-&quot;??_р_._-;_-@_-"/>
    <numFmt numFmtId="185" formatCode="_-* #,##0.00000_р_._-;\-* #,##0.00000_р_._-;_-* &quot;-&quot;??_р_._-;_-@_-"/>
    <numFmt numFmtId="186" formatCode="0.00000000"/>
    <numFmt numFmtId="187" formatCode="_(* #,##0.0000_);_(* \(#,##0.0000\);_(* &quot;-&quot;??_);_(@_)"/>
    <numFmt numFmtId="188" formatCode="0.000000000"/>
    <numFmt numFmtId="189" formatCode="0.0000000000"/>
    <numFmt numFmtId="190" formatCode="0.00000000000"/>
    <numFmt numFmtId="191" formatCode="_(* #,##0.000_);_(* \(#,##0.000\);_(* &quot;-&quot;??_);_(@_)"/>
    <numFmt numFmtId="192" formatCode="_(* #,##0.00000_);_(* \(#,##0.00000\);_(* &quot;-&quot;??_);_(@_)"/>
    <numFmt numFmtId="193" formatCode="_(* #,##0.00000_);_(* \(#,##0.00000\);_(* &quot;-&quot;?????_);_(@_)"/>
    <numFmt numFmtId="194" formatCode="_-* #,##0.0_р_._-;\-* #,##0.0_р_._-;_-* &quot;-&quot;??_р_._-;_-@_-"/>
    <numFmt numFmtId="195" formatCode="_-* #,##0.000000_р_._-;\-* #,##0.000000_р_._-;_-* &quot;-&quot;??_р_._-;_-@_-"/>
    <numFmt numFmtId="196" formatCode="_-* #,##0.0000000_р_._-;\-* #,##0.0000000_р_._-;_-* &quot;-&quot;??_р_._-;_-@_-"/>
  </numFmts>
  <fonts count="85">
    <font>
      <sz val="10"/>
      <name val="Arial Cyr"/>
      <family val="0"/>
    </font>
    <font>
      <sz val="10"/>
      <name val="AcadNusx"/>
      <family val="0"/>
    </font>
    <font>
      <sz val="10"/>
      <color indexed="8"/>
      <name val="AcadNusx"/>
      <family val="0"/>
    </font>
    <font>
      <b/>
      <sz val="12"/>
      <name val="AcadNusx"/>
      <family val="0"/>
    </font>
    <font>
      <sz val="12"/>
      <name val="AcadNusx"/>
      <family val="0"/>
    </font>
    <font>
      <sz val="10"/>
      <name val="Arial"/>
      <family val="2"/>
    </font>
    <font>
      <sz val="10"/>
      <name val="Times New Roman"/>
      <family val="1"/>
    </font>
    <font>
      <sz val="11"/>
      <name val="AcadNusx"/>
      <family val="0"/>
    </font>
    <font>
      <b/>
      <sz val="11"/>
      <name val="AcadNusx"/>
      <family val="0"/>
    </font>
    <font>
      <u val="single"/>
      <sz val="10"/>
      <color indexed="12"/>
      <name val="Arial Cyr"/>
      <family val="0"/>
    </font>
    <font>
      <u val="single"/>
      <sz val="10"/>
      <color indexed="36"/>
      <name val="Arial Cyr"/>
      <family val="0"/>
    </font>
    <font>
      <sz val="8"/>
      <name val="Arial Cyr"/>
      <family val="0"/>
    </font>
    <font>
      <sz val="10"/>
      <name val="Helv"/>
      <family val="0"/>
    </font>
    <font>
      <sz val="11"/>
      <name val="Times New Roman"/>
      <family val="1"/>
    </font>
    <font>
      <b/>
      <sz val="10"/>
      <name val="AcadNusx"/>
      <family val="0"/>
    </font>
    <font>
      <i/>
      <sz val="10"/>
      <name val="AcadNusx"/>
      <family val="0"/>
    </font>
    <font>
      <b/>
      <sz val="10"/>
      <name val="Times New Roman"/>
      <family val="1"/>
    </font>
    <font>
      <b/>
      <sz val="10"/>
      <name val="Arial Cyr"/>
      <family val="0"/>
    </font>
    <font>
      <b/>
      <sz val="10"/>
      <name val="Arial"/>
      <family val="2"/>
    </font>
    <font>
      <b/>
      <sz val="10"/>
      <name val="Helv"/>
      <family val="0"/>
    </font>
    <font>
      <sz val="10"/>
      <name val="Grigolia"/>
      <family val="0"/>
    </font>
    <font>
      <sz val="10"/>
      <color indexed="8"/>
      <name val="Calibri"/>
      <family val="2"/>
    </font>
    <font>
      <vertAlign val="superscript"/>
      <sz val="10"/>
      <name val="AcadNusx"/>
      <family val="0"/>
    </font>
    <font>
      <sz val="12"/>
      <name val="Helv"/>
      <family val="0"/>
    </font>
    <font>
      <b/>
      <sz val="10"/>
      <color indexed="8"/>
      <name val="AcadNusx"/>
      <family val="0"/>
    </font>
    <font>
      <sz val="11"/>
      <color indexed="8"/>
      <name val="Calibri"/>
      <family val="2"/>
    </font>
    <font>
      <b/>
      <sz val="10"/>
      <color indexed="8"/>
      <name val="Arial"/>
      <family val="2"/>
    </font>
    <font>
      <sz val="10"/>
      <color indexed="8"/>
      <name val="Arial"/>
      <family val="2"/>
    </font>
    <font>
      <sz val="9"/>
      <name val="Arial"/>
      <family val="2"/>
    </font>
    <font>
      <vertAlign val="superscript"/>
      <sz val="10"/>
      <color indexed="8"/>
      <name val="AcadNusx"/>
      <family val="0"/>
    </font>
    <font>
      <sz val="10"/>
      <color indexed="8"/>
      <name val="Times New Roman"/>
      <family val="1"/>
    </font>
    <font>
      <sz val="9"/>
      <name val="Calibri"/>
      <family val="2"/>
    </font>
    <font>
      <b/>
      <sz val="11"/>
      <name val="Arial"/>
      <family val="2"/>
    </font>
    <font>
      <sz val="10.35"/>
      <name val="Calibri"/>
      <family val="2"/>
    </font>
    <font>
      <sz val="10"/>
      <name val="Calibri"/>
      <family val="2"/>
    </font>
    <font>
      <sz val="11"/>
      <name val="Arial"/>
      <family val="2"/>
    </font>
    <font>
      <sz val="11"/>
      <name val="Arial Cyr"/>
      <family val="0"/>
    </font>
    <font>
      <b/>
      <sz val="11"/>
      <name val="Times New Roman"/>
      <family val="1"/>
    </font>
    <font>
      <sz val="10"/>
      <name val="Symbol"/>
      <family val="1"/>
    </font>
    <font>
      <sz val="10"/>
      <name val="Sylfaen"/>
      <family val="1"/>
    </font>
    <font>
      <b/>
      <sz val="14"/>
      <name val="AcadNusx"/>
      <family val="0"/>
    </font>
    <font>
      <sz val="12"/>
      <name val="Times New Roman"/>
      <family val="1"/>
    </font>
    <font>
      <sz val="14"/>
      <name val="Arial Cyr"/>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cadMtavr"/>
      <family val="0"/>
    </font>
    <font>
      <sz val="9"/>
      <color indexed="8"/>
      <name val="Arial"/>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cadNusx"/>
      <family val="0"/>
    </font>
    <font>
      <b/>
      <sz val="10"/>
      <color theme="1"/>
      <name val="AcadMtavr"/>
      <family val="0"/>
    </font>
    <font>
      <sz val="10"/>
      <color theme="1"/>
      <name val="Arial"/>
      <family val="2"/>
    </font>
    <font>
      <sz val="10"/>
      <color theme="1"/>
      <name val="Calibri"/>
      <family val="2"/>
    </font>
    <font>
      <sz val="9"/>
      <color theme="1"/>
      <name val="Arial"/>
      <family val="2"/>
    </font>
    <font>
      <sz val="8"/>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right/>
      <top style="thin"/>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81" fontId="5" fillId="0" borderId="0" applyFont="0" applyFill="0" applyBorder="0" applyAlignment="0" applyProtection="0"/>
    <xf numFmtId="175" fontId="25"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8" fillId="28"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9" fillId="0" borderId="0" applyNumberFormat="0" applyFill="0" applyBorder="0" applyAlignment="0" applyProtection="0"/>
    <xf numFmtId="0" fontId="72" fillId="29" borderId="1" applyNumberFormat="0" applyAlignment="0" applyProtection="0"/>
    <xf numFmtId="0" fontId="73" fillId="0" borderId="6" applyNumberFormat="0" applyFill="0" applyAlignment="0" applyProtection="0"/>
    <xf numFmtId="0" fontId="74" fillId="30" borderId="0" applyNumberFormat="0" applyBorder="0" applyAlignment="0" applyProtection="0"/>
    <xf numFmtId="0" fontId="5" fillId="0" borderId="0">
      <alignment/>
      <protection/>
    </xf>
    <xf numFmtId="0" fontId="2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1" borderId="7" applyNumberFormat="0" applyFont="0" applyAlignment="0" applyProtection="0"/>
    <xf numFmtId="0" fontId="75"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9" fontId="0" fillId="0" borderId="0" applyFont="0" applyFill="0" applyBorder="0" applyAlignment="0" applyProtection="0"/>
    <xf numFmtId="175" fontId="0" fillId="0" borderId="0" applyFont="0" applyFill="0" applyBorder="0" applyAlignment="0" applyProtection="0"/>
  </cellStyleXfs>
  <cellXfs count="711">
    <xf numFmtId="0" fontId="0" fillId="0" borderId="0" xfId="0" applyAlignment="1">
      <alignment/>
    </xf>
    <xf numFmtId="0" fontId="1" fillId="0" borderId="0" xfId="0" applyFont="1" applyBorder="1" applyAlignment="1">
      <alignment horizontal="center" vertical="top" wrapText="1"/>
    </xf>
    <xf numFmtId="0" fontId="1" fillId="0" borderId="0" xfId="0" applyFont="1" applyBorder="1" applyAlignment="1">
      <alignment vertical="top" wrapText="1"/>
    </xf>
    <xf numFmtId="0" fontId="3" fillId="0" borderId="0" xfId="0" applyNumberFormat="1" applyFont="1" applyBorder="1" applyAlignment="1">
      <alignment horizontal="center" vertical="top" wrapText="1"/>
    </xf>
    <xf numFmtId="0" fontId="3" fillId="0" borderId="0" xfId="0" applyNumberFormat="1" applyFont="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top" wrapText="1"/>
    </xf>
    <xf numFmtId="0" fontId="6" fillId="0" borderId="11" xfId="0" applyFont="1" applyBorder="1" applyAlignment="1" quotePrefix="1">
      <alignment horizontal="center" vertical="top" wrapText="1"/>
    </xf>
    <xf numFmtId="0" fontId="6" fillId="0" borderId="11" xfId="0" applyNumberFormat="1" applyFont="1" applyBorder="1" applyAlignment="1" quotePrefix="1">
      <alignment horizontal="center" vertical="top" wrapText="1"/>
    </xf>
    <xf numFmtId="49" fontId="6" fillId="0" borderId="11" xfId="0" applyNumberFormat="1" applyFont="1" applyBorder="1" applyAlignment="1">
      <alignment horizontal="center" vertical="top" wrapText="1"/>
    </xf>
    <xf numFmtId="1" fontId="6" fillId="0" borderId="11" xfId="0" applyNumberFormat="1" applyFont="1" applyBorder="1" applyAlignment="1" quotePrefix="1">
      <alignment horizontal="center" vertical="top" wrapText="1"/>
    </xf>
    <xf numFmtId="0" fontId="1" fillId="0" borderId="11" xfId="0" applyFont="1" applyBorder="1" applyAlignment="1">
      <alignment horizontal="center" vertical="center" wrapText="1"/>
    </xf>
    <xf numFmtId="0" fontId="1" fillId="0" borderId="11" xfId="0" applyNumberFormat="1" applyFont="1" applyBorder="1" applyAlignment="1">
      <alignment horizontal="center" vertical="center" wrapText="1"/>
    </xf>
    <xf numFmtId="0" fontId="12" fillId="0" borderId="0" xfId="0" applyFont="1" applyAlignment="1">
      <alignment/>
    </xf>
    <xf numFmtId="0" fontId="12" fillId="0" borderId="0" xfId="0" applyFont="1" applyAlignment="1">
      <alignment vertical="top" wrapText="1"/>
    </xf>
    <xf numFmtId="0" fontId="6" fillId="0" borderId="0" xfId="0" applyFont="1" applyAlignment="1">
      <alignment/>
    </xf>
    <xf numFmtId="0" fontId="1" fillId="0" borderId="0" xfId="0" applyFont="1" applyAlignment="1">
      <alignment/>
    </xf>
    <xf numFmtId="0" fontId="13" fillId="0" borderId="0" xfId="0" applyFont="1" applyAlignment="1">
      <alignment vertical="top" wrapText="1"/>
    </xf>
    <xf numFmtId="0" fontId="1" fillId="0" borderId="0" xfId="0" applyFont="1" applyFill="1" applyBorder="1" applyAlignment="1">
      <alignment horizontal="center" vertical="top" wrapText="1"/>
    </xf>
    <xf numFmtId="0" fontId="1" fillId="0" borderId="0" xfId="0" applyNumberFormat="1" applyFont="1" applyFill="1" applyBorder="1" applyAlignment="1">
      <alignment horizontal="center" vertical="top" wrapText="1"/>
    </xf>
    <xf numFmtId="1" fontId="1" fillId="0" borderId="0" xfId="0" applyNumberFormat="1" applyFont="1" applyFill="1" applyBorder="1" applyAlignment="1">
      <alignment horizontal="center" vertical="top" wrapText="1"/>
    </xf>
    <xf numFmtId="0" fontId="5" fillId="0" borderId="0" xfId="0" applyFont="1" applyAlignment="1">
      <alignment horizontal="center"/>
    </xf>
    <xf numFmtId="0" fontId="0" fillId="0" borderId="0" xfId="0" applyFont="1" applyAlignment="1">
      <alignment/>
    </xf>
    <xf numFmtId="0" fontId="1" fillId="0" borderId="0" xfId="0" applyFont="1" applyFill="1" applyBorder="1" applyAlignment="1">
      <alignment horizontal="left" vertical="top" wrapText="1"/>
    </xf>
    <xf numFmtId="0" fontId="1" fillId="0" borderId="11" xfId="0" applyNumberFormat="1" applyFont="1" applyBorder="1" applyAlignment="1">
      <alignment horizontal="center" vertical="top" wrapText="1"/>
    </xf>
    <xf numFmtId="0" fontId="1" fillId="0" borderId="0" xfId="0" applyFont="1" applyAlignment="1">
      <alignment horizontal="center"/>
    </xf>
    <xf numFmtId="0" fontId="7" fillId="0" borderId="0" xfId="0" applyFont="1" applyAlignment="1">
      <alignment vertical="top" wrapText="1"/>
    </xf>
    <xf numFmtId="0" fontId="7" fillId="0" borderId="0" xfId="0" applyFont="1" applyAlignment="1">
      <alignment/>
    </xf>
    <xf numFmtId="0" fontId="0" fillId="0" borderId="0" xfId="0" applyFont="1" applyBorder="1" applyAlignment="1">
      <alignment/>
    </xf>
    <xf numFmtId="2" fontId="1" fillId="0" borderId="0" xfId="0" applyNumberFormat="1" applyFont="1" applyFill="1" applyBorder="1" applyAlignment="1">
      <alignment horizontal="center" vertical="top" wrapText="1"/>
    </xf>
    <xf numFmtId="0" fontId="1" fillId="0" borderId="0" xfId="0" applyFont="1" applyBorder="1" applyAlignment="1">
      <alignment/>
    </xf>
    <xf numFmtId="0" fontId="5" fillId="0" borderId="0" xfId="0" applyFont="1" applyAlignment="1">
      <alignment horizontal="center"/>
    </xf>
    <xf numFmtId="1" fontId="5" fillId="0" borderId="0" xfId="0" applyNumberFormat="1" applyFont="1" applyBorder="1" applyAlignment="1">
      <alignment horizontal="center"/>
    </xf>
    <xf numFmtId="0" fontId="0" fillId="0" borderId="0" xfId="0" applyFont="1" applyAlignment="1">
      <alignment vertical="top" wrapText="1"/>
    </xf>
    <xf numFmtId="0" fontId="0" fillId="0" borderId="0" xfId="0" applyFont="1" applyAlignment="1">
      <alignment/>
    </xf>
    <xf numFmtId="0" fontId="5" fillId="0" borderId="0" xfId="0" applyFont="1" applyFill="1" applyAlignment="1">
      <alignment horizontal="center"/>
    </xf>
    <xf numFmtId="0" fontId="1" fillId="0" borderId="12" xfId="0" applyFont="1" applyBorder="1" applyAlignment="1">
      <alignment horizontal="center"/>
    </xf>
    <xf numFmtId="0" fontId="6" fillId="0" borderId="0" xfId="0" applyFont="1" applyAlignment="1">
      <alignment/>
    </xf>
    <xf numFmtId="1" fontId="1" fillId="0" borderId="0" xfId="0" applyNumberFormat="1" applyFont="1" applyBorder="1" applyAlignment="1">
      <alignment horizontal="center"/>
    </xf>
    <xf numFmtId="1" fontId="1" fillId="0" borderId="0" xfId="0" applyNumberFormat="1" applyFont="1" applyBorder="1" applyAlignment="1">
      <alignment/>
    </xf>
    <xf numFmtId="0" fontId="0" fillId="0" borderId="0" xfId="0" applyFont="1" applyAlignment="1">
      <alignment horizontal="center" vertical="top" wrapText="1"/>
    </xf>
    <xf numFmtId="0" fontId="5" fillId="0" borderId="0" xfId="0" applyFont="1" applyAlignment="1">
      <alignment horizontal="center"/>
    </xf>
    <xf numFmtId="0" fontId="6" fillId="0" borderId="0" xfId="0" applyFont="1" applyAlignment="1">
      <alignment/>
    </xf>
    <xf numFmtId="0" fontId="12" fillId="0" borderId="0" xfId="0" applyFont="1" applyAlignment="1">
      <alignment horizontal="center"/>
    </xf>
    <xf numFmtId="0" fontId="16" fillId="0" borderId="0" xfId="0" applyFont="1" applyAlignment="1">
      <alignment/>
    </xf>
    <xf numFmtId="1" fontId="5" fillId="0" borderId="0" xfId="0" applyNumberFormat="1" applyFont="1" applyAlignment="1">
      <alignment horizontal="center"/>
    </xf>
    <xf numFmtId="0" fontId="0" fillId="0" borderId="0" xfId="0" applyFont="1" applyFill="1" applyBorder="1" applyAlignment="1">
      <alignment/>
    </xf>
    <xf numFmtId="0" fontId="12" fillId="0" borderId="0" xfId="0" applyFont="1" applyFill="1" applyAlignment="1">
      <alignment/>
    </xf>
    <xf numFmtId="0" fontId="1" fillId="0" borderId="0" xfId="0" applyFont="1" applyFill="1" applyBorder="1" applyAlignment="1">
      <alignment horizontal="left" vertical="top" wrapText="1"/>
    </xf>
    <xf numFmtId="0" fontId="5" fillId="0" borderId="0" xfId="0" applyFont="1" applyBorder="1" applyAlignment="1">
      <alignment horizontal="center" vertical="top" wrapText="1"/>
    </xf>
    <xf numFmtId="0" fontId="8" fillId="0" borderId="0" xfId="0" applyFont="1" applyFill="1" applyBorder="1" applyAlignment="1">
      <alignment horizontal="left" vertical="center" wrapText="1"/>
    </xf>
    <xf numFmtId="0" fontId="4" fillId="0" borderId="0" xfId="0" applyNumberFormat="1" applyFont="1" applyBorder="1" applyAlignment="1">
      <alignment horizontal="center" vertical="top" wrapText="1"/>
    </xf>
    <xf numFmtId="0" fontId="1" fillId="32" borderId="0" xfId="62" applyFont="1" applyFill="1" applyAlignment="1" applyProtection="1">
      <alignment horizontal="center"/>
      <protection/>
    </xf>
    <xf numFmtId="43" fontId="1" fillId="0" borderId="0" xfId="42" applyNumberFormat="1" applyFont="1" applyFill="1" applyAlignment="1" applyProtection="1">
      <alignment/>
      <protection/>
    </xf>
    <xf numFmtId="43" fontId="1" fillId="0" borderId="0" xfId="42" applyNumberFormat="1" applyFont="1" applyFill="1" applyAlignment="1" applyProtection="1">
      <alignment horizontal="right"/>
      <protection/>
    </xf>
    <xf numFmtId="0" fontId="1" fillId="0" borderId="0" xfId="62" applyFont="1" applyAlignment="1" applyProtection="1">
      <alignment horizontal="center"/>
      <protection/>
    </xf>
    <xf numFmtId="0" fontId="1" fillId="32" borderId="0" xfId="62" applyFont="1" applyFill="1" applyBorder="1" applyAlignment="1" applyProtection="1">
      <alignment horizontal="center"/>
      <protection/>
    </xf>
    <xf numFmtId="43" fontId="1" fillId="0" borderId="0" xfId="42" applyNumberFormat="1" applyFont="1" applyFill="1" applyBorder="1" applyAlignment="1" applyProtection="1">
      <alignment/>
      <protection/>
    </xf>
    <xf numFmtId="0" fontId="1" fillId="0" borderId="0" xfId="0" applyFont="1" applyBorder="1" applyAlignment="1">
      <alignment horizontal="center"/>
    </xf>
    <xf numFmtId="0" fontId="0" fillId="0" borderId="0" xfId="0" applyFont="1" applyAlignment="1">
      <alignment horizontal="center" vertical="top" wrapText="1"/>
    </xf>
    <xf numFmtId="0" fontId="14" fillId="0" borderId="0" xfId="0" applyNumberFormat="1" applyFont="1" applyBorder="1" applyAlignment="1">
      <alignment horizontal="center" vertical="top" wrapText="1"/>
    </xf>
    <xf numFmtId="0" fontId="1" fillId="0" borderId="0" xfId="0" applyFont="1" applyAlignment="1">
      <alignment vertical="top" wrapText="1"/>
    </xf>
    <xf numFmtId="0" fontId="12" fillId="0" borderId="0" xfId="0" applyFont="1" applyBorder="1" applyAlignment="1">
      <alignment/>
    </xf>
    <xf numFmtId="0" fontId="0" fillId="0" borderId="0" xfId="0" applyFont="1" applyBorder="1" applyAlignment="1">
      <alignment/>
    </xf>
    <xf numFmtId="0" fontId="14" fillId="32" borderId="0" xfId="62" applyFont="1" applyFill="1" applyBorder="1" applyAlignment="1" applyProtection="1">
      <alignment horizontal="center"/>
      <protection/>
    </xf>
    <xf numFmtId="0" fontId="19" fillId="0" borderId="0" xfId="0" applyFont="1" applyAlignment="1">
      <alignment/>
    </xf>
    <xf numFmtId="0" fontId="14" fillId="0" borderId="12" xfId="71" applyNumberFormat="1" applyFont="1" applyFill="1" applyBorder="1" applyAlignment="1" applyProtection="1">
      <alignment vertical="center"/>
      <protection/>
    </xf>
    <xf numFmtId="0" fontId="1" fillId="0" borderId="0" xfId="0" applyFont="1" applyAlignment="1">
      <alignment horizontal="center" vertical="top" wrapText="1"/>
    </xf>
    <xf numFmtId="0" fontId="12" fillId="0" borderId="0" xfId="0" applyFont="1" applyAlignment="1" applyProtection="1">
      <alignment/>
      <protection/>
    </xf>
    <xf numFmtId="0" fontId="8" fillId="0" borderId="0" xfId="0" applyNumberFormat="1" applyFont="1" applyBorder="1" applyAlignment="1">
      <alignment horizontal="center" vertical="top" wrapText="1"/>
    </xf>
    <xf numFmtId="0" fontId="13" fillId="0" borderId="0" xfId="0" applyFont="1" applyBorder="1" applyAlignment="1">
      <alignment vertical="top" wrapText="1"/>
    </xf>
    <xf numFmtId="0" fontId="1" fillId="0" borderId="0" xfId="0" applyFont="1" applyFill="1" applyBorder="1" applyAlignment="1">
      <alignment horizontal="center"/>
    </xf>
    <xf numFmtId="0" fontId="1" fillId="0" borderId="0" xfId="0" applyFont="1" applyFill="1" applyBorder="1" applyAlignment="1">
      <alignment/>
    </xf>
    <xf numFmtId="0" fontId="1" fillId="0" borderId="11" xfId="0" applyFont="1" applyBorder="1" applyAlignment="1">
      <alignment horizontal="center" vertical="top" wrapText="1"/>
    </xf>
    <xf numFmtId="0" fontId="1" fillId="0" borderId="11" xfId="0" applyFont="1" applyFill="1" applyBorder="1" applyAlignment="1">
      <alignment horizontal="left" vertical="top" wrapText="1"/>
    </xf>
    <xf numFmtId="0" fontId="1" fillId="0" borderId="11" xfId="0"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2" fontId="1" fillId="0" borderId="11" xfId="0" applyNumberFormat="1" applyFont="1" applyFill="1" applyBorder="1" applyAlignment="1">
      <alignment horizontal="center" vertical="top" wrapText="1"/>
    </xf>
    <xf numFmtId="0" fontId="1" fillId="0" borderId="13" xfId="0" applyFont="1" applyBorder="1" applyAlignment="1">
      <alignment horizontal="center" vertical="top" wrapText="1"/>
    </xf>
    <xf numFmtId="2" fontId="1"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5" fillId="0" borderId="11" xfId="0" applyFont="1" applyBorder="1" applyAlignment="1">
      <alignment horizontal="center" vertical="top" wrapText="1"/>
    </xf>
    <xf numFmtId="0" fontId="14" fillId="0" borderId="11" xfId="0"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1" fontId="14"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14" fillId="0" borderId="11" xfId="0" applyFont="1" applyFill="1" applyBorder="1" applyAlignment="1">
      <alignment horizontal="left" vertical="top" wrapText="1"/>
    </xf>
    <xf numFmtId="0" fontId="14" fillId="0" borderId="11" xfId="0" applyFont="1" applyFill="1" applyBorder="1" applyAlignment="1">
      <alignment horizontal="right" vertical="top" wrapText="1"/>
    </xf>
    <xf numFmtId="0" fontId="14" fillId="0" borderId="11" xfId="0" applyFont="1" applyFill="1" applyBorder="1" applyAlignment="1">
      <alignment horizontal="center" vertical="center" wrapText="1"/>
    </xf>
    <xf numFmtId="0" fontId="17" fillId="0" borderId="11" xfId="0" applyFont="1" applyFill="1" applyBorder="1" applyAlignment="1">
      <alignment/>
    </xf>
    <xf numFmtId="49" fontId="6" fillId="0" borderId="11" xfId="42" applyNumberFormat="1" applyFont="1" applyBorder="1" applyAlignment="1" quotePrefix="1">
      <alignment horizontal="center" vertical="top" wrapText="1"/>
    </xf>
    <xf numFmtId="0" fontId="1" fillId="0" borderId="0" xfId="62" applyFont="1" applyFill="1" applyAlignment="1" applyProtection="1">
      <alignment horizontal="center"/>
      <protection/>
    </xf>
    <xf numFmtId="0" fontId="1" fillId="0" borderId="0" xfId="0" applyFont="1" applyFill="1" applyAlignment="1">
      <alignment/>
    </xf>
    <xf numFmtId="0" fontId="1"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175" fontId="14" fillId="0" borderId="11" xfId="42" applyFont="1" applyFill="1" applyBorder="1" applyAlignment="1">
      <alignment horizontal="center" vertical="top" wrapText="1"/>
    </xf>
    <xf numFmtId="0" fontId="6" fillId="0" borderId="0" xfId="0" applyFont="1" applyFill="1" applyAlignment="1">
      <alignment/>
    </xf>
    <xf numFmtId="0" fontId="5" fillId="0" borderId="0" xfId="0" applyFont="1" applyFill="1" applyAlignment="1">
      <alignment horizontal="center"/>
    </xf>
    <xf numFmtId="2" fontId="14" fillId="0" borderId="11" xfId="0" applyNumberFormat="1" applyFont="1" applyFill="1" applyBorder="1" applyAlignment="1">
      <alignment horizontal="center" vertical="top" wrapText="1"/>
    </xf>
    <xf numFmtId="0" fontId="14" fillId="0" borderId="11" xfId="0" applyFont="1" applyFill="1" applyBorder="1" applyAlignment="1">
      <alignment/>
    </xf>
    <xf numFmtId="0" fontId="18" fillId="0" borderId="11" xfId="0" applyNumberFormat="1" applyFont="1" applyFill="1" applyBorder="1" applyAlignment="1">
      <alignment horizontal="center" vertical="top" wrapText="1"/>
    </xf>
    <xf numFmtId="0" fontId="0" fillId="0" borderId="0" xfId="0" applyFont="1" applyFill="1" applyAlignment="1">
      <alignment/>
    </xf>
    <xf numFmtId="0" fontId="1" fillId="0" borderId="11" xfId="0" applyFont="1" applyFill="1" applyBorder="1" applyAlignment="1">
      <alignment vertical="top" wrapText="1"/>
    </xf>
    <xf numFmtId="0" fontId="18" fillId="0" borderId="11" xfId="0" applyNumberFormat="1" applyFont="1" applyFill="1" applyBorder="1" applyAlignment="1">
      <alignment horizontal="center" vertical="top" wrapText="1"/>
    </xf>
    <xf numFmtId="0" fontId="0" fillId="0" borderId="0" xfId="0" applyFill="1" applyAlignment="1">
      <alignment/>
    </xf>
    <xf numFmtId="0" fontId="0" fillId="0" borderId="0" xfId="0" applyFont="1" applyFill="1" applyAlignment="1">
      <alignment/>
    </xf>
    <xf numFmtId="0" fontId="6" fillId="0" borderId="0" xfId="0" applyFont="1" applyAlignment="1" applyProtection="1">
      <alignment/>
      <protection/>
    </xf>
    <xf numFmtId="0" fontId="18" fillId="0" borderId="11" xfId="0" applyFont="1" applyBorder="1" applyAlignment="1">
      <alignment horizontal="center" vertical="top" wrapText="1"/>
    </xf>
    <xf numFmtId="0" fontId="14" fillId="0" borderId="11" xfId="0" applyFont="1" applyBorder="1" applyAlignment="1">
      <alignment horizontal="center" vertical="top" wrapText="1"/>
    </xf>
    <xf numFmtId="0" fontId="14" fillId="0" borderId="11" xfId="0" applyNumberFormat="1" applyFont="1" applyFill="1" applyBorder="1" applyAlignment="1">
      <alignment horizontal="center" vertical="center" wrapText="1"/>
    </xf>
    <xf numFmtId="0" fontId="16" fillId="0" borderId="11" xfId="0" applyFont="1" applyBorder="1" applyAlignment="1">
      <alignment horizontal="center" vertical="top" wrapText="1"/>
    </xf>
    <xf numFmtId="0" fontId="1" fillId="0" borderId="11" xfId="0" applyFont="1" applyBorder="1" applyAlignment="1">
      <alignment vertical="top" wrapText="1"/>
    </xf>
    <xf numFmtId="1" fontId="1" fillId="0" borderId="11" xfId="0" applyNumberFormat="1" applyFont="1" applyFill="1" applyBorder="1" applyAlignment="1">
      <alignment horizontal="center" vertical="top" wrapText="1"/>
    </xf>
    <xf numFmtId="0" fontId="16" fillId="0" borderId="11" xfId="0" applyFont="1" applyFill="1" applyBorder="1" applyAlignment="1">
      <alignment horizontal="center" vertical="top" wrapText="1"/>
    </xf>
    <xf numFmtId="0" fontId="1" fillId="0" borderId="0" xfId="68" applyFont="1" applyProtection="1">
      <alignment/>
      <protection/>
    </xf>
    <xf numFmtId="0" fontId="14" fillId="0" borderId="13" xfId="0" applyFont="1" applyBorder="1" applyAlignment="1">
      <alignment horizontal="center" vertical="top" wrapText="1"/>
    </xf>
    <xf numFmtId="0" fontId="14" fillId="0" borderId="11" xfId="0" applyFont="1" applyBorder="1" applyAlignment="1">
      <alignment horizontal="right" vertical="top" wrapText="1"/>
    </xf>
    <xf numFmtId="175" fontId="1" fillId="0" borderId="11" xfId="42" applyFont="1" applyFill="1" applyBorder="1" applyAlignment="1">
      <alignment horizontal="center" vertical="center" wrapText="1"/>
    </xf>
    <xf numFmtId="175" fontId="1" fillId="0" borderId="11" xfId="42" applyFont="1" applyFill="1" applyBorder="1" applyAlignment="1">
      <alignment horizontal="center" vertical="top" wrapText="1"/>
    </xf>
    <xf numFmtId="2" fontId="1" fillId="0" borderId="11" xfId="0" applyNumberFormat="1" applyFont="1" applyBorder="1" applyAlignment="1">
      <alignment horizontal="center" vertical="top" wrapText="1"/>
    </xf>
    <xf numFmtId="2" fontId="14" fillId="0" borderId="11" xfId="0" applyNumberFormat="1" applyFont="1" applyBorder="1" applyAlignment="1">
      <alignment horizontal="center" vertical="top" wrapText="1"/>
    </xf>
    <xf numFmtId="0" fontId="1" fillId="0" borderId="11" xfId="0" applyFont="1" applyBorder="1" applyAlignment="1">
      <alignment/>
    </xf>
    <xf numFmtId="1" fontId="12" fillId="0" borderId="0" xfId="0" applyNumberFormat="1" applyFont="1" applyAlignment="1">
      <alignment/>
    </xf>
    <xf numFmtId="0" fontId="1" fillId="0" borderId="0" xfId="0" applyFont="1" applyFill="1" applyBorder="1" applyAlignment="1">
      <alignment/>
    </xf>
    <xf numFmtId="0" fontId="1" fillId="0" borderId="0" xfId="0" applyFont="1" applyFill="1" applyAlignment="1">
      <alignment/>
    </xf>
    <xf numFmtId="0" fontId="7" fillId="0" borderId="0" xfId="0" applyFont="1" applyFill="1" applyBorder="1" applyAlignment="1">
      <alignment/>
    </xf>
    <xf numFmtId="0" fontId="0" fillId="0" borderId="0" xfId="0" applyFont="1" applyAlignment="1" applyProtection="1">
      <alignment/>
      <protection/>
    </xf>
    <xf numFmtId="0" fontId="21" fillId="0" borderId="0" xfId="0" applyFont="1" applyAlignment="1" applyProtection="1">
      <alignment/>
      <protection/>
    </xf>
    <xf numFmtId="0" fontId="8" fillId="0" borderId="11" xfId="0" applyFont="1" applyFill="1" applyBorder="1" applyAlignment="1">
      <alignment horizontal="center" vertical="top" wrapText="1"/>
    </xf>
    <xf numFmtId="0" fontId="1" fillId="0" borderId="0" xfId="0" applyFont="1" applyAlignment="1" applyProtection="1">
      <alignment/>
      <protection/>
    </xf>
    <xf numFmtId="175" fontId="1" fillId="0" borderId="11" xfId="42" applyFont="1" applyFill="1" applyBorder="1" applyAlignment="1" applyProtection="1">
      <alignment vertical="top" wrapText="1"/>
      <protection/>
    </xf>
    <xf numFmtId="0" fontId="8" fillId="0" borderId="13" xfId="0" applyFont="1" applyFill="1" applyBorder="1" applyAlignment="1">
      <alignment horizontal="center" vertical="top" wrapText="1"/>
    </xf>
    <xf numFmtId="0" fontId="7" fillId="0" borderId="10" xfId="0" applyFont="1" applyBorder="1" applyAlignment="1" quotePrefix="1">
      <alignment horizontal="center" vertical="top" wrapText="1"/>
    </xf>
    <xf numFmtId="1" fontId="7" fillId="0" borderId="10" xfId="0" applyNumberFormat="1" applyFont="1" applyBorder="1" applyAlignment="1" quotePrefix="1">
      <alignment horizontal="center" vertical="top" wrapText="1"/>
    </xf>
    <xf numFmtId="0" fontId="7" fillId="0" borderId="14" xfId="0" applyNumberFormat="1" applyFont="1" applyFill="1" applyBorder="1" applyAlignment="1" quotePrefix="1">
      <alignment horizontal="center" vertical="top" wrapText="1"/>
    </xf>
    <xf numFmtId="0" fontId="8" fillId="0" borderId="10" xfId="0" applyFont="1" applyFill="1" applyBorder="1" applyAlignment="1">
      <alignment horizontal="center" vertical="center" wrapText="1"/>
    </xf>
    <xf numFmtId="0" fontId="12" fillId="0" borderId="0" xfId="0" applyFont="1" applyAlignment="1">
      <alignment horizontal="center" vertical="top" wrapText="1"/>
    </xf>
    <xf numFmtId="0" fontId="6" fillId="0" borderId="0" xfId="0" applyFont="1" applyAlignment="1">
      <alignment vertical="top" wrapText="1"/>
    </xf>
    <xf numFmtId="0" fontId="1" fillId="0" borderId="11" xfId="0" applyFont="1" applyFill="1" applyBorder="1" applyAlignment="1" applyProtection="1">
      <alignment horizontal="center" vertical="top" wrapText="1"/>
      <protection/>
    </xf>
    <xf numFmtId="0" fontId="1" fillId="0" borderId="11" xfId="0" applyFont="1" applyBorder="1" applyAlignment="1" applyProtection="1">
      <alignment vertical="top" wrapText="1"/>
      <protection/>
    </xf>
    <xf numFmtId="0" fontId="2" fillId="0" borderId="10" xfId="0" applyFont="1" applyBorder="1" applyAlignment="1">
      <alignment horizontal="left" vertical="top" wrapText="1"/>
    </xf>
    <xf numFmtId="0" fontId="14" fillId="0" borderId="0" xfId="0" applyFont="1" applyAlignment="1">
      <alignment horizontal="center" vertical="top"/>
    </xf>
    <xf numFmtId="0" fontId="1" fillId="0" borderId="11" xfId="68" applyFont="1" applyFill="1" applyBorder="1" applyAlignment="1" applyProtection="1">
      <alignment horizontal="center" vertical="top"/>
      <protection/>
    </xf>
    <xf numFmtId="0" fontId="1" fillId="0" borderId="11" xfId="0" applyFont="1" applyFill="1" applyBorder="1" applyAlignment="1" applyProtection="1">
      <alignment vertical="top" wrapText="1"/>
      <protection/>
    </xf>
    <xf numFmtId="0" fontId="6" fillId="0" borderId="0" xfId="0" applyFont="1" applyFill="1" applyAlignment="1" applyProtection="1">
      <alignment/>
      <protection/>
    </xf>
    <xf numFmtId="0" fontId="1" fillId="0" borderId="0" xfId="0" applyFont="1" applyFill="1" applyAlignment="1" applyProtection="1">
      <alignment/>
      <protection/>
    </xf>
    <xf numFmtId="0" fontId="6" fillId="0" borderId="0" xfId="0" applyFont="1" applyFill="1" applyAlignment="1">
      <alignment/>
    </xf>
    <xf numFmtId="0" fontId="4" fillId="0" borderId="0" xfId="0" applyNumberFormat="1" applyFont="1" applyFill="1" applyBorder="1" applyAlignment="1">
      <alignment horizontal="center" vertical="top" wrapText="1"/>
    </xf>
    <xf numFmtId="175" fontId="1" fillId="0" borderId="11" xfId="42" applyFont="1" applyFill="1" applyBorder="1" applyAlignment="1" applyProtection="1">
      <alignment horizontal="center" vertical="center" wrapText="1"/>
      <protection/>
    </xf>
    <xf numFmtId="0" fontId="1" fillId="0" borderId="0" xfId="62" applyFont="1" applyFill="1" applyBorder="1" applyAlignment="1" applyProtection="1">
      <alignment horizontal="center"/>
      <protection/>
    </xf>
    <xf numFmtId="0" fontId="14" fillId="0" borderId="0" xfId="0" applyFont="1" applyFill="1" applyBorder="1" applyAlignment="1">
      <alignment horizontal="left" vertical="top" wrapText="1"/>
    </xf>
    <xf numFmtId="0" fontId="1" fillId="0" borderId="11" xfId="68" applyFont="1" applyFill="1" applyBorder="1" applyAlignment="1" applyProtection="1">
      <alignment horizontal="center"/>
      <protection/>
    </xf>
    <xf numFmtId="0" fontId="1" fillId="0" borderId="11" xfId="0" applyFont="1" applyBorder="1" applyAlignment="1" applyProtection="1">
      <alignment horizontal="center" vertical="top" wrapText="1"/>
      <protection/>
    </xf>
    <xf numFmtId="0" fontId="14" fillId="0" borderId="11" xfId="0" applyFont="1" applyFill="1" applyBorder="1" applyAlignment="1" applyProtection="1">
      <alignment horizontal="center" vertical="top" wrapText="1"/>
      <protection/>
    </xf>
    <xf numFmtId="0" fontId="0" fillId="0" borderId="0" xfId="0" applyFont="1" applyFill="1" applyAlignment="1">
      <alignment horizontal="center" vertical="top" wrapText="1"/>
    </xf>
    <xf numFmtId="175" fontId="1" fillId="0" borderId="11" xfId="42" applyFont="1" applyFill="1" applyBorder="1" applyAlignment="1" applyProtection="1">
      <alignment vertical="center" wrapText="1"/>
      <protection/>
    </xf>
    <xf numFmtId="0" fontId="3"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175" fontId="1" fillId="0" borderId="0" xfId="42" applyFont="1" applyFill="1" applyBorder="1" applyAlignment="1">
      <alignment horizontal="center" vertical="center" wrapText="1"/>
    </xf>
    <xf numFmtId="175" fontId="1" fillId="0" borderId="0" xfId="42" applyFont="1" applyFill="1" applyBorder="1" applyAlignment="1">
      <alignment horizontal="center" vertical="top" wrapText="1"/>
    </xf>
    <xf numFmtId="0" fontId="0" fillId="0" borderId="0" xfId="0" applyFont="1" applyFill="1" applyAlignment="1">
      <alignment horizontal="center" vertical="top" wrapText="1"/>
    </xf>
    <xf numFmtId="0" fontId="8" fillId="0" borderId="11" xfId="0" applyFont="1" applyBorder="1" applyAlignment="1" quotePrefix="1">
      <alignment horizontal="center" vertical="top" wrapText="1"/>
    </xf>
    <xf numFmtId="0" fontId="8" fillId="0" borderId="11" xfId="0" applyNumberFormat="1" applyFont="1" applyBorder="1" applyAlignment="1" quotePrefix="1">
      <alignment horizontal="center" vertical="top" wrapText="1"/>
    </xf>
    <xf numFmtId="1" fontId="8" fillId="0" borderId="11" xfId="0" applyNumberFormat="1" applyFont="1" applyBorder="1" applyAlignment="1" quotePrefix="1">
      <alignment horizontal="center" vertical="top" wrapText="1"/>
    </xf>
    <xf numFmtId="0" fontId="1" fillId="0" borderId="15" xfId="71" applyFont="1" applyFill="1" applyBorder="1" applyAlignment="1" applyProtection="1">
      <alignment horizontal="left" vertical="center" wrapText="1"/>
      <protection/>
    </xf>
    <xf numFmtId="0" fontId="1" fillId="0" borderId="0" xfId="71" applyFont="1" applyFill="1" applyAlignment="1" applyProtection="1">
      <alignment horizontal="center" vertical="center" wrapText="1"/>
      <protection/>
    </xf>
    <xf numFmtId="0" fontId="1" fillId="0" borderId="0" xfId="62" applyFont="1" applyFill="1" applyAlignment="1" applyProtection="1">
      <alignment horizontal="center" vertical="center" wrapText="1"/>
      <protection/>
    </xf>
    <xf numFmtId="0" fontId="1" fillId="0" borderId="16" xfId="71" applyFont="1" applyFill="1" applyBorder="1" applyAlignment="1" applyProtection="1">
      <alignment horizontal="left" wrapText="1"/>
      <protection/>
    </xf>
    <xf numFmtId="0" fontId="6" fillId="0" borderId="11" xfId="0" applyFont="1" applyBorder="1" applyAlignment="1">
      <alignment horizontal="center" vertical="top" wrapText="1"/>
    </xf>
    <xf numFmtId="0" fontId="1" fillId="0" borderId="11" xfId="42"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79" fillId="0" borderId="11" xfId="0" applyFont="1" applyFill="1" applyBorder="1" applyAlignment="1">
      <alignment horizontal="center" vertical="top" wrapText="1"/>
    </xf>
    <xf numFmtId="0" fontId="17" fillId="0" borderId="0" xfId="0" applyFont="1" applyFill="1" applyBorder="1" applyAlignment="1">
      <alignment/>
    </xf>
    <xf numFmtId="1" fontId="7" fillId="0" borderId="10" xfId="0" applyNumberFormat="1" applyFont="1" applyFill="1" applyBorder="1" applyAlignment="1" quotePrefix="1">
      <alignment horizontal="center" vertical="top" wrapText="1"/>
    </xf>
    <xf numFmtId="0" fontId="1" fillId="0" borderId="11" xfId="68" applyFont="1" applyFill="1" applyBorder="1" applyAlignment="1" applyProtection="1">
      <alignment horizontal="left" vertical="top" wrapText="1"/>
      <protection/>
    </xf>
    <xf numFmtId="175" fontId="1" fillId="0" borderId="11" xfId="44" applyFont="1" applyFill="1" applyBorder="1" applyAlignment="1">
      <alignment horizontal="center" vertical="top" wrapText="1"/>
    </xf>
    <xf numFmtId="175" fontId="1" fillId="0" borderId="11" xfId="44" applyFont="1" applyFill="1" applyBorder="1" applyAlignment="1">
      <alignment vertical="top" wrapText="1"/>
    </xf>
    <xf numFmtId="2" fontId="14" fillId="0" borderId="11" xfId="0" applyNumberFormat="1" applyFont="1" applyFill="1" applyBorder="1" applyAlignment="1">
      <alignment horizontal="center" vertical="center" wrapText="1"/>
    </xf>
    <xf numFmtId="177" fontId="1" fillId="0" borderId="11" xfId="0" applyNumberFormat="1" applyFont="1" applyFill="1" applyBorder="1" applyAlignment="1">
      <alignment horizontal="center" vertical="top" wrapText="1"/>
    </xf>
    <xf numFmtId="0" fontId="79" fillId="0" borderId="11" xfId="0" applyFont="1" applyFill="1" applyBorder="1" applyAlignment="1">
      <alignment vertical="top" wrapText="1"/>
    </xf>
    <xf numFmtId="175" fontId="1" fillId="0" borderId="11" xfId="47" applyFont="1" applyFill="1" applyBorder="1" applyAlignment="1" applyProtection="1">
      <alignment vertical="center" wrapText="1"/>
      <protection/>
    </xf>
    <xf numFmtId="0" fontId="1" fillId="0" borderId="11" xfId="0" applyFont="1" applyFill="1" applyBorder="1" applyAlignment="1" applyProtection="1">
      <alignment horizontal="left" vertical="top" wrapText="1"/>
      <protection/>
    </xf>
    <xf numFmtId="43" fontId="1" fillId="0" borderId="0" xfId="81" applyNumberFormat="1" applyFont="1" applyFill="1" applyAlignment="1" applyProtection="1">
      <alignment/>
      <protection/>
    </xf>
    <xf numFmtId="43" fontId="1" fillId="0" borderId="0" xfId="81" applyNumberFormat="1" applyFont="1" applyFill="1" applyBorder="1" applyAlignment="1" applyProtection="1">
      <alignment/>
      <protection/>
    </xf>
    <xf numFmtId="175" fontId="1" fillId="0" borderId="0" xfId="81" applyFont="1" applyFill="1" applyAlignment="1" applyProtection="1">
      <alignment horizontal="right"/>
      <protection/>
    </xf>
    <xf numFmtId="0" fontId="0" fillId="0" borderId="11" xfId="0" applyBorder="1" applyAlignment="1">
      <alignment/>
    </xf>
    <xf numFmtId="0" fontId="1" fillId="0" borderId="11" xfId="0" applyFont="1" applyBorder="1" applyAlignment="1">
      <alignment horizontal="center" vertical="top"/>
    </xf>
    <xf numFmtId="0" fontId="1" fillId="0" borderId="11" xfId="0" applyFont="1" applyFill="1" applyBorder="1" applyAlignment="1">
      <alignment horizontal="center" vertical="top"/>
    </xf>
    <xf numFmtId="175" fontId="62" fillId="0" borderId="11" xfId="44" applyFont="1" applyBorder="1" applyAlignment="1">
      <alignment vertical="center" wrapText="1"/>
    </xf>
    <xf numFmtId="2" fontId="79" fillId="0" borderId="11" xfId="0" applyNumberFormat="1" applyFont="1" applyFill="1" applyBorder="1" applyAlignment="1">
      <alignment horizontal="center" vertical="center" wrapText="1"/>
    </xf>
    <xf numFmtId="0" fontId="79" fillId="0" borderId="11" xfId="0" applyFont="1" applyFill="1" applyBorder="1" applyAlignment="1">
      <alignment horizontal="left" vertical="top" wrapText="1"/>
    </xf>
    <xf numFmtId="0" fontId="8" fillId="0" borderId="17" xfId="0" applyFont="1" applyBorder="1" applyAlignment="1" quotePrefix="1">
      <alignment horizontal="center" vertical="top" wrapText="1"/>
    </xf>
    <xf numFmtId="0" fontId="8" fillId="0" borderId="17" xfId="0" applyNumberFormat="1" applyFont="1" applyBorder="1" applyAlignment="1" quotePrefix="1">
      <alignment horizontal="center" vertical="top" wrapText="1"/>
    </xf>
    <xf numFmtId="1" fontId="8" fillId="0" borderId="17" xfId="0" applyNumberFormat="1" applyFont="1" applyBorder="1" applyAlignment="1" quotePrefix="1">
      <alignment horizontal="center" vertical="top" wrapText="1"/>
    </xf>
    <xf numFmtId="0" fontId="80" fillId="0" borderId="11" xfId="70" applyFont="1" applyBorder="1" applyAlignment="1">
      <alignment horizontal="left" vertical="top" wrapText="1"/>
      <protection/>
    </xf>
    <xf numFmtId="175" fontId="14" fillId="0" borderId="11" xfId="47" applyFont="1" applyFill="1" applyBorder="1" applyAlignment="1" applyProtection="1">
      <alignment vertical="top" wrapText="1"/>
      <protection/>
    </xf>
    <xf numFmtId="175" fontId="1" fillId="0" borderId="11" xfId="47" applyFont="1" applyFill="1" applyBorder="1" applyAlignment="1" applyProtection="1">
      <alignment vertical="top" wrapText="1"/>
      <protection/>
    </xf>
    <xf numFmtId="0" fontId="2" fillId="0" borderId="11" xfId="0" applyFont="1" applyBorder="1" applyAlignment="1">
      <alignment horizontal="left" vertical="center"/>
    </xf>
    <xf numFmtId="0" fontId="79" fillId="0" borderId="11" xfId="70" applyNumberFormat="1" applyFont="1" applyFill="1" applyBorder="1" applyAlignment="1">
      <alignment horizontal="center"/>
      <protection/>
    </xf>
    <xf numFmtId="1" fontId="81" fillId="0" borderId="11" xfId="70" applyNumberFormat="1" applyFont="1" applyFill="1" applyBorder="1" applyAlignment="1">
      <alignment horizontal="center" vertical="top"/>
      <protection/>
    </xf>
    <xf numFmtId="0" fontId="79" fillId="0" borderId="11" xfId="70" applyNumberFormat="1" applyFont="1" applyFill="1" applyBorder="1" applyAlignment="1">
      <alignment horizontal="center" vertical="top"/>
      <protection/>
    </xf>
    <xf numFmtId="0" fontId="80" fillId="0" borderId="11" xfId="70" applyFont="1" applyBorder="1" applyAlignment="1">
      <alignment horizontal="center" vertical="top" wrapText="1"/>
      <protection/>
    </xf>
    <xf numFmtId="0" fontId="79" fillId="0" borderId="11" xfId="70" applyFont="1" applyFill="1" applyBorder="1" applyAlignment="1">
      <alignment horizontal="left" vertical="center" wrapText="1"/>
      <protection/>
    </xf>
    <xf numFmtId="0" fontId="30" fillId="0" borderId="11" xfId="64" applyFont="1" applyFill="1" applyBorder="1" applyAlignment="1">
      <alignment wrapText="1"/>
      <protection/>
    </xf>
    <xf numFmtId="0" fontId="79" fillId="0" borderId="11" xfId="70" applyFont="1" applyFill="1" applyBorder="1" applyAlignment="1">
      <alignment wrapText="1"/>
      <protection/>
    </xf>
    <xf numFmtId="0" fontId="2" fillId="0" borderId="11" xfId="64" applyFont="1" applyFill="1" applyBorder="1" applyAlignment="1">
      <alignment wrapText="1"/>
      <protection/>
    </xf>
    <xf numFmtId="1" fontId="1" fillId="0" borderId="0" xfId="42" applyNumberFormat="1" applyFont="1" applyFill="1" applyBorder="1" applyAlignment="1">
      <alignment horizontal="center" vertical="top" wrapText="1"/>
    </xf>
    <xf numFmtId="2" fontId="5" fillId="0" borderId="0" xfId="0" applyNumberFormat="1" applyFont="1" applyFill="1" applyAlignment="1">
      <alignment horizontal="center"/>
    </xf>
    <xf numFmtId="0" fontId="1" fillId="0" borderId="11" xfId="68" applyFont="1" applyFill="1" applyBorder="1" applyAlignment="1" applyProtection="1">
      <alignment horizontal="center" vertical="top" wrapText="1"/>
      <protection/>
    </xf>
    <xf numFmtId="0" fontId="1" fillId="0" borderId="11" xfId="0" applyNumberFormat="1" applyFont="1" applyFill="1" applyBorder="1" applyAlignment="1">
      <alignment horizontal="center" vertical="center" wrapText="1"/>
    </xf>
    <xf numFmtId="0" fontId="79" fillId="0" borderId="11" xfId="0" applyFont="1" applyBorder="1" applyAlignment="1">
      <alignment vertical="top" wrapText="1"/>
    </xf>
    <xf numFmtId="0" fontId="1" fillId="0" borderId="11" xfId="42" applyNumberFormat="1" applyFont="1" applyFill="1" applyBorder="1" applyAlignment="1" applyProtection="1">
      <alignment horizontal="center" vertical="top" wrapText="1"/>
      <protection/>
    </xf>
    <xf numFmtId="0" fontId="1" fillId="33" borderId="11" xfId="0" applyFont="1" applyFill="1" applyBorder="1" applyAlignment="1" applyProtection="1">
      <alignment horizontal="center" vertical="top" wrapText="1"/>
      <protection/>
    </xf>
    <xf numFmtId="175" fontId="1" fillId="0" borderId="11" xfId="42" applyFont="1" applyFill="1" applyBorder="1" applyAlignment="1" applyProtection="1">
      <alignment horizontal="center" vertical="top" wrapText="1"/>
      <protection/>
    </xf>
    <xf numFmtId="0" fontId="2" fillId="0" borderId="11" xfId="0" applyFont="1" applyBorder="1" applyAlignment="1">
      <alignment horizontal="center" vertical="top" wrapText="1"/>
    </xf>
    <xf numFmtId="179" fontId="1" fillId="0" borderId="11" xfId="0" applyNumberFormat="1" applyFont="1" applyFill="1" applyBorder="1" applyAlignment="1">
      <alignment horizontal="center" vertical="top" wrapText="1"/>
    </xf>
    <xf numFmtId="0" fontId="79" fillId="0" borderId="11" xfId="0" applyFont="1" applyFill="1" applyBorder="1" applyAlignment="1">
      <alignment vertical="center" wrapText="1"/>
    </xf>
    <xf numFmtId="0" fontId="82" fillId="0" borderId="11" xfId="0" applyFont="1" applyFill="1" applyBorder="1" applyAlignment="1">
      <alignment horizontal="left" vertical="center" wrapText="1"/>
    </xf>
    <xf numFmtId="175" fontId="1" fillId="0" borderId="11" xfId="42" applyNumberFormat="1" applyFont="1" applyFill="1" applyBorder="1" applyAlignment="1" applyProtection="1">
      <alignment vertical="top" wrapText="1"/>
      <protection/>
    </xf>
    <xf numFmtId="4" fontId="81" fillId="0" borderId="11" xfId="0" applyNumberFormat="1" applyFont="1" applyFill="1" applyBorder="1" applyAlignment="1">
      <alignment horizontal="center" vertical="center"/>
    </xf>
    <xf numFmtId="0" fontId="5" fillId="0" borderId="0" xfId="0" applyFont="1" applyFill="1" applyAlignment="1">
      <alignment vertical="center"/>
    </xf>
    <xf numFmtId="0" fontId="18" fillId="0" borderId="0" xfId="0" applyFont="1" applyFill="1" applyAlignment="1">
      <alignment vertical="center"/>
    </xf>
    <xf numFmtId="0" fontId="18" fillId="0" borderId="0" xfId="0" applyFont="1" applyFill="1" applyAlignment="1">
      <alignment horizontal="center" vertical="center"/>
    </xf>
    <xf numFmtId="0" fontId="5" fillId="0" borderId="11" xfId="0" applyFont="1" applyFill="1" applyBorder="1" applyAlignment="1">
      <alignment horizontal="center" vertical="top" wrapText="1"/>
    </xf>
    <xf numFmtId="0" fontId="1" fillId="0" borderId="11" xfId="0" applyFont="1" applyFill="1" applyBorder="1" applyAlignment="1">
      <alignment vertical="justify" wrapText="1"/>
    </xf>
    <xf numFmtId="175" fontId="24" fillId="0" borderId="11" xfId="44" applyFont="1" applyFill="1" applyBorder="1" applyAlignment="1" applyProtection="1">
      <alignment horizontal="center" vertical="top" wrapText="1"/>
      <protection/>
    </xf>
    <xf numFmtId="175" fontId="24" fillId="0" borderId="11" xfId="44" applyFont="1" applyFill="1" applyBorder="1" applyAlignment="1" applyProtection="1">
      <alignment horizontal="center" vertical="top"/>
      <protection/>
    </xf>
    <xf numFmtId="0" fontId="31" fillId="0" borderId="11" xfId="0" applyFont="1" applyFill="1" applyBorder="1" applyAlignment="1">
      <alignment horizontal="left" vertical="top" wrapText="1"/>
    </xf>
    <xf numFmtId="0" fontId="31" fillId="33" borderId="11" xfId="0" applyFont="1" applyFill="1" applyBorder="1" applyAlignment="1">
      <alignment horizontal="left" vertical="top" wrapText="1"/>
    </xf>
    <xf numFmtId="0" fontId="12" fillId="17" borderId="0" xfId="0" applyFont="1" applyFill="1" applyAlignment="1">
      <alignment vertical="top" wrapText="1"/>
    </xf>
    <xf numFmtId="0" fontId="7" fillId="0" borderId="0" xfId="0" applyNumberFormat="1" applyFont="1" applyBorder="1" applyAlignment="1">
      <alignment vertical="top" wrapText="1"/>
    </xf>
    <xf numFmtId="0" fontId="14" fillId="0" borderId="17" xfId="71" applyNumberFormat="1" applyFont="1" applyFill="1" applyBorder="1" applyAlignment="1" applyProtection="1">
      <alignment vertical="center"/>
      <protection/>
    </xf>
    <xf numFmtId="0" fontId="14" fillId="0" borderId="10" xfId="71" applyNumberFormat="1" applyFont="1" applyFill="1" applyBorder="1" applyAlignment="1" applyProtection="1">
      <alignment vertical="center"/>
      <protection/>
    </xf>
    <xf numFmtId="0" fontId="14" fillId="0" borderId="13" xfId="71" applyNumberFormat="1" applyFont="1" applyFill="1" applyBorder="1" applyAlignment="1" applyProtection="1">
      <alignment vertical="center"/>
      <protection/>
    </xf>
    <xf numFmtId="0" fontId="1" fillId="0" borderId="11" xfId="71" applyFont="1" applyFill="1" applyBorder="1" applyAlignment="1" applyProtection="1">
      <alignment horizontal="center" vertical="center"/>
      <protection/>
    </xf>
    <xf numFmtId="0" fontId="1" fillId="0" borderId="11" xfId="71" applyFont="1" applyFill="1" applyBorder="1" applyAlignment="1" applyProtection="1">
      <alignment horizontal="center" vertical="center" wrapText="1"/>
      <protection/>
    </xf>
    <xf numFmtId="0" fontId="12" fillId="0" borderId="0" xfId="0" applyFont="1" applyFill="1" applyAlignment="1" applyProtection="1">
      <alignment/>
      <protection/>
    </xf>
    <xf numFmtId="0" fontId="14" fillId="0" borderId="0" xfId="0" applyFont="1" applyFill="1" applyBorder="1" applyAlignment="1">
      <alignment/>
    </xf>
    <xf numFmtId="0" fontId="14" fillId="0" borderId="0" xfId="0" applyFont="1" applyFill="1" applyBorder="1" applyAlignment="1">
      <alignment vertical="top" wrapText="1"/>
    </xf>
    <xf numFmtId="9" fontId="17"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0" fontId="1" fillId="0" borderId="11" xfId="0" applyFont="1" applyFill="1" applyBorder="1" applyAlignment="1">
      <alignment horizontal="left" vertical="center" wrapText="1"/>
    </xf>
    <xf numFmtId="175" fontId="1" fillId="0" borderId="11" xfId="42" applyFont="1" applyBorder="1" applyAlignment="1" applyProtection="1">
      <alignment vertical="top" wrapText="1"/>
      <protection/>
    </xf>
    <xf numFmtId="175" fontId="1" fillId="0" borderId="11" xfId="81" applyFont="1" applyFill="1" applyBorder="1" applyAlignment="1">
      <alignment vertical="top" wrapText="1"/>
    </xf>
    <xf numFmtId="175" fontId="1" fillId="0" borderId="11" xfId="81" applyFont="1" applyFill="1" applyBorder="1" applyAlignment="1">
      <alignment horizontal="center" vertical="top" wrapText="1"/>
    </xf>
    <xf numFmtId="4" fontId="1" fillId="0" borderId="11" xfId="44" applyNumberFormat="1" applyFont="1" applyFill="1" applyBorder="1" applyAlignment="1" applyProtection="1">
      <alignment horizontal="center" vertical="top" wrapText="1"/>
      <protection/>
    </xf>
    <xf numFmtId="0" fontId="6" fillId="0" borderId="0" xfId="0" applyFont="1" applyBorder="1" applyAlignment="1">
      <alignment/>
    </xf>
    <xf numFmtId="0" fontId="6" fillId="0" borderId="0" xfId="0" applyFont="1" applyAlignment="1">
      <alignment/>
    </xf>
    <xf numFmtId="0" fontId="12" fillId="0" borderId="0" xfId="0" applyFont="1" applyAlignment="1">
      <alignment/>
    </xf>
    <xf numFmtId="0" fontId="12" fillId="0" borderId="0" xfId="0" applyFont="1" applyBorder="1" applyAlignment="1">
      <alignment/>
    </xf>
    <xf numFmtId="0" fontId="35" fillId="0" borderId="0" xfId="0" applyFont="1" applyBorder="1" applyAlignment="1">
      <alignment vertical="top"/>
    </xf>
    <xf numFmtId="0" fontId="1" fillId="33" borderId="11" xfId="0" applyFont="1" applyFill="1" applyBorder="1" applyAlignment="1">
      <alignment horizontal="center" vertical="top" wrapText="1"/>
    </xf>
    <xf numFmtId="175" fontId="1" fillId="0" borderId="11" xfId="47" applyFont="1" applyBorder="1" applyAlignment="1">
      <alignment vertical="top" wrapText="1"/>
    </xf>
    <xf numFmtId="0" fontId="1" fillId="33" borderId="11" xfId="0" applyFont="1" applyFill="1" applyBorder="1" applyAlignment="1">
      <alignment horizontal="centerContinuous" vertical="top" wrapText="1"/>
    </xf>
    <xf numFmtId="0" fontId="7" fillId="0" borderId="11" xfId="0" applyFont="1" applyBorder="1" applyAlignment="1" quotePrefix="1">
      <alignment horizontal="center" vertical="top" wrapText="1"/>
    </xf>
    <xf numFmtId="0" fontId="8" fillId="0" borderId="11" xfId="0" applyFont="1" applyFill="1" applyBorder="1" applyAlignment="1">
      <alignment horizontal="center" vertical="center" wrapText="1"/>
    </xf>
    <xf numFmtId="0" fontId="7" fillId="0" borderId="0" xfId="0" applyFont="1" applyFill="1" applyBorder="1" applyAlignment="1">
      <alignment horizontal="center" vertical="center"/>
    </xf>
    <xf numFmtId="0" fontId="1" fillId="0" borderId="0" xfId="0" applyFont="1" applyFill="1" applyAlignment="1">
      <alignment horizontal="center" vertical="center" wrapText="1"/>
    </xf>
    <xf numFmtId="175" fontId="14" fillId="0" borderId="11" xfId="44" applyFont="1" applyFill="1" applyBorder="1" applyAlignment="1">
      <alignment horizontal="center" vertical="top" wrapText="1"/>
    </xf>
    <xf numFmtId="2" fontId="15" fillId="0" borderId="11" xfId="0" applyNumberFormat="1" applyFont="1" applyFill="1" applyBorder="1" applyAlignment="1">
      <alignment horizontal="center" vertical="center" wrapText="1"/>
    </xf>
    <xf numFmtId="2" fontId="1" fillId="0" borderId="11" xfId="48" applyNumberFormat="1" applyFont="1" applyFill="1" applyBorder="1" applyAlignment="1" applyProtection="1">
      <alignment horizontal="center" vertical="center" wrapText="1"/>
      <protection/>
    </xf>
    <xf numFmtId="2" fontId="28" fillId="0" borderId="11" xfId="0" applyNumberFormat="1" applyFont="1" applyFill="1" applyBorder="1" applyAlignment="1">
      <alignment horizontal="center" vertical="top"/>
    </xf>
    <xf numFmtId="2" fontId="14" fillId="0" borderId="11" xfId="42" applyNumberFormat="1" applyFont="1" applyFill="1" applyBorder="1" applyAlignment="1">
      <alignment horizontal="center" vertical="top" wrapText="1"/>
    </xf>
    <xf numFmtId="0" fontId="1" fillId="0" borderId="0" xfId="0" applyFont="1" applyBorder="1" applyAlignment="1">
      <alignment wrapText="1"/>
    </xf>
    <xf numFmtId="0" fontId="12" fillId="0" borderId="0" xfId="0" applyFont="1" applyAlignment="1">
      <alignment wrapText="1"/>
    </xf>
    <xf numFmtId="2" fontId="12" fillId="0" borderId="0" xfId="0" applyNumberFormat="1" applyFont="1" applyAlignment="1">
      <alignment wrapText="1"/>
    </xf>
    <xf numFmtId="2" fontId="12" fillId="0" borderId="0" xfId="0" applyNumberFormat="1" applyFont="1" applyAlignment="1">
      <alignment horizontal="center" vertical="center" wrapText="1"/>
    </xf>
    <xf numFmtId="0" fontId="1" fillId="0" borderId="11" xfId="0" applyFont="1" applyBorder="1" applyAlignment="1">
      <alignment horizontal="left" vertical="center" wrapText="1"/>
    </xf>
    <xf numFmtId="175" fontId="19" fillId="0" borderId="0" xfId="44" applyFont="1" applyAlignment="1">
      <alignment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2" fontId="1"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xf>
    <xf numFmtId="0" fontId="1" fillId="0" borderId="0" xfId="0" applyFont="1" applyFill="1" applyBorder="1" applyAlignment="1">
      <alignment horizontal="left" vertical="center"/>
    </xf>
    <xf numFmtId="0" fontId="1" fillId="0" borderId="0" xfId="0" applyNumberFormat="1" applyFont="1" applyBorder="1" applyAlignment="1">
      <alignment/>
    </xf>
    <xf numFmtId="0" fontId="1" fillId="0" borderId="0" xfId="0" applyNumberFormat="1" applyFont="1" applyAlignment="1">
      <alignment/>
    </xf>
    <xf numFmtId="0" fontId="8" fillId="0" borderId="0" xfId="0" applyNumberFormat="1" applyFont="1" applyAlignment="1">
      <alignment horizontal="center"/>
    </xf>
    <xf numFmtId="0" fontId="1" fillId="0" borderId="11" xfId="0" applyNumberFormat="1" applyFont="1" applyBorder="1" applyAlignment="1">
      <alignment horizontal="center"/>
    </xf>
    <xf numFmtId="49" fontId="1" fillId="0" borderId="11" xfId="0" applyNumberFormat="1" applyFont="1" applyBorder="1" applyAlignment="1">
      <alignment horizontal="center" vertical="top" wrapText="1"/>
    </xf>
    <xf numFmtId="0" fontId="1" fillId="0" borderId="11" xfId="0" applyNumberFormat="1" applyFont="1" applyBorder="1" applyAlignment="1">
      <alignment horizontal="left" vertical="top" wrapText="1"/>
    </xf>
    <xf numFmtId="177" fontId="1" fillId="0" borderId="0" xfId="0" applyNumberFormat="1" applyFont="1" applyAlignment="1">
      <alignment/>
    </xf>
    <xf numFmtId="2" fontId="1" fillId="0" borderId="0" xfId="0" applyNumberFormat="1" applyFont="1" applyAlignment="1">
      <alignment/>
    </xf>
    <xf numFmtId="2" fontId="1" fillId="0" borderId="12" xfId="0" applyNumberFormat="1" applyFont="1" applyBorder="1" applyAlignment="1">
      <alignment horizontal="center" vertical="top" wrapText="1"/>
    </xf>
    <xf numFmtId="2" fontId="1" fillId="0" borderId="0"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0" fontId="1" fillId="0" borderId="0" xfId="0" applyNumberFormat="1" applyFont="1" applyBorder="1" applyAlignment="1">
      <alignment horizontal="left" vertical="top" wrapText="1"/>
    </xf>
    <xf numFmtId="0" fontId="1" fillId="0" borderId="0" xfId="0" applyNumberFormat="1" applyFont="1" applyBorder="1" applyAlignment="1">
      <alignment horizontal="right"/>
    </xf>
    <xf numFmtId="49" fontId="7" fillId="0" borderId="0" xfId="0" applyNumberFormat="1" applyFont="1" applyBorder="1" applyAlignment="1">
      <alignment horizontal="center" vertical="top" wrapText="1"/>
    </xf>
    <xf numFmtId="0" fontId="8" fillId="0" borderId="0" xfId="0" applyNumberFormat="1" applyFont="1" applyBorder="1" applyAlignment="1">
      <alignment horizontal="left" vertical="top" wrapText="1"/>
    </xf>
    <xf numFmtId="2" fontId="7" fillId="0" borderId="0" xfId="0" applyNumberFormat="1" applyFont="1" applyBorder="1" applyAlignment="1">
      <alignment horizontal="center" vertical="top" wrapText="1"/>
    </xf>
    <xf numFmtId="177" fontId="7" fillId="0" borderId="0" xfId="0" applyNumberFormat="1" applyFont="1" applyBorder="1" applyAlignment="1">
      <alignment horizontal="center" vertical="top" wrapText="1"/>
    </xf>
    <xf numFmtId="0" fontId="4" fillId="0" borderId="0" xfId="0" applyNumberFormat="1" applyFont="1" applyBorder="1" applyAlignment="1">
      <alignment horizontal="center"/>
    </xf>
    <xf numFmtId="43" fontId="1" fillId="0" borderId="0" xfId="44" applyNumberFormat="1" applyFont="1" applyFill="1" applyAlignment="1" applyProtection="1">
      <alignment/>
      <protection/>
    </xf>
    <xf numFmtId="43" fontId="1" fillId="0" borderId="0" xfId="44" applyNumberFormat="1" applyFont="1" applyFill="1" applyBorder="1" applyAlignment="1" applyProtection="1">
      <alignment/>
      <protection/>
    </xf>
    <xf numFmtId="0" fontId="3" fillId="0" borderId="11" xfId="0" applyFont="1" applyFill="1" applyBorder="1" applyAlignment="1">
      <alignment horizontal="center" vertical="top" wrapText="1"/>
    </xf>
    <xf numFmtId="0" fontId="1" fillId="32" borderId="11" xfId="0" applyFont="1" applyFill="1" applyBorder="1" applyAlignment="1">
      <alignment horizontal="left" vertical="top" wrapText="1"/>
    </xf>
    <xf numFmtId="183" fontId="34" fillId="0" borderId="11" xfId="44" applyNumberFormat="1" applyFont="1" applyFill="1" applyBorder="1" applyAlignment="1">
      <alignment vertical="center" wrapText="1"/>
    </xf>
    <xf numFmtId="176" fontId="1" fillId="0" borderId="11" xfId="0" applyNumberFormat="1" applyFont="1" applyFill="1" applyBorder="1" applyAlignment="1">
      <alignment horizontal="center" vertical="top" wrapText="1"/>
    </xf>
    <xf numFmtId="175" fontId="1" fillId="0" borderId="11" xfId="47" applyFont="1" applyFill="1" applyBorder="1" applyAlignment="1" applyProtection="1">
      <alignment horizontal="center" vertical="center" wrapText="1"/>
      <protection/>
    </xf>
    <xf numFmtId="0" fontId="1" fillId="0" borderId="11" xfId="67" applyFont="1" applyFill="1" applyBorder="1" applyAlignment="1" applyProtection="1">
      <alignment horizontal="left" vertical="top" wrapText="1"/>
      <protection/>
    </xf>
    <xf numFmtId="0" fontId="34" fillId="0" borderId="0" xfId="0" applyFont="1" applyFill="1" applyAlignment="1" applyProtection="1">
      <alignment/>
      <protection/>
    </xf>
    <xf numFmtId="2" fontId="5" fillId="0" borderId="0" xfId="0" applyNumberFormat="1" applyFont="1" applyFill="1" applyAlignment="1">
      <alignment horizontal="center"/>
    </xf>
    <xf numFmtId="0" fontId="1" fillId="0" borderId="11" xfId="0" applyFont="1" applyFill="1" applyBorder="1" applyAlignment="1" applyProtection="1">
      <alignment horizontal="left" vertical="top"/>
      <protection/>
    </xf>
    <xf numFmtId="0" fontId="1" fillId="0" borderId="11" xfId="67" applyFont="1" applyFill="1" applyBorder="1" applyAlignment="1" applyProtection="1">
      <alignment horizontal="center" vertical="top" wrapText="1"/>
      <protection/>
    </xf>
    <xf numFmtId="0" fontId="6" fillId="0" borderId="0" xfId="68" applyFont="1" applyFill="1" applyProtection="1">
      <alignment/>
      <protection/>
    </xf>
    <xf numFmtId="0" fontId="7" fillId="0" borderId="11" xfId="0" applyFont="1" applyFill="1" applyBorder="1" applyAlignment="1">
      <alignment horizontal="center" vertical="top" wrapText="1"/>
    </xf>
    <xf numFmtId="171" fontId="6" fillId="0" borderId="0" xfId="68" applyNumberFormat="1" applyFont="1" applyFill="1" applyProtection="1">
      <alignment/>
      <protection/>
    </xf>
    <xf numFmtId="0" fontId="6" fillId="0" borderId="0" xfId="67" applyFont="1" applyFill="1" applyProtection="1">
      <alignment/>
      <protection/>
    </xf>
    <xf numFmtId="2" fontId="1" fillId="0" borderId="11" xfId="44" applyNumberFormat="1" applyFont="1" applyFill="1" applyBorder="1" applyAlignment="1">
      <alignment horizontal="center" vertical="center" wrapText="1"/>
    </xf>
    <xf numFmtId="2" fontId="1" fillId="0" borderId="11" xfId="44" applyNumberFormat="1" applyFont="1" applyFill="1" applyBorder="1" applyAlignment="1">
      <alignment horizontal="center" vertical="top" wrapText="1"/>
    </xf>
    <xf numFmtId="2" fontId="79" fillId="0" borderId="11" xfId="44" applyNumberFormat="1" applyFont="1" applyFill="1" applyBorder="1" applyAlignment="1">
      <alignment horizontal="center" vertical="top" wrapText="1"/>
    </xf>
    <xf numFmtId="0" fontId="1" fillId="0" borderId="0" xfId="62" applyFont="1" applyBorder="1" applyAlignment="1" applyProtection="1">
      <alignment horizontal="center"/>
      <protection/>
    </xf>
    <xf numFmtId="0" fontId="1" fillId="0" borderId="13" xfId="0" applyFont="1" applyBorder="1" applyAlignment="1">
      <alignment vertical="top" wrapText="1"/>
    </xf>
    <xf numFmtId="175" fontId="1" fillId="0" borderId="11" xfId="47" applyFont="1" applyFill="1" applyBorder="1" applyAlignment="1" applyProtection="1">
      <alignment horizontal="center" vertical="top" wrapText="1"/>
      <protection/>
    </xf>
    <xf numFmtId="175" fontId="1" fillId="0" borderId="11" xfId="81" applyNumberFormat="1" applyFont="1" applyFill="1" applyBorder="1" applyAlignment="1" applyProtection="1">
      <alignment vertical="center" wrapText="1"/>
      <protection/>
    </xf>
    <xf numFmtId="175" fontId="1" fillId="0" borderId="0" xfId="44" applyFont="1" applyFill="1" applyAlignment="1" applyProtection="1">
      <alignment horizontal="right"/>
      <protection/>
    </xf>
    <xf numFmtId="0" fontId="1" fillId="0" borderId="17" xfId="0" applyFont="1" applyBorder="1" applyAlignment="1">
      <alignment horizontal="center" vertical="top" wrapText="1"/>
    </xf>
    <xf numFmtId="0" fontId="1" fillId="0" borderId="17" xfId="0" applyFont="1" applyBorder="1" applyAlignment="1">
      <alignment horizontal="left" vertical="top" wrapText="1"/>
    </xf>
    <xf numFmtId="0" fontId="1" fillId="0" borderId="18" xfId="0" applyFont="1" applyBorder="1" applyAlignment="1">
      <alignment horizontal="center" vertical="top" wrapText="1"/>
    </xf>
    <xf numFmtId="0" fontId="14" fillId="0" borderId="17" xfId="0" applyFont="1" applyFill="1" applyBorder="1" applyAlignment="1">
      <alignment horizontal="center" vertical="center" wrapText="1"/>
    </xf>
    <xf numFmtId="0" fontId="14" fillId="0" borderId="11" xfId="0" applyFont="1" applyBorder="1" applyAlignment="1">
      <alignment horizontal="right" vertical="top"/>
    </xf>
    <xf numFmtId="0" fontId="0" fillId="0" borderId="0" xfId="0" applyBorder="1" applyAlignment="1">
      <alignment wrapText="1"/>
    </xf>
    <xf numFmtId="0" fontId="5" fillId="0" borderId="0" xfId="0" applyFont="1" applyBorder="1" applyAlignment="1">
      <alignment vertical="top"/>
    </xf>
    <xf numFmtId="0" fontId="15" fillId="0" borderId="0" xfId="0" applyFont="1" applyFill="1" applyBorder="1"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37" fillId="0" borderId="0" xfId="0" applyFont="1" applyAlignment="1">
      <alignment/>
    </xf>
    <xf numFmtId="0" fontId="1" fillId="0" borderId="0" xfId="0" applyNumberFormat="1" applyFont="1" applyFill="1" applyBorder="1" applyAlignment="1">
      <alignment horizontal="center" vertical="center" wrapText="1"/>
    </xf>
    <xf numFmtId="175" fontId="1" fillId="0" borderId="0" xfId="44" applyFont="1" applyAlignment="1" applyProtection="1">
      <alignment/>
      <protection/>
    </xf>
    <xf numFmtId="0" fontId="14" fillId="32" borderId="0" xfId="62" applyFont="1" applyFill="1" applyAlignment="1" applyProtection="1">
      <alignment horizontal="center"/>
      <protection/>
    </xf>
    <xf numFmtId="0" fontId="1" fillId="0" borderId="0" xfId="0" applyFont="1" applyFill="1" applyAlignment="1">
      <alignment horizontal="center" vertical="top" wrapText="1"/>
    </xf>
    <xf numFmtId="175" fontId="1" fillId="0" borderId="0" xfId="44" applyFont="1" applyAlignment="1">
      <alignment horizontal="center" vertical="top" wrapText="1"/>
    </xf>
    <xf numFmtId="175" fontId="1" fillId="0" borderId="0" xfId="44" applyFont="1" applyAlignment="1">
      <alignment/>
    </xf>
    <xf numFmtId="0" fontId="6" fillId="0" borderId="0" xfId="67" applyFont="1" applyProtection="1">
      <alignment/>
      <protection/>
    </xf>
    <xf numFmtId="175" fontId="1" fillId="0" borderId="11" xfId="47" applyFont="1" applyFill="1" applyBorder="1" applyAlignment="1" applyProtection="1">
      <alignment horizontal="center" vertical="top"/>
      <protection locked="0"/>
    </xf>
    <xf numFmtId="0" fontId="14" fillId="0" borderId="12" xfId="71" applyNumberFormat="1" applyFont="1" applyFill="1" applyBorder="1" applyAlignment="1" applyProtection="1">
      <alignment horizontal="center" vertical="center"/>
      <protection/>
    </xf>
    <xf numFmtId="2" fontId="1" fillId="0" borderId="11" xfId="44" applyNumberFormat="1" applyFont="1" applyFill="1" applyBorder="1" applyAlignment="1" applyProtection="1">
      <alignment horizontal="center" vertical="center" wrapText="1"/>
      <protection locked="0"/>
    </xf>
    <xf numFmtId="0" fontId="1" fillId="0" borderId="11" xfId="0" applyFont="1" applyFill="1" applyBorder="1" applyAlignment="1">
      <alignment horizontal="left"/>
    </xf>
    <xf numFmtId="0" fontId="1" fillId="0" borderId="11" xfId="0" applyFont="1" applyFill="1" applyBorder="1" applyAlignment="1">
      <alignment horizontal="center"/>
    </xf>
    <xf numFmtId="177" fontId="1" fillId="0" borderId="11" xfId="44" applyNumberFormat="1" applyFont="1" applyFill="1" applyBorder="1" applyAlignment="1">
      <alignment horizontal="center" vertical="center" wrapText="1"/>
    </xf>
    <xf numFmtId="0" fontId="14" fillId="0" borderId="11" xfId="62" applyNumberFormat="1" applyFont="1" applyBorder="1" applyAlignment="1">
      <alignment horizontal="center"/>
      <protection/>
    </xf>
    <xf numFmtId="0" fontId="14" fillId="0" borderId="11" xfId="62" applyFont="1" applyBorder="1" applyAlignment="1">
      <alignment horizontal="center"/>
      <protection/>
    </xf>
    <xf numFmtId="0" fontId="14" fillId="0" borderId="11" xfId="62" applyFont="1" applyBorder="1" applyAlignment="1">
      <alignment horizontal="right"/>
      <protection/>
    </xf>
    <xf numFmtId="2" fontId="14" fillId="0" borderId="11" xfId="44" applyNumberFormat="1" applyFont="1" applyBorder="1" applyAlignment="1">
      <alignment horizontal="center" vertical="center" wrapText="1"/>
    </xf>
    <xf numFmtId="2" fontId="14" fillId="0" borderId="11" xfId="44" applyNumberFormat="1" applyFont="1" applyFill="1" applyBorder="1" applyAlignment="1" applyProtection="1">
      <alignment horizontal="center" vertical="center" wrapText="1"/>
      <protection locked="0"/>
    </xf>
    <xf numFmtId="0" fontId="14" fillId="0" borderId="11" xfId="0" applyFont="1" applyFill="1" applyBorder="1" applyAlignment="1">
      <alignment horizontal="right" vertical="center" wrapText="1"/>
    </xf>
    <xf numFmtId="0" fontId="14" fillId="0" borderId="0" xfId="62" applyFont="1" applyFill="1" applyBorder="1" applyAlignment="1" applyProtection="1">
      <alignment horizontal="right"/>
      <protection/>
    </xf>
    <xf numFmtId="9" fontId="1" fillId="0" borderId="0" xfId="76" applyFont="1" applyFill="1" applyBorder="1" applyAlignment="1" applyProtection="1">
      <alignment horizontal="center"/>
      <protection/>
    </xf>
    <xf numFmtId="175" fontId="1" fillId="0" borderId="0" xfId="44" applyFont="1" applyFill="1" applyBorder="1" applyAlignment="1" applyProtection="1">
      <alignment vertical="center"/>
      <protection/>
    </xf>
    <xf numFmtId="175" fontId="1" fillId="0" borderId="0" xfId="44" applyFont="1" applyFill="1" applyBorder="1" applyAlignment="1" applyProtection="1">
      <alignment/>
      <protection/>
    </xf>
    <xf numFmtId="0" fontId="1" fillId="0" borderId="0" xfId="68" applyFont="1" applyFill="1" applyBorder="1" applyAlignment="1" applyProtection="1">
      <alignment horizontal="center" vertical="top" wrapText="1"/>
      <protection/>
    </xf>
    <xf numFmtId="0" fontId="1" fillId="0" borderId="0" xfId="68" applyFont="1" applyFill="1" applyBorder="1" applyAlignment="1" applyProtection="1">
      <alignment vertical="top" wrapText="1"/>
      <protection/>
    </xf>
    <xf numFmtId="175" fontId="1" fillId="0" borderId="0" xfId="44" applyFont="1" applyFill="1" applyBorder="1" applyAlignment="1" applyProtection="1">
      <alignment vertical="center" wrapText="1"/>
      <protection/>
    </xf>
    <xf numFmtId="175" fontId="1" fillId="0" borderId="0" xfId="44" applyFont="1" applyFill="1" applyBorder="1" applyAlignment="1" applyProtection="1">
      <alignment vertical="top" wrapText="1"/>
      <protection/>
    </xf>
    <xf numFmtId="0" fontId="5" fillId="0" borderId="0" xfId="68" applyFont="1" applyBorder="1" applyProtection="1">
      <alignment/>
      <protection/>
    </xf>
    <xf numFmtId="175" fontId="14" fillId="0" borderId="0" xfId="44" applyFont="1" applyFill="1" applyAlignment="1" applyProtection="1">
      <alignment wrapText="1"/>
      <protection/>
    </xf>
    <xf numFmtId="0" fontId="0" fillId="0" borderId="0" xfId="0" applyAlignment="1">
      <alignment/>
    </xf>
    <xf numFmtId="0" fontId="7" fillId="0" borderId="0" xfId="0" applyFont="1" applyAlignment="1">
      <alignment horizontal="center"/>
    </xf>
    <xf numFmtId="0" fontId="0" fillId="0" borderId="0" xfId="0" applyFont="1" applyAlignment="1">
      <alignment/>
    </xf>
    <xf numFmtId="178" fontId="1" fillId="0" borderId="11" xfId="0" applyNumberFormat="1" applyFont="1" applyFill="1" applyBorder="1" applyAlignment="1">
      <alignment horizontal="center" vertical="top" wrapText="1"/>
    </xf>
    <xf numFmtId="0" fontId="1" fillId="0" borderId="11" xfId="0" applyFont="1" applyFill="1" applyBorder="1" applyAlignment="1">
      <alignment horizontal="right" vertical="top" wrapText="1"/>
    </xf>
    <xf numFmtId="0" fontId="1" fillId="0" borderId="11" xfId="62" applyFont="1" applyFill="1" applyBorder="1" applyAlignment="1" applyProtection="1">
      <alignment horizontal="left" vertical="top" wrapText="1"/>
      <protection/>
    </xf>
    <xf numFmtId="0" fontId="7" fillId="0" borderId="11" xfId="0" applyFont="1" applyFill="1" applyBorder="1" applyAlignment="1">
      <alignment horizontal="left" vertical="top" wrapText="1"/>
    </xf>
    <xf numFmtId="175" fontId="34" fillId="0" borderId="11" xfId="44" applyFont="1" applyFill="1" applyBorder="1" applyAlignment="1">
      <alignment vertical="top" wrapText="1"/>
    </xf>
    <xf numFmtId="0" fontId="79" fillId="0" borderId="11" xfId="0" applyNumberFormat="1" applyFont="1" applyFill="1" applyBorder="1" applyAlignment="1">
      <alignment horizontal="center" vertical="top" wrapText="1"/>
    </xf>
    <xf numFmtId="0" fontId="1" fillId="0" borderId="19" xfId="0" applyFont="1" applyFill="1" applyBorder="1" applyAlignment="1">
      <alignment horizontal="center" vertical="center" wrapText="1"/>
    </xf>
    <xf numFmtId="0" fontId="0" fillId="0" borderId="0" xfId="0" applyFont="1" applyAlignment="1">
      <alignment horizontal="center"/>
    </xf>
    <xf numFmtId="0" fontId="14" fillId="0" borderId="11" xfId="0" applyFont="1" applyBorder="1" applyAlignment="1">
      <alignment horizontal="center" vertical="center"/>
    </xf>
    <xf numFmtId="0" fontId="1" fillId="0" borderId="11" xfId="0" applyFont="1" applyBorder="1" applyAlignment="1">
      <alignment horizontal="center" vertical="center"/>
    </xf>
    <xf numFmtId="2" fontId="1" fillId="0" borderId="11" xfId="0" applyNumberFormat="1" applyFont="1" applyBorder="1" applyAlignment="1">
      <alignment horizontal="center" vertical="center"/>
    </xf>
    <xf numFmtId="2" fontId="13" fillId="0" borderId="11" xfId="0" applyNumberFormat="1" applyFont="1" applyFill="1" applyBorder="1" applyAlignment="1">
      <alignment horizontal="center" vertical="center"/>
    </xf>
    <xf numFmtId="0" fontId="5" fillId="33" borderId="11" xfId="0" applyFont="1" applyFill="1" applyBorder="1" applyAlignment="1">
      <alignment horizontal="left" vertical="top" wrapText="1"/>
    </xf>
    <xf numFmtId="0" fontId="1" fillId="0" borderId="20" xfId="0" applyFont="1" applyBorder="1" applyAlignment="1">
      <alignment horizontal="center" vertical="top" wrapText="1"/>
    </xf>
    <xf numFmtId="2" fontId="1" fillId="0" borderId="0" xfId="0" applyNumberFormat="1" applyFont="1" applyFill="1" applyBorder="1" applyAlignment="1">
      <alignment/>
    </xf>
    <xf numFmtId="0" fontId="31" fillId="0" borderId="11" xfId="0" applyFont="1" applyFill="1" applyBorder="1" applyAlignment="1">
      <alignment horizontal="left" vertical="top" wrapText="1"/>
    </xf>
    <xf numFmtId="0" fontId="7" fillId="0" borderId="10" xfId="0" applyFont="1" applyFill="1" applyBorder="1" applyAlignment="1">
      <alignment horizontal="center" vertical="center" wrapText="1"/>
    </xf>
    <xf numFmtId="0" fontId="31" fillId="33" borderId="11" xfId="0" applyFont="1" applyFill="1" applyBorder="1" applyAlignment="1">
      <alignment horizontal="left" vertical="top" wrapText="1"/>
    </xf>
    <xf numFmtId="0" fontId="1" fillId="33" borderId="11" xfId="0" applyFont="1" applyFill="1" applyBorder="1" applyAlignment="1">
      <alignment vertical="top" wrapText="1"/>
    </xf>
    <xf numFmtId="0" fontId="7" fillId="0" borderId="17" xfId="0" applyNumberFormat="1" applyFont="1" applyBorder="1" applyAlignment="1" quotePrefix="1">
      <alignment horizontal="center" vertical="top" wrapText="1"/>
    </xf>
    <xf numFmtId="0" fontId="2" fillId="0" borderId="11" xfId="0" applyFont="1" applyFill="1" applyBorder="1" applyAlignment="1" applyProtection="1">
      <alignment vertical="top" wrapText="1"/>
      <protection/>
    </xf>
    <xf numFmtId="0" fontId="82" fillId="0" borderId="11" xfId="0" applyNumberFormat="1" applyFont="1" applyFill="1" applyBorder="1" applyAlignment="1" quotePrefix="1">
      <alignment horizontal="left" vertical="top"/>
    </xf>
    <xf numFmtId="0" fontId="79" fillId="0" borderId="11" xfId="0" applyNumberFormat="1" applyFont="1" applyFill="1" applyBorder="1" applyAlignment="1" quotePrefix="1">
      <alignment horizontal="left" vertical="top" wrapText="1"/>
    </xf>
    <xf numFmtId="0" fontId="5" fillId="0" borderId="11" xfId="0" applyFont="1" applyFill="1" applyBorder="1" applyAlignment="1">
      <alignment horizontal="left" vertical="top" wrapText="1"/>
    </xf>
    <xf numFmtId="175" fontId="1" fillId="0" borderId="11" xfId="42" applyNumberFormat="1" applyFont="1" applyFill="1" applyBorder="1" applyAlignment="1" applyProtection="1">
      <alignment vertical="center" wrapText="1"/>
      <protection/>
    </xf>
    <xf numFmtId="0" fontId="81" fillId="0" borderId="11" xfId="0" applyFont="1" applyFill="1" applyBorder="1" applyAlignment="1">
      <alignment horizontal="center" vertical="top"/>
    </xf>
    <xf numFmtId="2" fontId="1" fillId="0" borderId="11" xfId="42" applyNumberFormat="1" applyFont="1" applyFill="1" applyBorder="1" applyAlignment="1" applyProtection="1">
      <alignment horizontal="center" vertical="center" wrapText="1"/>
      <protection/>
    </xf>
    <xf numFmtId="2" fontId="1" fillId="0" borderId="11" xfId="47" applyNumberFormat="1" applyFont="1" applyFill="1" applyBorder="1" applyAlignment="1" applyProtection="1">
      <alignment horizontal="center" vertical="center" wrapText="1"/>
      <protection/>
    </xf>
    <xf numFmtId="1" fontId="1" fillId="0" borderId="11" xfId="0" applyNumberFormat="1" applyFont="1" applyFill="1" applyBorder="1" applyAlignment="1">
      <alignment horizontal="center" vertical="center" wrapText="1"/>
    </xf>
    <xf numFmtId="179" fontId="1" fillId="0" borderId="11" xfId="0" applyNumberFormat="1" applyFont="1" applyFill="1" applyBorder="1" applyAlignment="1">
      <alignment horizontal="center" vertical="center" wrapText="1"/>
    </xf>
    <xf numFmtId="2" fontId="1" fillId="0" borderId="11" xfId="42" applyNumberFormat="1" applyFont="1" applyFill="1" applyBorder="1" applyAlignment="1">
      <alignment horizontal="center" vertical="center" wrapText="1"/>
    </xf>
    <xf numFmtId="2" fontId="1" fillId="0" borderId="13" xfId="0" applyNumberFormat="1" applyFont="1" applyFill="1" applyBorder="1" applyAlignment="1">
      <alignment horizontal="center" vertical="center" wrapText="1"/>
    </xf>
    <xf numFmtId="2" fontId="1" fillId="0" borderId="11" xfId="47" applyNumberFormat="1" applyFont="1" applyFill="1" applyBorder="1" applyAlignment="1" applyProtection="1">
      <alignment vertical="center" wrapText="1"/>
      <protection/>
    </xf>
    <xf numFmtId="0" fontId="1" fillId="0" borderId="11" xfId="42" applyNumberFormat="1" applyFont="1" applyFill="1" applyBorder="1" applyAlignment="1">
      <alignment horizontal="center" vertical="top" wrapText="1"/>
    </xf>
    <xf numFmtId="0" fontId="1" fillId="33" borderId="21" xfId="0" applyFont="1" applyFill="1" applyBorder="1" applyAlignment="1">
      <alignment vertical="top" wrapText="1"/>
    </xf>
    <xf numFmtId="0" fontId="28" fillId="0" borderId="11" xfId="0" applyFont="1" applyFill="1" applyBorder="1" applyAlignment="1">
      <alignment horizontal="justify" vertical="center" wrapText="1"/>
    </xf>
    <xf numFmtId="0" fontId="28" fillId="0" borderId="11" xfId="0" applyFont="1" applyFill="1" applyBorder="1" applyAlignment="1">
      <alignment horizontal="center" vertical="top"/>
    </xf>
    <xf numFmtId="0" fontId="83" fillId="0" borderId="11" xfId="0" applyFont="1" applyFill="1" applyBorder="1" applyAlignment="1">
      <alignment horizontal="justify" vertical="center" wrapText="1"/>
    </xf>
    <xf numFmtId="0" fontId="84" fillId="0" borderId="11" xfId="0" applyFont="1" applyFill="1" applyBorder="1" applyAlignment="1">
      <alignment horizontal="left" vertical="top" wrapText="1"/>
    </xf>
    <xf numFmtId="0" fontId="84" fillId="0" borderId="11" xfId="0" applyFont="1" applyFill="1" applyBorder="1" applyAlignment="1">
      <alignment horizontal="left" vertical="center" wrapText="1"/>
    </xf>
    <xf numFmtId="0" fontId="84" fillId="0" borderId="11" xfId="0" applyFont="1" applyFill="1" applyBorder="1" applyAlignment="1">
      <alignment vertical="top"/>
    </xf>
    <xf numFmtId="0" fontId="0" fillId="0" borderId="11" xfId="0" applyFont="1" applyBorder="1" applyAlignment="1">
      <alignment horizontal="center" vertical="top"/>
    </xf>
    <xf numFmtId="0" fontId="79" fillId="33" borderId="11" xfId="0" applyFont="1" applyFill="1" applyBorder="1" applyAlignment="1">
      <alignment vertical="top" wrapText="1"/>
    </xf>
    <xf numFmtId="0" fontId="82" fillId="0" borderId="11" xfId="0" applyFont="1" applyBorder="1" applyAlignment="1">
      <alignment vertical="center" wrapText="1"/>
    </xf>
    <xf numFmtId="0" fontId="82" fillId="0" borderId="11" xfId="0" applyFont="1" applyBorder="1" applyAlignment="1">
      <alignment horizontal="center" vertical="center" wrapText="1"/>
    </xf>
    <xf numFmtId="0" fontId="84" fillId="0" borderId="11" xfId="0" applyFont="1" applyBorder="1" applyAlignment="1">
      <alignment horizontal="left" vertical="center"/>
    </xf>
    <xf numFmtId="2" fontId="79" fillId="0" borderId="11" xfId="0" applyNumberFormat="1" applyFont="1" applyFill="1" applyBorder="1" applyAlignment="1">
      <alignment horizontal="center" vertical="top" wrapText="1"/>
    </xf>
    <xf numFmtId="0" fontId="84" fillId="0" borderId="11" xfId="0" applyFont="1" applyBorder="1" applyAlignment="1">
      <alignment horizontal="left" vertical="top" wrapText="1"/>
    </xf>
    <xf numFmtId="0" fontId="84" fillId="0" borderId="11" xfId="0" applyFont="1" applyFill="1" applyBorder="1" applyAlignment="1">
      <alignment horizontal="left" vertical="top"/>
    </xf>
    <xf numFmtId="0" fontId="84" fillId="0" borderId="11" xfId="0" applyFont="1" applyFill="1" applyBorder="1" applyAlignment="1">
      <alignment horizontal="left" vertical="center"/>
    </xf>
    <xf numFmtId="0" fontId="1" fillId="0" borderId="11" xfId="0" applyFont="1" applyBorder="1" applyAlignment="1">
      <alignment vertical="top"/>
    </xf>
    <xf numFmtId="0" fontId="82" fillId="0" borderId="11" xfId="0" applyFont="1" applyBorder="1" applyAlignment="1">
      <alignment horizontal="center" vertical="top" wrapText="1"/>
    </xf>
    <xf numFmtId="0" fontId="17" fillId="0" borderId="11" xfId="0" applyFont="1" applyBorder="1" applyAlignment="1">
      <alignment horizontal="center" vertical="center"/>
    </xf>
    <xf numFmtId="0" fontId="0" fillId="0" borderId="0" xfId="0" applyBorder="1" applyAlignment="1">
      <alignment/>
    </xf>
    <xf numFmtId="0" fontId="0" fillId="0" borderId="16" xfId="0" applyBorder="1" applyAlignment="1">
      <alignment horizontal="left" wrapText="1"/>
    </xf>
    <xf numFmtId="175" fontId="1" fillId="0" borderId="11" xfId="81" applyFont="1" applyFill="1" applyBorder="1" applyAlignment="1">
      <alignment horizontal="center" vertical="center" wrapText="1"/>
    </xf>
    <xf numFmtId="1" fontId="7" fillId="0" borderId="11" xfId="0" applyNumberFormat="1" applyFont="1" applyFill="1" applyBorder="1" applyAlignment="1" quotePrefix="1">
      <alignment horizontal="center" vertical="center" wrapText="1"/>
    </xf>
    <xf numFmtId="1" fontId="7" fillId="0" borderId="10" xfId="0" applyNumberFormat="1" applyFont="1" applyFill="1" applyBorder="1" applyAlignment="1" quotePrefix="1">
      <alignment horizontal="center" vertical="center" wrapText="1"/>
    </xf>
    <xf numFmtId="175" fontId="1" fillId="0" borderId="11" xfId="45" applyFont="1" applyFill="1" applyBorder="1" applyAlignment="1">
      <alignment horizontal="center" vertical="center" wrapText="1"/>
    </xf>
    <xf numFmtId="175" fontId="1" fillId="0" borderId="11" xfId="44"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center" vertical="center" wrapText="1"/>
    </xf>
    <xf numFmtId="175" fontId="1" fillId="0" borderId="11" xfId="47" applyFont="1" applyFill="1" applyBorder="1" applyAlignment="1">
      <alignment horizontal="center" vertical="center" wrapText="1"/>
    </xf>
    <xf numFmtId="171" fontId="1" fillId="0" borderId="11" xfId="0" applyNumberFormat="1" applyFont="1" applyFill="1" applyBorder="1" applyAlignment="1">
      <alignment horizontal="center" vertical="center" wrapText="1"/>
    </xf>
    <xf numFmtId="0" fontId="31" fillId="33" borderId="11" xfId="0" applyFont="1" applyFill="1" applyBorder="1" applyAlignment="1">
      <alignment horizontal="center" vertical="center" wrapText="1"/>
    </xf>
    <xf numFmtId="1" fontId="7" fillId="0" borderId="11" xfId="0" applyNumberFormat="1" applyFont="1" applyBorder="1" applyAlignment="1" quotePrefix="1">
      <alignment horizontal="center" vertical="center" wrapText="1"/>
    </xf>
    <xf numFmtId="1" fontId="7" fillId="0" borderId="10" xfId="0" applyNumberFormat="1" applyFont="1" applyBorder="1" applyAlignment="1" quotePrefix="1">
      <alignment horizontal="center" vertical="center" wrapText="1"/>
    </xf>
    <xf numFmtId="182" fontId="1" fillId="0" borderId="22" xfId="81" applyNumberFormat="1" applyFont="1" applyFill="1" applyBorder="1" applyAlignment="1" applyProtection="1">
      <alignment horizontal="center" vertical="center"/>
      <protection/>
    </xf>
    <xf numFmtId="182" fontId="1" fillId="0" borderId="23" xfId="46" applyNumberFormat="1" applyFont="1" applyFill="1" applyBorder="1" applyAlignment="1" applyProtection="1">
      <alignment horizontal="center" vertical="center"/>
      <protection/>
    </xf>
    <xf numFmtId="182" fontId="1" fillId="0" borderId="24" xfId="46" applyNumberFormat="1" applyFont="1" applyFill="1" applyBorder="1" applyAlignment="1" applyProtection="1">
      <alignment horizontal="center" vertical="center"/>
      <protection/>
    </xf>
    <xf numFmtId="0" fontId="39" fillId="33" borderId="11" xfId="0" applyFont="1" applyFill="1" applyBorder="1" applyAlignment="1">
      <alignment horizontal="left" vertical="top" wrapText="1"/>
    </xf>
    <xf numFmtId="0" fontId="1" fillId="0" borderId="11" xfId="0" applyFont="1" applyBorder="1" applyAlignment="1">
      <alignment horizontal="left" vertical="top" wrapText="1"/>
    </xf>
    <xf numFmtId="177" fontId="1" fillId="0" borderId="11" xfId="0" applyNumberFormat="1" applyFont="1" applyFill="1" applyBorder="1" applyAlignment="1">
      <alignment horizontal="center" vertical="center" wrapText="1"/>
    </xf>
    <xf numFmtId="0" fontId="39" fillId="33" borderId="11" xfId="0" applyFont="1" applyFill="1" applyBorder="1" applyAlignment="1">
      <alignment horizontal="left" vertical="top" wrapText="1"/>
    </xf>
    <xf numFmtId="0" fontId="79" fillId="0" borderId="11" xfId="58" applyNumberFormat="1" applyFont="1" applyFill="1" applyBorder="1" applyAlignment="1" applyProtection="1">
      <alignment horizontal="center" vertical="top" wrapText="1"/>
      <protection/>
    </xf>
    <xf numFmtId="0" fontId="7" fillId="0" borderId="11" xfId="0" applyFont="1" applyBorder="1" applyAlignment="1" quotePrefix="1">
      <alignment horizontal="left" vertical="top" wrapText="1"/>
    </xf>
    <xf numFmtId="176" fontId="1" fillId="0" borderId="11" xfId="0" applyNumberFormat="1" applyFont="1" applyFill="1" applyBorder="1" applyAlignment="1">
      <alignment horizontal="center" vertical="center" wrapText="1"/>
    </xf>
    <xf numFmtId="0" fontId="1" fillId="33" borderId="11" xfId="0" applyFont="1" applyFill="1" applyBorder="1" applyAlignment="1" applyProtection="1">
      <alignment horizontal="left" vertical="top" wrapText="1"/>
      <protection/>
    </xf>
    <xf numFmtId="184" fontId="1" fillId="0" borderId="11" xfId="81" applyNumberFormat="1" applyFont="1" applyFill="1" applyBorder="1" applyAlignment="1" applyProtection="1">
      <alignment vertical="center" wrapText="1"/>
      <protection/>
    </xf>
    <xf numFmtId="183" fontId="1" fillId="0" borderId="11" xfId="81" applyNumberFormat="1" applyFont="1" applyFill="1" applyBorder="1" applyAlignment="1" applyProtection="1">
      <alignment vertical="center" wrapText="1"/>
      <protection/>
    </xf>
    <xf numFmtId="0" fontId="1" fillId="0" borderId="11" xfId="68" applyFont="1" applyFill="1" applyBorder="1" applyAlignment="1" applyProtection="1">
      <alignment vertical="top" wrapText="1"/>
      <protection/>
    </xf>
    <xf numFmtId="2" fontId="15" fillId="0" borderId="17" xfId="0" applyNumberFormat="1" applyFont="1" applyFill="1" applyBorder="1" applyAlignment="1">
      <alignment horizontal="center" vertical="center" wrapText="1"/>
    </xf>
    <xf numFmtId="0" fontId="2" fillId="32" borderId="11" xfId="58" applyNumberFormat="1" applyFont="1" applyFill="1" applyBorder="1" applyAlignment="1" applyProtection="1">
      <alignment horizontal="center" vertical="center" wrapText="1"/>
      <protection/>
    </xf>
    <xf numFmtId="175" fontId="1" fillId="0" borderId="11" xfId="81" applyFont="1" applyFill="1" applyBorder="1" applyAlignment="1" applyProtection="1">
      <alignment vertical="center" wrapText="1"/>
      <protection/>
    </xf>
    <xf numFmtId="2" fontId="1" fillId="0" borderId="11" xfId="81" applyNumberFormat="1" applyFont="1" applyFill="1" applyBorder="1" applyAlignment="1">
      <alignment vertical="center" wrapText="1"/>
    </xf>
    <xf numFmtId="2" fontId="1" fillId="0" borderId="11" xfId="81" applyNumberFormat="1" applyFont="1" applyFill="1" applyBorder="1" applyAlignment="1" applyProtection="1">
      <alignment vertical="center" wrapText="1"/>
      <protection/>
    </xf>
    <xf numFmtId="2" fontId="1" fillId="0" borderId="11" xfId="47" applyNumberFormat="1" applyFont="1" applyFill="1" applyBorder="1" applyAlignment="1">
      <alignment horizontal="center" vertical="center" wrapText="1"/>
    </xf>
    <xf numFmtId="176" fontId="1" fillId="0" borderId="0" xfId="0" applyNumberFormat="1" applyFont="1" applyBorder="1" applyAlignment="1">
      <alignment/>
    </xf>
    <xf numFmtId="2" fontId="1" fillId="0" borderId="11" xfId="81" applyNumberFormat="1" applyFont="1" applyFill="1" applyBorder="1" applyAlignment="1">
      <alignment vertical="top" wrapText="1"/>
    </xf>
    <xf numFmtId="2" fontId="1" fillId="0" borderId="11" xfId="47" applyNumberFormat="1" applyFont="1" applyFill="1" applyBorder="1" applyAlignment="1" applyProtection="1">
      <alignment vertical="top" wrapText="1"/>
      <protection/>
    </xf>
    <xf numFmtId="2" fontId="1" fillId="0" borderId="11" xfId="44" applyNumberFormat="1" applyFont="1" applyFill="1" applyBorder="1" applyAlignment="1" applyProtection="1">
      <alignment horizontal="center" vertical="top" wrapText="1"/>
      <protection/>
    </xf>
    <xf numFmtId="2" fontId="20" fillId="0" borderId="11" xfId="0" applyNumberFormat="1" applyFont="1" applyBorder="1" applyAlignment="1">
      <alignment horizontal="center" vertical="top" wrapText="1"/>
    </xf>
    <xf numFmtId="2" fontId="1" fillId="0" borderId="11" xfId="47" applyNumberFormat="1" applyFont="1" applyBorder="1" applyAlignment="1">
      <alignment horizontal="center" vertical="center" wrapText="1"/>
    </xf>
    <xf numFmtId="177" fontId="6" fillId="0" borderId="11" xfId="42" applyNumberFormat="1" applyFont="1" applyBorder="1" applyAlignment="1">
      <alignment horizontal="center" vertical="top" wrapText="1"/>
    </xf>
    <xf numFmtId="0" fontId="1" fillId="0" borderId="11" xfId="44" applyNumberFormat="1" applyFont="1" applyFill="1" applyBorder="1" applyAlignment="1" applyProtection="1">
      <alignment horizontal="center" vertical="center" wrapText="1"/>
      <protection/>
    </xf>
    <xf numFmtId="2" fontId="1" fillId="0" borderId="11" xfId="44" applyNumberFormat="1" applyFont="1" applyFill="1" applyBorder="1" applyAlignment="1" applyProtection="1">
      <alignment horizontal="center" vertical="center" wrapText="1"/>
      <protection/>
    </xf>
    <xf numFmtId="0" fontId="1" fillId="0" borderId="11" xfId="44" applyNumberFormat="1" applyFont="1" applyFill="1" applyBorder="1" applyAlignment="1" applyProtection="1">
      <alignment horizontal="center" vertical="top" wrapText="1"/>
      <protection/>
    </xf>
    <xf numFmtId="175" fontId="1" fillId="0" borderId="11" xfId="44" applyFont="1" applyFill="1" applyBorder="1" applyAlignment="1" applyProtection="1">
      <alignment horizontal="center" vertical="center" wrapText="1"/>
      <protection/>
    </xf>
    <xf numFmtId="2" fontId="6" fillId="0" borderId="0" xfId="0" applyNumberFormat="1" applyFont="1" applyAlignment="1">
      <alignment horizontal="center" vertical="center"/>
    </xf>
    <xf numFmtId="2" fontId="1" fillId="0" borderId="11" xfId="0" applyNumberFormat="1" applyFont="1" applyFill="1" applyBorder="1" applyAlignment="1">
      <alignment horizontal="center"/>
    </xf>
    <xf numFmtId="175" fontId="1" fillId="0" borderId="11" xfId="47" applyNumberFormat="1" applyFont="1" applyFill="1" applyBorder="1" applyAlignment="1" applyProtection="1">
      <alignment vertical="top" wrapText="1"/>
      <protection/>
    </xf>
    <xf numFmtId="175" fontId="7" fillId="0" borderId="17" xfId="0" applyNumberFormat="1" applyFont="1" applyBorder="1" applyAlignment="1" quotePrefix="1">
      <alignment horizontal="center" vertical="top" wrapText="1"/>
    </xf>
    <xf numFmtId="175" fontId="1" fillId="0" borderId="11" xfId="0" applyNumberFormat="1" applyFont="1" applyFill="1" applyBorder="1" applyAlignment="1">
      <alignment horizontal="center" vertical="top" wrapText="1"/>
    </xf>
    <xf numFmtId="175" fontId="1" fillId="0" borderId="11" xfId="0" applyNumberFormat="1" applyFont="1" applyFill="1" applyBorder="1" applyAlignment="1">
      <alignment horizontal="center" vertical="center" wrapText="1"/>
    </xf>
    <xf numFmtId="175" fontId="81" fillId="0" borderId="11" xfId="0" applyNumberFormat="1" applyFont="1" applyFill="1" applyBorder="1" applyAlignment="1">
      <alignment horizontal="center" vertical="center"/>
    </xf>
    <xf numFmtId="175" fontId="5" fillId="0" borderId="11"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wrapText="1"/>
    </xf>
    <xf numFmtId="193" fontId="1" fillId="0" borderId="0" xfId="0" applyNumberFormat="1" applyFont="1" applyFill="1" applyBorder="1" applyAlignment="1">
      <alignment/>
    </xf>
    <xf numFmtId="175" fontId="5" fillId="0" borderId="0" xfId="0" applyNumberFormat="1" applyFont="1" applyFill="1" applyAlignment="1">
      <alignment horizontal="center" vertical="center"/>
    </xf>
    <xf numFmtId="175" fontId="1" fillId="0" borderId="11" xfId="44" applyNumberFormat="1" applyFont="1" applyFill="1" applyBorder="1" applyAlignment="1">
      <alignment horizontal="center" vertical="center" wrapText="1"/>
    </xf>
    <xf numFmtId="175" fontId="79" fillId="0" borderId="11" xfId="44" applyNumberFormat="1" applyFont="1" applyFill="1" applyBorder="1" applyAlignment="1">
      <alignment horizontal="center" vertical="center" wrapText="1"/>
    </xf>
    <xf numFmtId="0" fontId="1" fillId="0" borderId="11" xfId="58" applyNumberFormat="1" applyFont="1" applyFill="1" applyBorder="1" applyAlignment="1" applyProtection="1">
      <alignment horizontal="center" vertical="top" wrapText="1"/>
      <protection/>
    </xf>
    <xf numFmtId="0" fontId="3" fillId="0" borderId="11" xfId="0" applyFont="1" applyFill="1" applyBorder="1" applyAlignment="1">
      <alignment horizontal="left" vertical="top" wrapText="1"/>
    </xf>
    <xf numFmtId="2" fontId="5" fillId="0" borderId="16" xfId="0" applyNumberFormat="1" applyFont="1" applyFill="1" applyBorder="1" applyAlignment="1">
      <alignment horizontal="center"/>
    </xf>
    <xf numFmtId="0" fontId="1" fillId="0" borderId="17" xfId="67" applyFont="1" applyFill="1" applyBorder="1" applyAlignment="1" applyProtection="1">
      <alignment vertical="top" wrapText="1"/>
      <protection/>
    </xf>
    <xf numFmtId="0" fontId="1" fillId="0" borderId="17" xfId="67" applyFont="1" applyFill="1" applyBorder="1" applyAlignment="1" applyProtection="1">
      <alignment horizontal="center" vertical="top" wrapText="1"/>
      <protection/>
    </xf>
    <xf numFmtId="0" fontId="5" fillId="0" borderId="0" xfId="67" applyFont="1" applyFill="1" applyProtection="1">
      <alignment/>
      <protection/>
    </xf>
    <xf numFmtId="1" fontId="5" fillId="0" borderId="0" xfId="0" applyNumberFormat="1" applyFont="1" applyFill="1" applyBorder="1" applyAlignment="1">
      <alignment horizontal="center"/>
    </xf>
    <xf numFmtId="0" fontId="7" fillId="0" borderId="0" xfId="0" applyFont="1" applyFill="1" applyAlignment="1">
      <alignment horizontal="center"/>
    </xf>
    <xf numFmtId="175" fontId="1" fillId="0" borderId="11" xfId="47" applyNumberFormat="1" applyFont="1" applyFill="1" applyBorder="1" applyAlignment="1" applyProtection="1">
      <alignment horizontal="center" vertical="center" wrapText="1"/>
      <protection/>
    </xf>
    <xf numFmtId="175" fontId="14" fillId="0" borderId="11" xfId="0" applyNumberFormat="1" applyFont="1" applyFill="1" applyBorder="1" applyAlignment="1">
      <alignment horizontal="center" vertical="center" wrapText="1"/>
    </xf>
    <xf numFmtId="175" fontId="1" fillId="0" borderId="11" xfId="47" applyNumberFormat="1" applyFont="1" applyFill="1" applyBorder="1" applyAlignment="1">
      <alignment horizontal="center" vertical="center" wrapText="1"/>
    </xf>
    <xf numFmtId="175" fontId="1" fillId="0" borderId="17" xfId="47" applyNumberFormat="1" applyFont="1" applyFill="1" applyBorder="1" applyAlignment="1" applyProtection="1">
      <alignment horizontal="center" vertical="center" wrapText="1"/>
      <protection/>
    </xf>
    <xf numFmtId="175" fontId="1" fillId="0" borderId="11" xfId="47" applyNumberFormat="1" applyFont="1" applyFill="1" applyBorder="1" applyAlignment="1" applyProtection="1">
      <alignment horizontal="center" vertical="center"/>
      <protection/>
    </xf>
    <xf numFmtId="0" fontId="14" fillId="0" borderId="11" xfId="0" applyFont="1" applyBorder="1" applyAlignment="1">
      <alignment horizontal="left" vertical="top" wrapText="1"/>
    </xf>
    <xf numFmtId="2" fontId="1" fillId="0" borderId="11" xfId="44" applyNumberFormat="1" applyFont="1" applyFill="1" applyBorder="1" applyAlignment="1" applyProtection="1">
      <alignment vertical="center" wrapText="1"/>
      <protection/>
    </xf>
    <xf numFmtId="178" fontId="0" fillId="0" borderId="0" xfId="0" applyNumberFormat="1" applyFont="1" applyFill="1" applyBorder="1" applyAlignment="1">
      <alignment horizontal="center" vertical="center"/>
    </xf>
    <xf numFmtId="178" fontId="1" fillId="0" borderId="0" xfId="0" applyNumberFormat="1" applyFont="1" applyFill="1" applyBorder="1" applyAlignment="1">
      <alignment horizontal="center" vertical="top" wrapText="1"/>
    </xf>
    <xf numFmtId="176" fontId="1" fillId="0" borderId="0" xfId="0" applyNumberFormat="1" applyFont="1" applyFill="1" applyBorder="1" applyAlignment="1">
      <alignment horizontal="center" vertical="top" wrapText="1"/>
    </xf>
    <xf numFmtId="175" fontId="1" fillId="0" borderId="0" xfId="47" applyFont="1" applyFill="1" applyBorder="1" applyAlignment="1" applyProtection="1">
      <alignment vertical="center" wrapText="1"/>
      <protection/>
    </xf>
    <xf numFmtId="175" fontId="1" fillId="0" borderId="0" xfId="47" applyFont="1" applyFill="1" applyBorder="1" applyAlignment="1">
      <alignment horizontal="center" vertical="top" wrapText="1"/>
    </xf>
    <xf numFmtId="175" fontId="1" fillId="0" borderId="0" xfId="47" applyFont="1" applyFill="1" applyBorder="1" applyAlignment="1" applyProtection="1">
      <alignment vertical="top" wrapText="1"/>
      <protection/>
    </xf>
    <xf numFmtId="175" fontId="1" fillId="0" borderId="0" xfId="47" applyFont="1" applyFill="1" applyBorder="1" applyAlignment="1">
      <alignment vertical="top" wrapText="1"/>
    </xf>
    <xf numFmtId="0" fontId="5" fillId="0" borderId="0" xfId="0" applyFont="1" applyFill="1" applyBorder="1" applyAlignment="1">
      <alignment horizontal="center" vertical="center"/>
    </xf>
    <xf numFmtId="2" fontId="1" fillId="0" borderId="0" xfId="44" applyNumberFormat="1" applyFont="1" applyFill="1" applyBorder="1" applyAlignment="1">
      <alignment horizontal="center" vertical="center" wrapText="1"/>
    </xf>
    <xf numFmtId="177" fontId="1" fillId="0" borderId="0" xfId="0" applyNumberFormat="1" applyFont="1" applyFill="1" applyBorder="1" applyAlignment="1">
      <alignment horizontal="center" vertical="top" wrapText="1"/>
    </xf>
    <xf numFmtId="185" fontId="1" fillId="0" borderId="0" xfId="47" applyNumberFormat="1" applyFont="1" applyFill="1" applyBorder="1" applyAlignment="1" applyProtection="1">
      <alignment vertical="center" wrapText="1"/>
      <protection/>
    </xf>
    <xf numFmtId="180" fontId="1" fillId="0" borderId="0" xfId="0" applyNumberFormat="1" applyFont="1" applyFill="1" applyBorder="1" applyAlignment="1">
      <alignment horizontal="center" vertical="top" wrapText="1"/>
    </xf>
    <xf numFmtId="2" fontId="79" fillId="0" borderId="0" xfId="44" applyNumberFormat="1" applyFont="1" applyFill="1" applyBorder="1" applyAlignment="1">
      <alignment horizontal="center" vertical="center" wrapText="1"/>
    </xf>
    <xf numFmtId="182" fontId="1" fillId="0" borderId="0" xfId="47" applyNumberFormat="1" applyFont="1" applyFill="1" applyBorder="1" applyAlignment="1" applyProtection="1">
      <alignment vertical="center"/>
      <protection/>
    </xf>
    <xf numFmtId="182" fontId="1" fillId="0" borderId="0" xfId="44" applyNumberFormat="1" applyFont="1" applyFill="1" applyBorder="1" applyAlignment="1">
      <alignment horizontal="center" vertical="top" wrapText="1"/>
    </xf>
    <xf numFmtId="0" fontId="12" fillId="0" borderId="0" xfId="0" applyFont="1" applyFill="1" applyBorder="1" applyAlignment="1">
      <alignment/>
    </xf>
    <xf numFmtId="0" fontId="12" fillId="0" borderId="0" xfId="0" applyFont="1" applyBorder="1" applyAlignment="1">
      <alignment vertical="top" wrapText="1"/>
    </xf>
    <xf numFmtId="2" fontId="1" fillId="0" borderId="0" xfId="0" applyNumberFormat="1" applyFont="1" applyFill="1" applyBorder="1" applyAlignment="1">
      <alignment horizontal="center" vertical="center" wrapText="1"/>
    </xf>
    <xf numFmtId="178" fontId="1" fillId="0" borderId="0" xfId="0" applyNumberFormat="1" applyFont="1" applyBorder="1" applyAlignment="1">
      <alignment horizontal="center" vertical="center"/>
    </xf>
    <xf numFmtId="0" fontId="6" fillId="0" borderId="0" xfId="0" applyFont="1" applyBorder="1" applyAlignment="1">
      <alignment/>
    </xf>
    <xf numFmtId="178" fontId="1" fillId="0" borderId="0" xfId="0" applyNumberFormat="1" applyFont="1" applyBorder="1" applyAlignment="1">
      <alignment/>
    </xf>
    <xf numFmtId="180" fontId="1" fillId="0" borderId="0" xfId="0" applyNumberFormat="1" applyFont="1" applyBorder="1" applyAlignment="1">
      <alignment/>
    </xf>
    <xf numFmtId="175" fontId="1" fillId="0" borderId="0" xfId="44" applyFont="1" applyFill="1" applyBorder="1" applyAlignment="1" applyProtection="1">
      <alignment horizontal="center" vertical="center" wrapText="1"/>
      <protection/>
    </xf>
    <xf numFmtId="0" fontId="1" fillId="0" borderId="0" xfId="68" applyFont="1" applyBorder="1" applyProtection="1">
      <alignment/>
      <protection/>
    </xf>
    <xf numFmtId="0" fontId="6" fillId="0" borderId="0" xfId="0" applyFont="1" applyBorder="1" applyAlignment="1">
      <alignment vertical="top" wrapText="1"/>
    </xf>
    <xf numFmtId="175" fontId="1" fillId="0" borderId="0" xfId="81" applyFont="1" applyFill="1" applyBorder="1" applyAlignment="1">
      <alignment horizontal="center" vertical="center" wrapText="1"/>
    </xf>
    <xf numFmtId="0" fontId="7" fillId="0" borderId="0" xfId="0" applyNumberFormat="1" applyFont="1" applyFill="1" applyBorder="1" applyAlignment="1" quotePrefix="1">
      <alignment horizontal="center" vertical="center" wrapText="1"/>
    </xf>
    <xf numFmtId="175" fontId="1" fillId="0" borderId="0" xfId="45" applyFont="1" applyFill="1" applyBorder="1" applyAlignment="1">
      <alignment horizontal="center" vertical="top" wrapText="1"/>
    </xf>
    <xf numFmtId="184" fontId="1" fillId="0" borderId="0" xfId="47" applyNumberFormat="1" applyFont="1" applyFill="1" applyBorder="1" applyAlignment="1">
      <alignment horizontal="center" vertical="center" wrapText="1"/>
    </xf>
    <xf numFmtId="175" fontId="1" fillId="0" borderId="0" xfId="47" applyFont="1" applyFill="1" applyBorder="1" applyAlignment="1">
      <alignment horizontal="center" vertical="center" wrapText="1"/>
    </xf>
    <xf numFmtId="0" fontId="1" fillId="0" borderId="0" xfId="0" applyFont="1" applyFill="1" applyBorder="1" applyAlignment="1">
      <alignment horizontal="center" vertical="center" wrapText="1"/>
    </xf>
    <xf numFmtId="175" fontId="1" fillId="0" borderId="0" xfId="44" applyFont="1" applyFill="1" applyBorder="1" applyAlignment="1">
      <alignment horizontal="center" vertical="center" wrapText="1"/>
    </xf>
    <xf numFmtId="0" fontId="1" fillId="0" borderId="0" xfId="0" applyFont="1" applyBorder="1" applyAlignment="1">
      <alignment horizontal="center" vertical="center"/>
    </xf>
    <xf numFmtId="2" fontId="1" fillId="0" borderId="0" xfId="42" applyNumberFormat="1" applyFont="1" applyFill="1" applyBorder="1" applyAlignment="1" applyProtection="1">
      <alignment horizontal="center" vertical="center" wrapText="1"/>
      <protection/>
    </xf>
    <xf numFmtId="0" fontId="1" fillId="0" borderId="0" xfId="0" applyFont="1" applyBorder="1" applyAlignment="1" applyProtection="1">
      <alignment/>
      <protection/>
    </xf>
    <xf numFmtId="180" fontId="1" fillId="0" borderId="0" xfId="0" applyNumberFormat="1" applyFont="1" applyBorder="1" applyAlignment="1">
      <alignment horizontal="center" vertical="center"/>
    </xf>
    <xf numFmtId="181" fontId="1" fillId="0" borderId="0" xfId="0" applyNumberFormat="1" applyFont="1" applyBorder="1" applyAlignment="1">
      <alignment horizontal="center" vertical="center"/>
    </xf>
    <xf numFmtId="2" fontId="1" fillId="0" borderId="0" xfId="42" applyNumberFormat="1" applyFont="1" applyFill="1" applyBorder="1" applyAlignment="1">
      <alignment horizontal="center" vertical="center" wrapText="1"/>
    </xf>
    <xf numFmtId="2" fontId="1" fillId="0" borderId="0" xfId="47" applyNumberFormat="1" applyFont="1" applyFill="1" applyBorder="1" applyAlignment="1" applyProtection="1">
      <alignment horizontal="center" vertical="center" wrapText="1"/>
      <protection/>
    </xf>
    <xf numFmtId="0" fontId="6" fillId="0" borderId="0" xfId="0" applyFont="1" applyBorder="1" applyAlignment="1" applyProtection="1">
      <alignment/>
      <protection/>
    </xf>
    <xf numFmtId="0" fontId="12" fillId="0" borderId="0" xfId="0" applyFont="1" applyBorder="1" applyAlignment="1" applyProtection="1">
      <alignment/>
      <protection/>
    </xf>
    <xf numFmtId="192" fontId="12" fillId="0" borderId="0" xfId="0" applyNumberFormat="1" applyFont="1" applyBorder="1" applyAlignment="1" applyProtection="1">
      <alignment/>
      <protection/>
    </xf>
    <xf numFmtId="0" fontId="6" fillId="0" borderId="0" xfId="0" applyFont="1" applyFill="1" applyBorder="1" applyAlignment="1" applyProtection="1">
      <alignment/>
      <protection/>
    </xf>
    <xf numFmtId="0" fontId="7" fillId="0" borderId="0" xfId="0" applyNumberFormat="1" applyFont="1" applyBorder="1" applyAlignment="1" quotePrefix="1">
      <alignment horizontal="center" vertical="top" wrapText="1"/>
    </xf>
    <xf numFmtId="0" fontId="16" fillId="0" borderId="0" xfId="0" applyFont="1" applyBorder="1" applyAlignment="1">
      <alignment/>
    </xf>
    <xf numFmtId="175" fontId="1" fillId="0" borderId="0" xfId="42" applyFont="1" applyFill="1" applyBorder="1" applyAlignment="1" applyProtection="1">
      <alignment vertical="top" wrapText="1"/>
      <protection/>
    </xf>
    <xf numFmtId="0" fontId="0" fillId="0" borderId="0" xfId="0" applyBorder="1" applyAlignment="1">
      <alignment/>
    </xf>
    <xf numFmtId="0" fontId="6" fillId="0" borderId="0" xfId="0" applyFont="1" applyBorder="1" applyAlignment="1">
      <alignment/>
    </xf>
    <xf numFmtId="2" fontId="6" fillId="0" borderId="0" xfId="0" applyNumberFormat="1" applyFont="1" applyBorder="1" applyAlignment="1">
      <alignment/>
    </xf>
    <xf numFmtId="175" fontId="1" fillId="0" borderId="0" xfId="42" applyNumberFormat="1" applyFont="1" applyFill="1" applyBorder="1" applyAlignment="1" applyProtection="1">
      <alignment vertical="top" wrapText="1"/>
      <protection/>
    </xf>
    <xf numFmtId="0" fontId="5" fillId="0" borderId="0" xfId="0" applyFont="1" applyFill="1" applyBorder="1" applyAlignment="1">
      <alignment vertical="center"/>
    </xf>
    <xf numFmtId="4" fontId="81" fillId="0" borderId="0" xfId="0" applyNumberFormat="1" applyFont="1" applyFill="1" applyBorder="1" applyAlignment="1">
      <alignment horizontal="center" vertical="center"/>
    </xf>
    <xf numFmtId="0" fontId="18" fillId="0" borderId="0" xfId="0" applyFont="1" applyFill="1" applyBorder="1" applyAlignment="1">
      <alignment vertical="center"/>
    </xf>
    <xf numFmtId="4" fontId="5" fillId="0" borderId="0" xfId="0" applyNumberFormat="1" applyFont="1" applyFill="1" applyBorder="1" applyAlignment="1">
      <alignment horizontal="center" vertical="center"/>
    </xf>
    <xf numFmtId="0" fontId="6" fillId="0" borderId="0" xfId="0" applyFont="1" applyFill="1" applyBorder="1" applyAlignment="1">
      <alignment/>
    </xf>
    <xf numFmtId="49" fontId="6" fillId="0" borderId="0" xfId="0" applyNumberFormat="1" applyFont="1" applyBorder="1" applyAlignment="1">
      <alignment horizontal="center" vertical="top" wrapText="1"/>
    </xf>
    <xf numFmtId="49" fontId="13" fillId="0" borderId="0" xfId="0" applyNumberFormat="1" applyFont="1" applyBorder="1" applyAlignment="1">
      <alignment vertical="top" wrapText="1"/>
    </xf>
    <xf numFmtId="0" fontId="6" fillId="0" borderId="0" xfId="0" applyFont="1" applyBorder="1" applyAlignment="1">
      <alignment/>
    </xf>
    <xf numFmtId="179" fontId="1" fillId="0" borderId="0" xfId="0" applyNumberFormat="1" applyFont="1" applyFill="1" applyBorder="1" applyAlignment="1">
      <alignment horizontal="center" vertical="top" wrapText="1"/>
    </xf>
    <xf numFmtId="2" fontId="28" fillId="0" borderId="0" xfId="0" applyNumberFormat="1" applyFont="1" applyFill="1" applyBorder="1" applyAlignment="1">
      <alignment horizontal="center" vertical="top"/>
    </xf>
    <xf numFmtId="175" fontId="1" fillId="0" borderId="0" xfId="44"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horizontal="center" vertical="top"/>
    </xf>
    <xf numFmtId="0" fontId="1" fillId="0" borderId="0" xfId="0" applyFont="1" applyBorder="1" applyAlignment="1">
      <alignment horizontal="center" vertical="top"/>
    </xf>
    <xf numFmtId="175" fontId="62" fillId="0" borderId="0" xfId="44" applyFont="1" applyBorder="1" applyAlignment="1">
      <alignment vertical="center" wrapText="1"/>
    </xf>
    <xf numFmtId="2" fontId="79" fillId="0" borderId="0" xfId="0" applyNumberFormat="1" applyFont="1" applyFill="1" applyBorder="1" applyAlignment="1">
      <alignment horizontal="center" vertical="center" wrapText="1"/>
    </xf>
    <xf numFmtId="0" fontId="6" fillId="0" borderId="0" xfId="0" applyFont="1" applyFill="1" applyBorder="1" applyAlignment="1">
      <alignment/>
    </xf>
    <xf numFmtId="0" fontId="1" fillId="0" borderId="0" xfId="0" applyFont="1" applyFill="1" applyBorder="1" applyAlignment="1">
      <alignment horizontal="center" vertical="top"/>
    </xf>
    <xf numFmtId="175" fontId="1" fillId="0" borderId="11" xfId="81" applyNumberFormat="1" applyFont="1" applyFill="1" applyBorder="1" applyAlignment="1">
      <alignment horizontal="center" vertical="center" wrapText="1"/>
    </xf>
    <xf numFmtId="175" fontId="7" fillId="0" borderId="11" xfId="0" applyNumberFormat="1" applyFont="1" applyFill="1" applyBorder="1" applyAlignment="1" quotePrefix="1">
      <alignment horizontal="center" vertical="center" wrapText="1"/>
    </xf>
    <xf numFmtId="175" fontId="1" fillId="0" borderId="11" xfId="42" applyNumberFormat="1" applyFont="1" applyFill="1" applyBorder="1" applyAlignment="1">
      <alignment horizontal="center" vertical="center" wrapText="1"/>
    </xf>
    <xf numFmtId="175" fontId="7" fillId="0" borderId="14" xfId="0" applyNumberFormat="1" applyFont="1" applyFill="1" applyBorder="1" applyAlignment="1" quotePrefix="1">
      <alignment horizontal="center" vertical="center" wrapText="1"/>
    </xf>
    <xf numFmtId="175" fontId="1" fillId="0" borderId="11" xfId="42" applyNumberFormat="1" applyFont="1" applyFill="1" applyBorder="1" applyAlignment="1">
      <alignment horizontal="center" vertical="top" wrapText="1"/>
    </xf>
    <xf numFmtId="175" fontId="1" fillId="0" borderId="11" xfId="45" applyNumberFormat="1" applyFont="1" applyFill="1" applyBorder="1" applyAlignment="1">
      <alignment horizontal="center" vertical="top" wrapText="1"/>
    </xf>
    <xf numFmtId="0" fontId="79" fillId="0" borderId="0" xfId="0" applyFont="1" applyFill="1" applyBorder="1" applyAlignment="1">
      <alignment horizontal="center" vertical="top" wrapText="1"/>
    </xf>
    <xf numFmtId="0" fontId="6" fillId="0" borderId="0" xfId="0" applyFont="1" applyBorder="1" applyAlignment="1">
      <alignment vertical="center"/>
    </xf>
    <xf numFmtId="0" fontId="21" fillId="0" borderId="0" xfId="0" applyFont="1" applyBorder="1" applyAlignment="1" applyProtection="1">
      <alignment/>
      <protection/>
    </xf>
    <xf numFmtId="175" fontId="1" fillId="0" borderId="0" xfId="81" applyFont="1" applyFill="1" applyBorder="1" applyAlignment="1" applyProtection="1">
      <alignment vertical="top" wrapText="1"/>
      <protection/>
    </xf>
    <xf numFmtId="0" fontId="12" fillId="0" borderId="0"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0" fillId="0" borderId="0" xfId="0" applyFont="1" applyBorder="1" applyAlignment="1" applyProtection="1">
      <alignment/>
      <protection/>
    </xf>
    <xf numFmtId="0" fontId="19" fillId="0" borderId="0" xfId="0" applyFont="1" applyBorder="1" applyAlignment="1">
      <alignment/>
    </xf>
    <xf numFmtId="0" fontId="12" fillId="0" borderId="12" xfId="0" applyFont="1" applyBorder="1" applyAlignment="1">
      <alignment/>
    </xf>
    <xf numFmtId="0" fontId="0" fillId="0" borderId="12" xfId="0" applyBorder="1" applyAlignment="1">
      <alignment/>
    </xf>
    <xf numFmtId="0" fontId="12" fillId="0" borderId="12" xfId="0" applyFont="1" applyBorder="1" applyAlignment="1">
      <alignment vertical="top" wrapText="1"/>
    </xf>
    <xf numFmtId="2" fontId="1" fillId="0" borderId="12"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183" fontId="1" fillId="0" borderId="0" xfId="81" applyNumberFormat="1" applyFont="1" applyFill="1" applyBorder="1" applyAlignment="1">
      <alignment vertical="top" wrapText="1"/>
    </xf>
    <xf numFmtId="4" fontId="1" fillId="0" borderId="0" xfId="44" applyNumberFormat="1" applyFont="1" applyFill="1" applyBorder="1" applyAlignment="1" applyProtection="1">
      <alignment horizontal="center" vertical="top" wrapText="1"/>
      <protection/>
    </xf>
    <xf numFmtId="0" fontId="12" fillId="0" borderId="0" xfId="0" applyFont="1" applyFill="1" applyBorder="1" applyAlignment="1" applyProtection="1">
      <alignment/>
      <protection/>
    </xf>
    <xf numFmtId="176" fontId="6" fillId="0" borderId="0" xfId="0" applyNumberFormat="1" applyFont="1" applyBorder="1" applyAlignment="1">
      <alignment/>
    </xf>
    <xf numFmtId="0" fontId="20" fillId="0" borderId="0" xfId="0" applyFont="1" applyBorder="1" applyAlignment="1">
      <alignment horizontal="center" vertical="top" wrapText="1"/>
    </xf>
    <xf numFmtId="175" fontId="1" fillId="0" borderId="0" xfId="47" applyFont="1" applyBorder="1" applyAlignment="1">
      <alignment vertical="top" wrapText="1"/>
    </xf>
    <xf numFmtId="176" fontId="6" fillId="0" borderId="0" xfId="0" applyNumberFormat="1" applyFont="1" applyBorder="1" applyAlignment="1">
      <alignment horizontal="center" vertical="center"/>
    </xf>
    <xf numFmtId="186" fontId="12" fillId="0" borderId="0" xfId="0" applyNumberFormat="1" applyFont="1" applyBorder="1" applyAlignment="1">
      <alignment/>
    </xf>
    <xf numFmtId="0" fontId="1" fillId="0" borderId="0" xfId="0" applyFont="1" applyFill="1" applyBorder="1" applyAlignment="1" applyProtection="1">
      <alignment/>
      <protection/>
    </xf>
    <xf numFmtId="183" fontId="1" fillId="0" borderId="0" xfId="42" applyNumberFormat="1" applyFont="1" applyFill="1" applyBorder="1" applyAlignment="1" applyProtection="1">
      <alignment vertical="top" wrapText="1"/>
      <protection/>
    </xf>
    <xf numFmtId="0" fontId="7" fillId="0" borderId="0" xfId="0" applyFont="1" applyBorder="1" applyAlignment="1">
      <alignment vertical="top" wrapText="1"/>
    </xf>
    <xf numFmtId="176" fontId="0" fillId="0" borderId="0" xfId="0" applyNumberFormat="1" applyFont="1" applyBorder="1" applyAlignment="1">
      <alignment/>
    </xf>
    <xf numFmtId="0" fontId="1" fillId="34" borderId="0" xfId="0" applyFont="1" applyFill="1" applyBorder="1" applyAlignment="1">
      <alignment horizontal="center" vertical="top" wrapText="1"/>
    </xf>
    <xf numFmtId="184" fontId="1" fillId="0" borderId="0" xfId="47" applyNumberFormat="1" applyFont="1" applyFill="1" applyBorder="1" applyAlignment="1" applyProtection="1">
      <alignment vertical="top" wrapText="1"/>
      <protection/>
    </xf>
    <xf numFmtId="0" fontId="6" fillId="0" borderId="0" xfId="67" applyFont="1" applyBorder="1" applyProtection="1">
      <alignment/>
      <protection/>
    </xf>
    <xf numFmtId="175" fontId="6" fillId="0" borderId="0" xfId="42" applyFont="1" applyBorder="1" applyAlignment="1">
      <alignment horizontal="center" vertical="top" wrapText="1"/>
    </xf>
    <xf numFmtId="176" fontId="0" fillId="0" borderId="0" xfId="0" applyNumberFormat="1" applyBorder="1" applyAlignment="1">
      <alignment/>
    </xf>
    <xf numFmtId="2" fontId="1" fillId="0" borderId="0" xfId="44" applyNumberFormat="1" applyFont="1" applyFill="1" applyBorder="1" applyAlignment="1" applyProtection="1">
      <alignment horizontal="center" vertical="center" wrapText="1"/>
      <protection locked="0"/>
    </xf>
    <xf numFmtId="187" fontId="12" fillId="0" borderId="0" xfId="0" applyNumberFormat="1" applyFont="1" applyBorder="1" applyAlignment="1" applyProtection="1">
      <alignment/>
      <protection/>
    </xf>
    <xf numFmtId="171" fontId="12" fillId="0" borderId="0" xfId="0" applyNumberFormat="1" applyFont="1" applyBorder="1" applyAlignment="1" applyProtection="1">
      <alignment/>
      <protection/>
    </xf>
    <xf numFmtId="0" fontId="12" fillId="0" borderId="12" xfId="0" applyFont="1" applyBorder="1" applyAlignment="1" applyProtection="1">
      <alignment/>
      <protection/>
    </xf>
    <xf numFmtId="0" fontId="1" fillId="0" borderId="12" xfId="0" applyFont="1" applyBorder="1" applyAlignment="1" applyProtection="1">
      <alignment/>
      <protection/>
    </xf>
    <xf numFmtId="0" fontId="1" fillId="0" borderId="0" xfId="62" applyFont="1" applyFill="1" applyAlignment="1" applyProtection="1">
      <alignment horizontal="left" wrapText="1"/>
      <protection/>
    </xf>
    <xf numFmtId="175" fontId="1" fillId="0" borderId="0" xfId="44" applyFont="1" applyFill="1" applyAlignment="1" applyProtection="1">
      <alignment wrapText="1"/>
      <protection/>
    </xf>
    <xf numFmtId="0" fontId="7" fillId="0" borderId="16" xfId="0" applyNumberFormat="1" applyFont="1" applyBorder="1" applyAlignment="1">
      <alignment horizontal="center"/>
    </xf>
    <xf numFmtId="0" fontId="4" fillId="0" borderId="0" xfId="0" applyFont="1" applyBorder="1" applyAlignment="1">
      <alignment wrapText="1"/>
    </xf>
    <xf numFmtId="0" fontId="4" fillId="0" borderId="11" xfId="0" applyFont="1" applyBorder="1" applyAlignment="1">
      <alignment horizontal="center" vertical="center" wrapText="1"/>
    </xf>
    <xf numFmtId="0" fontId="41" fillId="0" borderId="11" xfId="0" applyFont="1" applyBorder="1" applyAlignment="1" quotePrefix="1">
      <alignment horizontal="center" wrapText="1"/>
    </xf>
    <xf numFmtId="0" fontId="3" fillId="0" borderId="11" xfId="0" applyFont="1" applyBorder="1" applyAlignment="1">
      <alignment horizontal="left" vertical="center" wrapText="1"/>
    </xf>
    <xf numFmtId="2" fontId="3" fillId="0" borderId="11" xfId="0" applyNumberFormat="1" applyFont="1" applyBorder="1" applyAlignment="1">
      <alignment horizontal="center" vertical="center" wrapText="1"/>
    </xf>
    <xf numFmtId="0" fontId="3" fillId="0" borderId="11" xfId="0" applyFont="1" applyBorder="1" applyAlignment="1">
      <alignment horizontal="left" vertical="top" wrapText="1"/>
    </xf>
    <xf numFmtId="0" fontId="4" fillId="0" borderId="11" xfId="0" applyFont="1" applyBorder="1" applyAlignment="1">
      <alignment horizontal="center" wrapText="1"/>
    </xf>
    <xf numFmtId="0" fontId="4" fillId="0" borderId="11" xfId="0" applyFont="1" applyBorder="1" applyAlignment="1">
      <alignment horizontal="left" vertical="center" wrapText="1"/>
    </xf>
    <xf numFmtId="0" fontId="3" fillId="0" borderId="11"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11" xfId="0" applyFont="1" applyBorder="1" applyAlignment="1">
      <alignment horizontal="center" vertical="top" wrapText="1"/>
    </xf>
    <xf numFmtId="2" fontId="4" fillId="0" borderId="11" xfId="0" applyNumberFormat="1" applyFont="1" applyBorder="1" applyAlignment="1">
      <alignment horizontal="center" wrapText="1"/>
    </xf>
    <xf numFmtId="0" fontId="4" fillId="0" borderId="11" xfId="0" applyNumberFormat="1" applyFont="1" applyBorder="1" applyAlignment="1">
      <alignment horizontal="center" vertical="center" wrapText="1"/>
    </xf>
    <xf numFmtId="0" fontId="4" fillId="0" borderId="11" xfId="0" applyNumberFormat="1" applyFont="1" applyBorder="1" applyAlignment="1">
      <alignment horizontal="center"/>
    </xf>
    <xf numFmtId="0" fontId="4" fillId="0" borderId="11" xfId="0" applyNumberFormat="1" applyFont="1" applyBorder="1" applyAlignment="1">
      <alignment horizontal="center" vertical="top" wrapText="1"/>
    </xf>
    <xf numFmtId="49" fontId="4" fillId="0" borderId="11" xfId="0" applyNumberFormat="1" applyFont="1" applyBorder="1" applyAlignment="1">
      <alignment horizontal="center" vertical="top" wrapText="1"/>
    </xf>
    <xf numFmtId="0" fontId="4" fillId="0" borderId="11" xfId="0" applyNumberFormat="1" applyFont="1" applyBorder="1" applyAlignment="1">
      <alignment horizontal="left" vertical="top" wrapText="1"/>
    </xf>
    <xf numFmtId="2" fontId="4" fillId="0" borderId="11" xfId="0" applyNumberFormat="1" applyFont="1" applyFill="1" applyBorder="1" applyAlignment="1">
      <alignment horizontal="center" vertical="top" wrapText="1"/>
    </xf>
    <xf numFmtId="2" fontId="3" fillId="0" borderId="11" xfId="0" applyNumberFormat="1" applyFont="1" applyBorder="1" applyAlignment="1">
      <alignment horizontal="center" vertical="top" wrapText="1"/>
    </xf>
    <xf numFmtId="0" fontId="4" fillId="0" borderId="0" xfId="0" applyNumberFormat="1" applyFont="1" applyAlignment="1">
      <alignment/>
    </xf>
    <xf numFmtId="0" fontId="3" fillId="0" borderId="0" xfId="0" applyNumberFormat="1" applyFont="1" applyAlignment="1">
      <alignment horizontal="center"/>
    </xf>
    <xf numFmtId="0" fontId="4" fillId="0" borderId="16" xfId="0" applyNumberFormat="1" applyFont="1" applyBorder="1" applyAlignment="1">
      <alignment horizontal="center"/>
    </xf>
    <xf numFmtId="0" fontId="4" fillId="0" borderId="11" xfId="0" applyNumberFormat="1" applyFont="1" applyBorder="1" applyAlignment="1">
      <alignment horizontal="left" vertical="center" wrapText="1"/>
    </xf>
    <xf numFmtId="0" fontId="3" fillId="0" borderId="11" xfId="0" applyNumberFormat="1" applyFont="1" applyBorder="1" applyAlignment="1">
      <alignment horizontal="left" vertical="top" wrapText="1"/>
    </xf>
    <xf numFmtId="0" fontId="4" fillId="0" borderId="11" xfId="0" applyNumberFormat="1" applyFont="1" applyFill="1" applyBorder="1" applyAlignment="1">
      <alignment horizontal="left" vertical="center" wrapText="1"/>
    </xf>
    <xf numFmtId="194" fontId="1" fillId="0" borderId="11" xfId="47" applyNumberFormat="1" applyFont="1" applyFill="1" applyBorder="1" applyAlignment="1" applyProtection="1">
      <alignment vertical="center" wrapText="1"/>
      <protection/>
    </xf>
    <xf numFmtId="0" fontId="14" fillId="0" borderId="11" xfId="0" applyNumberFormat="1" applyFont="1" applyFill="1" applyBorder="1" applyAlignment="1">
      <alignment horizontal="left" vertical="center" wrapText="1"/>
    </xf>
    <xf numFmtId="2" fontId="14" fillId="0" borderId="11" xfId="0" applyNumberFormat="1" applyFont="1" applyFill="1" applyBorder="1" applyAlignment="1">
      <alignment horizontal="left" vertical="top" wrapText="1"/>
    </xf>
    <xf numFmtId="0" fontId="12" fillId="0" borderId="0" xfId="0" applyFont="1" applyAlignment="1">
      <alignment horizontal="left"/>
    </xf>
    <xf numFmtId="0" fontId="12" fillId="0" borderId="0" xfId="0" applyFont="1" applyFill="1" applyAlignment="1">
      <alignment horizontal="left"/>
    </xf>
    <xf numFmtId="0" fontId="14" fillId="0" borderId="11" xfId="0" applyNumberFormat="1" applyFont="1" applyBorder="1" applyAlignment="1">
      <alignment horizontal="left" vertical="top" wrapText="1"/>
    </xf>
    <xf numFmtId="0" fontId="14" fillId="0" borderId="11" xfId="0" applyFont="1" applyFill="1" applyBorder="1" applyAlignment="1" applyProtection="1">
      <alignment horizontal="left" vertical="top"/>
      <protection/>
    </xf>
    <xf numFmtId="0" fontId="6" fillId="0" borderId="13" xfId="0" applyFont="1" applyBorder="1" applyAlignment="1" quotePrefix="1">
      <alignment horizontal="center" vertical="top" wrapText="1"/>
    </xf>
    <xf numFmtId="0" fontId="8" fillId="0" borderId="13" xfId="0" applyFont="1" applyBorder="1" applyAlignment="1" quotePrefix="1">
      <alignment horizontal="center" vertical="top" wrapText="1"/>
    </xf>
    <xf numFmtId="0" fontId="6" fillId="0" borderId="13" xfId="0" applyNumberFormat="1" applyFont="1" applyBorder="1" applyAlignment="1" quotePrefix="1">
      <alignment horizontal="center" vertical="top" wrapText="1"/>
    </xf>
    <xf numFmtId="175" fontId="6" fillId="0" borderId="13" xfId="42" applyFont="1" applyBorder="1" applyAlignment="1">
      <alignment horizontal="center" vertical="top" wrapText="1"/>
    </xf>
    <xf numFmtId="49" fontId="6" fillId="0" borderId="13" xfId="42" applyNumberFormat="1" applyFont="1" applyBorder="1" applyAlignment="1" quotePrefix="1">
      <alignment horizontal="center" vertical="top" wrapText="1"/>
    </xf>
    <xf numFmtId="0" fontId="1" fillId="0" borderId="13" xfId="0" applyFont="1" applyFill="1" applyBorder="1" applyAlignment="1" applyProtection="1">
      <alignment horizontal="center" vertical="top" wrapText="1"/>
      <protection/>
    </xf>
    <xf numFmtId="0" fontId="1" fillId="0" borderId="13" xfId="0" applyFont="1" applyFill="1" applyBorder="1" applyAlignment="1" applyProtection="1">
      <alignment horizontal="left" vertical="top" wrapText="1"/>
      <protection/>
    </xf>
    <xf numFmtId="175" fontId="1" fillId="0" borderId="13" xfId="47" applyFont="1" applyFill="1" applyBorder="1" applyAlignment="1" applyProtection="1">
      <alignment horizontal="center" vertical="top"/>
      <protection locked="0"/>
    </xf>
    <xf numFmtId="175" fontId="1" fillId="0" borderId="13" xfId="47" applyFont="1" applyFill="1" applyBorder="1" applyAlignment="1" applyProtection="1">
      <alignment vertical="center" wrapText="1"/>
      <protection/>
    </xf>
    <xf numFmtId="0" fontId="4" fillId="0" borderId="11" xfId="0" applyFont="1" applyBorder="1" applyAlignment="1">
      <alignment horizontal="center" vertical="center" wrapText="1"/>
    </xf>
    <xf numFmtId="0" fontId="23" fillId="0" borderId="11" xfId="0" applyFont="1" applyBorder="1" applyAlignment="1">
      <alignment wrapText="1"/>
    </xf>
    <xf numFmtId="0" fontId="4" fillId="0" borderId="11" xfId="0" applyFont="1" applyBorder="1" applyAlignment="1" quotePrefix="1">
      <alignment horizontal="center" vertical="center" wrapText="1"/>
    </xf>
    <xf numFmtId="0" fontId="4" fillId="0" borderId="0" xfId="0" applyFont="1" applyBorder="1" applyAlignment="1">
      <alignment wrapText="1"/>
    </xf>
    <xf numFmtId="0" fontId="3" fillId="0" borderId="0" xfId="0" applyFont="1" applyBorder="1" applyAlignment="1">
      <alignment horizontal="center" wrapText="1"/>
    </xf>
    <xf numFmtId="0" fontId="3" fillId="0" borderId="0" xfId="0" applyFont="1" applyFill="1" applyBorder="1" applyAlignment="1">
      <alignment horizontal="center" vertical="center" wrapText="1"/>
    </xf>
    <xf numFmtId="0" fontId="4" fillId="0" borderId="16" xfId="0" applyFont="1" applyBorder="1" applyAlignment="1">
      <alignment horizontal="left" wrapText="1"/>
    </xf>
    <xf numFmtId="0" fontId="1" fillId="0" borderId="0" xfId="0" applyNumberFormat="1" applyFont="1" applyAlignment="1">
      <alignment/>
    </xf>
    <xf numFmtId="0" fontId="40"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4" fillId="0" borderId="0" xfId="0" applyNumberFormat="1" applyFont="1" applyAlignment="1">
      <alignment horizontal="center"/>
    </xf>
    <xf numFmtId="0" fontId="4" fillId="0" borderId="0" xfId="0" applyNumberFormat="1" applyFont="1" applyBorder="1" applyAlignment="1">
      <alignment/>
    </xf>
    <xf numFmtId="0" fontId="1" fillId="0" borderId="11" xfId="0" applyFont="1" applyBorder="1" applyAlignment="1">
      <alignment horizontal="center" vertical="center" wrapText="1"/>
    </xf>
    <xf numFmtId="0" fontId="7" fillId="0" borderId="0" xfId="0" applyFont="1" applyFill="1" applyAlignment="1">
      <alignment horizontal="center"/>
    </xf>
    <xf numFmtId="0" fontId="0" fillId="0" borderId="11" xfId="0" applyBorder="1" applyAlignment="1">
      <alignment horizontal="center" vertical="center" wrapText="1"/>
    </xf>
    <xf numFmtId="2" fontId="1" fillId="0" borderId="11" xfId="0" applyNumberFormat="1" applyFont="1" applyBorder="1" applyAlignment="1">
      <alignment horizontal="center" vertical="center" wrapText="1"/>
    </xf>
    <xf numFmtId="0" fontId="3" fillId="0" borderId="0" xfId="0" applyNumberFormat="1" applyFont="1" applyBorder="1" applyAlignment="1">
      <alignment horizontal="center" vertical="top" wrapText="1"/>
    </xf>
    <xf numFmtId="0" fontId="4" fillId="0" borderId="0" xfId="0" applyNumberFormat="1" applyFont="1" applyBorder="1" applyAlignment="1">
      <alignment horizontal="center" vertical="top" wrapText="1"/>
    </xf>
    <xf numFmtId="0" fontId="12" fillId="0" borderId="0" xfId="0" applyFont="1" applyAlignment="1">
      <alignment horizontal="center" vertical="top" wrapText="1"/>
    </xf>
    <xf numFmtId="0" fontId="3" fillId="0" borderId="0" xfId="0" applyFont="1" applyAlignment="1">
      <alignment horizontal="center" vertical="top" wrapText="1"/>
    </xf>
    <xf numFmtId="0" fontId="17" fillId="0" borderId="0" xfId="0" applyFont="1" applyAlignment="1">
      <alignment horizontal="center" vertical="top" wrapText="1"/>
    </xf>
    <xf numFmtId="43" fontId="1" fillId="0" borderId="0" xfId="44" applyNumberFormat="1" applyFont="1" applyFill="1" applyAlignment="1" applyProtection="1">
      <alignment horizontal="left" vertical="top" wrapText="1"/>
      <protection/>
    </xf>
    <xf numFmtId="0" fontId="0" fillId="0" borderId="0" xfId="0" applyAlignment="1">
      <alignment horizontal="left" vertical="top" wrapText="1"/>
    </xf>
    <xf numFmtId="0" fontId="5" fillId="0" borderId="11" xfId="0" applyFont="1" applyBorder="1" applyAlignment="1">
      <alignment horizontal="center" vertical="center" wrapText="1"/>
    </xf>
    <xf numFmtId="0" fontId="1" fillId="0" borderId="0" xfId="0" applyFont="1" applyAlignment="1">
      <alignment horizontal="left" vertical="top" wrapText="1"/>
    </xf>
    <xf numFmtId="43" fontId="1" fillId="0" borderId="0" xfId="44" applyNumberFormat="1" applyFont="1" applyFill="1" applyAlignment="1" applyProtection="1">
      <alignment horizontal="right"/>
      <protection/>
    </xf>
    <xf numFmtId="0" fontId="1" fillId="0" borderId="0" xfId="0" applyFont="1" applyAlignment="1">
      <alignment horizontal="left" vertical="center" wrapText="1"/>
    </xf>
    <xf numFmtId="0" fontId="0" fillId="0" borderId="0" xfId="0" applyAlignment="1">
      <alignment horizontal="left" vertical="center" wrapText="1"/>
    </xf>
    <xf numFmtId="43" fontId="1" fillId="0" borderId="0" xfId="42" applyNumberFormat="1" applyFont="1" applyFill="1" applyAlignment="1" applyProtection="1">
      <alignment horizontal="right"/>
      <protection/>
    </xf>
    <xf numFmtId="43" fontId="1" fillId="0" borderId="0" xfId="42" applyNumberFormat="1" applyFont="1" applyFill="1" applyBorder="1" applyAlignment="1" applyProtection="1">
      <alignment horizontal="right"/>
      <protection/>
    </xf>
    <xf numFmtId="0" fontId="3" fillId="0" borderId="16" xfId="0" applyNumberFormat="1" applyFont="1" applyBorder="1" applyAlignment="1">
      <alignment horizontal="center" vertical="top" wrapText="1"/>
    </xf>
    <xf numFmtId="0" fontId="23" fillId="0" borderId="0" xfId="0" applyFont="1" applyAlignment="1">
      <alignment horizontal="center" vertical="top" wrapText="1"/>
    </xf>
    <xf numFmtId="0" fontId="3" fillId="0" borderId="0" xfId="0" applyNumberFormat="1" applyFont="1" applyBorder="1" applyAlignment="1">
      <alignment horizontal="center" vertical="top"/>
    </xf>
    <xf numFmtId="0" fontId="1" fillId="0" borderId="0" xfId="0" applyNumberFormat="1" applyFont="1" applyBorder="1" applyAlignment="1">
      <alignment horizontal="center" vertical="top" wrapText="1"/>
    </xf>
    <xf numFmtId="0" fontId="1" fillId="0" borderId="0" xfId="0" applyFont="1" applyAlignment="1">
      <alignment horizontal="center"/>
    </xf>
    <xf numFmtId="0" fontId="14" fillId="0" borderId="0" xfId="0" applyFont="1" applyAlignment="1">
      <alignment horizontal="center"/>
    </xf>
    <xf numFmtId="43" fontId="1" fillId="0" borderId="16" xfId="42" applyNumberFormat="1" applyFont="1" applyFill="1" applyBorder="1" applyAlignment="1" applyProtection="1">
      <alignment horizontal="right"/>
      <protection/>
    </xf>
    <xf numFmtId="0" fontId="1"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top" wrapText="1"/>
    </xf>
    <xf numFmtId="16" fontId="3" fillId="0" borderId="0" xfId="0" applyNumberFormat="1" applyFont="1" applyAlignment="1">
      <alignment horizontal="center" vertical="top" wrapText="1"/>
    </xf>
    <xf numFmtId="43" fontId="1" fillId="0" borderId="0" xfId="81" applyNumberFormat="1" applyFont="1" applyFill="1" applyAlignment="1" applyProtection="1">
      <alignment horizontal="right"/>
      <protection/>
    </xf>
    <xf numFmtId="0" fontId="0" fillId="0" borderId="0" xfId="0" applyFont="1" applyAlignment="1">
      <alignment horizontal="center"/>
    </xf>
    <xf numFmtId="0" fontId="8" fillId="0" borderId="0" xfId="0" applyNumberFormat="1" applyFont="1" applyBorder="1" applyAlignment="1">
      <alignment horizontal="center" vertical="top" wrapText="1"/>
    </xf>
    <xf numFmtId="0" fontId="19" fillId="0" borderId="0" xfId="0" applyFont="1" applyAlignment="1">
      <alignment horizontal="center" vertical="top" wrapText="1"/>
    </xf>
    <xf numFmtId="0" fontId="7" fillId="0" borderId="0" xfId="0" applyFont="1" applyAlignment="1">
      <alignment horizontal="center"/>
    </xf>
    <xf numFmtId="43" fontId="1" fillId="0" borderId="0" xfId="44" applyNumberFormat="1" applyFont="1" applyFill="1" applyAlignment="1" applyProtection="1">
      <alignment horizontal="right" wrapText="1"/>
      <protection/>
    </xf>
    <xf numFmtId="0" fontId="0" fillId="0" borderId="0" xfId="0" applyAlignment="1">
      <alignment wrapText="1"/>
    </xf>
    <xf numFmtId="43" fontId="1" fillId="0" borderId="0" xfId="44" applyNumberFormat="1" applyFont="1" applyFill="1" applyBorder="1" applyAlignment="1" applyProtection="1">
      <alignment horizontal="right" wrapText="1"/>
      <protection/>
    </xf>
    <xf numFmtId="0" fontId="3" fillId="0" borderId="0" xfId="0" applyNumberFormat="1" applyFont="1" applyBorder="1" applyAlignment="1">
      <alignment horizontal="center" vertical="center" wrapText="1"/>
    </xf>
    <xf numFmtId="0" fontId="0" fillId="0" borderId="0" xfId="0" applyAlignment="1">
      <alignment horizontal="center" vertical="center" wrapText="1"/>
    </xf>
    <xf numFmtId="0" fontId="1" fillId="0" borderId="0" xfId="0" applyNumberFormat="1" applyFont="1" applyBorder="1" applyAlignment="1">
      <alignment/>
    </xf>
    <xf numFmtId="0" fontId="7" fillId="0" borderId="0" xfId="0" applyNumberFormat="1" applyFont="1" applyAlignment="1">
      <alignment horizontal="center"/>
    </xf>
    <xf numFmtId="0" fontId="7" fillId="0" borderId="0" xfId="0" applyNumberFormat="1" applyFont="1" applyBorder="1" applyAlignment="1">
      <alignment/>
    </xf>
    <xf numFmtId="0" fontId="8" fillId="0" borderId="0" xfId="0" applyFont="1" applyFill="1" applyAlignment="1">
      <alignment horizontal="center" vertical="top" wrapText="1"/>
    </xf>
    <xf numFmtId="0" fontId="36" fillId="0" borderId="0" xfId="0" applyFont="1" applyAlignment="1">
      <alignment horizontal="center" vertical="top" wrapText="1"/>
    </xf>
    <xf numFmtId="0" fontId="3" fillId="0" borderId="0" xfId="0" applyFont="1" applyAlignment="1">
      <alignment vertical="center" wrapText="1"/>
    </xf>
    <xf numFmtId="0" fontId="3" fillId="0" borderId="0" xfId="0" applyNumberFormat="1" applyFont="1" applyBorder="1" applyAlignment="1">
      <alignment vertical="center" wrapText="1"/>
    </xf>
    <xf numFmtId="43" fontId="1" fillId="0" borderId="16" xfId="81" applyNumberFormat="1" applyFont="1" applyFill="1" applyBorder="1" applyAlignment="1" applyProtection="1">
      <alignment horizontal="right"/>
      <protection/>
    </xf>
    <xf numFmtId="9" fontId="1" fillId="0" borderId="17" xfId="76" applyFont="1" applyFill="1" applyBorder="1" applyAlignment="1" applyProtection="1">
      <alignment horizontal="center" vertical="center"/>
      <protection/>
    </xf>
    <xf numFmtId="9" fontId="1" fillId="0" borderId="10" xfId="76" applyFont="1" applyFill="1" applyBorder="1" applyAlignment="1" applyProtection="1">
      <alignment horizontal="center" vertical="center"/>
      <protection/>
    </xf>
    <xf numFmtId="9" fontId="1" fillId="0" borderId="13" xfId="76" applyFont="1" applyFill="1" applyBorder="1" applyAlignment="1" applyProtection="1">
      <alignment horizontal="center" vertical="center"/>
      <protection/>
    </xf>
    <xf numFmtId="2" fontId="1" fillId="0" borderId="17"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vertical="center" wrapText="1"/>
    </xf>
    <xf numFmtId="0" fontId="1" fillId="0" borderId="17" xfId="0" applyFont="1" applyBorder="1" applyAlignment="1">
      <alignment horizontal="center" vertical="center" wrapText="1"/>
    </xf>
    <xf numFmtId="0" fontId="7" fillId="0" borderId="0" xfId="0" applyNumberFormat="1" applyFont="1" applyBorder="1" applyAlignment="1">
      <alignment horizontal="center" vertical="top" wrapText="1"/>
    </xf>
    <xf numFmtId="0" fontId="8" fillId="0" borderId="0" xfId="0" applyNumberFormat="1" applyFont="1" applyBorder="1" applyAlignment="1">
      <alignment horizontal="center" vertical="top"/>
    </xf>
    <xf numFmtId="0" fontId="17" fillId="0" borderId="0" xfId="0" applyFont="1" applyAlignment="1">
      <alignment vertical="top" wrapText="1"/>
    </xf>
    <xf numFmtId="43" fontId="1" fillId="0" borderId="16" xfId="44" applyNumberFormat="1" applyFont="1" applyFill="1" applyBorder="1" applyAlignment="1" applyProtection="1">
      <alignment horizontal="right"/>
      <protection/>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6" xfId="47"/>
    <cellStyle name="Comma 7"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13 2" xfId="63"/>
    <cellStyle name="Normal 2" xfId="64"/>
    <cellStyle name="Normal 2 3" xfId="65"/>
    <cellStyle name="Normal 3" xfId="66"/>
    <cellStyle name="Normal 3 10" xfId="67"/>
    <cellStyle name="Normal 3 2" xfId="68"/>
    <cellStyle name="Normal 3 2 2" xfId="69"/>
    <cellStyle name="Normal_1 axali Fasebi" xfId="70"/>
    <cellStyle name="Normal_gare wyalsadfenigagarini 2_SMSH2008-IIkv ." xfId="71"/>
    <cellStyle name="Note" xfId="72"/>
    <cellStyle name="Output" xfId="73"/>
    <cellStyle name="Percent" xfId="74"/>
    <cellStyle name="Percent 2" xfId="75"/>
    <cellStyle name="Percent 3" xfId="76"/>
    <cellStyle name="Title" xfId="77"/>
    <cellStyle name="Total" xfId="78"/>
    <cellStyle name="Warning Text" xfId="79"/>
    <cellStyle name="Процентный 2" xfId="80"/>
    <cellStyle name="Финансовый 2"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45"/>
  <sheetViews>
    <sheetView tabSelected="1" zoomScaleSheetLayoutView="100" zoomScalePageLayoutView="0" workbookViewId="0" topLeftCell="A1">
      <selection activeCell="H10" sqref="H10"/>
    </sheetView>
  </sheetViews>
  <sheetFormatPr defaultColWidth="9.00390625" defaultRowHeight="12.75"/>
  <cols>
    <col min="1" max="1" width="6.125" style="265" customWidth="1"/>
    <col min="2" max="2" width="14.625" style="265" customWidth="1"/>
    <col min="3" max="3" width="54.125" style="265" customWidth="1"/>
    <col min="4" max="4" width="15.25390625" style="265" customWidth="1"/>
    <col min="5" max="5" width="16.375" style="265" customWidth="1"/>
    <col min="6" max="6" width="10.625" style="265" bestFit="1" customWidth="1"/>
    <col min="7" max="16384" width="9.125" style="265" customWidth="1"/>
  </cols>
  <sheetData>
    <row r="1" spans="1:4" ht="13.5" customHeight="1">
      <c r="A1" s="642" t="s">
        <v>909</v>
      </c>
      <c r="B1" s="642"/>
      <c r="C1" s="642"/>
      <c r="D1" s="642"/>
    </row>
    <row r="2" spans="1:4" ht="13.5" customHeight="1">
      <c r="A2" s="642" t="s">
        <v>495</v>
      </c>
      <c r="B2" s="642"/>
      <c r="C2" s="642"/>
      <c r="D2" s="642"/>
    </row>
    <row r="3" spans="1:4" ht="13.5" customHeight="1">
      <c r="A3" s="642" t="s">
        <v>918</v>
      </c>
      <c r="B3" s="642"/>
      <c r="C3" s="642"/>
      <c r="D3" s="642"/>
    </row>
    <row r="4" spans="1:4" ht="29.25" customHeight="1">
      <c r="A4" s="642" t="s">
        <v>496</v>
      </c>
      <c r="B4" s="642"/>
      <c r="C4" s="642"/>
      <c r="D4" s="598"/>
    </row>
    <row r="5" spans="1:4" ht="17.25" customHeight="1">
      <c r="A5" s="642" t="s">
        <v>497</v>
      </c>
      <c r="B5" s="642"/>
      <c r="C5" s="642"/>
      <c r="D5" s="598"/>
    </row>
    <row r="6" spans="1:4" ht="36.75" customHeight="1">
      <c r="A6" s="643" t="s">
        <v>498</v>
      </c>
      <c r="B6" s="643"/>
      <c r="C6" s="643"/>
      <c r="D6" s="643"/>
    </row>
    <row r="7" spans="1:4" ht="41.25" customHeight="1">
      <c r="A7" s="644" t="s">
        <v>499</v>
      </c>
      <c r="B7" s="644"/>
      <c r="C7" s="644"/>
      <c r="D7" s="644"/>
    </row>
    <row r="8" spans="1:4" ht="10.5" customHeight="1">
      <c r="A8" s="645"/>
      <c r="B8" s="645"/>
      <c r="C8" s="645"/>
      <c r="D8" s="645"/>
    </row>
    <row r="9" spans="1:4" ht="32.25" customHeight="1">
      <c r="A9" s="639" t="s">
        <v>500</v>
      </c>
      <c r="B9" s="641" t="s">
        <v>501</v>
      </c>
      <c r="C9" s="639" t="s">
        <v>502</v>
      </c>
      <c r="D9" s="639" t="s">
        <v>910</v>
      </c>
    </row>
    <row r="10" spans="1:4" ht="38.25" customHeight="1">
      <c r="A10" s="640"/>
      <c r="B10" s="640"/>
      <c r="C10" s="640"/>
      <c r="D10" s="639"/>
    </row>
    <row r="11" spans="1:4" ht="15.75">
      <c r="A11" s="600" t="s">
        <v>4</v>
      </c>
      <c r="B11" s="600" t="s">
        <v>14</v>
      </c>
      <c r="C11" s="600" t="s">
        <v>15</v>
      </c>
      <c r="D11" s="600" t="s">
        <v>19</v>
      </c>
    </row>
    <row r="12" spans="1:4" ht="16.5">
      <c r="A12" s="604"/>
      <c r="B12" s="605"/>
      <c r="C12" s="606" t="s">
        <v>503</v>
      </c>
      <c r="D12" s="604"/>
    </row>
    <row r="13" spans="1:4" ht="16.5">
      <c r="A13" s="604"/>
      <c r="B13" s="605"/>
      <c r="C13" s="599" t="s">
        <v>504</v>
      </c>
      <c r="D13" s="604"/>
    </row>
    <row r="14" spans="1:6" ht="33">
      <c r="A14" s="599">
        <v>1</v>
      </c>
      <c r="B14" s="599" t="s">
        <v>505</v>
      </c>
      <c r="C14" s="605" t="s">
        <v>728</v>
      </c>
      <c r="D14" s="607"/>
      <c r="E14" s="266"/>
      <c r="F14" s="266"/>
    </row>
    <row r="15" spans="1:5" ht="15.75" customHeight="1">
      <c r="A15" s="599">
        <v>2</v>
      </c>
      <c r="B15" s="599"/>
      <c r="C15" s="601" t="s">
        <v>506</v>
      </c>
      <c r="D15" s="602"/>
      <c r="E15" s="266"/>
    </row>
    <row r="16" spans="1:4" ht="16.5">
      <c r="A16" s="604"/>
      <c r="B16" s="605"/>
      <c r="C16" s="606" t="s">
        <v>507</v>
      </c>
      <c r="D16" s="604"/>
    </row>
    <row r="17" spans="1:4" ht="16.5">
      <c r="A17" s="604"/>
      <c r="B17" s="605"/>
      <c r="C17" s="599" t="s">
        <v>508</v>
      </c>
      <c r="D17" s="604"/>
    </row>
    <row r="18" spans="1:6" ht="33">
      <c r="A18" s="599">
        <v>3</v>
      </c>
      <c r="B18" s="599" t="s">
        <v>509</v>
      </c>
      <c r="C18" s="605" t="s">
        <v>510</v>
      </c>
      <c r="D18" s="607"/>
      <c r="E18" s="266"/>
      <c r="F18" s="266"/>
    </row>
    <row r="19" spans="1:6" ht="21.75" customHeight="1">
      <c r="A19" s="599">
        <v>4</v>
      </c>
      <c r="B19" s="599" t="s">
        <v>511</v>
      </c>
      <c r="C19" s="605" t="s">
        <v>40</v>
      </c>
      <c r="D19" s="607"/>
      <c r="E19" s="266"/>
      <c r="F19" s="266"/>
    </row>
    <row r="20" spans="1:6" ht="21.75" customHeight="1">
      <c r="A20" s="599">
        <v>5</v>
      </c>
      <c r="B20" s="599" t="s">
        <v>512</v>
      </c>
      <c r="C20" s="605" t="s">
        <v>41</v>
      </c>
      <c r="D20" s="607"/>
      <c r="E20" s="266"/>
      <c r="F20" s="266"/>
    </row>
    <row r="21" spans="1:6" ht="21.75" customHeight="1">
      <c r="A21" s="599">
        <v>6</v>
      </c>
      <c r="B21" s="599" t="s">
        <v>516</v>
      </c>
      <c r="C21" s="605" t="s">
        <v>78</v>
      </c>
      <c r="D21" s="607"/>
      <c r="E21" s="266"/>
      <c r="F21" s="266"/>
    </row>
    <row r="22" spans="1:6" ht="24.75" customHeight="1">
      <c r="A22" s="599">
        <v>7</v>
      </c>
      <c r="B22" s="599"/>
      <c r="C22" s="601" t="s">
        <v>513</v>
      </c>
      <c r="D22" s="602"/>
      <c r="E22" s="266"/>
      <c r="F22" s="266"/>
    </row>
    <row r="23" spans="1:6" ht="17.25" customHeight="1">
      <c r="A23" s="604"/>
      <c r="B23" s="605"/>
      <c r="C23" s="606" t="s">
        <v>514</v>
      </c>
      <c r="D23" s="604"/>
      <c r="E23" s="266"/>
      <c r="F23" s="266"/>
    </row>
    <row r="24" spans="1:5" ht="19.5" customHeight="1">
      <c r="A24" s="604"/>
      <c r="B24" s="605"/>
      <c r="C24" s="599" t="s">
        <v>515</v>
      </c>
      <c r="D24" s="604"/>
      <c r="E24" s="266"/>
    </row>
    <row r="25" spans="1:5" ht="18.75" customHeight="1">
      <c r="A25" s="608">
        <v>8</v>
      </c>
      <c r="B25" s="599" t="s">
        <v>518</v>
      </c>
      <c r="C25" s="605" t="s">
        <v>517</v>
      </c>
      <c r="D25" s="609"/>
      <c r="E25" s="266"/>
    </row>
    <row r="26" spans="1:5" ht="18.75" customHeight="1">
      <c r="A26" s="608">
        <v>9</v>
      </c>
      <c r="B26" s="599" t="s">
        <v>520</v>
      </c>
      <c r="C26" s="605" t="s">
        <v>519</v>
      </c>
      <c r="D26" s="609"/>
      <c r="E26" s="266"/>
    </row>
    <row r="27" spans="1:5" ht="18.75" customHeight="1">
      <c r="A27" s="608">
        <v>10</v>
      </c>
      <c r="B27" s="599" t="s">
        <v>522</v>
      </c>
      <c r="C27" s="605" t="s">
        <v>244</v>
      </c>
      <c r="D27" s="609"/>
      <c r="E27" s="266"/>
    </row>
    <row r="28" spans="1:5" ht="18.75" customHeight="1">
      <c r="A28" s="608">
        <v>11</v>
      </c>
      <c r="B28" s="599" t="s">
        <v>722</v>
      </c>
      <c r="C28" s="605" t="s">
        <v>521</v>
      </c>
      <c r="D28" s="609"/>
      <c r="E28" s="266"/>
    </row>
    <row r="29" spans="1:5" ht="18.75" customHeight="1">
      <c r="A29" s="608">
        <v>12</v>
      </c>
      <c r="B29" s="599" t="s">
        <v>724</v>
      </c>
      <c r="C29" s="605" t="s">
        <v>523</v>
      </c>
      <c r="D29" s="609"/>
      <c r="E29" s="266"/>
    </row>
    <row r="30" spans="1:4" ht="16.5">
      <c r="A30" s="599">
        <v>13</v>
      </c>
      <c r="B30" s="599"/>
      <c r="C30" s="601" t="s">
        <v>524</v>
      </c>
      <c r="D30" s="602"/>
    </row>
    <row r="31" spans="1:6" ht="19.5" customHeight="1">
      <c r="A31" s="599">
        <v>14</v>
      </c>
      <c r="B31" s="599"/>
      <c r="C31" s="601" t="s">
        <v>525</v>
      </c>
      <c r="D31" s="602"/>
      <c r="E31" s="267"/>
      <c r="F31" s="266"/>
    </row>
    <row r="32" spans="1:4" ht="18.75" customHeight="1">
      <c r="A32" s="599">
        <v>15</v>
      </c>
      <c r="B32" s="599"/>
      <c r="C32" s="601" t="s">
        <v>526</v>
      </c>
      <c r="D32" s="602"/>
    </row>
    <row r="33" spans="1:5" ht="20.25" customHeight="1">
      <c r="A33" s="599">
        <v>16</v>
      </c>
      <c r="B33" s="599"/>
      <c r="C33" s="603" t="s">
        <v>527</v>
      </c>
      <c r="D33" s="602"/>
      <c r="E33" s="269"/>
    </row>
    <row r="34" spans="1:5" ht="16.5" customHeight="1">
      <c r="A34" s="270"/>
      <c r="B34" s="270"/>
      <c r="C34" s="271"/>
      <c r="D34" s="272"/>
      <c r="E34" s="266"/>
    </row>
    <row r="35" spans="1:5" ht="16.5" customHeight="1">
      <c r="A35" s="270"/>
      <c r="B35" s="270"/>
      <c r="C35" s="271"/>
      <c r="D35" s="272"/>
      <c r="E35" s="266"/>
    </row>
    <row r="36" spans="1:5" ht="16.5" customHeight="1">
      <c r="A36" s="264"/>
      <c r="B36" s="264"/>
      <c r="C36" s="264" t="s">
        <v>671</v>
      </c>
      <c r="D36" s="264"/>
      <c r="E36" s="266"/>
    </row>
    <row r="37" spans="1:5" ht="15.75" customHeight="1">
      <c r="A37" s="264"/>
      <c r="B37" s="264"/>
      <c r="C37" s="264"/>
      <c r="D37" s="264"/>
      <c r="E37" s="266"/>
    </row>
    <row r="38" spans="1:5" ht="15.75" customHeight="1">
      <c r="A38" s="264"/>
      <c r="B38" s="264"/>
      <c r="C38" s="264" t="s">
        <v>911</v>
      </c>
      <c r="D38" s="264"/>
      <c r="E38" s="266"/>
    </row>
    <row r="39" spans="1:5" ht="15.75" customHeight="1">
      <c r="A39" s="264"/>
      <c r="B39" s="264"/>
      <c r="C39" s="264"/>
      <c r="D39" s="264"/>
      <c r="E39" s="266"/>
    </row>
    <row r="40" spans="1:5" ht="15.75" customHeight="1">
      <c r="A40" s="264"/>
      <c r="B40" s="264"/>
      <c r="C40" s="264"/>
      <c r="D40" s="264"/>
      <c r="E40" s="266"/>
    </row>
    <row r="41" spans="1:5" ht="16.5" customHeight="1">
      <c r="A41" s="264"/>
      <c r="B41" s="264"/>
      <c r="C41" s="264"/>
      <c r="D41" s="264"/>
      <c r="E41" s="266"/>
    </row>
    <row r="42" spans="1:4" ht="16.5" customHeight="1">
      <c r="A42" s="264"/>
      <c r="B42" s="264"/>
      <c r="C42" s="264"/>
      <c r="D42" s="264"/>
    </row>
    <row r="43" ht="15.75" customHeight="1"/>
    <row r="44" ht="16.5" customHeight="1"/>
    <row r="45" spans="1:4" ht="13.5">
      <c r="A45" s="264"/>
      <c r="B45" s="264"/>
      <c r="C45" s="264"/>
      <c r="D45" s="264"/>
    </row>
  </sheetData>
  <sheetProtection/>
  <mergeCells count="12">
    <mergeCell ref="A1:D1"/>
    <mergeCell ref="A2:D2"/>
    <mergeCell ref="A3:D3"/>
    <mergeCell ref="A4:C4"/>
    <mergeCell ref="C9:C10"/>
    <mergeCell ref="A9:A10"/>
    <mergeCell ref="B9:B10"/>
    <mergeCell ref="A5:C5"/>
    <mergeCell ref="D9:D10"/>
    <mergeCell ref="A6:D6"/>
    <mergeCell ref="A7:D7"/>
    <mergeCell ref="A8:D8"/>
  </mergeCells>
  <printOptions/>
  <pageMargins left="1.2" right="0.7" top="0.75" bottom="0.75" header="0.3" footer="0.3"/>
  <pageSetup horizontalDpi="600" verticalDpi="600" orientation="portrait" scale="95" r:id="rId1"/>
</worksheet>
</file>

<file path=xl/worksheets/sheet10.xml><?xml version="1.0" encoding="utf-8"?>
<worksheet xmlns="http://schemas.openxmlformats.org/spreadsheetml/2006/main" xmlns:r="http://schemas.openxmlformats.org/officeDocument/2006/relationships">
  <sheetPr>
    <tabColor rgb="FF92D050"/>
  </sheetPr>
  <dimension ref="A1:IO44"/>
  <sheetViews>
    <sheetView zoomScaleSheetLayoutView="100" zoomScalePageLayoutView="0" workbookViewId="0" topLeftCell="A1">
      <selection activeCell="I16" sqref="I16"/>
    </sheetView>
  </sheetViews>
  <sheetFormatPr defaultColWidth="9.00390625" defaultRowHeight="12.75"/>
  <cols>
    <col min="1" max="1" width="5.25390625" style="13" customWidth="1"/>
    <col min="2" max="2" width="50.125" style="13" customWidth="1"/>
    <col min="3" max="3" width="7.75390625" style="13" customWidth="1"/>
    <col min="4" max="4" width="8.00390625" style="13" bestFit="1" customWidth="1"/>
    <col min="5" max="5" width="10.875" style="13" bestFit="1" customWidth="1"/>
    <col min="6" max="6" width="11.625" style="13" customWidth="1"/>
    <col min="7" max="7" width="12.00390625" style="13" customWidth="1"/>
    <col min="8" max="8" width="11.625" style="13" customWidth="1"/>
    <col min="9" max="9" width="15.875" style="13" customWidth="1"/>
    <col min="10" max="10" width="10.625" style="13" customWidth="1"/>
    <col min="11" max="16384" width="9.125" style="13" customWidth="1"/>
  </cols>
  <sheetData>
    <row r="1" spans="1:6" s="14" customFormat="1" ht="36" customHeight="1">
      <c r="A1" s="655" t="s">
        <v>176</v>
      </c>
      <c r="B1" s="655"/>
      <c r="C1" s="655"/>
      <c r="D1" s="655"/>
      <c r="E1" s="655"/>
      <c r="F1" s="655"/>
    </row>
    <row r="2" spans="1:6" s="14" customFormat="1" ht="16.5" customHeight="1">
      <c r="A2" s="656" t="s">
        <v>717</v>
      </c>
      <c r="B2" s="678"/>
      <c r="C2" s="678"/>
      <c r="D2" s="678"/>
      <c r="E2" s="678"/>
      <c r="F2" s="678"/>
    </row>
    <row r="3" spans="1:8" s="14" customFormat="1" ht="19.5" customHeight="1">
      <c r="A3" s="655" t="s">
        <v>34</v>
      </c>
      <c r="B3" s="659"/>
      <c r="C3" s="659"/>
      <c r="D3" s="659"/>
      <c r="E3" s="659"/>
      <c r="F3" s="659"/>
      <c r="G3" s="40"/>
      <c r="H3" s="33"/>
    </row>
    <row r="4" spans="1:13" s="55" customFormat="1" ht="13.5">
      <c r="A4" s="52"/>
      <c r="B4" s="359"/>
      <c r="C4" s="53"/>
      <c r="D4" s="667"/>
      <c r="E4" s="667"/>
      <c r="F4" s="667"/>
      <c r="H4" s="312"/>
      <c r="I4" s="312"/>
      <c r="J4" s="312"/>
      <c r="K4" s="312"/>
      <c r="L4" s="312"/>
      <c r="M4" s="312"/>
    </row>
    <row r="5" spans="1:13" ht="27" customHeight="1">
      <c r="A5" s="662" t="s">
        <v>9</v>
      </c>
      <c r="B5" s="651" t="s">
        <v>771</v>
      </c>
      <c r="C5" s="651" t="s">
        <v>2</v>
      </c>
      <c r="D5" s="651" t="s">
        <v>772</v>
      </c>
      <c r="E5" s="654" t="s">
        <v>773</v>
      </c>
      <c r="F5" s="654" t="s">
        <v>774</v>
      </c>
      <c r="H5" s="62"/>
      <c r="I5" s="62"/>
      <c r="J5" s="62"/>
      <c r="K5" s="62"/>
      <c r="L5" s="62"/>
      <c r="M5" s="62"/>
    </row>
    <row r="6" spans="1:13" ht="25.5" customHeight="1">
      <c r="A6" s="662"/>
      <c r="B6" s="651"/>
      <c r="C6" s="651"/>
      <c r="D6" s="653"/>
      <c r="E6" s="653"/>
      <c r="F6" s="653"/>
      <c r="H6" s="62"/>
      <c r="I6" s="62"/>
      <c r="J6" s="62"/>
      <c r="K6" s="62"/>
      <c r="L6" s="62"/>
      <c r="M6" s="62"/>
    </row>
    <row r="7" spans="1:13" s="17" customFormat="1" ht="15">
      <c r="A7" s="7" t="s">
        <v>4</v>
      </c>
      <c r="B7" s="7">
        <v>2</v>
      </c>
      <c r="C7" s="7">
        <v>3</v>
      </c>
      <c r="D7" s="8">
        <v>4</v>
      </c>
      <c r="E7" s="9" t="s">
        <v>17</v>
      </c>
      <c r="F7" s="10">
        <v>6</v>
      </c>
      <c r="H7" s="70"/>
      <c r="I7" s="70"/>
      <c r="J7" s="70"/>
      <c r="K7" s="70"/>
      <c r="L7" s="70"/>
      <c r="M7" s="70"/>
    </row>
    <row r="8" spans="1:13" s="17" customFormat="1" ht="16.5" customHeight="1">
      <c r="A8" s="7"/>
      <c r="B8" s="128" t="s">
        <v>73</v>
      </c>
      <c r="C8" s="7"/>
      <c r="D8" s="8"/>
      <c r="E8" s="9"/>
      <c r="F8" s="10"/>
      <c r="H8" s="70"/>
      <c r="I8" s="70"/>
      <c r="J8" s="70"/>
      <c r="K8" s="70"/>
      <c r="L8" s="70"/>
      <c r="M8" s="70"/>
    </row>
    <row r="9" spans="1:13" s="17" customFormat="1" ht="16.5" customHeight="1">
      <c r="A9" s="7">
        <v>1</v>
      </c>
      <c r="B9" s="74" t="s">
        <v>849</v>
      </c>
      <c r="C9" s="75" t="s">
        <v>49</v>
      </c>
      <c r="D9" s="8">
        <v>1</v>
      </c>
      <c r="E9" s="77"/>
      <c r="F9" s="77"/>
      <c r="H9" s="541"/>
      <c r="I9" s="542"/>
      <c r="J9" s="70"/>
      <c r="K9" s="70"/>
      <c r="L9" s="70"/>
      <c r="M9" s="70"/>
    </row>
    <row r="10" spans="1:13" s="42" customFormat="1" ht="27">
      <c r="A10" s="73">
        <v>2</v>
      </c>
      <c r="B10" s="74" t="s">
        <v>850</v>
      </c>
      <c r="C10" s="75" t="s">
        <v>7</v>
      </c>
      <c r="D10" s="76">
        <v>1</v>
      </c>
      <c r="E10" s="77"/>
      <c r="F10" s="77"/>
      <c r="G10" s="41"/>
      <c r="H10" s="19"/>
      <c r="I10" s="542"/>
      <c r="J10" s="543"/>
      <c r="K10" s="543"/>
      <c r="L10" s="543"/>
      <c r="M10" s="543"/>
    </row>
    <row r="11" spans="1:13" ht="15.75" customHeight="1">
      <c r="A11" s="73">
        <v>3</v>
      </c>
      <c r="B11" s="74" t="s">
        <v>851</v>
      </c>
      <c r="C11" s="73" t="s">
        <v>7</v>
      </c>
      <c r="D11" s="393">
        <v>1</v>
      </c>
      <c r="E11" s="77"/>
      <c r="F11" s="77"/>
      <c r="G11" s="21"/>
      <c r="H11" s="18"/>
      <c r="I11" s="542"/>
      <c r="J11" s="62"/>
      <c r="K11" s="62"/>
      <c r="L11" s="62"/>
      <c r="M11" s="62"/>
    </row>
    <row r="12" spans="1:13" ht="17.25" customHeight="1">
      <c r="A12" s="73">
        <v>4</v>
      </c>
      <c r="B12" s="74" t="s">
        <v>852</v>
      </c>
      <c r="C12" s="75" t="s">
        <v>7</v>
      </c>
      <c r="D12" s="76">
        <v>43</v>
      </c>
      <c r="E12" s="77"/>
      <c r="F12" s="77"/>
      <c r="G12" s="21"/>
      <c r="H12" s="19"/>
      <c r="I12" s="542"/>
      <c r="J12" s="62"/>
      <c r="K12" s="62"/>
      <c r="L12" s="62"/>
      <c r="M12" s="62"/>
    </row>
    <row r="13" spans="1:13" s="15" customFormat="1" ht="16.5" customHeight="1">
      <c r="A13" s="73">
        <v>5</v>
      </c>
      <c r="B13" s="74" t="s">
        <v>853</v>
      </c>
      <c r="C13" s="73" t="s">
        <v>7</v>
      </c>
      <c r="D13" s="75">
        <v>1</v>
      </c>
      <c r="E13" s="77"/>
      <c r="F13" s="77"/>
      <c r="G13" s="21"/>
      <c r="H13" s="544"/>
      <c r="I13" s="542"/>
      <c r="J13" s="505"/>
      <c r="K13" s="505"/>
      <c r="L13" s="505"/>
      <c r="M13" s="505"/>
    </row>
    <row r="14" spans="1:13" ht="16.5" customHeight="1">
      <c r="A14" s="73">
        <v>6</v>
      </c>
      <c r="B14" s="74" t="s">
        <v>854</v>
      </c>
      <c r="C14" s="73" t="s">
        <v>28</v>
      </c>
      <c r="D14" s="76">
        <v>3500</v>
      </c>
      <c r="E14" s="77"/>
      <c r="F14" s="77"/>
      <c r="G14" s="41"/>
      <c r="H14" s="18"/>
      <c r="I14" s="542"/>
      <c r="J14" s="62"/>
      <c r="K14" s="62"/>
      <c r="L14" s="62"/>
      <c r="M14" s="62"/>
    </row>
    <row r="15" spans="1:13" s="44" customFormat="1" ht="17.25" customHeight="1">
      <c r="A15" s="108"/>
      <c r="B15" s="128" t="s">
        <v>35</v>
      </c>
      <c r="C15" s="75"/>
      <c r="D15" s="77"/>
      <c r="E15" s="75"/>
      <c r="F15" s="77"/>
      <c r="G15" s="41"/>
      <c r="H15" s="18"/>
      <c r="I15" s="542"/>
      <c r="J15" s="530"/>
      <c r="K15" s="530"/>
      <c r="L15" s="530"/>
      <c r="M15" s="530"/>
    </row>
    <row r="16" spans="1:13" s="47" customFormat="1" ht="24.75" customHeight="1">
      <c r="A16" s="75">
        <v>1</v>
      </c>
      <c r="B16" s="378" t="s">
        <v>412</v>
      </c>
      <c r="C16" s="75" t="s">
        <v>49</v>
      </c>
      <c r="D16" s="77">
        <v>3</v>
      </c>
      <c r="E16" s="94"/>
      <c r="F16" s="77"/>
      <c r="H16" s="503"/>
      <c r="I16" s="542"/>
      <c r="J16" s="501"/>
      <c r="K16" s="501"/>
      <c r="L16" s="501"/>
      <c r="M16" s="501"/>
    </row>
    <row r="17" spans="1:13" s="47" customFormat="1" ht="28.5" customHeight="1">
      <c r="A17" s="75">
        <v>2</v>
      </c>
      <c r="B17" s="378" t="s">
        <v>413</v>
      </c>
      <c r="C17" s="75" t="s">
        <v>7</v>
      </c>
      <c r="D17" s="77">
        <v>212</v>
      </c>
      <c r="E17" s="94"/>
      <c r="F17" s="77"/>
      <c r="H17" s="503"/>
      <c r="I17" s="542"/>
      <c r="J17" s="501"/>
      <c r="K17" s="501"/>
      <c r="L17" s="501"/>
      <c r="M17" s="501"/>
    </row>
    <row r="18" spans="1:13" s="47" customFormat="1" ht="28.5" customHeight="1">
      <c r="A18" s="75">
        <v>3</v>
      </c>
      <c r="B18" s="378" t="s">
        <v>414</v>
      </c>
      <c r="C18" s="75" t="s">
        <v>7</v>
      </c>
      <c r="D18" s="77">
        <v>2</v>
      </c>
      <c r="E18" s="94"/>
      <c r="F18" s="77"/>
      <c r="H18" s="503"/>
      <c r="I18" s="542"/>
      <c r="J18" s="501"/>
      <c r="K18" s="501"/>
      <c r="L18" s="501"/>
      <c r="M18" s="501"/>
    </row>
    <row r="19" spans="1:13" s="47" customFormat="1" ht="18.75" customHeight="1">
      <c r="A19" s="75">
        <v>4</v>
      </c>
      <c r="B19" s="102" t="s">
        <v>408</v>
      </c>
      <c r="C19" s="75" t="s">
        <v>7</v>
      </c>
      <c r="D19" s="94">
        <f>D17+D18</f>
        <v>214</v>
      </c>
      <c r="E19" s="94"/>
      <c r="F19" s="94"/>
      <c r="H19" s="503"/>
      <c r="I19" s="542"/>
      <c r="J19" s="501"/>
      <c r="K19" s="501"/>
      <c r="L19" s="501"/>
      <c r="M19" s="501"/>
    </row>
    <row r="20" spans="1:13" s="47" customFormat="1" ht="18.75" customHeight="1">
      <c r="A20" s="75">
        <v>5</v>
      </c>
      <c r="B20" s="378" t="s">
        <v>409</v>
      </c>
      <c r="C20" s="75" t="s">
        <v>7</v>
      </c>
      <c r="D20" s="77">
        <v>17</v>
      </c>
      <c r="E20" s="94"/>
      <c r="F20" s="94"/>
      <c r="H20" s="503"/>
      <c r="I20" s="542"/>
      <c r="J20" s="501"/>
      <c r="K20" s="501"/>
      <c r="L20" s="501"/>
      <c r="M20" s="501"/>
    </row>
    <row r="21" spans="1:13" s="47" customFormat="1" ht="18.75" customHeight="1">
      <c r="A21" s="75">
        <v>6</v>
      </c>
      <c r="B21" s="394" t="s">
        <v>410</v>
      </c>
      <c r="C21" s="75" t="s">
        <v>7</v>
      </c>
      <c r="D21" s="77">
        <v>8</v>
      </c>
      <c r="E21" s="94"/>
      <c r="F21" s="94"/>
      <c r="H21" s="503"/>
      <c r="I21" s="542"/>
      <c r="J21" s="501"/>
      <c r="K21" s="501"/>
      <c r="L21" s="501"/>
      <c r="M21" s="501"/>
    </row>
    <row r="22" spans="1:13" s="47" customFormat="1" ht="18.75" customHeight="1">
      <c r="A22" s="75">
        <v>7</v>
      </c>
      <c r="B22" s="74" t="s">
        <v>855</v>
      </c>
      <c r="C22" s="75" t="s">
        <v>28</v>
      </c>
      <c r="D22" s="77">
        <v>3000</v>
      </c>
      <c r="E22" s="94"/>
      <c r="F22" s="94"/>
      <c r="H22" s="503"/>
      <c r="I22" s="542"/>
      <c r="J22" s="501"/>
      <c r="K22" s="501"/>
      <c r="L22" s="501"/>
      <c r="M22" s="501"/>
    </row>
    <row r="23" spans="1:13" s="37" customFormat="1" ht="18.75" customHeight="1">
      <c r="A23" s="75">
        <v>8</v>
      </c>
      <c r="B23" s="395" t="s">
        <v>415</v>
      </c>
      <c r="C23" s="75" t="s">
        <v>29</v>
      </c>
      <c r="D23" s="396">
        <v>3</v>
      </c>
      <c r="E23" s="262"/>
      <c r="F23" s="177"/>
      <c r="G23" s="31"/>
      <c r="H23" s="545"/>
      <c r="I23" s="542"/>
      <c r="J23" s="533"/>
      <c r="K23" s="533"/>
      <c r="L23" s="533"/>
      <c r="M23" s="533"/>
    </row>
    <row r="24" spans="1:13" s="22" customFormat="1" ht="18.75" customHeight="1">
      <c r="A24" s="75">
        <v>9</v>
      </c>
      <c r="B24" s="397" t="s">
        <v>416</v>
      </c>
      <c r="C24" s="75" t="s">
        <v>29</v>
      </c>
      <c r="D24" s="112">
        <v>1</v>
      </c>
      <c r="E24" s="262"/>
      <c r="F24" s="176"/>
      <c r="G24" s="31"/>
      <c r="H24" s="545"/>
      <c r="I24" s="542"/>
      <c r="J24" s="28"/>
      <c r="K24" s="28"/>
      <c r="L24" s="28"/>
      <c r="M24" s="28"/>
    </row>
    <row r="25" spans="1:13" s="44" customFormat="1" ht="17.25" customHeight="1">
      <c r="A25" s="115"/>
      <c r="B25" s="131" t="s">
        <v>417</v>
      </c>
      <c r="C25" s="80"/>
      <c r="D25" s="79"/>
      <c r="E25" s="79"/>
      <c r="F25" s="176"/>
      <c r="G25" s="41"/>
      <c r="H25" s="18"/>
      <c r="I25" s="542"/>
      <c r="J25" s="530"/>
      <c r="K25" s="530"/>
      <c r="L25" s="530"/>
      <c r="M25" s="530"/>
    </row>
    <row r="26" spans="1:249" s="44" customFormat="1" ht="17.25" customHeight="1">
      <c r="A26" s="73">
        <v>1</v>
      </c>
      <c r="B26" s="74" t="s">
        <v>849</v>
      </c>
      <c r="C26" s="75" t="s">
        <v>46</v>
      </c>
      <c r="D26" s="76">
        <v>1</v>
      </c>
      <c r="E26" s="77"/>
      <c r="F26" s="176"/>
      <c r="G26" s="41"/>
      <c r="H26" s="19"/>
      <c r="I26" s="542"/>
      <c r="J26" s="543"/>
      <c r="K26" s="543"/>
      <c r="L26" s="543"/>
      <c r="M26" s="543"/>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row>
    <row r="27" spans="1:249" s="44" customFormat="1" ht="28.5" customHeight="1">
      <c r="A27" s="73">
        <v>2</v>
      </c>
      <c r="B27" s="74" t="s">
        <v>856</v>
      </c>
      <c r="C27" s="75" t="s">
        <v>7</v>
      </c>
      <c r="D27" s="76">
        <v>1</v>
      </c>
      <c r="E27" s="77"/>
      <c r="F27" s="176"/>
      <c r="G27" s="41"/>
      <c r="H27" s="19"/>
      <c r="I27" s="542"/>
      <c r="J27" s="543"/>
      <c r="K27" s="543"/>
      <c r="L27" s="543"/>
      <c r="M27" s="543"/>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row>
    <row r="28" spans="1:249" s="44" customFormat="1" ht="17.25" customHeight="1">
      <c r="A28" s="73">
        <v>3</v>
      </c>
      <c r="B28" s="74" t="s">
        <v>853</v>
      </c>
      <c r="C28" s="73" t="s">
        <v>7</v>
      </c>
      <c r="D28" s="75">
        <v>1</v>
      </c>
      <c r="E28" s="77"/>
      <c r="F28" s="77"/>
      <c r="G28" s="21"/>
      <c r="H28" s="544"/>
      <c r="I28" s="542"/>
      <c r="J28" s="505"/>
      <c r="K28" s="505"/>
      <c r="L28" s="505"/>
      <c r="M28" s="50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row>
    <row r="29" spans="1:13" ht="32.25" customHeight="1">
      <c r="A29" s="73">
        <v>4</v>
      </c>
      <c r="B29" s="74" t="s">
        <v>857</v>
      </c>
      <c r="C29" s="75" t="s">
        <v>7</v>
      </c>
      <c r="D29" s="76">
        <v>1</v>
      </c>
      <c r="E29" s="77"/>
      <c r="F29" s="77"/>
      <c r="G29" s="21"/>
      <c r="H29" s="18"/>
      <c r="I29" s="542"/>
      <c r="J29" s="62"/>
      <c r="K29" s="62"/>
      <c r="L29" s="62"/>
      <c r="M29" s="62"/>
    </row>
    <row r="30" spans="1:13" ht="15">
      <c r="A30" s="73">
        <v>5</v>
      </c>
      <c r="B30" s="74" t="s">
        <v>419</v>
      </c>
      <c r="C30" s="75" t="s">
        <v>7</v>
      </c>
      <c r="D30" s="112">
        <v>2</v>
      </c>
      <c r="E30" s="77"/>
      <c r="F30" s="77"/>
      <c r="G30" s="21"/>
      <c r="H30" s="18"/>
      <c r="I30" s="542"/>
      <c r="J30" s="62"/>
      <c r="K30" s="62"/>
      <c r="L30" s="62"/>
      <c r="M30" s="62"/>
    </row>
    <row r="31" spans="1:249" s="44" customFormat="1" ht="17.25" customHeight="1">
      <c r="A31" s="73">
        <v>6</v>
      </c>
      <c r="B31" s="74" t="s">
        <v>418</v>
      </c>
      <c r="C31" s="75" t="s">
        <v>29</v>
      </c>
      <c r="D31" s="112">
        <v>7</v>
      </c>
      <c r="E31" s="77"/>
      <c r="F31" s="77"/>
      <c r="G31" s="21"/>
      <c r="H31" s="18"/>
      <c r="I31" s="542"/>
      <c r="J31" s="62"/>
      <c r="K31" s="62"/>
      <c r="L31" s="62"/>
      <c r="M31" s="62"/>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row>
    <row r="32" spans="1:249" s="44" customFormat="1" ht="15.75" customHeight="1">
      <c r="A32" s="73">
        <v>7</v>
      </c>
      <c r="B32" s="74" t="s">
        <v>420</v>
      </c>
      <c r="C32" s="75" t="s">
        <v>29</v>
      </c>
      <c r="D32" s="112">
        <v>27</v>
      </c>
      <c r="E32" s="77"/>
      <c r="F32" s="77"/>
      <c r="G32" s="21"/>
      <c r="H32" s="18"/>
      <c r="I32" s="542"/>
      <c r="J32" s="62"/>
      <c r="K32" s="62"/>
      <c r="L32" s="62"/>
      <c r="M32" s="62"/>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row>
    <row r="33" spans="1:249" s="44" customFormat="1" ht="17.25" customHeight="1">
      <c r="A33" s="75">
        <v>8</v>
      </c>
      <c r="B33" s="395" t="s">
        <v>415</v>
      </c>
      <c r="C33" s="75" t="s">
        <v>29</v>
      </c>
      <c r="D33" s="396">
        <v>7</v>
      </c>
      <c r="E33" s="262"/>
      <c r="F33" s="177"/>
      <c r="G33" s="31"/>
      <c r="H33" s="545"/>
      <c r="I33" s="542"/>
      <c r="J33" s="533"/>
      <c r="K33" s="533"/>
      <c r="L33" s="533"/>
      <c r="M33" s="533"/>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row>
    <row r="34" spans="1:249" s="44" customFormat="1" ht="17.25" customHeight="1">
      <c r="A34" s="75">
        <v>9</v>
      </c>
      <c r="B34" s="397" t="s">
        <v>416</v>
      </c>
      <c r="C34" s="75" t="s">
        <v>29</v>
      </c>
      <c r="D34" s="112">
        <v>1</v>
      </c>
      <c r="E34" s="262"/>
      <c r="F34" s="176"/>
      <c r="G34" s="31"/>
      <c r="H34" s="545"/>
      <c r="I34" s="542"/>
      <c r="J34" s="28"/>
      <c r="K34" s="28"/>
      <c r="L34" s="28"/>
      <c r="M34" s="28"/>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22"/>
      <c r="IK34" s="22"/>
      <c r="IL34" s="22"/>
      <c r="IM34" s="22"/>
      <c r="IN34" s="22"/>
      <c r="IO34" s="22"/>
    </row>
    <row r="35" spans="1:13" ht="16.5" customHeight="1">
      <c r="A35" s="73">
        <v>10</v>
      </c>
      <c r="B35" s="74" t="s">
        <v>854</v>
      </c>
      <c r="C35" s="73" t="s">
        <v>28</v>
      </c>
      <c r="D35" s="76">
        <v>2000</v>
      </c>
      <c r="E35" s="77"/>
      <c r="F35" s="176"/>
      <c r="G35" s="41"/>
      <c r="H35" s="18"/>
      <c r="I35" s="542"/>
      <c r="J35" s="62"/>
      <c r="K35" s="62"/>
      <c r="L35" s="62"/>
      <c r="M35" s="62"/>
    </row>
    <row r="36" spans="1:249" s="37" customFormat="1" ht="15">
      <c r="A36" s="75">
        <v>11</v>
      </c>
      <c r="B36" s="74" t="s">
        <v>421</v>
      </c>
      <c r="C36" s="75" t="s">
        <v>28</v>
      </c>
      <c r="D36" s="77">
        <v>2000</v>
      </c>
      <c r="E36" s="94"/>
      <c r="F36" s="176"/>
      <c r="G36" s="47"/>
      <c r="H36" s="503"/>
      <c r="I36" s="542"/>
      <c r="J36" s="501"/>
      <c r="K36" s="501"/>
      <c r="L36" s="501"/>
      <c r="M36" s="501"/>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row>
    <row r="37" spans="1:13" ht="15" customHeight="1">
      <c r="A37" s="73">
        <v>12</v>
      </c>
      <c r="B37" s="111" t="s">
        <v>411</v>
      </c>
      <c r="C37" s="73" t="s">
        <v>29</v>
      </c>
      <c r="D37" s="77">
        <v>1</v>
      </c>
      <c r="E37" s="310"/>
      <c r="F37" s="176"/>
      <c r="G37" s="21"/>
      <c r="H37" s="546"/>
      <c r="I37" s="542"/>
      <c r="J37" s="62"/>
      <c r="K37" s="62"/>
      <c r="L37" s="62"/>
      <c r="M37" s="62"/>
    </row>
    <row r="38" spans="1:13" ht="15" customHeight="1">
      <c r="A38" s="108"/>
      <c r="B38" s="116" t="s">
        <v>23</v>
      </c>
      <c r="C38" s="108"/>
      <c r="D38" s="98"/>
      <c r="E38" s="77"/>
      <c r="F38" s="98"/>
      <c r="G38" s="45"/>
      <c r="H38" s="62"/>
      <c r="I38" s="62"/>
      <c r="J38" s="62"/>
      <c r="K38" s="62"/>
      <c r="L38" s="62"/>
      <c r="M38" s="62"/>
    </row>
    <row r="39" spans="1:13" ht="13.5">
      <c r="A39" s="1"/>
      <c r="B39" s="48"/>
      <c r="C39" s="18"/>
      <c r="D39" s="18"/>
      <c r="E39" s="20"/>
      <c r="F39" s="20"/>
      <c r="H39" s="62"/>
      <c r="I39" s="62"/>
      <c r="J39" s="62"/>
      <c r="K39" s="62"/>
      <c r="L39" s="62"/>
      <c r="M39" s="62"/>
    </row>
    <row r="40" spans="1:13" ht="12.75">
      <c r="A40" s="676" t="s">
        <v>915</v>
      </c>
      <c r="B40" s="677"/>
      <c r="C40" s="677"/>
      <c r="D40" s="677"/>
      <c r="E40" s="677"/>
      <c r="F40" s="677"/>
      <c r="G40" s="357"/>
      <c r="H40" s="413"/>
      <c r="I40" s="413"/>
      <c r="J40" s="62"/>
      <c r="K40" s="62"/>
      <c r="L40" s="62"/>
      <c r="M40" s="62"/>
    </row>
    <row r="41" spans="1:13" ht="13.5">
      <c r="A41" s="34"/>
      <c r="B41" s="367"/>
      <c r="C41" s="34"/>
      <c r="D41" s="673"/>
      <c r="E41" s="673"/>
      <c r="F41" s="673"/>
      <c r="G41" s="21"/>
      <c r="H41" s="62"/>
      <c r="I41" s="62"/>
      <c r="J41" s="62"/>
      <c r="K41" s="62"/>
      <c r="L41" s="62"/>
      <c r="M41" s="62"/>
    </row>
    <row r="42" spans="1:13" ht="15.75">
      <c r="A42" s="49"/>
      <c r="B42" s="50"/>
      <c r="C42" s="18"/>
      <c r="D42" s="18"/>
      <c r="E42" s="29"/>
      <c r="F42" s="19"/>
      <c r="G42" s="29"/>
      <c r="H42" s="547"/>
      <c r="I42" s="62"/>
      <c r="J42" s="62"/>
      <c r="K42" s="62"/>
      <c r="L42" s="62"/>
      <c r="M42" s="62"/>
    </row>
    <row r="43" spans="1:13" ht="15.75">
      <c r="A43" s="49"/>
      <c r="B43" s="50"/>
      <c r="C43" s="18"/>
      <c r="D43" s="18"/>
      <c r="E43" s="29"/>
      <c r="F43" s="19"/>
      <c r="G43" s="29"/>
      <c r="H43" s="547"/>
      <c r="I43" s="62"/>
      <c r="J43" s="62"/>
      <c r="K43" s="62"/>
      <c r="L43" s="62"/>
      <c r="M43" s="62"/>
    </row>
    <row r="44" spans="1:13" ht="15.75">
      <c r="A44" s="49"/>
      <c r="B44" s="50"/>
      <c r="C44" s="18"/>
      <c r="D44" s="18"/>
      <c r="E44" s="29"/>
      <c r="F44" s="19"/>
      <c r="G44" s="29"/>
      <c r="H44" s="547"/>
      <c r="I44" s="62"/>
      <c r="J44" s="62"/>
      <c r="K44" s="62"/>
      <c r="L44" s="62"/>
      <c r="M44" s="62"/>
    </row>
  </sheetData>
  <sheetProtection/>
  <mergeCells count="12">
    <mergeCell ref="E5:E6"/>
    <mergeCell ref="F5:F6"/>
    <mergeCell ref="D41:F41"/>
    <mergeCell ref="A5:A6"/>
    <mergeCell ref="B5:B6"/>
    <mergeCell ref="C5:C6"/>
    <mergeCell ref="A40:F40"/>
    <mergeCell ref="A1:F1"/>
    <mergeCell ref="A2:F2"/>
    <mergeCell ref="A3:F3"/>
    <mergeCell ref="D4:F4"/>
    <mergeCell ref="D5:D6"/>
  </mergeCells>
  <printOptions/>
  <pageMargins left="0.45" right="0.45" top="0.75" bottom="0.75" header="0.3" footer="0.3"/>
  <pageSetup horizontalDpi="600" verticalDpi="600" orientation="portrait" paperSize="9" r:id="rId1"/>
  <colBreaks count="1" manualBreakCount="1">
    <brk id="6" max="65535" man="1"/>
  </colBreaks>
</worksheet>
</file>

<file path=xl/worksheets/sheet11.xml><?xml version="1.0" encoding="utf-8"?>
<worksheet xmlns="http://schemas.openxmlformats.org/spreadsheetml/2006/main" xmlns:r="http://schemas.openxmlformats.org/officeDocument/2006/relationships">
  <sheetPr>
    <tabColor rgb="FF92D050"/>
  </sheetPr>
  <dimension ref="A1:IO163"/>
  <sheetViews>
    <sheetView zoomScaleSheetLayoutView="100" zoomScalePageLayoutView="0" workbookViewId="0" topLeftCell="A1">
      <selection activeCell="I10" sqref="I10"/>
    </sheetView>
  </sheetViews>
  <sheetFormatPr defaultColWidth="9.00390625" defaultRowHeight="12.75"/>
  <cols>
    <col min="1" max="1" width="3.625" style="13" customWidth="1"/>
    <col min="2" max="2" width="48.125" style="13" customWidth="1"/>
    <col min="3" max="3" width="7.25390625" style="13" customWidth="1"/>
    <col min="4" max="4" width="8.875" style="13" customWidth="1"/>
    <col min="5" max="5" width="10.75390625" style="13" customWidth="1"/>
    <col min="6" max="6" width="12.625" style="13" customWidth="1"/>
    <col min="7" max="7" width="11.75390625" style="13" customWidth="1"/>
    <col min="8" max="8" width="10.625" style="13" bestFit="1" customWidth="1"/>
    <col min="9" max="9" width="9.125" style="13" customWidth="1"/>
    <col min="10" max="10" width="14.875" style="13" customWidth="1"/>
    <col min="11" max="16384" width="9.125" style="13" customWidth="1"/>
  </cols>
  <sheetData>
    <row r="1" spans="1:6" s="14" customFormat="1" ht="38.25" customHeight="1">
      <c r="A1" s="655" t="s">
        <v>176</v>
      </c>
      <c r="B1" s="655"/>
      <c r="C1" s="655"/>
      <c r="D1" s="655"/>
      <c r="E1" s="655"/>
      <c r="F1" s="655"/>
    </row>
    <row r="2" spans="1:6" s="14" customFormat="1" ht="16.5" customHeight="1">
      <c r="A2" s="3"/>
      <c r="B2" s="3"/>
      <c r="C2" s="656" t="s">
        <v>660</v>
      </c>
      <c r="D2" s="656"/>
      <c r="E2" s="656"/>
      <c r="F2" s="656"/>
    </row>
    <row r="3" spans="1:6" s="14" customFormat="1" ht="18.75" customHeight="1">
      <c r="A3" s="679" t="s">
        <v>90</v>
      </c>
      <c r="B3" s="659"/>
      <c r="C3" s="659"/>
      <c r="D3" s="659"/>
      <c r="E3" s="659"/>
      <c r="F3" s="659"/>
    </row>
    <row r="4" spans="1:6" s="16" customFormat="1" ht="17.25" customHeight="1">
      <c r="A4" s="64"/>
      <c r="B4" s="67"/>
      <c r="C4" s="183"/>
      <c r="D4" s="680"/>
      <c r="E4" s="680"/>
      <c r="F4" s="680"/>
    </row>
    <row r="5" spans="1:6" ht="20.25" customHeight="1">
      <c r="A5" s="4"/>
      <c r="B5" s="669"/>
      <c r="C5" s="669"/>
      <c r="D5" s="669"/>
      <c r="E5" s="669"/>
      <c r="F5" s="669"/>
    </row>
    <row r="6" spans="1:6" ht="42" customHeight="1">
      <c r="A6" s="662" t="s">
        <v>9</v>
      </c>
      <c r="B6" s="651" t="s">
        <v>771</v>
      </c>
      <c r="C6" s="651" t="s">
        <v>2</v>
      </c>
      <c r="D6" s="651" t="s">
        <v>772</v>
      </c>
      <c r="E6" s="654" t="s">
        <v>773</v>
      </c>
      <c r="F6" s="654" t="s">
        <v>774</v>
      </c>
    </row>
    <row r="7" spans="1:6" ht="12.75">
      <c r="A7" s="662"/>
      <c r="B7" s="651"/>
      <c r="C7" s="651"/>
      <c r="D7" s="653"/>
      <c r="E7" s="653"/>
      <c r="F7" s="653"/>
    </row>
    <row r="8" spans="1:10" s="17" customFormat="1" ht="15">
      <c r="A8" s="7" t="s">
        <v>4</v>
      </c>
      <c r="B8" s="7">
        <v>2</v>
      </c>
      <c r="C8" s="7">
        <v>3</v>
      </c>
      <c r="D8" s="8">
        <v>4</v>
      </c>
      <c r="E8" s="9" t="s">
        <v>17</v>
      </c>
      <c r="F8" s="10">
        <v>6</v>
      </c>
      <c r="H8" s="70"/>
      <c r="I8" s="70"/>
      <c r="J8" s="70"/>
    </row>
    <row r="9" spans="1:10" s="16" customFormat="1" ht="93" customHeight="1">
      <c r="A9" s="168">
        <v>1</v>
      </c>
      <c r="B9" s="398" t="s">
        <v>726</v>
      </c>
      <c r="C9" s="12" t="s">
        <v>49</v>
      </c>
      <c r="D9" s="369">
        <v>1</v>
      </c>
      <c r="E9" s="369"/>
      <c r="F9" s="369"/>
      <c r="G9" s="25"/>
      <c r="H9" s="518"/>
      <c r="I9" s="518"/>
      <c r="J9" s="30"/>
    </row>
    <row r="10" spans="1:10" ht="49.5" customHeight="1">
      <c r="A10" s="108">
        <v>2</v>
      </c>
      <c r="B10" s="398" t="s">
        <v>789</v>
      </c>
      <c r="C10" s="93" t="s">
        <v>195</v>
      </c>
      <c r="D10" s="94">
        <v>2</v>
      </c>
      <c r="E10" s="94"/>
      <c r="F10" s="370"/>
      <c r="G10" s="31"/>
      <c r="H10" s="503"/>
      <c r="I10" s="518"/>
      <c r="J10" s="62"/>
    </row>
    <row r="11" spans="1:249" s="16" customFormat="1" ht="22.5">
      <c r="A11" s="108">
        <v>3</v>
      </c>
      <c r="B11" s="399" t="s">
        <v>422</v>
      </c>
      <c r="C11" s="73" t="s">
        <v>30</v>
      </c>
      <c r="D11" s="112">
        <v>2</v>
      </c>
      <c r="E11" s="75"/>
      <c r="F11" s="370"/>
      <c r="G11" s="25"/>
      <c r="H11" s="18"/>
      <c r="I11" s="518"/>
      <c r="J11" s="171"/>
      <c r="K11" s="171"/>
      <c r="L11" s="171"/>
      <c r="M11" s="171"/>
      <c r="N11" s="171"/>
      <c r="O11" s="171"/>
      <c r="P11" s="171"/>
      <c r="Q11" s="171"/>
      <c r="R11" s="171"/>
      <c r="S11" s="171"/>
      <c r="T11" s="171"/>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c r="AU11" s="170"/>
      <c r="AV11" s="170"/>
      <c r="AW11" s="170"/>
      <c r="AX11" s="170"/>
      <c r="AY11" s="170"/>
      <c r="AZ11" s="170"/>
      <c r="BA11" s="170"/>
      <c r="BB11" s="170"/>
      <c r="BC11" s="170"/>
      <c r="BD11" s="170"/>
      <c r="BE11" s="170"/>
      <c r="BF11" s="170"/>
      <c r="BG11" s="170"/>
      <c r="BH11" s="170"/>
      <c r="BI11" s="170"/>
      <c r="BJ11" s="170"/>
      <c r="BK11" s="170"/>
      <c r="BL11" s="170"/>
      <c r="BM11" s="170"/>
      <c r="BN11" s="170"/>
      <c r="BO11" s="170"/>
      <c r="BP11" s="17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c r="CO11" s="170"/>
      <c r="CP11" s="170"/>
      <c r="CQ11" s="170"/>
      <c r="CR11" s="170"/>
      <c r="CS11" s="170"/>
      <c r="CT11" s="170"/>
      <c r="CU11" s="170"/>
      <c r="CV11" s="170"/>
      <c r="CW11" s="170"/>
      <c r="CX11" s="170"/>
      <c r="CY11" s="170"/>
      <c r="CZ11" s="170"/>
      <c r="DA11" s="170"/>
      <c r="DB11" s="170"/>
      <c r="DC11" s="170"/>
      <c r="DD11" s="170"/>
      <c r="DE11" s="170"/>
      <c r="DF11" s="170"/>
      <c r="DG11" s="170"/>
      <c r="DH11" s="170"/>
      <c r="DI11" s="170"/>
      <c r="DJ11" s="170"/>
      <c r="DK11" s="170"/>
      <c r="DL11" s="170"/>
      <c r="DM11" s="170"/>
      <c r="DN11" s="170"/>
      <c r="DO11" s="170"/>
      <c r="DP11" s="170"/>
      <c r="DQ11" s="170"/>
      <c r="DR11" s="170"/>
      <c r="DS11" s="170"/>
      <c r="DT11" s="170"/>
      <c r="DU11" s="170"/>
      <c r="DV11" s="170"/>
      <c r="DW11" s="170"/>
      <c r="DX11" s="170"/>
      <c r="DY11" s="170"/>
      <c r="DZ11" s="170"/>
      <c r="EA11" s="170"/>
      <c r="EB11" s="170"/>
      <c r="EC11" s="170"/>
      <c r="ED11" s="170"/>
      <c r="EE11" s="170"/>
      <c r="EF11" s="170"/>
      <c r="EG11" s="170"/>
      <c r="EH11" s="170"/>
      <c r="EI11" s="170"/>
      <c r="EJ11" s="170"/>
      <c r="EK11" s="170"/>
      <c r="EL11" s="170"/>
      <c r="EM11" s="170"/>
      <c r="EN11" s="170"/>
      <c r="EO11" s="170"/>
      <c r="EP11" s="170"/>
      <c r="EQ11" s="170"/>
      <c r="ER11" s="170"/>
      <c r="ES11" s="170"/>
      <c r="ET11" s="170"/>
      <c r="EU11" s="170"/>
      <c r="EV11" s="170"/>
      <c r="EW11" s="170"/>
      <c r="EX11" s="170"/>
      <c r="EY11" s="170"/>
      <c r="EZ11" s="170"/>
      <c r="FA11" s="170"/>
      <c r="FB11" s="170"/>
      <c r="FC11" s="170"/>
      <c r="FD11" s="170"/>
      <c r="FE11" s="170"/>
      <c r="FF11" s="170"/>
      <c r="FG11" s="170"/>
      <c r="FH11" s="170"/>
      <c r="FI11" s="170"/>
      <c r="FJ11" s="170"/>
      <c r="FK11" s="170"/>
      <c r="FL11" s="170"/>
      <c r="FM11" s="170"/>
      <c r="FN11" s="170"/>
      <c r="FO11" s="170"/>
      <c r="FP11" s="170"/>
      <c r="FQ11" s="170"/>
      <c r="FR11" s="170"/>
      <c r="FS11" s="170"/>
      <c r="FT11" s="170"/>
      <c r="FU11" s="170"/>
      <c r="FV11" s="170"/>
      <c r="FW11" s="170"/>
      <c r="FX11" s="170"/>
      <c r="FY11" s="170"/>
      <c r="FZ11" s="170"/>
      <c r="GA11" s="170"/>
      <c r="GB11" s="170"/>
      <c r="GC11" s="170"/>
      <c r="GD11" s="170"/>
      <c r="GE11" s="170"/>
      <c r="GF11" s="170"/>
      <c r="GG11" s="170"/>
      <c r="GH11" s="170"/>
      <c r="GI11" s="170"/>
      <c r="GJ11" s="170"/>
      <c r="GK11" s="170"/>
      <c r="GL11" s="170"/>
      <c r="GM11" s="170"/>
      <c r="GN11" s="170"/>
      <c r="GO11" s="170"/>
      <c r="GP11" s="170"/>
      <c r="GQ11" s="170"/>
      <c r="GR11" s="170"/>
      <c r="GS11" s="170"/>
      <c r="GT11" s="170"/>
      <c r="GU11" s="170"/>
      <c r="GV11" s="170"/>
      <c r="GW11" s="170"/>
      <c r="GX11" s="170"/>
      <c r="GY11" s="170"/>
      <c r="GZ11" s="170"/>
      <c r="HA11" s="170"/>
      <c r="HB11" s="170"/>
      <c r="HC11" s="170"/>
      <c r="HD11" s="170"/>
      <c r="HE11" s="170"/>
      <c r="HF11" s="170"/>
      <c r="HG11" s="170"/>
      <c r="HH11" s="170"/>
      <c r="HI11" s="170"/>
      <c r="HJ11" s="170"/>
      <c r="HK11" s="170"/>
      <c r="HL11" s="170"/>
      <c r="HM11" s="170"/>
      <c r="HN11" s="170"/>
      <c r="HO11" s="170"/>
      <c r="HP11" s="170"/>
      <c r="HQ11" s="170"/>
      <c r="HR11" s="170"/>
      <c r="HS11" s="170"/>
      <c r="HT11" s="170"/>
      <c r="HU11" s="170"/>
      <c r="HV11" s="170"/>
      <c r="HW11" s="170"/>
      <c r="HX11" s="170"/>
      <c r="HY11" s="170"/>
      <c r="HZ11" s="170"/>
      <c r="IA11" s="170"/>
      <c r="IB11" s="170"/>
      <c r="IC11" s="170"/>
      <c r="ID11" s="170"/>
      <c r="IE11" s="170"/>
      <c r="IF11" s="170"/>
      <c r="IG11" s="170"/>
      <c r="IH11" s="170"/>
      <c r="II11" s="170"/>
      <c r="IJ11" s="170"/>
      <c r="IK11" s="170"/>
      <c r="IL11" s="170"/>
      <c r="IM11" s="170"/>
      <c r="IN11" s="170"/>
      <c r="IO11" s="170"/>
    </row>
    <row r="12" spans="1:10" s="16" customFormat="1" ht="12.75" customHeight="1">
      <c r="A12" s="73">
        <v>4</v>
      </c>
      <c r="B12" s="400" t="s">
        <v>423</v>
      </c>
      <c r="C12" s="24" t="s">
        <v>29</v>
      </c>
      <c r="D12" s="187">
        <v>2</v>
      </c>
      <c r="E12" s="401"/>
      <c r="F12" s="370"/>
      <c r="G12" s="25"/>
      <c r="H12" s="548"/>
      <c r="I12" s="518"/>
      <c r="J12" s="30"/>
    </row>
    <row r="13" spans="1:10" s="16" customFormat="1" ht="15" customHeight="1">
      <c r="A13" s="168">
        <v>5</v>
      </c>
      <c r="B13" s="400" t="s">
        <v>424</v>
      </c>
      <c r="C13" s="24" t="s">
        <v>49</v>
      </c>
      <c r="D13" s="187">
        <v>2</v>
      </c>
      <c r="E13" s="401"/>
      <c r="F13" s="370"/>
      <c r="G13" s="25"/>
      <c r="H13" s="548"/>
      <c r="I13" s="518"/>
      <c r="J13" s="30"/>
    </row>
    <row r="14" spans="1:10" s="16" customFormat="1" ht="18" customHeight="1">
      <c r="A14" s="168">
        <v>6</v>
      </c>
      <c r="B14" s="400" t="s">
        <v>425</v>
      </c>
      <c r="C14" s="24" t="s">
        <v>49</v>
      </c>
      <c r="D14" s="187">
        <v>2</v>
      </c>
      <c r="E14" s="401"/>
      <c r="F14" s="370"/>
      <c r="G14" s="25"/>
      <c r="H14" s="548"/>
      <c r="I14" s="518"/>
      <c r="J14" s="30"/>
    </row>
    <row r="15" spans="1:10" s="16" customFormat="1" ht="33" customHeight="1">
      <c r="A15" s="168">
        <v>7</v>
      </c>
      <c r="B15" s="402" t="s">
        <v>859</v>
      </c>
      <c r="C15" s="24" t="s">
        <v>49</v>
      </c>
      <c r="D15" s="187">
        <v>1</v>
      </c>
      <c r="E15" s="187"/>
      <c r="F15" s="187"/>
      <c r="G15" s="25"/>
      <c r="H15" s="549"/>
      <c r="I15" s="518"/>
      <c r="J15" s="30"/>
    </row>
    <row r="16" spans="1:10" ht="14.25" customHeight="1">
      <c r="A16" s="110">
        <v>8</v>
      </c>
      <c r="B16" s="400" t="s">
        <v>426</v>
      </c>
      <c r="C16" s="24" t="s">
        <v>29</v>
      </c>
      <c r="D16" s="187">
        <v>2</v>
      </c>
      <c r="E16" s="187"/>
      <c r="F16" s="187"/>
      <c r="G16" s="21"/>
      <c r="H16" s="549"/>
      <c r="I16" s="518"/>
      <c r="J16" s="62"/>
    </row>
    <row r="17" spans="1:10" ht="18.75" customHeight="1">
      <c r="A17" s="110">
        <v>9</v>
      </c>
      <c r="B17" s="400" t="s">
        <v>427</v>
      </c>
      <c r="C17" s="24" t="s">
        <v>29</v>
      </c>
      <c r="D17" s="187">
        <v>2</v>
      </c>
      <c r="E17" s="187"/>
      <c r="F17" s="187"/>
      <c r="G17" s="21"/>
      <c r="H17" s="549"/>
      <c r="I17" s="518"/>
      <c r="J17" s="62"/>
    </row>
    <row r="18" spans="1:10" ht="18" customHeight="1">
      <c r="A18" s="110">
        <v>10</v>
      </c>
      <c r="B18" s="400" t="s">
        <v>428</v>
      </c>
      <c r="C18" s="24" t="s">
        <v>29</v>
      </c>
      <c r="D18" s="187">
        <v>2</v>
      </c>
      <c r="E18" s="187"/>
      <c r="F18" s="187"/>
      <c r="G18" s="21"/>
      <c r="H18" s="549"/>
      <c r="I18" s="518"/>
      <c r="J18" s="62"/>
    </row>
    <row r="19" spans="1:10" s="16" customFormat="1" ht="18.75" customHeight="1">
      <c r="A19" s="108">
        <v>11</v>
      </c>
      <c r="B19" s="111" t="s">
        <v>860</v>
      </c>
      <c r="C19" s="73" t="s">
        <v>21</v>
      </c>
      <c r="D19" s="112">
        <v>10</v>
      </c>
      <c r="E19" s="75"/>
      <c r="F19" s="77"/>
      <c r="G19" s="25"/>
      <c r="H19" s="18"/>
      <c r="I19" s="518"/>
      <c r="J19" s="30"/>
    </row>
    <row r="20" spans="1:10" s="16" customFormat="1" ht="18.75" customHeight="1">
      <c r="A20" s="108">
        <v>12</v>
      </c>
      <c r="B20" s="111" t="s">
        <v>861</v>
      </c>
      <c r="C20" s="73" t="s">
        <v>21</v>
      </c>
      <c r="D20" s="112">
        <v>208</v>
      </c>
      <c r="E20" s="75"/>
      <c r="F20" s="77"/>
      <c r="G20" s="25"/>
      <c r="H20" s="18"/>
      <c r="I20" s="518"/>
      <c r="J20" s="30"/>
    </row>
    <row r="21" spans="1:10" s="16" customFormat="1" ht="18.75" customHeight="1">
      <c r="A21" s="108">
        <v>13</v>
      </c>
      <c r="B21" s="111" t="s">
        <v>862</v>
      </c>
      <c r="C21" s="73" t="s">
        <v>21</v>
      </c>
      <c r="D21" s="112">
        <v>242</v>
      </c>
      <c r="E21" s="75"/>
      <c r="F21" s="77"/>
      <c r="G21" s="25"/>
      <c r="H21" s="18"/>
      <c r="I21" s="518"/>
      <c r="J21" s="30"/>
    </row>
    <row r="22" spans="1:10" s="16" customFormat="1" ht="18.75" customHeight="1">
      <c r="A22" s="108">
        <v>14</v>
      </c>
      <c r="B22" s="111" t="s">
        <v>863</v>
      </c>
      <c r="C22" s="73" t="s">
        <v>21</v>
      </c>
      <c r="D22" s="112">
        <v>75</v>
      </c>
      <c r="E22" s="75"/>
      <c r="F22" s="77"/>
      <c r="G22" s="25"/>
      <c r="H22" s="18"/>
      <c r="I22" s="518"/>
      <c r="J22" s="30"/>
    </row>
    <row r="23" spans="1:10" s="16" customFormat="1" ht="18.75" customHeight="1">
      <c r="A23" s="108">
        <v>15</v>
      </c>
      <c r="B23" s="111" t="s">
        <v>864</v>
      </c>
      <c r="C23" s="73" t="s">
        <v>21</v>
      </c>
      <c r="D23" s="112">
        <v>86</v>
      </c>
      <c r="E23" s="75"/>
      <c r="F23" s="77"/>
      <c r="G23" s="25"/>
      <c r="H23" s="18"/>
      <c r="I23" s="518"/>
      <c r="J23" s="30"/>
    </row>
    <row r="24" spans="1:10" s="16" customFormat="1" ht="18.75" customHeight="1">
      <c r="A24" s="108">
        <v>16</v>
      </c>
      <c r="B24" s="111" t="s">
        <v>865</v>
      </c>
      <c r="C24" s="73" t="s">
        <v>21</v>
      </c>
      <c r="D24" s="112">
        <v>184</v>
      </c>
      <c r="E24" s="75"/>
      <c r="F24" s="77"/>
      <c r="G24" s="25"/>
      <c r="H24" s="18"/>
      <c r="I24" s="518"/>
      <c r="J24" s="30"/>
    </row>
    <row r="25" spans="1:10" s="16" customFormat="1" ht="18.75" customHeight="1">
      <c r="A25" s="108">
        <v>17</v>
      </c>
      <c r="B25" s="111" t="s">
        <v>866</v>
      </c>
      <c r="C25" s="73" t="s">
        <v>21</v>
      </c>
      <c r="D25" s="112">
        <v>138</v>
      </c>
      <c r="E25" s="360"/>
      <c r="F25" s="77"/>
      <c r="G25" s="25"/>
      <c r="H25" s="487"/>
      <c r="I25" s="518"/>
      <c r="J25" s="30"/>
    </row>
    <row r="26" spans="1:10" s="16" customFormat="1" ht="18.75" customHeight="1">
      <c r="A26" s="108">
        <v>18</v>
      </c>
      <c r="B26" s="111" t="s">
        <v>867</v>
      </c>
      <c r="C26" s="73" t="s">
        <v>21</v>
      </c>
      <c r="D26" s="112">
        <v>489</v>
      </c>
      <c r="E26" s="75"/>
      <c r="F26" s="77"/>
      <c r="G26" s="25"/>
      <c r="H26" s="18"/>
      <c r="I26" s="518"/>
      <c r="J26" s="30"/>
    </row>
    <row r="27" spans="1:10" s="16" customFormat="1" ht="18.75" customHeight="1">
      <c r="A27" s="108">
        <v>19</v>
      </c>
      <c r="B27" s="111" t="s">
        <v>868</v>
      </c>
      <c r="C27" s="73" t="s">
        <v>21</v>
      </c>
      <c r="D27" s="112">
        <v>690</v>
      </c>
      <c r="E27" s="75"/>
      <c r="F27" s="77"/>
      <c r="G27" s="25"/>
      <c r="H27" s="18"/>
      <c r="I27" s="518"/>
      <c r="J27" s="30"/>
    </row>
    <row r="28" spans="1:10" s="16" customFormat="1" ht="18" customHeight="1">
      <c r="A28" s="73">
        <v>20</v>
      </c>
      <c r="B28" s="403" t="s">
        <v>493</v>
      </c>
      <c r="C28" s="404" t="s">
        <v>87</v>
      </c>
      <c r="D28" s="404">
        <v>3</v>
      </c>
      <c r="E28" s="189"/>
      <c r="F28" s="77"/>
      <c r="G28" s="25"/>
      <c r="H28" s="550"/>
      <c r="I28" s="518"/>
      <c r="J28" s="30"/>
    </row>
    <row r="29" spans="1:10" s="16" customFormat="1" ht="18" customHeight="1">
      <c r="A29" s="73">
        <v>21</v>
      </c>
      <c r="B29" s="403" t="s">
        <v>492</v>
      </c>
      <c r="C29" s="404" t="s">
        <v>87</v>
      </c>
      <c r="D29" s="404">
        <v>20</v>
      </c>
      <c r="E29" s="189"/>
      <c r="F29" s="77"/>
      <c r="G29" s="25"/>
      <c r="H29" s="550"/>
      <c r="I29" s="518"/>
      <c r="J29" s="30"/>
    </row>
    <row r="30" spans="1:10" s="16" customFormat="1" ht="18" customHeight="1">
      <c r="A30" s="73">
        <v>22</v>
      </c>
      <c r="B30" s="403" t="s">
        <v>434</v>
      </c>
      <c r="C30" s="404" t="s">
        <v>87</v>
      </c>
      <c r="D30" s="404">
        <v>7</v>
      </c>
      <c r="E30" s="189"/>
      <c r="F30" s="77"/>
      <c r="G30" s="25"/>
      <c r="H30" s="550"/>
      <c r="I30" s="518"/>
      <c r="J30" s="30"/>
    </row>
    <row r="31" spans="1:10" s="16" customFormat="1" ht="18" customHeight="1">
      <c r="A31" s="73">
        <v>23</v>
      </c>
      <c r="B31" s="403" t="s">
        <v>433</v>
      </c>
      <c r="C31" s="404" t="s">
        <v>87</v>
      </c>
      <c r="D31" s="404">
        <v>1</v>
      </c>
      <c r="E31" s="189"/>
      <c r="F31" s="77"/>
      <c r="G31" s="25"/>
      <c r="H31" s="550"/>
      <c r="I31" s="518"/>
      <c r="J31" s="30"/>
    </row>
    <row r="32" spans="1:10" s="16" customFormat="1" ht="18" customHeight="1">
      <c r="A32" s="73">
        <v>24</v>
      </c>
      <c r="B32" s="403" t="s">
        <v>432</v>
      </c>
      <c r="C32" s="404" t="s">
        <v>87</v>
      </c>
      <c r="D32" s="404">
        <v>7</v>
      </c>
      <c r="E32" s="189"/>
      <c r="F32" s="77"/>
      <c r="G32" s="25"/>
      <c r="H32" s="550"/>
      <c r="I32" s="518"/>
      <c r="J32" s="30"/>
    </row>
    <row r="33" spans="1:10" s="16" customFormat="1" ht="18" customHeight="1">
      <c r="A33" s="73">
        <v>25</v>
      </c>
      <c r="B33" s="403" t="s">
        <v>431</v>
      </c>
      <c r="C33" s="404" t="s">
        <v>87</v>
      </c>
      <c r="D33" s="404">
        <v>18</v>
      </c>
      <c r="E33" s="189"/>
      <c r="F33" s="77"/>
      <c r="G33" s="25"/>
      <c r="H33" s="550"/>
      <c r="I33" s="518"/>
      <c r="J33" s="30"/>
    </row>
    <row r="34" spans="1:10" s="16" customFormat="1" ht="18" customHeight="1">
      <c r="A34" s="73">
        <v>26</v>
      </c>
      <c r="B34" s="403" t="s">
        <v>430</v>
      </c>
      <c r="C34" s="404" t="s">
        <v>87</v>
      </c>
      <c r="D34" s="404">
        <v>1</v>
      </c>
      <c r="E34" s="189"/>
      <c r="F34" s="77"/>
      <c r="G34" s="25"/>
      <c r="H34" s="550"/>
      <c r="I34" s="518"/>
      <c r="J34" s="30"/>
    </row>
    <row r="35" spans="1:10" s="16" customFormat="1" ht="18" customHeight="1">
      <c r="A35" s="73">
        <v>27</v>
      </c>
      <c r="B35" s="403" t="s">
        <v>429</v>
      </c>
      <c r="C35" s="404" t="s">
        <v>87</v>
      </c>
      <c r="D35" s="404">
        <v>49</v>
      </c>
      <c r="E35" s="189"/>
      <c r="F35" s="77"/>
      <c r="G35" s="25"/>
      <c r="H35" s="550"/>
      <c r="I35" s="518"/>
      <c r="J35" s="30"/>
    </row>
    <row r="36" spans="1:10" s="16" customFormat="1" ht="18" customHeight="1">
      <c r="A36" s="73">
        <v>28</v>
      </c>
      <c r="B36" s="403" t="s">
        <v>91</v>
      </c>
      <c r="C36" s="404" t="s">
        <v>87</v>
      </c>
      <c r="D36" s="404">
        <v>211</v>
      </c>
      <c r="E36" s="189"/>
      <c r="F36" s="77"/>
      <c r="G36" s="25"/>
      <c r="H36" s="550"/>
      <c r="I36" s="518"/>
      <c r="J36" s="30"/>
    </row>
    <row r="37" spans="1:10" s="16" customFormat="1" ht="18" customHeight="1">
      <c r="A37" s="73">
        <v>29</v>
      </c>
      <c r="B37" s="405" t="s">
        <v>435</v>
      </c>
      <c r="C37" s="404" t="s">
        <v>87</v>
      </c>
      <c r="D37" s="404">
        <v>3</v>
      </c>
      <c r="E37" s="189"/>
      <c r="F37" s="77"/>
      <c r="G37" s="25"/>
      <c r="H37" s="550"/>
      <c r="I37" s="518"/>
      <c r="J37" s="30"/>
    </row>
    <row r="38" spans="1:10" s="16" customFormat="1" ht="18" customHeight="1">
      <c r="A38" s="73">
        <v>30</v>
      </c>
      <c r="B38" s="405" t="s">
        <v>436</v>
      </c>
      <c r="C38" s="404" t="s">
        <v>87</v>
      </c>
      <c r="D38" s="404">
        <v>1</v>
      </c>
      <c r="E38" s="189"/>
      <c r="F38" s="77"/>
      <c r="G38" s="25"/>
      <c r="H38" s="550"/>
      <c r="I38" s="518"/>
      <c r="J38" s="30"/>
    </row>
    <row r="39" spans="1:10" s="16" customFormat="1" ht="18" customHeight="1">
      <c r="A39" s="73">
        <v>31</v>
      </c>
      <c r="B39" s="405" t="s">
        <v>437</v>
      </c>
      <c r="C39" s="404" t="s">
        <v>87</v>
      </c>
      <c r="D39" s="404">
        <v>216</v>
      </c>
      <c r="E39" s="189"/>
      <c r="F39" s="77"/>
      <c r="G39" s="25"/>
      <c r="H39" s="550"/>
      <c r="I39" s="518"/>
      <c r="J39" s="30"/>
    </row>
    <row r="40" spans="1:10" s="16" customFormat="1" ht="18" customHeight="1">
      <c r="A40" s="73">
        <v>32</v>
      </c>
      <c r="B40" s="405" t="s">
        <v>438</v>
      </c>
      <c r="C40" s="404" t="s">
        <v>87</v>
      </c>
      <c r="D40" s="404">
        <v>1</v>
      </c>
      <c r="E40" s="189"/>
      <c r="F40" s="77"/>
      <c r="G40" s="25"/>
      <c r="H40" s="550"/>
      <c r="I40" s="518"/>
      <c r="J40" s="30"/>
    </row>
    <row r="41" spans="1:10" s="16" customFormat="1" ht="18" customHeight="1">
      <c r="A41" s="73">
        <v>33</v>
      </c>
      <c r="B41" s="405" t="s">
        <v>439</v>
      </c>
      <c r="C41" s="404" t="s">
        <v>87</v>
      </c>
      <c r="D41" s="404">
        <v>4</v>
      </c>
      <c r="E41" s="189"/>
      <c r="F41" s="77"/>
      <c r="G41" s="25"/>
      <c r="H41" s="550"/>
      <c r="I41" s="518"/>
      <c r="J41" s="30"/>
    </row>
    <row r="42" spans="1:10" s="16" customFormat="1" ht="18" customHeight="1">
      <c r="A42" s="73">
        <v>34</v>
      </c>
      <c r="B42" s="405" t="s">
        <v>440</v>
      </c>
      <c r="C42" s="404" t="s">
        <v>87</v>
      </c>
      <c r="D42" s="404">
        <v>8</v>
      </c>
      <c r="E42" s="189"/>
      <c r="F42" s="77"/>
      <c r="G42" s="25"/>
      <c r="H42" s="550"/>
      <c r="I42" s="518"/>
      <c r="J42" s="30"/>
    </row>
    <row r="43" spans="1:10" s="16" customFormat="1" ht="18" customHeight="1">
      <c r="A43" s="73">
        <v>35</v>
      </c>
      <c r="B43" s="405" t="s">
        <v>441</v>
      </c>
      <c r="C43" s="404" t="s">
        <v>87</v>
      </c>
      <c r="D43" s="404">
        <v>42</v>
      </c>
      <c r="E43" s="189"/>
      <c r="F43" s="77"/>
      <c r="G43" s="25"/>
      <c r="H43" s="550"/>
      <c r="I43" s="518"/>
      <c r="J43" s="30"/>
    </row>
    <row r="44" spans="1:10" s="16" customFormat="1" ht="18" customHeight="1">
      <c r="A44" s="73">
        <v>36</v>
      </c>
      <c r="B44" s="405" t="s">
        <v>442</v>
      </c>
      <c r="C44" s="404" t="s">
        <v>87</v>
      </c>
      <c r="D44" s="404">
        <v>5</v>
      </c>
      <c r="E44" s="189"/>
      <c r="F44" s="77"/>
      <c r="G44" s="25"/>
      <c r="H44" s="550"/>
      <c r="I44" s="518"/>
      <c r="J44" s="30"/>
    </row>
    <row r="45" spans="1:10" s="16" customFormat="1" ht="18" customHeight="1">
      <c r="A45" s="73">
        <v>37</v>
      </c>
      <c r="B45" s="405" t="s">
        <v>443</v>
      </c>
      <c r="C45" s="404" t="s">
        <v>87</v>
      </c>
      <c r="D45" s="404">
        <v>22</v>
      </c>
      <c r="E45" s="189"/>
      <c r="F45" s="77"/>
      <c r="G45" s="25"/>
      <c r="H45" s="550"/>
      <c r="I45" s="518"/>
      <c r="J45" s="30"/>
    </row>
    <row r="46" spans="1:10" s="16" customFormat="1" ht="18" customHeight="1">
      <c r="A46" s="73">
        <v>38</v>
      </c>
      <c r="B46" s="405" t="s">
        <v>444</v>
      </c>
      <c r="C46" s="404" t="s">
        <v>87</v>
      </c>
      <c r="D46" s="404">
        <v>1</v>
      </c>
      <c r="E46" s="189"/>
      <c r="F46" s="77"/>
      <c r="G46" s="25"/>
      <c r="H46" s="550"/>
      <c r="I46" s="518"/>
      <c r="J46" s="30"/>
    </row>
    <row r="47" spans="1:10" s="16" customFormat="1" ht="18" customHeight="1">
      <c r="A47" s="73">
        <v>39</v>
      </c>
      <c r="B47" s="405" t="s">
        <v>445</v>
      </c>
      <c r="C47" s="404" t="s">
        <v>87</v>
      </c>
      <c r="D47" s="404">
        <v>4</v>
      </c>
      <c r="E47" s="189"/>
      <c r="F47" s="77"/>
      <c r="G47" s="25"/>
      <c r="H47" s="550"/>
      <c r="I47" s="518"/>
      <c r="J47" s="30"/>
    </row>
    <row r="48" spans="1:10" s="16" customFormat="1" ht="18" customHeight="1">
      <c r="A48" s="73">
        <v>40</v>
      </c>
      <c r="B48" s="405" t="s">
        <v>446</v>
      </c>
      <c r="C48" s="404" t="s">
        <v>87</v>
      </c>
      <c r="D48" s="404">
        <v>4</v>
      </c>
      <c r="E48" s="189"/>
      <c r="F48" s="77"/>
      <c r="G48" s="25"/>
      <c r="H48" s="550"/>
      <c r="I48" s="518"/>
      <c r="J48" s="30"/>
    </row>
    <row r="49" spans="1:10" s="16" customFormat="1" ht="18" customHeight="1">
      <c r="A49" s="73">
        <v>41</v>
      </c>
      <c r="B49" s="405" t="s">
        <v>447</v>
      </c>
      <c r="C49" s="404" t="s">
        <v>87</v>
      </c>
      <c r="D49" s="404">
        <v>9</v>
      </c>
      <c r="E49" s="189"/>
      <c r="F49" s="77"/>
      <c r="G49" s="25"/>
      <c r="H49" s="550"/>
      <c r="I49" s="518"/>
      <c r="J49" s="30"/>
    </row>
    <row r="50" spans="1:10" s="16" customFormat="1" ht="18" customHeight="1">
      <c r="A50" s="73">
        <v>42</v>
      </c>
      <c r="B50" s="405" t="s">
        <v>448</v>
      </c>
      <c r="C50" s="404" t="s">
        <v>87</v>
      </c>
      <c r="D50" s="404">
        <v>13</v>
      </c>
      <c r="E50" s="189"/>
      <c r="F50" s="77"/>
      <c r="G50" s="25"/>
      <c r="H50" s="550"/>
      <c r="I50" s="518"/>
      <c r="J50" s="30"/>
    </row>
    <row r="51" spans="1:10" s="16" customFormat="1" ht="18" customHeight="1">
      <c r="A51" s="73">
        <v>43</v>
      </c>
      <c r="B51" s="405" t="s">
        <v>449</v>
      </c>
      <c r="C51" s="404" t="s">
        <v>87</v>
      </c>
      <c r="D51" s="404">
        <v>4</v>
      </c>
      <c r="E51" s="189"/>
      <c r="F51" s="77"/>
      <c r="G51" s="25"/>
      <c r="H51" s="550"/>
      <c r="I51" s="518"/>
      <c r="J51" s="30"/>
    </row>
    <row r="52" spans="1:10" s="16" customFormat="1" ht="18" customHeight="1">
      <c r="A52" s="73">
        <v>44</v>
      </c>
      <c r="B52" s="405" t="s">
        <v>450</v>
      </c>
      <c r="C52" s="404" t="s">
        <v>87</v>
      </c>
      <c r="D52" s="404">
        <v>4</v>
      </c>
      <c r="E52" s="189"/>
      <c r="F52" s="77"/>
      <c r="G52" s="25"/>
      <c r="H52" s="550"/>
      <c r="I52" s="518"/>
      <c r="J52" s="30"/>
    </row>
    <row r="53" spans="1:10" s="16" customFormat="1" ht="18" customHeight="1">
      <c r="A53" s="73">
        <v>45</v>
      </c>
      <c r="B53" s="405" t="s">
        <v>451</v>
      </c>
      <c r="C53" s="404" t="s">
        <v>87</v>
      </c>
      <c r="D53" s="404">
        <v>1</v>
      </c>
      <c r="E53" s="189"/>
      <c r="F53" s="77"/>
      <c r="G53" s="25"/>
      <c r="H53" s="550"/>
      <c r="I53" s="518"/>
      <c r="J53" s="30"/>
    </row>
    <row r="54" spans="1:10" s="16" customFormat="1" ht="18" customHeight="1">
      <c r="A54" s="73">
        <v>46</v>
      </c>
      <c r="B54" s="405" t="s">
        <v>452</v>
      </c>
      <c r="C54" s="404" t="s">
        <v>87</v>
      </c>
      <c r="D54" s="404">
        <v>9</v>
      </c>
      <c r="E54" s="189"/>
      <c r="F54" s="77"/>
      <c r="G54" s="25"/>
      <c r="H54" s="550"/>
      <c r="I54" s="518"/>
      <c r="J54" s="30"/>
    </row>
    <row r="55" spans="1:10" s="16" customFormat="1" ht="18" customHeight="1">
      <c r="A55" s="73">
        <v>47</v>
      </c>
      <c r="B55" s="405" t="s">
        <v>453</v>
      </c>
      <c r="C55" s="404" t="s">
        <v>87</v>
      </c>
      <c r="D55" s="404">
        <v>1</v>
      </c>
      <c r="E55" s="189"/>
      <c r="F55" s="77"/>
      <c r="G55" s="25"/>
      <c r="H55" s="550"/>
      <c r="I55" s="518"/>
      <c r="J55" s="30"/>
    </row>
    <row r="56" spans="1:10" s="16" customFormat="1" ht="18" customHeight="1">
      <c r="A56" s="73">
        <v>48</v>
      </c>
      <c r="B56" s="405" t="s">
        <v>454</v>
      </c>
      <c r="C56" s="404" t="s">
        <v>87</v>
      </c>
      <c r="D56" s="404">
        <v>3</v>
      </c>
      <c r="E56" s="189"/>
      <c r="F56" s="77"/>
      <c r="G56" s="25"/>
      <c r="H56" s="550"/>
      <c r="I56" s="518"/>
      <c r="J56" s="30"/>
    </row>
    <row r="57" spans="1:10" s="16" customFormat="1" ht="18" customHeight="1">
      <c r="A57" s="73">
        <v>49</v>
      </c>
      <c r="B57" s="405" t="s">
        <v>455</v>
      </c>
      <c r="C57" s="404" t="s">
        <v>87</v>
      </c>
      <c r="D57" s="404">
        <v>1</v>
      </c>
      <c r="E57" s="189"/>
      <c r="F57" s="77"/>
      <c r="G57" s="25"/>
      <c r="H57" s="550"/>
      <c r="I57" s="518"/>
      <c r="J57" s="30"/>
    </row>
    <row r="58" spans="1:10" s="16" customFormat="1" ht="18" customHeight="1">
      <c r="A58" s="73">
        <v>50</v>
      </c>
      <c r="B58" s="405" t="s">
        <v>456</v>
      </c>
      <c r="C58" s="404" t="s">
        <v>87</v>
      </c>
      <c r="D58" s="404">
        <v>40</v>
      </c>
      <c r="E58" s="189"/>
      <c r="F58" s="77"/>
      <c r="G58" s="25"/>
      <c r="H58" s="550"/>
      <c r="I58" s="518"/>
      <c r="J58" s="30"/>
    </row>
    <row r="59" spans="1:10" s="16" customFormat="1" ht="18" customHeight="1">
      <c r="A59" s="73">
        <v>51</v>
      </c>
      <c r="B59" s="405" t="s">
        <v>457</v>
      </c>
      <c r="C59" s="404" t="s">
        <v>87</v>
      </c>
      <c r="D59" s="404">
        <v>3</v>
      </c>
      <c r="E59" s="189"/>
      <c r="F59" s="77"/>
      <c r="G59" s="25"/>
      <c r="H59" s="550"/>
      <c r="I59" s="518"/>
      <c r="J59" s="30"/>
    </row>
    <row r="60" spans="1:10" s="16" customFormat="1" ht="18" customHeight="1">
      <c r="A60" s="73">
        <v>52</v>
      </c>
      <c r="B60" s="405" t="s">
        <v>458</v>
      </c>
      <c r="C60" s="404" t="s">
        <v>87</v>
      </c>
      <c r="D60" s="404">
        <v>1</v>
      </c>
      <c r="E60" s="189"/>
      <c r="F60" s="77"/>
      <c r="G60" s="25"/>
      <c r="H60" s="550"/>
      <c r="I60" s="518"/>
      <c r="J60" s="30"/>
    </row>
    <row r="61" spans="1:10" s="16" customFormat="1" ht="18" customHeight="1">
      <c r="A61" s="73">
        <v>53</v>
      </c>
      <c r="B61" s="405" t="s">
        <v>459</v>
      </c>
      <c r="C61" s="404" t="s">
        <v>87</v>
      </c>
      <c r="D61" s="404">
        <v>8</v>
      </c>
      <c r="E61" s="189"/>
      <c r="F61" s="77"/>
      <c r="G61" s="25"/>
      <c r="H61" s="550"/>
      <c r="I61" s="518"/>
      <c r="J61" s="30"/>
    </row>
    <row r="62" spans="1:10" s="16" customFormat="1" ht="18" customHeight="1">
      <c r="A62" s="73">
        <v>54</v>
      </c>
      <c r="B62" s="405" t="s">
        <v>460</v>
      </c>
      <c r="C62" s="404" t="s">
        <v>87</v>
      </c>
      <c r="D62" s="404">
        <v>1</v>
      </c>
      <c r="E62" s="189"/>
      <c r="F62" s="77"/>
      <c r="G62" s="25"/>
      <c r="H62" s="550"/>
      <c r="I62" s="518"/>
      <c r="J62" s="30"/>
    </row>
    <row r="63" spans="1:10" s="16" customFormat="1" ht="18" customHeight="1">
      <c r="A63" s="73">
        <v>55</v>
      </c>
      <c r="B63" s="405" t="s">
        <v>461</v>
      </c>
      <c r="C63" s="404" t="s">
        <v>87</v>
      </c>
      <c r="D63" s="404">
        <v>1</v>
      </c>
      <c r="E63" s="189"/>
      <c r="F63" s="77"/>
      <c r="G63" s="25"/>
      <c r="H63" s="550"/>
      <c r="I63" s="518"/>
      <c r="J63" s="30"/>
    </row>
    <row r="64" spans="1:10" s="16" customFormat="1" ht="18" customHeight="1">
      <c r="A64" s="73">
        <v>56</v>
      </c>
      <c r="B64" s="405" t="s">
        <v>462</v>
      </c>
      <c r="C64" s="404" t="s">
        <v>87</v>
      </c>
      <c r="D64" s="404">
        <v>3</v>
      </c>
      <c r="E64" s="189"/>
      <c r="F64" s="77"/>
      <c r="G64" s="25"/>
      <c r="H64" s="550"/>
      <c r="I64" s="518"/>
      <c r="J64" s="30"/>
    </row>
    <row r="65" spans="1:10" s="16" customFormat="1" ht="18" customHeight="1">
      <c r="A65" s="73">
        <v>57</v>
      </c>
      <c r="B65" s="405" t="s">
        <v>463</v>
      </c>
      <c r="C65" s="404" t="s">
        <v>87</v>
      </c>
      <c r="D65" s="404">
        <v>3</v>
      </c>
      <c r="E65" s="189"/>
      <c r="F65" s="77"/>
      <c r="G65" s="25"/>
      <c r="H65" s="550"/>
      <c r="I65" s="518"/>
      <c r="J65" s="30"/>
    </row>
    <row r="66" spans="1:10" s="16" customFormat="1" ht="18" customHeight="1">
      <c r="A66" s="73">
        <v>58</v>
      </c>
      <c r="B66" s="405" t="s">
        <v>464</v>
      </c>
      <c r="C66" s="404" t="s">
        <v>87</v>
      </c>
      <c r="D66" s="404">
        <v>1</v>
      </c>
      <c r="E66" s="189"/>
      <c r="F66" s="77"/>
      <c r="G66" s="25"/>
      <c r="H66" s="550"/>
      <c r="I66" s="518"/>
      <c r="J66" s="30"/>
    </row>
    <row r="67" spans="1:10" s="16" customFormat="1" ht="18" customHeight="1">
      <c r="A67" s="73">
        <v>59</v>
      </c>
      <c r="B67" s="405" t="s">
        <v>465</v>
      </c>
      <c r="C67" s="404" t="s">
        <v>87</v>
      </c>
      <c r="D67" s="404">
        <v>3</v>
      </c>
      <c r="E67" s="189"/>
      <c r="F67" s="77"/>
      <c r="G67" s="25"/>
      <c r="H67" s="550"/>
      <c r="I67" s="518"/>
      <c r="J67" s="30"/>
    </row>
    <row r="68" spans="1:10" s="16" customFormat="1" ht="18" customHeight="1">
      <c r="A68" s="73">
        <v>60</v>
      </c>
      <c r="B68" s="405" t="s">
        <v>466</v>
      </c>
      <c r="C68" s="404" t="s">
        <v>87</v>
      </c>
      <c r="D68" s="404">
        <v>4</v>
      </c>
      <c r="E68" s="189"/>
      <c r="F68" s="77"/>
      <c r="G68" s="25"/>
      <c r="H68" s="550"/>
      <c r="I68" s="518"/>
      <c r="J68" s="30"/>
    </row>
    <row r="69" spans="1:10" s="16" customFormat="1" ht="18" customHeight="1">
      <c r="A69" s="73">
        <v>61</v>
      </c>
      <c r="B69" s="405" t="s">
        <v>467</v>
      </c>
      <c r="C69" s="404" t="s">
        <v>87</v>
      </c>
      <c r="D69" s="404">
        <v>4</v>
      </c>
      <c r="E69" s="189"/>
      <c r="F69" s="77"/>
      <c r="G69" s="25"/>
      <c r="H69" s="550"/>
      <c r="I69" s="518"/>
      <c r="J69" s="30"/>
    </row>
    <row r="70" spans="1:10" s="16" customFormat="1" ht="18" customHeight="1">
      <c r="A70" s="73">
        <v>62</v>
      </c>
      <c r="B70" s="405" t="s">
        <v>468</v>
      </c>
      <c r="C70" s="404" t="s">
        <v>87</v>
      </c>
      <c r="D70" s="404">
        <v>1</v>
      </c>
      <c r="E70" s="189"/>
      <c r="F70" s="77"/>
      <c r="G70" s="25"/>
      <c r="H70" s="550"/>
      <c r="I70" s="518"/>
      <c r="J70" s="30"/>
    </row>
    <row r="71" spans="1:10" s="16" customFormat="1" ht="18" customHeight="1">
      <c r="A71" s="73">
        <v>63</v>
      </c>
      <c r="B71" s="405" t="s">
        <v>469</v>
      </c>
      <c r="C71" s="404" t="s">
        <v>87</v>
      </c>
      <c r="D71" s="404">
        <v>4</v>
      </c>
      <c r="E71" s="189"/>
      <c r="F71" s="77"/>
      <c r="G71" s="25"/>
      <c r="H71" s="550"/>
      <c r="I71" s="518"/>
      <c r="J71" s="30"/>
    </row>
    <row r="72" spans="1:10" s="16" customFormat="1" ht="18" customHeight="1">
      <c r="A72" s="73">
        <v>64</v>
      </c>
      <c r="B72" s="405" t="s">
        <v>470</v>
      </c>
      <c r="C72" s="404" t="s">
        <v>87</v>
      </c>
      <c r="D72" s="404">
        <v>1</v>
      </c>
      <c r="E72" s="189"/>
      <c r="F72" s="77"/>
      <c r="G72" s="25"/>
      <c r="H72" s="550"/>
      <c r="I72" s="518"/>
      <c r="J72" s="30"/>
    </row>
    <row r="73" spans="1:10" s="16" customFormat="1" ht="18" customHeight="1">
      <c r="A73" s="73">
        <v>65</v>
      </c>
      <c r="B73" s="405" t="s">
        <v>471</v>
      </c>
      <c r="C73" s="404" t="s">
        <v>87</v>
      </c>
      <c r="D73" s="404">
        <v>3</v>
      </c>
      <c r="E73" s="189"/>
      <c r="F73" s="77"/>
      <c r="G73" s="25"/>
      <c r="H73" s="550"/>
      <c r="I73" s="518"/>
      <c r="J73" s="30"/>
    </row>
    <row r="74" spans="1:10" s="16" customFormat="1" ht="18" customHeight="1">
      <c r="A74" s="73">
        <v>66</v>
      </c>
      <c r="B74" s="405" t="s">
        <v>472</v>
      </c>
      <c r="C74" s="404" t="s">
        <v>87</v>
      </c>
      <c r="D74" s="404">
        <v>3</v>
      </c>
      <c r="E74" s="189"/>
      <c r="F74" s="77"/>
      <c r="G74" s="25"/>
      <c r="H74" s="550"/>
      <c r="I74" s="518"/>
      <c r="J74" s="30"/>
    </row>
    <row r="75" spans="1:10" s="16" customFormat="1" ht="18" customHeight="1">
      <c r="A75" s="73">
        <v>67</v>
      </c>
      <c r="B75" s="405" t="s">
        <v>473</v>
      </c>
      <c r="C75" s="404" t="s">
        <v>87</v>
      </c>
      <c r="D75" s="404">
        <v>1</v>
      </c>
      <c r="E75" s="189"/>
      <c r="F75" s="77"/>
      <c r="G75" s="25"/>
      <c r="H75" s="550"/>
      <c r="I75" s="518"/>
      <c r="J75" s="30"/>
    </row>
    <row r="76" spans="1:10" s="16" customFormat="1" ht="18" customHeight="1">
      <c r="A76" s="73">
        <v>68</v>
      </c>
      <c r="B76" s="405" t="s">
        <v>474</v>
      </c>
      <c r="C76" s="404" t="s">
        <v>87</v>
      </c>
      <c r="D76" s="404">
        <v>1</v>
      </c>
      <c r="E76" s="189"/>
      <c r="F76" s="77"/>
      <c r="G76" s="25"/>
      <c r="H76" s="550"/>
      <c r="I76" s="518"/>
      <c r="J76" s="30"/>
    </row>
    <row r="77" spans="1:10" s="16" customFormat="1" ht="18" customHeight="1">
      <c r="A77" s="73">
        <v>69</v>
      </c>
      <c r="B77" s="405" t="s">
        <v>475</v>
      </c>
      <c r="C77" s="404" t="s">
        <v>87</v>
      </c>
      <c r="D77" s="404">
        <v>5</v>
      </c>
      <c r="E77" s="189"/>
      <c r="F77" s="77"/>
      <c r="G77" s="25"/>
      <c r="H77" s="550"/>
      <c r="I77" s="518"/>
      <c r="J77" s="30"/>
    </row>
    <row r="78" spans="1:10" s="16" customFormat="1" ht="18" customHeight="1">
      <c r="A78" s="73">
        <v>70</v>
      </c>
      <c r="B78" s="405" t="s">
        <v>476</v>
      </c>
      <c r="C78" s="404" t="s">
        <v>87</v>
      </c>
      <c r="D78" s="404">
        <v>14</v>
      </c>
      <c r="E78" s="189"/>
      <c r="F78" s="77"/>
      <c r="G78" s="25"/>
      <c r="H78" s="550"/>
      <c r="I78" s="518"/>
      <c r="J78" s="30"/>
    </row>
    <row r="79" spans="1:10" s="16" customFormat="1" ht="18" customHeight="1">
      <c r="A79" s="73">
        <v>71</v>
      </c>
      <c r="B79" s="405" t="s">
        <v>477</v>
      </c>
      <c r="C79" s="404" t="s">
        <v>87</v>
      </c>
      <c r="D79" s="404">
        <v>1</v>
      </c>
      <c r="E79" s="189"/>
      <c r="F79" s="77"/>
      <c r="G79" s="25"/>
      <c r="H79" s="550"/>
      <c r="I79" s="518"/>
      <c r="J79" s="30"/>
    </row>
    <row r="80" spans="1:10" s="16" customFormat="1" ht="18" customHeight="1">
      <c r="A80" s="73">
        <v>72</v>
      </c>
      <c r="B80" s="405" t="s">
        <v>478</v>
      </c>
      <c r="C80" s="404" t="s">
        <v>87</v>
      </c>
      <c r="D80" s="404">
        <v>174</v>
      </c>
      <c r="E80" s="189"/>
      <c r="F80" s="77"/>
      <c r="G80" s="25"/>
      <c r="H80" s="550"/>
      <c r="I80" s="518"/>
      <c r="J80" s="30"/>
    </row>
    <row r="81" spans="1:10" s="16" customFormat="1" ht="18" customHeight="1">
      <c r="A81" s="73">
        <v>73</v>
      </c>
      <c r="B81" s="405" t="s">
        <v>479</v>
      </c>
      <c r="C81" s="404" t="s">
        <v>87</v>
      </c>
      <c r="D81" s="404">
        <v>46</v>
      </c>
      <c r="E81" s="189"/>
      <c r="F81" s="77"/>
      <c r="G81" s="25"/>
      <c r="H81" s="550"/>
      <c r="I81" s="518"/>
      <c r="J81" s="30"/>
    </row>
    <row r="82" spans="1:10" s="16" customFormat="1" ht="18" customHeight="1">
      <c r="A82" s="73">
        <v>74</v>
      </c>
      <c r="B82" s="405" t="s">
        <v>480</v>
      </c>
      <c r="C82" s="404" t="s">
        <v>87</v>
      </c>
      <c r="D82" s="404">
        <v>9</v>
      </c>
      <c r="E82" s="189"/>
      <c r="F82" s="77"/>
      <c r="G82" s="25"/>
      <c r="H82" s="550"/>
      <c r="I82" s="518"/>
      <c r="J82" s="30"/>
    </row>
    <row r="83" spans="1:10" s="16" customFormat="1" ht="18" customHeight="1">
      <c r="A83" s="73">
        <v>75</v>
      </c>
      <c r="B83" s="405" t="s">
        <v>481</v>
      </c>
      <c r="C83" s="404" t="s">
        <v>87</v>
      </c>
      <c r="D83" s="404">
        <v>13</v>
      </c>
      <c r="E83" s="189"/>
      <c r="F83" s="77"/>
      <c r="G83" s="25"/>
      <c r="H83" s="550"/>
      <c r="I83" s="518"/>
      <c r="J83" s="30"/>
    </row>
    <row r="84" spans="1:10" s="16" customFormat="1" ht="18" customHeight="1">
      <c r="A84" s="73">
        <v>76</v>
      </c>
      <c r="B84" s="405" t="s">
        <v>482</v>
      </c>
      <c r="C84" s="404" t="s">
        <v>87</v>
      </c>
      <c r="D84" s="404">
        <v>9</v>
      </c>
      <c r="E84" s="189"/>
      <c r="F84" s="77"/>
      <c r="G84" s="25"/>
      <c r="H84" s="550"/>
      <c r="I84" s="518"/>
      <c r="J84" s="30"/>
    </row>
    <row r="85" spans="1:10" s="16" customFormat="1" ht="18" customHeight="1">
      <c r="A85" s="73">
        <v>77</v>
      </c>
      <c r="B85" s="405" t="s">
        <v>483</v>
      </c>
      <c r="C85" s="404" t="s">
        <v>87</v>
      </c>
      <c r="D85" s="404">
        <v>7</v>
      </c>
      <c r="E85" s="189"/>
      <c r="F85" s="77"/>
      <c r="G85" s="25"/>
      <c r="H85" s="550"/>
      <c r="I85" s="518"/>
      <c r="J85" s="30"/>
    </row>
    <row r="86" spans="1:10" s="16" customFormat="1" ht="18" customHeight="1">
      <c r="A86" s="73">
        <v>78</v>
      </c>
      <c r="B86" s="405" t="s">
        <v>484</v>
      </c>
      <c r="C86" s="404" t="s">
        <v>87</v>
      </c>
      <c r="D86" s="404">
        <v>4</v>
      </c>
      <c r="E86" s="189"/>
      <c r="F86" s="77"/>
      <c r="G86" s="25"/>
      <c r="H86" s="550"/>
      <c r="I86" s="518"/>
      <c r="J86" s="30"/>
    </row>
    <row r="87" spans="1:10" s="16" customFormat="1" ht="18" customHeight="1">
      <c r="A87" s="73">
        <v>79</v>
      </c>
      <c r="B87" s="405" t="s">
        <v>485</v>
      </c>
      <c r="C87" s="404" t="s">
        <v>87</v>
      </c>
      <c r="D87" s="404">
        <v>4</v>
      </c>
      <c r="E87" s="189"/>
      <c r="F87" s="77"/>
      <c r="G87" s="25"/>
      <c r="H87" s="550"/>
      <c r="I87" s="518"/>
      <c r="J87" s="30"/>
    </row>
    <row r="88" spans="1:10" s="146" customFormat="1" ht="27">
      <c r="A88" s="73">
        <v>80</v>
      </c>
      <c r="B88" s="191" t="s">
        <v>92</v>
      </c>
      <c r="C88" s="172" t="s">
        <v>10</v>
      </c>
      <c r="D88" s="406">
        <v>366.15</v>
      </c>
      <c r="E88" s="190"/>
      <c r="F88" s="190"/>
      <c r="H88" s="551"/>
      <c r="I88" s="518"/>
      <c r="J88" s="552"/>
    </row>
    <row r="89" spans="1:10" s="16" customFormat="1" ht="39.75" customHeight="1">
      <c r="A89" s="73">
        <v>81</v>
      </c>
      <c r="B89" s="407" t="s">
        <v>486</v>
      </c>
      <c r="C89" s="73" t="s">
        <v>7</v>
      </c>
      <c r="D89" s="112">
        <v>4</v>
      </c>
      <c r="E89" s="75"/>
      <c r="F89" s="77"/>
      <c r="G89" s="25"/>
      <c r="H89" s="18"/>
      <c r="I89" s="518"/>
      <c r="J89" s="30"/>
    </row>
    <row r="90" spans="1:10" s="16" customFormat="1" ht="39.75" customHeight="1">
      <c r="A90" s="73">
        <v>82</v>
      </c>
      <c r="B90" s="407" t="s">
        <v>487</v>
      </c>
      <c r="C90" s="73" t="s">
        <v>7</v>
      </c>
      <c r="D90" s="112">
        <v>371</v>
      </c>
      <c r="E90" s="75"/>
      <c r="F90" s="77"/>
      <c r="G90" s="25"/>
      <c r="H90" s="18"/>
      <c r="I90" s="518"/>
      <c r="J90" s="30"/>
    </row>
    <row r="91" spans="1:10" ht="28.5" customHeight="1">
      <c r="A91" s="108">
        <v>83</v>
      </c>
      <c r="B91" s="74" t="s">
        <v>869</v>
      </c>
      <c r="C91" s="187" t="s">
        <v>87</v>
      </c>
      <c r="D91" s="93">
        <v>11</v>
      </c>
      <c r="E91" s="93"/>
      <c r="F91" s="94"/>
      <c r="H91" s="516"/>
      <c r="I91" s="518"/>
      <c r="J91" s="62"/>
    </row>
    <row r="92" spans="1:10" s="16" customFormat="1" ht="21.75" customHeight="1">
      <c r="A92" s="168">
        <v>84</v>
      </c>
      <c r="B92" s="408" t="s">
        <v>488</v>
      </c>
      <c r="C92" s="24" t="s">
        <v>49</v>
      </c>
      <c r="D92" s="187">
        <v>3</v>
      </c>
      <c r="E92" s="187"/>
      <c r="F92" s="77"/>
      <c r="G92" s="25"/>
      <c r="H92" s="549"/>
      <c r="I92" s="518"/>
      <c r="J92" s="30"/>
    </row>
    <row r="93" spans="1:10" s="16" customFormat="1" ht="21.75" customHeight="1">
      <c r="A93" s="168">
        <v>85</v>
      </c>
      <c r="B93" s="408" t="s">
        <v>790</v>
      </c>
      <c r="C93" s="24" t="s">
        <v>49</v>
      </c>
      <c r="D93" s="187">
        <v>3</v>
      </c>
      <c r="E93" s="187"/>
      <c r="F93" s="77"/>
      <c r="G93" s="25"/>
      <c r="H93" s="549"/>
      <c r="I93" s="518"/>
      <c r="J93" s="30"/>
    </row>
    <row r="94" spans="1:10" s="16" customFormat="1" ht="15" customHeight="1">
      <c r="A94" s="73">
        <v>86</v>
      </c>
      <c r="B94" s="409" t="s">
        <v>489</v>
      </c>
      <c r="C94" s="121" t="s">
        <v>29</v>
      </c>
      <c r="D94" s="187">
        <v>3</v>
      </c>
      <c r="E94" s="187"/>
      <c r="F94" s="77"/>
      <c r="G94" s="25"/>
      <c r="H94" s="549"/>
      <c r="I94" s="518"/>
      <c r="J94" s="30"/>
    </row>
    <row r="95" spans="1:10" s="16" customFormat="1" ht="15" customHeight="1">
      <c r="A95" s="168">
        <v>87</v>
      </c>
      <c r="B95" s="409" t="s">
        <v>494</v>
      </c>
      <c r="C95" s="410" t="s">
        <v>29</v>
      </c>
      <c r="D95" s="187">
        <v>3</v>
      </c>
      <c r="E95" s="188"/>
      <c r="F95" s="77"/>
      <c r="G95" s="25"/>
      <c r="H95" s="553"/>
      <c r="I95" s="518"/>
      <c r="J95" s="30"/>
    </row>
    <row r="96" spans="1:10" s="16" customFormat="1" ht="15" customHeight="1">
      <c r="A96" s="168">
        <v>88</v>
      </c>
      <c r="B96" s="409" t="s">
        <v>490</v>
      </c>
      <c r="C96" s="24" t="s">
        <v>29</v>
      </c>
      <c r="D96" s="187">
        <v>3</v>
      </c>
      <c r="E96" s="187"/>
      <c r="F96" s="179"/>
      <c r="G96" s="25"/>
      <c r="H96" s="549"/>
      <c r="I96" s="518"/>
      <c r="J96" s="30"/>
    </row>
    <row r="97" spans="1:10" s="16" customFormat="1" ht="18" customHeight="1">
      <c r="A97" s="73">
        <v>89</v>
      </c>
      <c r="B97" s="409" t="s">
        <v>491</v>
      </c>
      <c r="C97" s="24" t="s">
        <v>29</v>
      </c>
      <c r="D97" s="411">
        <v>3</v>
      </c>
      <c r="E97" s="197"/>
      <c r="F97" s="197"/>
      <c r="G97" s="25"/>
      <c r="H97" s="491"/>
      <c r="I97" s="518"/>
      <c r="J97" s="30"/>
    </row>
    <row r="98" spans="1:10" ht="13.5">
      <c r="A98" s="186"/>
      <c r="B98" s="368" t="s">
        <v>3</v>
      </c>
      <c r="C98" s="412"/>
      <c r="D98" s="368"/>
      <c r="E98" s="368"/>
      <c r="F98" s="178"/>
      <c r="H98" s="62"/>
      <c r="I98" s="30"/>
      <c r="J98" s="62"/>
    </row>
    <row r="99" spans="1:10" ht="13.5">
      <c r="A99" s="16"/>
      <c r="H99" s="62"/>
      <c r="I99" s="62"/>
      <c r="J99" s="62"/>
    </row>
    <row r="100" spans="1:10" ht="13.5">
      <c r="A100" s="16"/>
      <c r="H100" s="62"/>
      <c r="I100" s="62"/>
      <c r="J100" s="62"/>
    </row>
    <row r="101" spans="2:10" ht="13.5">
      <c r="B101" s="673" t="s">
        <v>6</v>
      </c>
      <c r="C101" s="681"/>
      <c r="D101" s="673"/>
      <c r="E101" s="673"/>
      <c r="F101" s="673"/>
      <c r="H101" s="532"/>
      <c r="I101" s="532"/>
      <c r="J101" s="532"/>
    </row>
    <row r="102" ht="13.5">
      <c r="A102" s="16"/>
    </row>
    <row r="103" ht="13.5">
      <c r="A103" s="16"/>
    </row>
    <row r="104" ht="13.5">
      <c r="A104" s="16"/>
    </row>
    <row r="105" ht="13.5">
      <c r="A105" s="16"/>
    </row>
    <row r="106" ht="13.5">
      <c r="A106" s="16"/>
    </row>
    <row r="107" ht="13.5">
      <c r="A107" s="16"/>
    </row>
    <row r="108" ht="13.5">
      <c r="A108" s="16"/>
    </row>
    <row r="109" ht="13.5">
      <c r="A109" s="16"/>
    </row>
    <row r="110" ht="13.5">
      <c r="A110" s="16"/>
    </row>
    <row r="111" ht="13.5">
      <c r="A111" s="16"/>
    </row>
    <row r="112" ht="13.5">
      <c r="A112" s="16"/>
    </row>
    <row r="113" ht="13.5">
      <c r="A113" s="16"/>
    </row>
    <row r="114" ht="13.5">
      <c r="A114" s="16"/>
    </row>
    <row r="115" ht="13.5">
      <c r="A115" s="16"/>
    </row>
    <row r="116" ht="13.5">
      <c r="A116" s="16"/>
    </row>
    <row r="117" ht="13.5">
      <c r="A117" s="16"/>
    </row>
    <row r="118" ht="13.5">
      <c r="A118" s="16"/>
    </row>
    <row r="119" ht="13.5">
      <c r="A119" s="16"/>
    </row>
    <row r="120" ht="13.5">
      <c r="A120" s="16"/>
    </row>
    <row r="121" ht="13.5">
      <c r="A121" s="16"/>
    </row>
    <row r="122" ht="13.5">
      <c r="A122" s="16"/>
    </row>
    <row r="123" ht="13.5">
      <c r="A123" s="16"/>
    </row>
    <row r="124" ht="13.5">
      <c r="A124" s="16"/>
    </row>
    <row r="125" ht="13.5">
      <c r="A125" s="16"/>
    </row>
    <row r="126" ht="13.5">
      <c r="A126" s="16"/>
    </row>
    <row r="127" ht="13.5">
      <c r="A127" s="16"/>
    </row>
    <row r="128" ht="13.5">
      <c r="A128" s="16"/>
    </row>
    <row r="129" ht="13.5">
      <c r="A129" s="16"/>
    </row>
    <row r="130" ht="13.5">
      <c r="A130" s="16"/>
    </row>
    <row r="131" ht="13.5">
      <c r="A131" s="16"/>
    </row>
    <row r="132" ht="13.5">
      <c r="A132" s="16"/>
    </row>
    <row r="133" ht="13.5">
      <c r="A133" s="16"/>
    </row>
    <row r="134" ht="13.5">
      <c r="A134" s="16"/>
    </row>
    <row r="135" ht="13.5">
      <c r="A135" s="16"/>
    </row>
    <row r="136" ht="13.5">
      <c r="A136" s="16"/>
    </row>
    <row r="137" ht="13.5">
      <c r="A137" s="16"/>
    </row>
    <row r="138" ht="13.5">
      <c r="A138" s="16"/>
    </row>
    <row r="139" ht="13.5">
      <c r="A139" s="16"/>
    </row>
    <row r="140" ht="13.5">
      <c r="A140" s="16"/>
    </row>
    <row r="141" ht="13.5">
      <c r="A141" s="16"/>
    </row>
    <row r="142" ht="13.5">
      <c r="A142" s="16"/>
    </row>
    <row r="143" ht="13.5">
      <c r="A143" s="16"/>
    </row>
    <row r="144" ht="13.5">
      <c r="A144" s="16"/>
    </row>
    <row r="145" ht="13.5">
      <c r="A145" s="16"/>
    </row>
    <row r="146" ht="13.5">
      <c r="A146" s="16"/>
    </row>
    <row r="147" ht="13.5">
      <c r="A147" s="16"/>
    </row>
    <row r="148" ht="13.5">
      <c r="A148" s="16"/>
    </row>
    <row r="149" ht="13.5">
      <c r="A149" s="16"/>
    </row>
    <row r="150" ht="13.5">
      <c r="A150" s="16"/>
    </row>
    <row r="151" ht="13.5">
      <c r="A151" s="16"/>
    </row>
    <row r="152" ht="13.5">
      <c r="A152" s="16"/>
    </row>
    <row r="153" ht="13.5">
      <c r="A153" s="16"/>
    </row>
    <row r="154" ht="13.5">
      <c r="A154" s="16"/>
    </row>
    <row r="155" ht="13.5">
      <c r="A155" s="16"/>
    </row>
    <row r="156" ht="13.5">
      <c r="A156" s="16"/>
    </row>
    <row r="157" ht="13.5">
      <c r="A157" s="16"/>
    </row>
    <row r="158" ht="13.5">
      <c r="A158" s="16"/>
    </row>
    <row r="159" ht="13.5">
      <c r="A159" s="16"/>
    </row>
    <row r="160" ht="13.5">
      <c r="A160" s="16"/>
    </row>
    <row r="161" ht="13.5">
      <c r="A161" s="16"/>
    </row>
    <row r="162" ht="13.5">
      <c r="A162" s="16"/>
    </row>
    <row r="163" ht="13.5">
      <c r="A163" s="16"/>
    </row>
  </sheetData>
  <sheetProtection/>
  <mergeCells count="13">
    <mergeCell ref="D6:D7"/>
    <mergeCell ref="E6:E7"/>
    <mergeCell ref="F6:F7"/>
    <mergeCell ref="A1:F1"/>
    <mergeCell ref="C2:F2"/>
    <mergeCell ref="A3:F3"/>
    <mergeCell ref="D4:F4"/>
    <mergeCell ref="B101:C101"/>
    <mergeCell ref="D101:F101"/>
    <mergeCell ref="B5:F5"/>
    <mergeCell ref="A6:A7"/>
    <mergeCell ref="B6:B7"/>
    <mergeCell ref="C6:C7"/>
  </mergeCells>
  <printOptions/>
  <pageMargins left="0.7" right="0.7" top="0.75" bottom="0.75" header="0.3" footer="0.3"/>
  <pageSetup horizontalDpi="300" verticalDpi="300"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G196"/>
  <sheetViews>
    <sheetView zoomScaleSheetLayoutView="110" zoomScalePageLayoutView="0" workbookViewId="0" topLeftCell="A1">
      <selection activeCell="E13" sqref="E13"/>
    </sheetView>
  </sheetViews>
  <sheetFormatPr defaultColWidth="11.75390625" defaultRowHeight="12.75"/>
  <cols>
    <col min="1" max="1" width="4.875" style="325" customWidth="1"/>
    <col min="2" max="2" width="35.125" style="325" customWidth="1"/>
    <col min="3" max="3" width="7.875" style="325" customWidth="1"/>
    <col min="4" max="4" width="11.625" style="325" customWidth="1"/>
    <col min="5" max="5" width="12.875" style="325" customWidth="1"/>
    <col min="6" max="6" width="12.375" style="325" customWidth="1"/>
  </cols>
  <sheetData>
    <row r="1" spans="1:6" s="14" customFormat="1" ht="40.5" customHeight="1">
      <c r="A1" s="655" t="s">
        <v>499</v>
      </c>
      <c r="B1" s="655"/>
      <c r="C1" s="655"/>
      <c r="D1" s="655"/>
      <c r="E1" s="655"/>
      <c r="F1" s="655"/>
    </row>
    <row r="2" spans="1:6" ht="16.5" customHeight="1">
      <c r="A2" s="656" t="s">
        <v>718</v>
      </c>
      <c r="B2" s="657"/>
      <c r="C2" s="657"/>
      <c r="D2" s="657"/>
      <c r="E2" s="657"/>
      <c r="F2" s="657"/>
    </row>
    <row r="3" spans="1:6" ht="32.25" customHeight="1">
      <c r="A3" s="682" t="s">
        <v>661</v>
      </c>
      <c r="B3" s="683"/>
      <c r="C3" s="683"/>
      <c r="D3" s="683"/>
      <c r="E3" s="683"/>
      <c r="F3" s="683"/>
    </row>
    <row r="4" spans="1:6" s="16" customFormat="1" ht="17.25" customHeight="1">
      <c r="A4" s="64"/>
      <c r="B4" s="67"/>
      <c r="C4" s="685" t="s">
        <v>36</v>
      </c>
      <c r="D4" s="686"/>
      <c r="E4" s="686"/>
      <c r="F4" s="686"/>
    </row>
    <row r="5" spans="1:6" s="55" customFormat="1" ht="13.5">
      <c r="A5" s="56"/>
      <c r="B5" s="359"/>
      <c r="C5" s="687" t="s">
        <v>37</v>
      </c>
      <c r="D5" s="686"/>
      <c r="E5" s="686"/>
      <c r="F5" s="686"/>
    </row>
    <row r="6" spans="1:6" ht="15.75">
      <c r="A6" s="289"/>
      <c r="B6" s="682"/>
      <c r="C6" s="682"/>
      <c r="D6" s="682"/>
      <c r="E6" s="682"/>
      <c r="F6" s="682"/>
    </row>
    <row r="7" spans="1:6" ht="46.5" customHeight="1">
      <c r="A7" s="662" t="s">
        <v>9</v>
      </c>
      <c r="B7" s="651" t="s">
        <v>771</v>
      </c>
      <c r="C7" s="651" t="s">
        <v>2</v>
      </c>
      <c r="D7" s="651" t="s">
        <v>772</v>
      </c>
      <c r="E7" s="654" t="s">
        <v>773</v>
      </c>
      <c r="F7" s="654" t="s">
        <v>774</v>
      </c>
    </row>
    <row r="8" spans="1:6" ht="12.75">
      <c r="A8" s="662"/>
      <c r="B8" s="651"/>
      <c r="C8" s="651"/>
      <c r="D8" s="653"/>
      <c r="E8" s="653"/>
      <c r="F8" s="653"/>
    </row>
    <row r="9" spans="1:6" ht="12" customHeight="1">
      <c r="A9" s="7" t="s">
        <v>4</v>
      </c>
      <c r="B9" s="7">
        <v>2</v>
      </c>
      <c r="C9" s="7">
        <v>3</v>
      </c>
      <c r="D9" s="8">
        <v>4</v>
      </c>
      <c r="E9" s="9" t="s">
        <v>17</v>
      </c>
      <c r="F9" s="10">
        <v>6</v>
      </c>
    </row>
    <row r="10" spans="1:6" ht="49.5" customHeight="1">
      <c r="A10" s="317">
        <v>1</v>
      </c>
      <c r="B10" s="318" t="s">
        <v>775</v>
      </c>
      <c r="C10" s="319"/>
      <c r="D10" s="320">
        <v>1</v>
      </c>
      <c r="E10" s="366"/>
      <c r="F10" s="441"/>
    </row>
    <row r="11" spans="1:6" ht="13.5" customHeight="1">
      <c r="A11" s="73"/>
      <c r="B11" s="321" t="s">
        <v>3</v>
      </c>
      <c r="C11" s="75"/>
      <c r="D11" s="76"/>
      <c r="E11" s="75"/>
      <c r="F11" s="98"/>
    </row>
    <row r="12" spans="1:6" s="265" customFormat="1" ht="21.75" customHeight="1">
      <c r="A12" s="13"/>
      <c r="B12" s="43"/>
      <c r="C12" s="13"/>
      <c r="D12" s="684"/>
      <c r="E12" s="684"/>
      <c r="F12" s="684"/>
    </row>
    <row r="13" spans="1:7" s="13" customFormat="1" ht="13.5">
      <c r="A13" s="16"/>
      <c r="B13" t="s">
        <v>770</v>
      </c>
      <c r="C13"/>
      <c r="D13"/>
      <c r="E13"/>
      <c r="F13"/>
      <c r="G13"/>
    </row>
    <row r="14" spans="1:6" ht="13.5">
      <c r="A14" s="1"/>
      <c r="B14" s="2"/>
      <c r="C14" s="323"/>
      <c r="D14" s="18"/>
      <c r="E14" s="23"/>
      <c r="F14" s="324"/>
    </row>
    <row r="15" spans="2:6" ht="12.75">
      <c r="B15" s="322"/>
      <c r="C15" s="322"/>
      <c r="D15" s="322"/>
      <c r="E15" s="322"/>
      <c r="F15" s="322"/>
    </row>
    <row r="16" spans="2:6" ht="12.75">
      <c r="B16" s="322"/>
      <c r="C16" s="322"/>
      <c r="D16" s="322"/>
      <c r="E16" s="322"/>
      <c r="F16" s="322"/>
    </row>
    <row r="17" spans="2:6" ht="12.75">
      <c r="B17" s="322"/>
      <c r="C17" s="322"/>
      <c r="D17" s="322"/>
      <c r="E17" s="322"/>
      <c r="F17" s="322"/>
    </row>
    <row r="18" spans="2:6" ht="12.75">
      <c r="B18" s="322"/>
      <c r="C18" s="322"/>
      <c r="D18" s="322"/>
      <c r="E18" s="322"/>
      <c r="F18" s="322"/>
    </row>
    <row r="19" spans="2:6" ht="12.75">
      <c r="B19" s="322"/>
      <c r="C19" s="322"/>
      <c r="D19" s="322"/>
      <c r="E19" s="322"/>
      <c r="F19" s="322"/>
    </row>
    <row r="20" spans="2:6" ht="12.75">
      <c r="B20" s="322"/>
      <c r="C20" s="322"/>
      <c r="D20" s="322"/>
      <c r="E20" s="322"/>
      <c r="F20" s="322"/>
    </row>
    <row r="21" spans="2:6" ht="12.75">
      <c r="B21" s="322"/>
      <c r="C21" s="322"/>
      <c r="D21" s="322"/>
      <c r="E21" s="322"/>
      <c r="F21" s="322"/>
    </row>
    <row r="22" spans="2:6" ht="12.75">
      <c r="B22" s="322"/>
      <c r="C22" s="322"/>
      <c r="D22" s="322"/>
      <c r="E22" s="322"/>
      <c r="F22" s="322"/>
    </row>
    <row r="23" spans="2:6" ht="12.75">
      <c r="B23" s="322"/>
      <c r="C23" s="322"/>
      <c r="D23" s="322"/>
      <c r="E23" s="322"/>
      <c r="F23" s="322"/>
    </row>
    <row r="24" spans="2:6" ht="12.75">
      <c r="B24" s="322"/>
      <c r="C24" s="322"/>
      <c r="D24" s="322"/>
      <c r="E24" s="322"/>
      <c r="F24" s="322"/>
    </row>
    <row r="25" spans="2:6" ht="12.75">
      <c r="B25" s="322"/>
      <c r="C25" s="322"/>
      <c r="D25" s="322"/>
      <c r="E25" s="322"/>
      <c r="F25" s="322"/>
    </row>
    <row r="26" spans="2:6" ht="12.75">
      <c r="B26" s="322"/>
      <c r="C26" s="322"/>
      <c r="D26" s="322"/>
      <c r="E26" s="322"/>
      <c r="F26" s="322"/>
    </row>
    <row r="27" spans="2:6" ht="12.75">
      <c r="B27" s="322"/>
      <c r="C27" s="322"/>
      <c r="D27" s="322"/>
      <c r="E27" s="322"/>
      <c r="F27" s="322"/>
    </row>
    <row r="28" spans="2:6" ht="12.75">
      <c r="B28" s="322"/>
      <c r="C28" s="322"/>
      <c r="D28" s="322"/>
      <c r="E28" s="322"/>
      <c r="F28" s="322"/>
    </row>
    <row r="29" spans="2:6" ht="12.75">
      <c r="B29" s="322"/>
      <c r="C29" s="322"/>
      <c r="D29" s="322"/>
      <c r="E29" s="322"/>
      <c r="F29" s="322"/>
    </row>
    <row r="30" spans="2:6" ht="12.75">
      <c r="B30" s="322"/>
      <c r="C30" s="322"/>
      <c r="D30" s="322"/>
      <c r="E30" s="322"/>
      <c r="F30" s="322"/>
    </row>
    <row r="31" spans="2:6" ht="12.75">
      <c r="B31" s="322"/>
      <c r="C31" s="322"/>
      <c r="D31" s="322"/>
      <c r="E31" s="322"/>
      <c r="F31" s="322"/>
    </row>
    <row r="32" spans="2:6" ht="12.75">
      <c r="B32" s="322"/>
      <c r="C32" s="322"/>
      <c r="D32" s="322"/>
      <c r="E32" s="322"/>
      <c r="F32" s="322"/>
    </row>
    <row r="33" spans="2:6" ht="12.75">
      <c r="B33" s="322"/>
      <c r="C33" s="322"/>
      <c r="D33" s="322"/>
      <c r="E33" s="322"/>
      <c r="F33" s="322"/>
    </row>
    <row r="34" spans="2:6" ht="12.75">
      <c r="B34" s="322"/>
      <c r="C34" s="322"/>
      <c r="D34" s="322"/>
      <c r="E34" s="322"/>
      <c r="F34" s="322"/>
    </row>
    <row r="35" spans="2:6" ht="12.75">
      <c r="B35" s="322"/>
      <c r="C35" s="322"/>
      <c r="D35" s="322"/>
      <c r="E35" s="322"/>
      <c r="F35" s="322"/>
    </row>
    <row r="36" spans="2:6" ht="12.75">
      <c r="B36" s="322"/>
      <c r="C36" s="322"/>
      <c r="D36" s="322"/>
      <c r="E36" s="322"/>
      <c r="F36" s="322"/>
    </row>
    <row r="37" spans="2:6" ht="12.75">
      <c r="B37" s="322"/>
      <c r="C37" s="322"/>
      <c r="D37" s="322"/>
      <c r="E37" s="322"/>
      <c r="F37" s="322"/>
    </row>
    <row r="38" spans="2:6" ht="12.75">
      <c r="B38" s="322"/>
      <c r="C38" s="322"/>
      <c r="D38" s="322"/>
      <c r="E38" s="322"/>
      <c r="F38" s="322"/>
    </row>
    <row r="39" spans="2:6" ht="12.75">
      <c r="B39" s="322"/>
      <c r="C39" s="322"/>
      <c r="D39" s="322"/>
      <c r="E39" s="322"/>
      <c r="F39" s="322"/>
    </row>
    <row r="40" spans="2:6" ht="12.75">
      <c r="B40" s="322"/>
      <c r="C40" s="322"/>
      <c r="D40" s="322"/>
      <c r="E40" s="322"/>
      <c r="F40" s="322"/>
    </row>
    <row r="41" spans="2:6" ht="12.75">
      <c r="B41" s="322"/>
      <c r="C41" s="322"/>
      <c r="D41" s="322"/>
      <c r="E41" s="322"/>
      <c r="F41" s="322"/>
    </row>
    <row r="42" spans="2:6" ht="12.75">
      <c r="B42" s="322"/>
      <c r="C42" s="322"/>
      <c r="D42" s="322"/>
      <c r="E42" s="322"/>
      <c r="F42" s="322"/>
    </row>
    <row r="43" spans="2:6" ht="12.75">
      <c r="B43" s="322"/>
      <c r="C43" s="322"/>
      <c r="D43" s="322"/>
      <c r="E43" s="322"/>
      <c r="F43" s="322"/>
    </row>
    <row r="44" spans="2:6" ht="12.75">
      <c r="B44" s="322"/>
      <c r="C44" s="322"/>
      <c r="D44" s="322"/>
      <c r="E44" s="322"/>
      <c r="F44" s="322"/>
    </row>
    <row r="45" spans="2:6" ht="12.75">
      <c r="B45" s="322"/>
      <c r="C45" s="322"/>
      <c r="D45" s="322"/>
      <c r="E45" s="322"/>
      <c r="F45" s="322"/>
    </row>
    <row r="46" spans="2:6" ht="12.75">
      <c r="B46" s="322"/>
      <c r="C46" s="322"/>
      <c r="D46" s="322"/>
      <c r="E46" s="322"/>
      <c r="F46" s="322"/>
    </row>
    <row r="47" spans="2:6" ht="12.75">
      <c r="B47" s="322"/>
      <c r="C47" s="322"/>
      <c r="D47" s="322"/>
      <c r="E47" s="322"/>
      <c r="F47" s="322"/>
    </row>
    <row r="48" spans="2:6" ht="12.75">
      <c r="B48" s="322"/>
      <c r="C48" s="322"/>
      <c r="D48" s="322"/>
      <c r="E48" s="322"/>
      <c r="F48" s="322"/>
    </row>
    <row r="49" spans="2:6" ht="12.75">
      <c r="B49" s="322"/>
      <c r="C49" s="322"/>
      <c r="D49" s="322"/>
      <c r="E49" s="322"/>
      <c r="F49" s="322"/>
    </row>
    <row r="50" spans="2:6" ht="12.75">
      <c r="B50" s="322"/>
      <c r="C50" s="322"/>
      <c r="D50" s="322"/>
      <c r="E50" s="322"/>
      <c r="F50" s="322"/>
    </row>
    <row r="51" spans="2:6" ht="12.75">
      <c r="B51" s="322"/>
      <c r="C51" s="322"/>
      <c r="D51" s="322"/>
      <c r="E51" s="322"/>
      <c r="F51" s="322"/>
    </row>
    <row r="52" spans="2:6" ht="12.75">
      <c r="B52" s="322"/>
      <c r="C52" s="322"/>
      <c r="D52" s="322"/>
      <c r="E52" s="322"/>
      <c r="F52" s="322"/>
    </row>
    <row r="53" spans="2:6" ht="12.75">
      <c r="B53" s="322"/>
      <c r="C53" s="322"/>
      <c r="D53" s="322"/>
      <c r="E53" s="322"/>
      <c r="F53" s="322"/>
    </row>
    <row r="54" spans="2:6" ht="12.75">
      <c r="B54" s="322"/>
      <c r="C54" s="322"/>
      <c r="D54" s="322"/>
      <c r="E54" s="322"/>
      <c r="F54" s="322"/>
    </row>
    <row r="55" spans="2:6" ht="12.75">
      <c r="B55" s="322"/>
      <c r="C55" s="322"/>
      <c r="D55" s="322"/>
      <c r="E55" s="322"/>
      <c r="F55" s="322"/>
    </row>
    <row r="56" spans="2:6" ht="12.75">
      <c r="B56" s="322"/>
      <c r="C56" s="322"/>
      <c r="D56" s="322"/>
      <c r="E56" s="322"/>
      <c r="F56" s="322"/>
    </row>
    <row r="57" spans="2:6" ht="12.75">
      <c r="B57" s="322"/>
      <c r="C57" s="322"/>
      <c r="D57" s="322"/>
      <c r="E57" s="322"/>
      <c r="F57" s="322"/>
    </row>
    <row r="58" spans="2:6" ht="12.75">
      <c r="B58" s="322"/>
      <c r="C58" s="322"/>
      <c r="D58" s="322"/>
      <c r="E58" s="322"/>
      <c r="F58" s="322"/>
    </row>
    <row r="59" spans="2:6" ht="12.75">
      <c r="B59" s="322"/>
      <c r="C59" s="322"/>
      <c r="D59" s="322"/>
      <c r="E59" s="322"/>
      <c r="F59" s="322"/>
    </row>
    <row r="60" spans="2:6" ht="12.75">
      <c r="B60" s="322"/>
      <c r="C60" s="322"/>
      <c r="D60" s="322"/>
      <c r="E60" s="322"/>
      <c r="F60" s="322"/>
    </row>
    <row r="61" spans="2:6" ht="12.75">
      <c r="B61" s="322"/>
      <c r="C61" s="322"/>
      <c r="D61" s="322"/>
      <c r="E61" s="322"/>
      <c r="F61" s="322"/>
    </row>
    <row r="62" spans="2:6" ht="12.75">
      <c r="B62" s="322"/>
      <c r="C62" s="322"/>
      <c r="D62" s="322"/>
      <c r="E62" s="322"/>
      <c r="F62" s="322"/>
    </row>
    <row r="63" spans="2:6" ht="12.75">
      <c r="B63" s="322"/>
      <c r="C63" s="322"/>
      <c r="D63" s="322"/>
      <c r="E63" s="322"/>
      <c r="F63" s="322"/>
    </row>
    <row r="64" spans="2:6" ht="12.75">
      <c r="B64" s="322"/>
      <c r="C64" s="322"/>
      <c r="D64" s="322"/>
      <c r="E64" s="322"/>
      <c r="F64" s="322"/>
    </row>
    <row r="65" spans="2:6" ht="12.75">
      <c r="B65" s="322"/>
      <c r="C65" s="322"/>
      <c r="D65" s="322"/>
      <c r="E65" s="322"/>
      <c r="F65" s="322"/>
    </row>
    <row r="66" spans="2:6" ht="12.75">
      <c r="B66" s="322"/>
      <c r="C66" s="322"/>
      <c r="D66" s="322"/>
      <c r="E66" s="322"/>
      <c r="F66" s="322"/>
    </row>
    <row r="67" spans="2:6" ht="12.75">
      <c r="B67" s="322"/>
      <c r="C67" s="322"/>
      <c r="D67" s="322"/>
      <c r="E67" s="322"/>
      <c r="F67" s="322"/>
    </row>
    <row r="68" spans="2:6" ht="12.75">
      <c r="B68" s="322"/>
      <c r="C68" s="322"/>
      <c r="D68" s="322"/>
      <c r="E68" s="322"/>
      <c r="F68" s="322"/>
    </row>
    <row r="69" spans="2:6" ht="12.75">
      <c r="B69" s="322"/>
      <c r="C69" s="322"/>
      <c r="D69" s="322"/>
      <c r="E69" s="322"/>
      <c r="F69" s="322"/>
    </row>
    <row r="70" spans="2:6" ht="12.75">
      <c r="B70" s="322"/>
      <c r="C70" s="322"/>
      <c r="D70" s="322"/>
      <c r="E70" s="322"/>
      <c r="F70" s="322"/>
    </row>
    <row r="71" spans="2:6" ht="12.75">
      <c r="B71" s="322"/>
      <c r="C71" s="322"/>
      <c r="D71" s="322"/>
      <c r="E71" s="322"/>
      <c r="F71" s="322"/>
    </row>
    <row r="72" spans="2:6" ht="12.75">
      <c r="B72" s="322"/>
      <c r="C72" s="322"/>
      <c r="D72" s="322"/>
      <c r="E72" s="322"/>
      <c r="F72" s="322"/>
    </row>
    <row r="73" spans="2:6" ht="12.75">
      <c r="B73" s="322"/>
      <c r="C73" s="322"/>
      <c r="D73" s="322"/>
      <c r="E73" s="322"/>
      <c r="F73" s="322"/>
    </row>
    <row r="74" spans="2:6" ht="12.75">
      <c r="B74" s="322"/>
      <c r="C74" s="322"/>
      <c r="D74" s="322"/>
      <c r="E74" s="322"/>
      <c r="F74" s="322"/>
    </row>
    <row r="75" spans="2:6" ht="12.75">
      <c r="B75" s="322"/>
      <c r="C75" s="322"/>
      <c r="D75" s="322"/>
      <c r="E75" s="322"/>
      <c r="F75" s="322"/>
    </row>
    <row r="76" spans="2:6" ht="12.75">
      <c r="B76" s="322"/>
      <c r="C76" s="322"/>
      <c r="D76" s="322"/>
      <c r="E76" s="322"/>
      <c r="F76" s="322"/>
    </row>
    <row r="77" spans="2:6" ht="12.75">
      <c r="B77" s="322"/>
      <c r="C77" s="322"/>
      <c r="D77" s="322"/>
      <c r="E77" s="322"/>
      <c r="F77" s="322"/>
    </row>
    <row r="78" spans="2:6" ht="12.75">
      <c r="B78" s="322"/>
      <c r="C78" s="322"/>
      <c r="D78" s="322"/>
      <c r="E78" s="322"/>
      <c r="F78" s="322"/>
    </row>
    <row r="79" spans="2:6" ht="12.75">
      <c r="B79" s="322"/>
      <c r="C79" s="322"/>
      <c r="D79" s="322"/>
      <c r="E79" s="322"/>
      <c r="F79" s="322"/>
    </row>
    <row r="80" spans="2:6" ht="12.75">
      <c r="B80" s="322"/>
      <c r="C80" s="322"/>
      <c r="D80" s="322"/>
      <c r="E80" s="322"/>
      <c r="F80" s="322"/>
    </row>
    <row r="81" spans="2:6" ht="12.75">
      <c r="B81" s="322"/>
      <c r="C81" s="322"/>
      <c r="D81" s="322"/>
      <c r="E81" s="322"/>
      <c r="F81" s="322"/>
    </row>
    <row r="82" spans="2:6" ht="12.75">
      <c r="B82" s="322"/>
      <c r="C82" s="322"/>
      <c r="D82" s="322"/>
      <c r="E82" s="322"/>
      <c r="F82" s="322"/>
    </row>
    <row r="83" spans="2:6" ht="12.75">
      <c r="B83" s="322"/>
      <c r="C83" s="322"/>
      <c r="D83" s="322"/>
      <c r="E83" s="322"/>
      <c r="F83" s="322"/>
    </row>
    <row r="84" spans="2:6" ht="12.75">
      <c r="B84" s="322"/>
      <c r="C84" s="322"/>
      <c r="D84" s="322"/>
      <c r="E84" s="322"/>
      <c r="F84" s="322"/>
    </row>
    <row r="85" spans="2:6" ht="12.75">
      <c r="B85" s="322"/>
      <c r="C85" s="322"/>
      <c r="D85" s="322"/>
      <c r="E85" s="322"/>
      <c r="F85" s="322"/>
    </row>
    <row r="86" spans="2:6" ht="12.75">
      <c r="B86" s="322"/>
      <c r="C86" s="322"/>
      <c r="D86" s="322"/>
      <c r="E86" s="322"/>
      <c r="F86" s="322"/>
    </row>
    <row r="87" spans="2:6" ht="12.75">
      <c r="B87" s="322"/>
      <c r="C87" s="322"/>
      <c r="D87" s="322"/>
      <c r="E87" s="322"/>
      <c r="F87" s="322"/>
    </row>
    <row r="88" spans="2:6" ht="12.75">
      <c r="B88" s="322"/>
      <c r="C88" s="322"/>
      <c r="D88" s="322"/>
      <c r="E88" s="322"/>
      <c r="F88" s="322"/>
    </row>
    <row r="89" spans="2:6" ht="12.75">
      <c r="B89" s="322"/>
      <c r="C89" s="322"/>
      <c r="D89" s="322"/>
      <c r="E89" s="322"/>
      <c r="F89" s="322"/>
    </row>
    <row r="90" spans="2:6" ht="12.75">
      <c r="B90" s="322"/>
      <c r="C90" s="322"/>
      <c r="D90" s="322"/>
      <c r="E90" s="322"/>
      <c r="F90" s="322"/>
    </row>
    <row r="91" spans="2:6" ht="12.75">
      <c r="B91" s="322"/>
      <c r="C91" s="322"/>
      <c r="D91" s="322"/>
      <c r="E91" s="322"/>
      <c r="F91" s="322"/>
    </row>
    <row r="92" spans="2:6" ht="12.75">
      <c r="B92" s="322"/>
      <c r="C92" s="322"/>
      <c r="D92" s="322"/>
      <c r="E92" s="322"/>
      <c r="F92" s="322"/>
    </row>
    <row r="93" spans="2:6" ht="12.75">
      <c r="B93" s="322"/>
      <c r="C93" s="322"/>
      <c r="D93" s="322"/>
      <c r="E93" s="322"/>
      <c r="F93" s="322"/>
    </row>
    <row r="94" spans="2:6" ht="12.75">
      <c r="B94" s="322"/>
      <c r="C94" s="322"/>
      <c r="D94" s="322"/>
      <c r="E94" s="322"/>
      <c r="F94" s="322"/>
    </row>
    <row r="95" spans="2:6" ht="12.75">
      <c r="B95" s="322"/>
      <c r="C95" s="322"/>
      <c r="D95" s="322"/>
      <c r="E95" s="322"/>
      <c r="F95" s="322"/>
    </row>
    <row r="96" spans="2:6" ht="12.75">
      <c r="B96" s="322"/>
      <c r="C96" s="322"/>
      <c r="D96" s="322"/>
      <c r="E96" s="322"/>
      <c r="F96" s="322"/>
    </row>
    <row r="97" spans="2:6" ht="12.75">
      <c r="B97" s="322"/>
      <c r="C97" s="322"/>
      <c r="D97" s="322"/>
      <c r="E97" s="322"/>
      <c r="F97" s="322"/>
    </row>
    <row r="98" spans="2:6" ht="12.75">
      <c r="B98" s="322"/>
      <c r="C98" s="322"/>
      <c r="D98" s="322"/>
      <c r="E98" s="322"/>
      <c r="F98" s="322"/>
    </row>
    <row r="99" spans="2:6" ht="12.75">
      <c r="B99" s="322"/>
      <c r="C99" s="322"/>
      <c r="D99" s="322"/>
      <c r="E99" s="322"/>
      <c r="F99" s="322"/>
    </row>
    <row r="100" spans="2:6" ht="12.75">
      <c r="B100" s="322"/>
      <c r="C100" s="322"/>
      <c r="D100" s="322"/>
      <c r="E100" s="322"/>
      <c r="F100" s="322"/>
    </row>
    <row r="101" spans="2:6" ht="12.75">
      <c r="B101" s="322"/>
      <c r="C101" s="322"/>
      <c r="D101" s="322"/>
      <c r="E101" s="322"/>
      <c r="F101" s="322"/>
    </row>
    <row r="102" spans="2:6" ht="12.75">
      <c r="B102" s="322"/>
      <c r="C102" s="322"/>
      <c r="D102" s="322"/>
      <c r="E102" s="322"/>
      <c r="F102" s="322"/>
    </row>
    <row r="103" spans="2:6" ht="12.75">
      <c r="B103" s="322"/>
      <c r="C103" s="322"/>
      <c r="D103" s="322"/>
      <c r="E103" s="322"/>
      <c r="F103" s="322"/>
    </row>
    <row r="104" spans="2:6" ht="12.75">
      <c r="B104" s="322"/>
      <c r="C104" s="322"/>
      <c r="D104" s="322"/>
      <c r="E104" s="322"/>
      <c r="F104" s="322"/>
    </row>
    <row r="105" spans="2:6" ht="12.75">
      <c r="B105" s="322"/>
      <c r="C105" s="322"/>
      <c r="D105" s="322"/>
      <c r="E105" s="322"/>
      <c r="F105" s="322"/>
    </row>
    <row r="106" spans="2:6" ht="12.75">
      <c r="B106" s="322"/>
      <c r="C106" s="322"/>
      <c r="D106" s="322"/>
      <c r="E106" s="322"/>
      <c r="F106" s="322"/>
    </row>
    <row r="107" spans="2:6" ht="12.75">
      <c r="B107" s="322"/>
      <c r="C107" s="322"/>
      <c r="D107" s="322"/>
      <c r="E107" s="322"/>
      <c r="F107" s="322"/>
    </row>
    <row r="108" spans="2:6" ht="12.75">
      <c r="B108" s="322"/>
      <c r="C108" s="322"/>
      <c r="D108" s="322"/>
      <c r="E108" s="322"/>
      <c r="F108" s="322"/>
    </row>
    <row r="109" spans="2:6" ht="12.75">
      <c r="B109" s="322"/>
      <c r="C109" s="322"/>
      <c r="D109" s="322"/>
      <c r="E109" s="322"/>
      <c r="F109" s="322"/>
    </row>
    <row r="110" spans="2:6" ht="12.75">
      <c r="B110" s="322"/>
      <c r="C110" s="322"/>
      <c r="D110" s="322"/>
      <c r="E110" s="322"/>
      <c r="F110" s="322"/>
    </row>
    <row r="111" spans="2:6" ht="12.75">
      <c r="B111" s="322"/>
      <c r="C111" s="322"/>
      <c r="D111" s="322"/>
      <c r="E111" s="322"/>
      <c r="F111" s="322"/>
    </row>
    <row r="112" spans="2:6" ht="12.75">
      <c r="B112" s="322"/>
      <c r="C112" s="322"/>
      <c r="D112" s="322"/>
      <c r="E112" s="322"/>
      <c r="F112" s="322"/>
    </row>
    <row r="113" spans="2:6" ht="12.75">
      <c r="B113" s="322"/>
      <c r="C113" s="322"/>
      <c r="D113" s="322"/>
      <c r="E113" s="322"/>
      <c r="F113" s="322"/>
    </row>
    <row r="114" spans="2:6" ht="12.75">
      <c r="B114" s="322"/>
      <c r="C114" s="322"/>
      <c r="D114" s="322"/>
      <c r="E114" s="322"/>
      <c r="F114" s="322"/>
    </row>
    <row r="115" spans="2:6" ht="12.75">
      <c r="B115" s="322"/>
      <c r="C115" s="322"/>
      <c r="D115" s="322"/>
      <c r="E115" s="322"/>
      <c r="F115" s="322"/>
    </row>
    <row r="116" spans="2:6" ht="12.75">
      <c r="B116" s="322"/>
      <c r="C116" s="322"/>
      <c r="D116" s="322"/>
      <c r="E116" s="322"/>
      <c r="F116" s="322"/>
    </row>
    <row r="117" spans="2:6" ht="12.75">
      <c r="B117" s="322"/>
      <c r="C117" s="322"/>
      <c r="D117" s="322"/>
      <c r="E117" s="322"/>
      <c r="F117" s="322"/>
    </row>
    <row r="118" spans="2:6" ht="12.75">
      <c r="B118" s="322"/>
      <c r="C118" s="322"/>
      <c r="D118" s="322"/>
      <c r="E118" s="322"/>
      <c r="F118" s="322"/>
    </row>
    <row r="119" spans="2:6" ht="12.75">
      <c r="B119" s="322"/>
      <c r="C119" s="322"/>
      <c r="D119" s="322"/>
      <c r="E119" s="322"/>
      <c r="F119" s="322"/>
    </row>
    <row r="120" spans="2:6" ht="12.75">
      <c r="B120" s="322"/>
      <c r="C120" s="322"/>
      <c r="D120" s="322"/>
      <c r="E120" s="322"/>
      <c r="F120" s="322"/>
    </row>
    <row r="121" spans="2:6" ht="12.75">
      <c r="B121" s="322"/>
      <c r="C121" s="322"/>
      <c r="D121" s="322"/>
      <c r="E121" s="322"/>
      <c r="F121" s="322"/>
    </row>
    <row r="122" spans="2:6" ht="12.75">
      <c r="B122" s="322"/>
      <c r="C122" s="322"/>
      <c r="D122" s="322"/>
      <c r="E122" s="322"/>
      <c r="F122" s="322"/>
    </row>
    <row r="123" spans="2:6" ht="12.75">
      <c r="B123" s="322"/>
      <c r="C123" s="322"/>
      <c r="D123" s="322"/>
      <c r="E123" s="322"/>
      <c r="F123" s="322"/>
    </row>
    <row r="124" spans="2:6" ht="12.75">
      <c r="B124" s="322"/>
      <c r="C124" s="322"/>
      <c r="D124" s="322"/>
      <c r="E124" s="322"/>
      <c r="F124" s="322"/>
    </row>
    <row r="125" spans="2:6" ht="12.75">
      <c r="B125" s="322"/>
      <c r="C125" s="322"/>
      <c r="D125" s="322"/>
      <c r="E125" s="322"/>
      <c r="F125" s="322"/>
    </row>
    <row r="126" spans="2:6" ht="12.75">
      <c r="B126" s="322"/>
      <c r="C126" s="322"/>
      <c r="D126" s="322"/>
      <c r="E126" s="322"/>
      <c r="F126" s="322"/>
    </row>
    <row r="127" spans="2:6" ht="12.75">
      <c r="B127" s="322"/>
      <c r="C127" s="322"/>
      <c r="D127" s="322"/>
      <c r="E127" s="322"/>
      <c r="F127" s="322"/>
    </row>
    <row r="128" spans="2:6" ht="12.75">
      <c r="B128" s="322"/>
      <c r="C128" s="322"/>
      <c r="D128" s="322"/>
      <c r="E128" s="322"/>
      <c r="F128" s="322"/>
    </row>
    <row r="129" spans="2:6" ht="12.75">
      <c r="B129" s="322"/>
      <c r="C129" s="322"/>
      <c r="D129" s="322"/>
      <c r="E129" s="322"/>
      <c r="F129" s="322"/>
    </row>
    <row r="130" spans="2:6" ht="12.75">
      <c r="B130" s="322"/>
      <c r="C130" s="322"/>
      <c r="D130" s="322"/>
      <c r="E130" s="322"/>
      <c r="F130" s="322"/>
    </row>
    <row r="131" spans="2:6" ht="12.75">
      <c r="B131" s="322"/>
      <c r="C131" s="322"/>
      <c r="D131" s="322"/>
      <c r="E131" s="322"/>
      <c r="F131" s="322"/>
    </row>
    <row r="132" spans="2:6" ht="12.75">
      <c r="B132" s="322"/>
      <c r="C132" s="322"/>
      <c r="D132" s="322"/>
      <c r="E132" s="322"/>
      <c r="F132" s="322"/>
    </row>
    <row r="133" spans="2:6" ht="12.75">
      <c r="B133" s="322"/>
      <c r="C133" s="322"/>
      <c r="D133" s="322"/>
      <c r="E133" s="322"/>
      <c r="F133" s="322"/>
    </row>
    <row r="134" spans="2:6" ht="12.75">
      <c r="B134" s="322"/>
      <c r="C134" s="322"/>
      <c r="D134" s="322"/>
      <c r="E134" s="322"/>
      <c r="F134" s="322"/>
    </row>
    <row r="135" spans="2:6" ht="12.75">
      <c r="B135" s="322"/>
      <c r="C135" s="322"/>
      <c r="D135" s="322"/>
      <c r="E135" s="322"/>
      <c r="F135" s="322"/>
    </row>
    <row r="136" spans="2:6" ht="12.75">
      <c r="B136" s="322"/>
      <c r="C136" s="322"/>
      <c r="D136" s="322"/>
      <c r="E136" s="322"/>
      <c r="F136" s="322"/>
    </row>
    <row r="137" spans="2:6" ht="12.75">
      <c r="B137" s="322"/>
      <c r="C137" s="322"/>
      <c r="D137" s="322"/>
      <c r="E137" s="322"/>
      <c r="F137" s="322"/>
    </row>
    <row r="138" spans="2:6" ht="12.75">
      <c r="B138" s="322"/>
      <c r="C138" s="322"/>
      <c r="D138" s="322"/>
      <c r="E138" s="322"/>
      <c r="F138" s="322"/>
    </row>
    <row r="139" spans="2:6" ht="12.75">
      <c r="B139" s="322"/>
      <c r="C139" s="322"/>
      <c r="D139" s="322"/>
      <c r="E139" s="322"/>
      <c r="F139" s="322"/>
    </row>
    <row r="140" spans="2:6" ht="12.75">
      <c r="B140" s="322"/>
      <c r="C140" s="322"/>
      <c r="D140" s="322"/>
      <c r="E140" s="322"/>
      <c r="F140" s="322"/>
    </row>
    <row r="141" spans="2:6" ht="12.75">
      <c r="B141" s="322"/>
      <c r="C141" s="322"/>
      <c r="D141" s="322"/>
      <c r="E141" s="322"/>
      <c r="F141" s="322"/>
    </row>
    <row r="142" spans="2:6" ht="12.75">
      <c r="B142" s="322"/>
      <c r="C142" s="322"/>
      <c r="D142" s="322"/>
      <c r="E142" s="322"/>
      <c r="F142" s="322"/>
    </row>
    <row r="143" spans="2:6" ht="12.75">
      <c r="B143" s="322"/>
      <c r="C143" s="322"/>
      <c r="D143" s="322"/>
      <c r="E143" s="322"/>
      <c r="F143" s="322"/>
    </row>
    <row r="144" spans="2:6" ht="12.75">
      <c r="B144" s="322"/>
      <c r="C144" s="322"/>
      <c r="D144" s="322"/>
      <c r="E144" s="322"/>
      <c r="F144" s="322"/>
    </row>
    <row r="145" spans="2:6" ht="12.75">
      <c r="B145" s="322"/>
      <c r="C145" s="322"/>
      <c r="D145" s="322"/>
      <c r="E145" s="322"/>
      <c r="F145" s="322"/>
    </row>
    <row r="146" spans="2:6" ht="12.75">
      <c r="B146" s="322"/>
      <c r="C146" s="322"/>
      <c r="D146" s="322"/>
      <c r="E146" s="322"/>
      <c r="F146" s="322"/>
    </row>
    <row r="147" spans="2:6" ht="12.75">
      <c r="B147" s="322"/>
      <c r="C147" s="322"/>
      <c r="D147" s="322"/>
      <c r="E147" s="322"/>
      <c r="F147" s="322"/>
    </row>
    <row r="148" spans="2:6" ht="12.75">
      <c r="B148" s="322"/>
      <c r="C148" s="322"/>
      <c r="D148" s="322"/>
      <c r="E148" s="322"/>
      <c r="F148" s="322"/>
    </row>
    <row r="149" spans="2:6" ht="12.75">
      <c r="B149" s="322"/>
      <c r="C149" s="322"/>
      <c r="D149" s="322"/>
      <c r="E149" s="322"/>
      <c r="F149" s="322"/>
    </row>
    <row r="150" spans="2:6" ht="12.75">
      <c r="B150" s="322"/>
      <c r="C150" s="322"/>
      <c r="D150" s="322"/>
      <c r="E150" s="322"/>
      <c r="F150" s="322"/>
    </row>
    <row r="151" spans="2:6" ht="12.75">
      <c r="B151" s="322"/>
      <c r="C151" s="322"/>
      <c r="D151" s="322"/>
      <c r="E151" s="322"/>
      <c r="F151" s="322"/>
    </row>
    <row r="152" spans="2:6" ht="12.75">
      <c r="B152" s="322"/>
      <c r="C152" s="322"/>
      <c r="D152" s="322"/>
      <c r="E152" s="322"/>
      <c r="F152" s="322"/>
    </row>
    <row r="153" spans="2:6" ht="12.75">
      <c r="B153" s="322"/>
      <c r="C153" s="322"/>
      <c r="D153" s="322"/>
      <c r="E153" s="322"/>
      <c r="F153" s="322"/>
    </row>
    <row r="154" spans="2:6" ht="12.75">
      <c r="B154" s="322"/>
      <c r="C154" s="322"/>
      <c r="D154" s="322"/>
      <c r="E154" s="322"/>
      <c r="F154" s="322"/>
    </row>
    <row r="155" spans="2:6" ht="12.75">
      <c r="B155" s="322"/>
      <c r="C155" s="322"/>
      <c r="D155" s="322"/>
      <c r="E155" s="322"/>
      <c r="F155" s="322"/>
    </row>
    <row r="156" spans="2:6" ht="12.75">
      <c r="B156" s="322"/>
      <c r="C156" s="322"/>
      <c r="D156" s="322"/>
      <c r="E156" s="322"/>
      <c r="F156" s="322"/>
    </row>
    <row r="157" spans="2:6" ht="12.75">
      <c r="B157" s="322"/>
      <c r="C157" s="322"/>
      <c r="D157" s="322"/>
      <c r="E157" s="322"/>
      <c r="F157" s="322"/>
    </row>
    <row r="158" spans="2:6" ht="12.75">
      <c r="B158" s="322"/>
      <c r="C158" s="322"/>
      <c r="D158" s="322"/>
      <c r="E158" s="322"/>
      <c r="F158" s="322"/>
    </row>
    <row r="159" spans="2:6" ht="12.75">
      <c r="B159" s="322"/>
      <c r="C159" s="322"/>
      <c r="D159" s="322"/>
      <c r="E159" s="322"/>
      <c r="F159" s="322"/>
    </row>
    <row r="160" spans="2:6" ht="12.75">
      <c r="B160" s="322"/>
      <c r="C160" s="322"/>
      <c r="D160" s="322"/>
      <c r="E160" s="322"/>
      <c r="F160" s="322"/>
    </row>
    <row r="161" spans="2:6" ht="12.75">
      <c r="B161" s="322"/>
      <c r="C161" s="322"/>
      <c r="D161" s="322"/>
      <c r="E161" s="322"/>
      <c r="F161" s="322"/>
    </row>
    <row r="162" spans="2:6" ht="12.75">
      <c r="B162" s="322"/>
      <c r="C162" s="322"/>
      <c r="D162" s="322"/>
      <c r="E162" s="322"/>
      <c r="F162" s="322"/>
    </row>
    <row r="163" spans="2:6" ht="12.75">
      <c r="B163" s="322"/>
      <c r="C163" s="322"/>
      <c r="D163" s="322"/>
      <c r="E163" s="322"/>
      <c r="F163" s="322"/>
    </row>
    <row r="164" spans="2:6" ht="12.75">
      <c r="B164" s="322"/>
      <c r="C164" s="322"/>
      <c r="D164" s="322"/>
      <c r="E164" s="322"/>
      <c r="F164" s="322"/>
    </row>
    <row r="165" spans="2:6" ht="12.75">
      <c r="B165" s="322"/>
      <c r="C165" s="322"/>
      <c r="D165" s="322"/>
      <c r="E165" s="322"/>
      <c r="F165" s="322"/>
    </row>
    <row r="166" spans="2:6" ht="12.75">
      <c r="B166" s="322"/>
      <c r="C166" s="322"/>
      <c r="D166" s="322"/>
      <c r="E166" s="322"/>
      <c r="F166" s="322"/>
    </row>
    <row r="167" spans="2:6" ht="12.75">
      <c r="B167" s="322"/>
      <c r="C167" s="322"/>
      <c r="D167" s="322"/>
      <c r="E167" s="322"/>
      <c r="F167" s="322"/>
    </row>
    <row r="168" spans="2:6" ht="12.75">
      <c r="B168" s="322"/>
      <c r="C168" s="322"/>
      <c r="D168" s="322"/>
      <c r="E168" s="322"/>
      <c r="F168" s="322"/>
    </row>
    <row r="169" spans="2:6" ht="12.75">
      <c r="B169" s="322"/>
      <c r="C169" s="322"/>
      <c r="D169" s="322"/>
      <c r="E169" s="322"/>
      <c r="F169" s="322"/>
    </row>
    <row r="170" spans="2:6" ht="12.75">
      <c r="B170" s="322"/>
      <c r="C170" s="322"/>
      <c r="D170" s="322"/>
      <c r="E170" s="322"/>
      <c r="F170" s="322"/>
    </row>
    <row r="171" spans="2:6" ht="12.75">
      <c r="B171" s="322"/>
      <c r="C171" s="322"/>
      <c r="D171" s="322"/>
      <c r="E171" s="322"/>
      <c r="F171" s="322"/>
    </row>
    <row r="172" spans="2:6" ht="12.75">
      <c r="B172" s="322"/>
      <c r="C172" s="322"/>
      <c r="D172" s="322"/>
      <c r="E172" s="322"/>
      <c r="F172" s="322"/>
    </row>
    <row r="173" spans="2:6" ht="12.75">
      <c r="B173" s="322"/>
      <c r="C173" s="322"/>
      <c r="D173" s="322"/>
      <c r="E173" s="322"/>
      <c r="F173" s="322"/>
    </row>
    <row r="174" spans="2:6" ht="12.75">
      <c r="B174" s="322"/>
      <c r="C174" s="322"/>
      <c r="D174" s="322"/>
      <c r="E174" s="322"/>
      <c r="F174" s="322"/>
    </row>
    <row r="175" spans="2:6" ht="12.75">
      <c r="B175" s="322"/>
      <c r="C175" s="322"/>
      <c r="D175" s="322"/>
      <c r="E175" s="322"/>
      <c r="F175" s="322"/>
    </row>
    <row r="176" spans="2:6" ht="12.75">
      <c r="B176" s="322"/>
      <c r="C176" s="322"/>
      <c r="D176" s="322"/>
      <c r="E176" s="322"/>
      <c r="F176" s="322"/>
    </row>
    <row r="177" spans="2:6" ht="12.75">
      <c r="B177" s="322"/>
      <c r="C177" s="322"/>
      <c r="D177" s="322"/>
      <c r="E177" s="322"/>
      <c r="F177" s="322"/>
    </row>
    <row r="178" spans="2:6" ht="12.75">
      <c r="B178" s="322"/>
      <c r="C178" s="322"/>
      <c r="D178" s="322"/>
      <c r="E178" s="322"/>
      <c r="F178" s="322"/>
    </row>
    <row r="179" spans="2:6" ht="12.75">
      <c r="B179" s="322"/>
      <c r="C179" s="322"/>
      <c r="D179" s="322"/>
      <c r="E179" s="322"/>
      <c r="F179" s="322"/>
    </row>
    <row r="180" spans="2:6" ht="12.75">
      <c r="B180" s="322"/>
      <c r="C180" s="322"/>
      <c r="D180" s="322"/>
      <c r="E180" s="322"/>
      <c r="F180" s="322"/>
    </row>
    <row r="181" spans="2:6" ht="12.75">
      <c r="B181" s="322"/>
      <c r="C181" s="322"/>
      <c r="D181" s="322"/>
      <c r="E181" s="322"/>
      <c r="F181" s="322"/>
    </row>
    <row r="182" spans="2:6" ht="12.75">
      <c r="B182" s="322"/>
      <c r="C182" s="322"/>
      <c r="D182" s="322"/>
      <c r="E182" s="322"/>
      <c r="F182" s="322"/>
    </row>
    <row r="183" spans="2:6" ht="12.75">
      <c r="B183" s="322"/>
      <c r="C183" s="322"/>
      <c r="D183" s="322"/>
      <c r="E183" s="322"/>
      <c r="F183" s="322"/>
    </row>
    <row r="184" spans="2:6" ht="12.75">
      <c r="B184" s="322"/>
      <c r="C184" s="322"/>
      <c r="D184" s="322"/>
      <c r="E184" s="322"/>
      <c r="F184" s="322"/>
    </row>
    <row r="185" spans="2:6" ht="12.75">
      <c r="B185" s="322"/>
      <c r="C185" s="322"/>
      <c r="D185" s="322"/>
      <c r="E185" s="322"/>
      <c r="F185" s="322"/>
    </row>
    <row r="186" spans="2:6" ht="12.75">
      <c r="B186" s="322"/>
      <c r="C186" s="322"/>
      <c r="D186" s="322"/>
      <c r="E186" s="322"/>
      <c r="F186" s="322"/>
    </row>
    <row r="187" spans="2:6" ht="12.75">
      <c r="B187" s="322"/>
      <c r="C187" s="322"/>
      <c r="D187" s="322"/>
      <c r="E187" s="322"/>
      <c r="F187" s="322"/>
    </row>
    <row r="188" spans="2:6" ht="12.75">
      <c r="B188" s="322"/>
      <c r="C188" s="322"/>
      <c r="D188" s="322"/>
      <c r="E188" s="322"/>
      <c r="F188" s="322"/>
    </row>
    <row r="189" spans="2:6" ht="12.75">
      <c r="B189" s="322"/>
      <c r="C189" s="322"/>
      <c r="D189" s="322"/>
      <c r="E189" s="322"/>
      <c r="F189" s="322"/>
    </row>
    <row r="190" spans="2:6" ht="12.75">
      <c r="B190" s="322"/>
      <c r="C190" s="322"/>
      <c r="D190" s="322"/>
      <c r="E190" s="322"/>
      <c r="F190" s="322"/>
    </row>
    <row r="191" spans="2:6" ht="12.75">
      <c r="B191" s="322"/>
      <c r="C191" s="322"/>
      <c r="D191" s="322"/>
      <c r="E191" s="322"/>
      <c r="F191" s="322"/>
    </row>
    <row r="192" spans="2:6" ht="12.75">
      <c r="B192" s="322"/>
      <c r="C192" s="322"/>
      <c r="D192" s="322"/>
      <c r="E192" s="322"/>
      <c r="F192" s="322"/>
    </row>
    <row r="193" spans="2:6" ht="12.75">
      <c r="B193" s="322"/>
      <c r="C193" s="322"/>
      <c r="D193" s="322"/>
      <c r="E193" s="322"/>
      <c r="F193" s="322"/>
    </row>
    <row r="194" spans="2:6" ht="12.75">
      <c r="B194" s="322"/>
      <c r="C194" s="322"/>
      <c r="D194" s="322"/>
      <c r="E194" s="322"/>
      <c r="F194" s="322"/>
    </row>
    <row r="195" spans="2:6" ht="12.75">
      <c r="B195" s="322"/>
      <c r="C195" s="322"/>
      <c r="D195" s="322"/>
      <c r="E195" s="322"/>
      <c r="F195" s="322"/>
    </row>
    <row r="196" spans="2:6" ht="12.75">
      <c r="B196" s="322"/>
      <c r="C196" s="322"/>
      <c r="D196" s="322"/>
      <c r="E196" s="322"/>
      <c r="F196" s="322"/>
    </row>
  </sheetData>
  <sheetProtection/>
  <mergeCells count="13">
    <mergeCell ref="D12:F12"/>
    <mergeCell ref="C4:F4"/>
    <mergeCell ref="C5:F5"/>
    <mergeCell ref="A1:F1"/>
    <mergeCell ref="A2:F2"/>
    <mergeCell ref="A3:F3"/>
    <mergeCell ref="A7:A8"/>
    <mergeCell ref="B7:B8"/>
    <mergeCell ref="C7:C8"/>
    <mergeCell ref="D7:D8"/>
    <mergeCell ref="B6:F6"/>
    <mergeCell ref="E7:E8"/>
    <mergeCell ref="F7:F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92D050"/>
  </sheetPr>
  <dimension ref="A1:I30"/>
  <sheetViews>
    <sheetView zoomScaleSheetLayoutView="100" zoomScalePageLayoutView="0" workbookViewId="0" topLeftCell="A1">
      <selection activeCell="K9" sqref="K9"/>
    </sheetView>
  </sheetViews>
  <sheetFormatPr defaultColWidth="9.00390625" defaultRowHeight="12.75"/>
  <cols>
    <col min="1" max="1" width="6.125" style="276" customWidth="1"/>
    <col min="2" max="2" width="6.25390625" style="276" customWidth="1"/>
    <col min="3" max="3" width="60.625" style="276" customWidth="1"/>
    <col min="4" max="4" width="14.00390625" style="276" customWidth="1"/>
    <col min="5" max="16384" width="9.00390625" style="276" customWidth="1"/>
  </cols>
  <sheetData>
    <row r="1" spans="1:9" s="274" customFormat="1" ht="39.75" customHeight="1">
      <c r="A1" s="688" t="s">
        <v>499</v>
      </c>
      <c r="B1" s="689"/>
      <c r="C1" s="689"/>
      <c r="D1" s="689"/>
      <c r="E1" s="273"/>
      <c r="F1" s="273"/>
      <c r="G1" s="273"/>
      <c r="H1" s="273"/>
      <c r="I1" s="273"/>
    </row>
    <row r="2" spans="1:4" ht="13.5">
      <c r="A2" s="690"/>
      <c r="B2" s="690"/>
      <c r="C2" s="690"/>
      <c r="D2" s="690"/>
    </row>
    <row r="3" spans="1:4" ht="15.75" customHeight="1">
      <c r="A3" s="688" t="s">
        <v>510</v>
      </c>
      <c r="B3" s="689"/>
      <c r="C3" s="689"/>
      <c r="D3" s="689"/>
    </row>
    <row r="4" spans="1:4" ht="21.75" customHeight="1">
      <c r="A4" s="691" t="s">
        <v>662</v>
      </c>
      <c r="B4" s="691"/>
      <c r="C4" s="691"/>
      <c r="D4" s="691"/>
    </row>
    <row r="5" spans="2:4" ht="15.75">
      <c r="B5" s="277"/>
      <c r="C5" s="277"/>
      <c r="D5" s="277"/>
    </row>
    <row r="6" spans="1:4" ht="15.75">
      <c r="A6" s="692"/>
      <c r="B6" s="692"/>
      <c r="C6" s="692"/>
      <c r="D6" s="597"/>
    </row>
    <row r="7" spans="1:4" ht="78.75" customHeight="1">
      <c r="A7" s="12" t="s">
        <v>530</v>
      </c>
      <c r="B7" s="12" t="s">
        <v>24</v>
      </c>
      <c r="C7" s="12" t="s">
        <v>502</v>
      </c>
      <c r="D7" s="12" t="s">
        <v>916</v>
      </c>
    </row>
    <row r="8" spans="1:4" ht="13.5">
      <c r="A8" s="278">
        <v>1</v>
      </c>
      <c r="B8" s="278">
        <v>2</v>
      </c>
      <c r="C8" s="24">
        <v>3</v>
      </c>
      <c r="D8" s="24">
        <v>4</v>
      </c>
    </row>
    <row r="9" spans="1:6" ht="26.25" customHeight="1">
      <c r="A9" s="279" t="s">
        <v>4</v>
      </c>
      <c r="B9" s="279" t="s">
        <v>663</v>
      </c>
      <c r="C9" s="280" t="s">
        <v>13</v>
      </c>
      <c r="D9" s="119"/>
      <c r="E9" s="281"/>
      <c r="F9" s="282"/>
    </row>
    <row r="10" spans="1:6" ht="26.25" customHeight="1">
      <c r="A10" s="279" t="s">
        <v>14</v>
      </c>
      <c r="B10" s="279" t="s">
        <v>664</v>
      </c>
      <c r="C10" s="280" t="s">
        <v>540</v>
      </c>
      <c r="D10" s="77"/>
      <c r="E10" s="281"/>
      <c r="F10" s="282"/>
    </row>
    <row r="11" spans="1:6" ht="26.25" customHeight="1">
      <c r="A11" s="279" t="s">
        <v>15</v>
      </c>
      <c r="B11" s="279" t="s">
        <v>665</v>
      </c>
      <c r="C11" s="280" t="s">
        <v>77</v>
      </c>
      <c r="D11" s="77"/>
      <c r="E11" s="281"/>
      <c r="F11" s="282"/>
    </row>
    <row r="12" spans="1:6" ht="26.25" customHeight="1">
      <c r="A12" s="279" t="s">
        <v>16</v>
      </c>
      <c r="B12" s="279"/>
      <c r="C12" s="628" t="s">
        <v>3</v>
      </c>
      <c r="D12" s="120"/>
      <c r="E12" s="283"/>
      <c r="F12" s="284"/>
    </row>
    <row r="13" spans="1:6" ht="16.5" customHeight="1">
      <c r="A13" s="285"/>
      <c r="B13" s="285"/>
      <c r="C13" s="286"/>
      <c r="D13" s="284"/>
      <c r="E13" s="284"/>
      <c r="F13" s="284"/>
    </row>
    <row r="14" spans="1:6" ht="16.5" customHeight="1">
      <c r="A14" s="285"/>
      <c r="B14" s="285"/>
      <c r="C14" s="286"/>
      <c r="D14" s="284"/>
      <c r="E14" s="284"/>
      <c r="F14" s="284"/>
    </row>
    <row r="15" spans="1:4" ht="13.5">
      <c r="A15" s="646" t="s">
        <v>547</v>
      </c>
      <c r="B15" s="646"/>
      <c r="C15" s="646"/>
      <c r="D15" s="287"/>
    </row>
    <row r="16" spans="1:4" ht="15.75">
      <c r="A16" s="288"/>
      <c r="B16" s="289"/>
      <c r="C16" s="290"/>
      <c r="D16" s="291"/>
    </row>
    <row r="17" spans="1:5" ht="15.75">
      <c r="A17" s="288"/>
      <c r="B17" s="288"/>
      <c r="C17" s="289"/>
      <c r="D17" s="290"/>
      <c r="E17" s="291"/>
    </row>
    <row r="18" spans="1:5" ht="15.75">
      <c r="A18" s="288"/>
      <c r="B18" s="288"/>
      <c r="C18" s="289"/>
      <c r="D18" s="290"/>
      <c r="E18" s="291"/>
    </row>
    <row r="19" spans="1:4" ht="15.75">
      <c r="A19" s="288"/>
      <c r="B19" s="288"/>
      <c r="C19" s="289"/>
      <c r="D19" s="290"/>
    </row>
    <row r="20" spans="1:4" ht="15.75">
      <c r="A20" s="288"/>
      <c r="B20" s="288"/>
      <c r="C20" s="289"/>
      <c r="D20" s="290"/>
    </row>
    <row r="21" spans="1:4" ht="15.75">
      <c r="A21" s="288"/>
      <c r="B21" s="288"/>
      <c r="C21" s="289"/>
      <c r="D21" s="290"/>
    </row>
    <row r="22" spans="1:4" ht="15.75">
      <c r="A22" s="288"/>
      <c r="B22" s="288"/>
      <c r="C22" s="289"/>
      <c r="D22" s="290"/>
    </row>
    <row r="23" spans="1:4" ht="15.75">
      <c r="A23" s="288"/>
      <c r="B23" s="288"/>
      <c r="C23" s="289"/>
      <c r="D23" s="290"/>
    </row>
    <row r="24" spans="2:4" ht="16.5">
      <c r="B24" s="292"/>
      <c r="C24" s="292"/>
      <c r="D24" s="292"/>
    </row>
    <row r="25" spans="2:4" ht="13.5">
      <c r="B25" s="275"/>
      <c r="C25" s="275"/>
      <c r="D25" s="275"/>
    </row>
    <row r="26" spans="2:4" ht="13.5">
      <c r="B26" s="275"/>
      <c r="C26" s="275"/>
      <c r="D26" s="275"/>
    </row>
    <row r="27" spans="2:4" ht="13.5">
      <c r="B27" s="275"/>
      <c r="C27" s="275"/>
      <c r="D27" s="275"/>
    </row>
    <row r="28" spans="2:4" ht="13.5">
      <c r="B28" s="275"/>
      <c r="C28" s="275"/>
      <c r="D28" s="275"/>
    </row>
    <row r="29" spans="2:4" ht="13.5">
      <c r="B29" s="275"/>
      <c r="C29" s="275"/>
      <c r="D29" s="275"/>
    </row>
    <row r="30" spans="2:4" ht="13.5">
      <c r="B30" s="275"/>
      <c r="C30" s="275"/>
      <c r="D30" s="275"/>
    </row>
  </sheetData>
  <sheetProtection/>
  <mergeCells count="6">
    <mergeCell ref="A15:C15"/>
    <mergeCell ref="A1:D1"/>
    <mergeCell ref="A2:D2"/>
    <mergeCell ref="A3:D3"/>
    <mergeCell ref="A4:D4"/>
    <mergeCell ref="A6:C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L87"/>
  <sheetViews>
    <sheetView zoomScaleSheetLayoutView="100" zoomScalePageLayoutView="0" workbookViewId="0" topLeftCell="A1">
      <selection activeCell="F13" sqref="F13"/>
    </sheetView>
  </sheetViews>
  <sheetFormatPr defaultColWidth="9.00390625" defaultRowHeight="12.75"/>
  <cols>
    <col min="1" max="1" width="3.375" style="13" customWidth="1"/>
    <col min="2" max="2" width="40.625" style="13" customWidth="1"/>
    <col min="3" max="3" width="8.25390625" style="13" customWidth="1"/>
    <col min="4" max="4" width="14.75390625" style="13" customWidth="1"/>
    <col min="5" max="5" width="12.375" style="13" customWidth="1"/>
    <col min="6" max="6" width="13.625" style="13" customWidth="1"/>
    <col min="7" max="8" width="9.125" style="13" customWidth="1"/>
    <col min="9" max="9" width="11.375" style="13" customWidth="1"/>
    <col min="10" max="16384" width="9.125" style="13" customWidth="1"/>
  </cols>
  <sheetData>
    <row r="1" spans="1:6" s="14" customFormat="1" ht="38.25" customHeight="1">
      <c r="A1" s="655" t="s">
        <v>499</v>
      </c>
      <c r="B1" s="655"/>
      <c r="C1" s="655"/>
      <c r="D1" s="655"/>
      <c r="E1" s="655"/>
      <c r="F1" s="655"/>
    </row>
    <row r="2" spans="1:6" s="14" customFormat="1" ht="18.75" customHeight="1">
      <c r="A2" s="693" t="s">
        <v>642</v>
      </c>
      <c r="B2" s="694"/>
      <c r="C2" s="694"/>
      <c r="D2" s="694"/>
      <c r="E2" s="694"/>
      <c r="F2" s="694"/>
    </row>
    <row r="3" spans="1:6" s="14" customFormat="1" ht="16.5" customHeight="1">
      <c r="A3" s="656" t="s">
        <v>719</v>
      </c>
      <c r="B3" s="657"/>
      <c r="C3" s="657"/>
      <c r="D3" s="657"/>
      <c r="E3" s="657"/>
      <c r="F3" s="657"/>
    </row>
    <row r="4" spans="1:6" s="14" customFormat="1" ht="16.5" customHeight="1">
      <c r="A4" s="658" t="s">
        <v>549</v>
      </c>
      <c r="B4" s="659"/>
      <c r="C4" s="659"/>
      <c r="D4" s="659"/>
      <c r="E4" s="659"/>
      <c r="F4" s="659"/>
    </row>
    <row r="5" spans="1:8" s="55" customFormat="1" ht="18.75" customHeight="1">
      <c r="A5" s="56"/>
      <c r="B5" s="413"/>
      <c r="C5" s="183"/>
      <c r="D5" s="680"/>
      <c r="E5" s="680"/>
      <c r="F5" s="680"/>
      <c r="H5" s="312"/>
    </row>
    <row r="6" spans="1:6" ht="20.25" customHeight="1">
      <c r="A6" s="4"/>
      <c r="B6" s="669"/>
      <c r="C6" s="669"/>
      <c r="D6" s="669"/>
      <c r="E6" s="669"/>
      <c r="F6" s="669"/>
    </row>
    <row r="7" spans="1:12" ht="43.5" customHeight="1">
      <c r="A7" s="662" t="s">
        <v>9</v>
      </c>
      <c r="B7" s="651" t="s">
        <v>771</v>
      </c>
      <c r="C7" s="651" t="s">
        <v>2</v>
      </c>
      <c r="D7" s="651" t="s">
        <v>772</v>
      </c>
      <c r="E7" s="654" t="s">
        <v>773</v>
      </c>
      <c r="F7" s="654" t="s">
        <v>774</v>
      </c>
      <c r="H7" s="62"/>
      <c r="I7" s="62"/>
      <c r="J7" s="62"/>
      <c r="K7" s="62"/>
      <c r="L7" s="62"/>
    </row>
    <row r="8" spans="1:12" ht="12.75">
      <c r="A8" s="662"/>
      <c r="B8" s="651"/>
      <c r="C8" s="651"/>
      <c r="D8" s="653"/>
      <c r="E8" s="653"/>
      <c r="F8" s="653"/>
      <c r="H8" s="62"/>
      <c r="I8" s="62"/>
      <c r="J8" s="62"/>
      <c r="K8" s="62"/>
      <c r="L8" s="62"/>
    </row>
    <row r="9" spans="1:12" s="17" customFormat="1" ht="15">
      <c r="A9" s="7" t="s">
        <v>4</v>
      </c>
      <c r="B9" s="7">
        <v>2</v>
      </c>
      <c r="C9" s="7">
        <v>3</v>
      </c>
      <c r="D9" s="8">
        <v>4</v>
      </c>
      <c r="E9" s="9" t="s">
        <v>17</v>
      </c>
      <c r="F9" s="10">
        <v>6</v>
      </c>
      <c r="H9" s="70"/>
      <c r="I9" s="70"/>
      <c r="J9" s="70"/>
      <c r="K9" s="70"/>
      <c r="L9" s="70"/>
    </row>
    <row r="10" spans="1:12" s="37" customFormat="1" ht="43.5" customHeight="1">
      <c r="A10" s="73">
        <v>1</v>
      </c>
      <c r="B10" s="74" t="s">
        <v>643</v>
      </c>
      <c r="C10" s="75" t="s">
        <v>12</v>
      </c>
      <c r="D10" s="210">
        <v>67</v>
      </c>
      <c r="E10" s="190"/>
      <c r="F10" s="444"/>
      <c r="H10" s="560"/>
      <c r="I10" s="561"/>
      <c r="J10" s="533"/>
      <c r="K10" s="533"/>
      <c r="L10" s="533"/>
    </row>
    <row r="11" spans="1:12" s="146" customFormat="1" ht="18" customHeight="1">
      <c r="A11" s="172">
        <v>2</v>
      </c>
      <c r="B11" s="191" t="s">
        <v>644</v>
      </c>
      <c r="C11" s="172" t="s">
        <v>20</v>
      </c>
      <c r="D11" s="190">
        <f>D10*1.8</f>
        <v>120.60000000000001</v>
      </c>
      <c r="E11" s="190"/>
      <c r="F11" s="444"/>
      <c r="H11" s="551"/>
      <c r="I11" s="561"/>
      <c r="J11" s="552"/>
      <c r="K11" s="552"/>
      <c r="L11" s="552"/>
    </row>
    <row r="12" spans="1:12" s="37" customFormat="1" ht="25.5" customHeight="1">
      <c r="A12" s="73">
        <v>3</v>
      </c>
      <c r="B12" s="111" t="s">
        <v>894</v>
      </c>
      <c r="C12" s="73" t="s">
        <v>12</v>
      </c>
      <c r="D12" s="442">
        <v>41</v>
      </c>
      <c r="E12" s="94"/>
      <c r="F12" s="444"/>
      <c r="H12" s="18"/>
      <c r="I12" s="561"/>
      <c r="J12" s="533"/>
      <c r="K12" s="533"/>
      <c r="L12" s="533"/>
    </row>
    <row r="13" spans="1:12" s="37" customFormat="1" ht="31.5" customHeight="1">
      <c r="A13" s="73">
        <v>4</v>
      </c>
      <c r="B13" s="111" t="s">
        <v>645</v>
      </c>
      <c r="C13" s="73" t="s">
        <v>12</v>
      </c>
      <c r="D13" s="442">
        <v>41</v>
      </c>
      <c r="E13" s="94"/>
      <c r="F13" s="444"/>
      <c r="H13" s="18"/>
      <c r="I13" s="561"/>
      <c r="J13" s="533"/>
      <c r="K13" s="533"/>
      <c r="L13" s="533"/>
    </row>
    <row r="14" spans="1:12" s="146" customFormat="1" ht="13.5">
      <c r="A14" s="172">
        <v>5</v>
      </c>
      <c r="B14" s="191" t="s">
        <v>646</v>
      </c>
      <c r="C14" s="172" t="s">
        <v>12</v>
      </c>
      <c r="D14" s="190">
        <f>D10</f>
        <v>67</v>
      </c>
      <c r="E14" s="190"/>
      <c r="F14" s="444"/>
      <c r="H14" s="551"/>
      <c r="I14" s="561"/>
      <c r="J14" s="552"/>
      <c r="K14" s="552"/>
      <c r="L14" s="552"/>
    </row>
    <row r="15" spans="1:12" s="37" customFormat="1" ht="30.75" customHeight="1">
      <c r="A15" s="73">
        <v>6</v>
      </c>
      <c r="B15" s="296" t="s">
        <v>647</v>
      </c>
      <c r="C15" s="75" t="s">
        <v>12</v>
      </c>
      <c r="D15" s="210">
        <v>3.48</v>
      </c>
      <c r="E15" s="94"/>
      <c r="F15" s="444"/>
      <c r="H15" s="18"/>
      <c r="I15" s="561"/>
      <c r="J15" s="533"/>
      <c r="K15" s="533"/>
      <c r="L15" s="533"/>
    </row>
    <row r="16" spans="1:12" s="15" customFormat="1" ht="27">
      <c r="A16" s="73">
        <v>7</v>
      </c>
      <c r="B16" s="74" t="s">
        <v>648</v>
      </c>
      <c r="C16" s="75" t="s">
        <v>12</v>
      </c>
      <c r="D16" s="210">
        <v>16.17</v>
      </c>
      <c r="E16" s="94"/>
      <c r="F16" s="444"/>
      <c r="H16" s="18"/>
      <c r="I16" s="561"/>
      <c r="J16" s="505"/>
      <c r="K16" s="505"/>
      <c r="L16" s="505"/>
    </row>
    <row r="17" spans="1:12" s="15" customFormat="1" ht="13.5">
      <c r="A17" s="138"/>
      <c r="B17" s="111" t="s">
        <v>31</v>
      </c>
      <c r="C17" s="152" t="s">
        <v>20</v>
      </c>
      <c r="D17" s="438">
        <v>0.371</v>
      </c>
      <c r="E17" s="94"/>
      <c r="F17" s="444"/>
      <c r="H17" s="18"/>
      <c r="I17" s="561"/>
      <c r="J17" s="505"/>
      <c r="K17" s="505"/>
      <c r="L17" s="505"/>
    </row>
    <row r="18" spans="1:12" s="37" customFormat="1" ht="29.25" customHeight="1">
      <c r="A18" s="73">
        <v>8</v>
      </c>
      <c r="B18" s="74" t="s">
        <v>649</v>
      </c>
      <c r="C18" s="75" t="s">
        <v>12</v>
      </c>
      <c r="D18" s="210">
        <v>22.5</v>
      </c>
      <c r="E18" s="94"/>
      <c r="F18" s="444"/>
      <c r="H18" s="18"/>
      <c r="I18" s="561"/>
      <c r="J18" s="533"/>
      <c r="K18" s="533"/>
      <c r="L18" s="533"/>
    </row>
    <row r="19" spans="1:12" s="15" customFormat="1" ht="27.75" customHeight="1">
      <c r="A19" s="73">
        <v>9</v>
      </c>
      <c r="B19" s="74" t="s">
        <v>650</v>
      </c>
      <c r="C19" s="75" t="s">
        <v>10</v>
      </c>
      <c r="D19" s="210">
        <v>10</v>
      </c>
      <c r="E19" s="94"/>
      <c r="F19" s="444"/>
      <c r="H19" s="18"/>
      <c r="I19" s="561"/>
      <c r="J19" s="505"/>
      <c r="K19" s="505"/>
      <c r="L19" s="505"/>
    </row>
    <row r="20" spans="1:12" s="15" customFormat="1" ht="42.75" customHeight="1">
      <c r="A20" s="73">
        <v>10</v>
      </c>
      <c r="B20" s="74" t="s">
        <v>651</v>
      </c>
      <c r="C20" s="75" t="s">
        <v>12</v>
      </c>
      <c r="D20" s="94">
        <v>1.8</v>
      </c>
      <c r="E20" s="94"/>
      <c r="F20" s="444"/>
      <c r="H20" s="18"/>
      <c r="I20" s="561"/>
      <c r="J20" s="505"/>
      <c r="K20" s="505"/>
      <c r="L20" s="505"/>
    </row>
    <row r="21" spans="1:12" s="106" customFormat="1" ht="16.5" customHeight="1">
      <c r="A21" s="138"/>
      <c r="B21" s="111" t="s">
        <v>565</v>
      </c>
      <c r="C21" s="152" t="s">
        <v>20</v>
      </c>
      <c r="D21" s="438">
        <v>0.071</v>
      </c>
      <c r="E21" s="94"/>
      <c r="F21" s="444"/>
      <c r="H21" s="18"/>
      <c r="I21" s="561"/>
      <c r="J21" s="525"/>
      <c r="K21" s="525"/>
      <c r="L21" s="525"/>
    </row>
    <row r="22" spans="1:12" s="15" customFormat="1" ht="13.5">
      <c r="A22" s="138"/>
      <c r="B22" s="111" t="s">
        <v>31</v>
      </c>
      <c r="C22" s="152" t="s">
        <v>20</v>
      </c>
      <c r="D22" s="438">
        <v>0.415</v>
      </c>
      <c r="E22" s="94"/>
      <c r="F22" s="444"/>
      <c r="H22" s="18"/>
      <c r="I22" s="561"/>
      <c r="J22" s="505"/>
      <c r="K22" s="505"/>
      <c r="L22" s="505"/>
    </row>
    <row r="23" spans="1:12" s="15" customFormat="1" ht="40.5">
      <c r="A23" s="73">
        <v>11</v>
      </c>
      <c r="B23" s="74" t="s">
        <v>895</v>
      </c>
      <c r="C23" s="75" t="s">
        <v>12</v>
      </c>
      <c r="D23" s="94">
        <v>7.48</v>
      </c>
      <c r="E23" s="94"/>
      <c r="F23" s="444"/>
      <c r="H23" s="18"/>
      <c r="I23" s="561"/>
      <c r="J23" s="505"/>
      <c r="K23" s="505"/>
      <c r="L23" s="505"/>
    </row>
    <row r="24" spans="1:12" s="106" customFormat="1" ht="16.5" customHeight="1">
      <c r="A24" s="138"/>
      <c r="B24" s="111" t="s">
        <v>565</v>
      </c>
      <c r="C24" s="152" t="s">
        <v>20</v>
      </c>
      <c r="D24" s="438">
        <v>0.165</v>
      </c>
      <c r="E24" s="94"/>
      <c r="F24" s="444"/>
      <c r="H24" s="18"/>
      <c r="I24" s="561"/>
      <c r="J24" s="525"/>
      <c r="K24" s="525"/>
      <c r="L24" s="525"/>
    </row>
    <row r="25" spans="1:12" s="15" customFormat="1" ht="13.5">
      <c r="A25" s="138"/>
      <c r="B25" s="111" t="s">
        <v>31</v>
      </c>
      <c r="C25" s="152" t="s">
        <v>20</v>
      </c>
      <c r="D25" s="439">
        <v>0.779</v>
      </c>
      <c r="E25" s="94"/>
      <c r="F25" s="444"/>
      <c r="H25" s="18"/>
      <c r="I25" s="561"/>
      <c r="J25" s="505"/>
      <c r="K25" s="505"/>
      <c r="L25" s="505"/>
    </row>
    <row r="26" spans="1:12" s="15" customFormat="1" ht="40.5">
      <c r="A26" s="73">
        <v>12</v>
      </c>
      <c r="B26" s="74" t="s">
        <v>896</v>
      </c>
      <c r="C26" s="75" t="s">
        <v>12</v>
      </c>
      <c r="D26" s="210">
        <v>8.94</v>
      </c>
      <c r="E26" s="94"/>
      <c r="F26" s="444"/>
      <c r="H26" s="18"/>
      <c r="I26" s="561"/>
      <c r="J26" s="505"/>
      <c r="K26" s="505"/>
      <c r="L26" s="505"/>
    </row>
    <row r="27" spans="1:12" s="106" customFormat="1" ht="16.5" customHeight="1">
      <c r="A27" s="138"/>
      <c r="B27" s="111" t="s">
        <v>565</v>
      </c>
      <c r="C27" s="152" t="s">
        <v>20</v>
      </c>
      <c r="D27" s="439">
        <v>0.09</v>
      </c>
      <c r="E27" s="94"/>
      <c r="F27" s="444"/>
      <c r="H27" s="18"/>
      <c r="I27" s="561"/>
      <c r="J27" s="525"/>
      <c r="K27" s="525"/>
      <c r="L27" s="525"/>
    </row>
    <row r="28" spans="1:12" s="15" customFormat="1" ht="13.5">
      <c r="A28" s="138"/>
      <c r="B28" s="111" t="s">
        <v>31</v>
      </c>
      <c r="C28" s="152" t="s">
        <v>20</v>
      </c>
      <c r="D28" s="439">
        <v>0.985</v>
      </c>
      <c r="E28" s="94"/>
      <c r="F28" s="444"/>
      <c r="H28" s="18"/>
      <c r="I28" s="561"/>
      <c r="J28" s="505"/>
      <c r="K28" s="505"/>
      <c r="L28" s="505"/>
    </row>
    <row r="29" spans="1:12" s="15" customFormat="1" ht="30.75" customHeight="1">
      <c r="A29" s="73">
        <v>13</v>
      </c>
      <c r="B29" s="74" t="s">
        <v>652</v>
      </c>
      <c r="C29" s="75" t="s">
        <v>12</v>
      </c>
      <c r="D29" s="210">
        <f>88*0.2</f>
        <v>17.6</v>
      </c>
      <c r="E29" s="94"/>
      <c r="F29" s="444"/>
      <c r="H29" s="18"/>
      <c r="I29" s="561"/>
      <c r="J29" s="505"/>
      <c r="K29" s="505"/>
      <c r="L29" s="505"/>
    </row>
    <row r="30" spans="1:12" s="127" customFormat="1" ht="13.5">
      <c r="A30" s="138">
        <v>14</v>
      </c>
      <c r="B30" s="182" t="s">
        <v>738</v>
      </c>
      <c r="C30" s="152" t="s">
        <v>10</v>
      </c>
      <c r="D30" s="181">
        <v>7.92</v>
      </c>
      <c r="E30" s="392"/>
      <c r="F30" s="444"/>
      <c r="H30" s="491"/>
      <c r="I30" s="561"/>
      <c r="J30" s="562"/>
      <c r="K30" s="562"/>
      <c r="L30" s="562"/>
    </row>
    <row r="31" spans="1:12" s="106" customFormat="1" ht="13.5">
      <c r="A31" s="138">
        <v>15</v>
      </c>
      <c r="B31" s="182" t="s">
        <v>653</v>
      </c>
      <c r="C31" s="138" t="s">
        <v>10</v>
      </c>
      <c r="D31" s="443">
        <f>D30*2.4</f>
        <v>19.008</v>
      </c>
      <c r="E31" s="445"/>
      <c r="F31" s="444"/>
      <c r="H31" s="563"/>
      <c r="I31" s="561"/>
      <c r="J31" s="525"/>
      <c r="K31" s="525"/>
      <c r="L31" s="525"/>
    </row>
    <row r="32" spans="1:12" ht="13.5">
      <c r="A32" s="73">
        <v>16</v>
      </c>
      <c r="B32" s="242" t="s">
        <v>739</v>
      </c>
      <c r="C32" s="73" t="s">
        <v>10</v>
      </c>
      <c r="D32" s="210">
        <v>26</v>
      </c>
      <c r="E32" s="94"/>
      <c r="F32" s="444"/>
      <c r="H32" s="18"/>
      <c r="I32" s="561"/>
      <c r="J32" s="532"/>
      <c r="K32" s="532"/>
      <c r="L32" s="532"/>
    </row>
    <row r="33" spans="1:12" s="37" customFormat="1" ht="29.25" customHeight="1">
      <c r="A33" s="73">
        <v>17</v>
      </c>
      <c r="B33" s="74" t="s">
        <v>654</v>
      </c>
      <c r="C33" s="75" t="s">
        <v>10</v>
      </c>
      <c r="D33" s="94">
        <v>27</v>
      </c>
      <c r="E33" s="445"/>
      <c r="F33" s="94"/>
      <c r="H33" s="563"/>
      <c r="I33" s="561"/>
      <c r="J33" s="533"/>
      <c r="K33" s="533"/>
      <c r="L33" s="533"/>
    </row>
    <row r="34" spans="1:12" s="15" customFormat="1" ht="30" customHeight="1">
      <c r="A34" s="73">
        <v>18</v>
      </c>
      <c r="B34" s="74" t="s">
        <v>897</v>
      </c>
      <c r="C34" s="75" t="s">
        <v>12</v>
      </c>
      <c r="D34" s="432">
        <v>11.24</v>
      </c>
      <c r="E34" s="94"/>
      <c r="F34" s="94"/>
      <c r="H34" s="18"/>
      <c r="I34" s="561"/>
      <c r="J34" s="505"/>
      <c r="K34" s="505"/>
      <c r="L34" s="505"/>
    </row>
    <row r="35" spans="1:12" s="15" customFormat="1" ht="13.5">
      <c r="A35" s="138"/>
      <c r="B35" s="111" t="s">
        <v>31</v>
      </c>
      <c r="C35" s="152" t="s">
        <v>20</v>
      </c>
      <c r="D35" s="439">
        <v>0.678</v>
      </c>
      <c r="E35" s="94"/>
      <c r="F35" s="444"/>
      <c r="H35" s="18"/>
      <c r="I35" s="561"/>
      <c r="J35" s="505"/>
      <c r="K35" s="505"/>
      <c r="L35" s="505"/>
    </row>
    <row r="36" spans="1:12" s="47" customFormat="1" ht="31.5">
      <c r="A36" s="75"/>
      <c r="B36" s="306" t="s">
        <v>898</v>
      </c>
      <c r="C36" s="306"/>
      <c r="D36" s="94"/>
      <c r="E36" s="94"/>
      <c r="F36" s="94"/>
      <c r="H36" s="18"/>
      <c r="I36" s="561"/>
      <c r="J36" s="501"/>
      <c r="K36" s="501"/>
      <c r="L36" s="501"/>
    </row>
    <row r="37" spans="1:12" s="15" customFormat="1" ht="13.5">
      <c r="A37" s="75">
        <v>19</v>
      </c>
      <c r="B37" s="74" t="s">
        <v>606</v>
      </c>
      <c r="C37" s="75" t="s">
        <v>12</v>
      </c>
      <c r="D37" s="94">
        <f>62*0.05</f>
        <v>3.1</v>
      </c>
      <c r="E37" s="94"/>
      <c r="F37" s="444"/>
      <c r="H37" s="18"/>
      <c r="I37" s="561"/>
      <c r="J37" s="505"/>
      <c r="K37" s="505"/>
      <c r="L37" s="505"/>
    </row>
    <row r="38" spans="1:12" s="37" customFormat="1" ht="27">
      <c r="A38" s="75">
        <v>20</v>
      </c>
      <c r="B38" s="74" t="s">
        <v>604</v>
      </c>
      <c r="C38" s="75" t="s">
        <v>10</v>
      </c>
      <c r="D38" s="299">
        <v>62</v>
      </c>
      <c r="E38" s="446"/>
      <c r="F38" s="444"/>
      <c r="H38" s="490"/>
      <c r="I38" s="561"/>
      <c r="J38" s="533"/>
      <c r="K38" s="533"/>
      <c r="L38" s="533"/>
    </row>
    <row r="39" spans="1:12" s="37" customFormat="1" ht="27">
      <c r="A39" s="75">
        <v>21</v>
      </c>
      <c r="B39" s="74" t="s">
        <v>598</v>
      </c>
      <c r="C39" s="75" t="s">
        <v>10</v>
      </c>
      <c r="D39" s="94">
        <v>62</v>
      </c>
      <c r="E39" s="94"/>
      <c r="F39" s="444"/>
      <c r="H39" s="18"/>
      <c r="I39" s="561"/>
      <c r="J39" s="533"/>
      <c r="K39" s="533"/>
      <c r="L39" s="533"/>
    </row>
    <row r="40" spans="1:12" s="37" customFormat="1" ht="13.5">
      <c r="A40" s="75">
        <v>22</v>
      </c>
      <c r="B40" s="74" t="s">
        <v>605</v>
      </c>
      <c r="C40" s="75" t="s">
        <v>10</v>
      </c>
      <c r="D40" s="94">
        <v>62</v>
      </c>
      <c r="E40" s="94"/>
      <c r="F40" s="444"/>
      <c r="H40" s="18"/>
      <c r="I40" s="561"/>
      <c r="J40" s="533"/>
      <c r="K40" s="533"/>
      <c r="L40" s="533"/>
    </row>
    <row r="41" spans="1:12" s="37" customFormat="1" ht="13.5">
      <c r="A41" s="75">
        <v>23</v>
      </c>
      <c r="B41" s="74" t="s">
        <v>614</v>
      </c>
      <c r="C41" s="75" t="s">
        <v>10</v>
      </c>
      <c r="D41" s="94">
        <v>62</v>
      </c>
      <c r="E41" s="94"/>
      <c r="F41" s="444"/>
      <c r="H41" s="18"/>
      <c r="I41" s="561"/>
      <c r="J41" s="533"/>
      <c r="K41" s="533"/>
      <c r="L41" s="533"/>
    </row>
    <row r="42" spans="1:12" s="15" customFormat="1" ht="13.5">
      <c r="A42" s="138"/>
      <c r="B42" s="102" t="s">
        <v>655</v>
      </c>
      <c r="C42" s="138"/>
      <c r="D42" s="315"/>
      <c r="E42" s="94"/>
      <c r="F42" s="444"/>
      <c r="H42" s="18"/>
      <c r="I42" s="561"/>
      <c r="J42" s="505"/>
      <c r="K42" s="505"/>
      <c r="L42" s="505"/>
    </row>
    <row r="43" spans="1:12" s="106" customFormat="1" ht="13.5">
      <c r="A43" s="138">
        <v>24</v>
      </c>
      <c r="B43" s="143" t="s">
        <v>580</v>
      </c>
      <c r="C43" s="138" t="s">
        <v>10</v>
      </c>
      <c r="D43" s="299">
        <v>57</v>
      </c>
      <c r="E43" s="392"/>
      <c r="F43" s="444"/>
      <c r="H43" s="489"/>
      <c r="I43" s="561"/>
      <c r="J43" s="525"/>
      <c r="K43" s="525"/>
      <c r="L43" s="525"/>
    </row>
    <row r="44" spans="1:12" s="15" customFormat="1" ht="18" customHeight="1">
      <c r="A44" s="75">
        <v>25</v>
      </c>
      <c r="B44" s="74" t="s">
        <v>581</v>
      </c>
      <c r="C44" s="75" t="s">
        <v>10</v>
      </c>
      <c r="D44" s="299">
        <v>57</v>
      </c>
      <c r="E44" s="94"/>
      <c r="F44" s="444"/>
      <c r="H44" s="18"/>
      <c r="I44" s="561"/>
      <c r="J44" s="505"/>
      <c r="K44" s="505"/>
      <c r="L44" s="505"/>
    </row>
    <row r="45" spans="1:12" s="106" customFormat="1" ht="13.5">
      <c r="A45" s="138">
        <v>26</v>
      </c>
      <c r="B45" s="182" t="s">
        <v>582</v>
      </c>
      <c r="C45" s="138" t="s">
        <v>12</v>
      </c>
      <c r="D45" s="181">
        <v>5.7</v>
      </c>
      <c r="E45" s="392"/>
      <c r="F45" s="444"/>
      <c r="H45" s="489"/>
      <c r="I45" s="561"/>
      <c r="J45" s="525"/>
      <c r="K45" s="525"/>
      <c r="L45" s="525"/>
    </row>
    <row r="46" spans="1:12" s="37" customFormat="1" ht="13.5">
      <c r="A46" s="75">
        <v>27</v>
      </c>
      <c r="B46" s="303" t="s">
        <v>583</v>
      </c>
      <c r="C46" s="75" t="s">
        <v>10</v>
      </c>
      <c r="D46" s="299">
        <v>57</v>
      </c>
      <c r="E46" s="446"/>
      <c r="F46" s="444"/>
      <c r="H46" s="490"/>
      <c r="I46" s="561"/>
      <c r="J46" s="533"/>
      <c r="K46" s="533"/>
      <c r="L46" s="533"/>
    </row>
    <row r="47" spans="1:12" s="106" customFormat="1" ht="13.5" customHeight="1">
      <c r="A47" s="138">
        <v>28</v>
      </c>
      <c r="B47" s="182" t="s">
        <v>584</v>
      </c>
      <c r="C47" s="138" t="s">
        <v>10</v>
      </c>
      <c r="D47" s="181">
        <v>57</v>
      </c>
      <c r="E47" s="392"/>
      <c r="F47" s="444"/>
      <c r="H47" s="489"/>
      <c r="I47" s="561"/>
      <c r="J47" s="525"/>
      <c r="K47" s="525"/>
      <c r="L47" s="525"/>
    </row>
    <row r="48" spans="1:12" s="106" customFormat="1" ht="40.5">
      <c r="A48" s="138">
        <v>29</v>
      </c>
      <c r="B48" s="143" t="s">
        <v>585</v>
      </c>
      <c r="C48" s="138" t="s">
        <v>10</v>
      </c>
      <c r="D48" s="181">
        <v>88</v>
      </c>
      <c r="E48" s="392"/>
      <c r="F48" s="392"/>
      <c r="H48" s="489"/>
      <c r="I48" s="561"/>
      <c r="J48" s="525"/>
      <c r="K48" s="525"/>
      <c r="L48" s="525"/>
    </row>
    <row r="49" spans="1:12" s="106" customFormat="1" ht="13.5">
      <c r="A49" s="138">
        <v>30</v>
      </c>
      <c r="B49" s="182" t="s">
        <v>586</v>
      </c>
      <c r="C49" s="138" t="s">
        <v>12</v>
      </c>
      <c r="D49" s="181">
        <v>5.7</v>
      </c>
      <c r="E49" s="392"/>
      <c r="F49" s="392"/>
      <c r="H49" s="489"/>
      <c r="I49" s="561"/>
      <c r="J49" s="525"/>
      <c r="K49" s="525"/>
      <c r="L49" s="525"/>
    </row>
    <row r="50" spans="1:12" s="15" customFormat="1" ht="15.75" customHeight="1">
      <c r="A50" s="75">
        <v>31</v>
      </c>
      <c r="B50" s="74" t="s">
        <v>656</v>
      </c>
      <c r="C50" s="75" t="s">
        <v>10</v>
      </c>
      <c r="D50" s="210">
        <v>95</v>
      </c>
      <c r="E50" s="94"/>
      <c r="F50" s="392"/>
      <c r="H50" s="18"/>
      <c r="I50" s="561"/>
      <c r="J50" s="505"/>
      <c r="K50" s="505"/>
      <c r="L50" s="505"/>
    </row>
    <row r="51" spans="1:12" ht="40.5">
      <c r="A51" s="73">
        <v>32</v>
      </c>
      <c r="B51" s="74" t="s">
        <v>621</v>
      </c>
      <c r="C51" s="75" t="s">
        <v>10</v>
      </c>
      <c r="D51" s="210">
        <v>95</v>
      </c>
      <c r="E51" s="94"/>
      <c r="F51" s="392"/>
      <c r="H51" s="18"/>
      <c r="I51" s="561"/>
      <c r="J51" s="62"/>
      <c r="K51" s="62"/>
      <c r="L51" s="62"/>
    </row>
    <row r="52" spans="1:12" ht="26.25" customHeight="1">
      <c r="A52" s="73">
        <v>33</v>
      </c>
      <c r="B52" s="74" t="s">
        <v>625</v>
      </c>
      <c r="C52" s="75" t="s">
        <v>10</v>
      </c>
      <c r="D52" s="94">
        <v>62</v>
      </c>
      <c r="E52" s="94"/>
      <c r="F52" s="392"/>
      <c r="H52" s="18"/>
      <c r="I52" s="561"/>
      <c r="J52" s="62"/>
      <c r="K52" s="62"/>
      <c r="L52" s="62"/>
    </row>
    <row r="53" spans="1:12" s="15" customFormat="1" ht="13.5">
      <c r="A53" s="73"/>
      <c r="B53" s="111" t="s">
        <v>657</v>
      </c>
      <c r="C53" s="73"/>
      <c r="D53" s="94"/>
      <c r="E53" s="94"/>
      <c r="F53" s="392"/>
      <c r="H53" s="19"/>
      <c r="I53" s="561"/>
      <c r="J53" s="505"/>
      <c r="K53" s="505"/>
      <c r="L53" s="505"/>
    </row>
    <row r="54" spans="1:12" s="37" customFormat="1" ht="26.25" customHeight="1">
      <c r="A54" s="73">
        <v>34</v>
      </c>
      <c r="B54" s="74" t="s">
        <v>658</v>
      </c>
      <c r="C54" s="75" t="s">
        <v>10</v>
      </c>
      <c r="D54" s="210">
        <v>155</v>
      </c>
      <c r="E54" s="94"/>
      <c r="F54" s="392"/>
      <c r="H54" s="18"/>
      <c r="I54" s="561"/>
      <c r="J54" s="533"/>
      <c r="K54" s="533"/>
      <c r="L54" s="533"/>
    </row>
    <row r="55" spans="1:12" s="37" customFormat="1" ht="19.5" customHeight="1">
      <c r="A55" s="73">
        <v>35</v>
      </c>
      <c r="B55" s="74" t="s">
        <v>659</v>
      </c>
      <c r="C55" s="75" t="s">
        <v>10</v>
      </c>
      <c r="D55" s="210">
        <v>155</v>
      </c>
      <c r="E55" s="94"/>
      <c r="F55" s="392"/>
      <c r="H55" s="18"/>
      <c r="I55" s="561"/>
      <c r="J55" s="533"/>
      <c r="K55" s="533"/>
      <c r="L55" s="533"/>
    </row>
    <row r="56" spans="1:12" s="15" customFormat="1" ht="13.5">
      <c r="A56" s="108"/>
      <c r="B56" s="116" t="s">
        <v>23</v>
      </c>
      <c r="C56" s="108"/>
      <c r="D56" s="98"/>
      <c r="E56" s="82"/>
      <c r="F56" s="98"/>
      <c r="H56" s="505"/>
      <c r="I56" s="505"/>
      <c r="J56" s="505"/>
      <c r="K56" s="505"/>
      <c r="L56" s="505"/>
    </row>
    <row r="57" spans="1:12" s="37" customFormat="1" ht="16.5" customHeight="1">
      <c r="A57" s="30"/>
      <c r="B57" s="23"/>
      <c r="C57" s="28"/>
      <c r="D57" s="28"/>
      <c r="E57" s="28"/>
      <c r="F57" s="38"/>
      <c r="H57" s="533"/>
      <c r="I57" s="533"/>
      <c r="J57" s="533"/>
      <c r="K57" s="533"/>
      <c r="L57" s="533"/>
    </row>
    <row r="58" spans="1:12" s="15" customFormat="1" ht="21" customHeight="1">
      <c r="A58" s="30"/>
      <c r="B58" s="23"/>
      <c r="C58" s="28"/>
      <c r="D58" s="28"/>
      <c r="E58" s="28"/>
      <c r="F58" s="38"/>
      <c r="H58" s="505"/>
      <c r="I58" s="505"/>
      <c r="J58" s="505"/>
      <c r="K58" s="505"/>
      <c r="L58" s="505"/>
    </row>
    <row r="59" spans="2:12" ht="13.5">
      <c r="B59" s="673" t="s">
        <v>6</v>
      </c>
      <c r="C59" s="681"/>
      <c r="D59" s="673"/>
      <c r="E59" s="673"/>
      <c r="F59" s="673"/>
      <c r="H59" s="532"/>
      <c r="I59" s="532"/>
      <c r="J59" s="532"/>
      <c r="K59" s="532"/>
      <c r="L59" s="532"/>
    </row>
    <row r="60" spans="8:12" ht="12.75">
      <c r="H60" s="62"/>
      <c r="I60" s="62"/>
      <c r="J60" s="62"/>
      <c r="K60" s="62"/>
      <c r="L60" s="62"/>
    </row>
    <row r="61" spans="8:12" ht="12.75">
      <c r="H61" s="62"/>
      <c r="I61" s="62"/>
      <c r="J61" s="62"/>
      <c r="K61" s="62"/>
      <c r="L61" s="62"/>
    </row>
    <row r="62" spans="8:12" ht="12.75">
      <c r="H62" s="62"/>
      <c r="I62" s="62"/>
      <c r="J62" s="62"/>
      <c r="K62" s="62"/>
      <c r="L62" s="62"/>
    </row>
    <row r="63" spans="8:12" ht="12.75">
      <c r="H63" s="62"/>
      <c r="I63" s="62"/>
      <c r="J63" s="62"/>
      <c r="K63" s="62"/>
      <c r="L63" s="62"/>
    </row>
    <row r="64" spans="8:12" ht="12.75">
      <c r="H64" s="62"/>
      <c r="I64" s="62"/>
      <c r="J64" s="62"/>
      <c r="K64" s="62"/>
      <c r="L64" s="62"/>
    </row>
    <row r="65" spans="8:12" ht="12.75">
      <c r="H65" s="62"/>
      <c r="I65" s="62"/>
      <c r="J65" s="62"/>
      <c r="K65" s="62"/>
      <c r="L65" s="62"/>
    </row>
    <row r="66" spans="8:12" ht="12.75">
      <c r="H66" s="62"/>
      <c r="I66" s="62"/>
      <c r="J66" s="62"/>
      <c r="K66" s="62"/>
      <c r="L66" s="62"/>
    </row>
    <row r="67" spans="8:12" ht="12.75">
      <c r="H67" s="62"/>
      <c r="I67" s="62"/>
      <c r="J67" s="62"/>
      <c r="K67" s="62"/>
      <c r="L67" s="62"/>
    </row>
    <row r="68" spans="8:12" ht="12.75">
      <c r="H68" s="62"/>
      <c r="I68" s="62"/>
      <c r="J68" s="62"/>
      <c r="K68" s="62"/>
      <c r="L68" s="62"/>
    </row>
    <row r="69" spans="8:12" ht="12.75">
      <c r="H69" s="62"/>
      <c r="I69" s="62"/>
      <c r="J69" s="62"/>
      <c r="K69" s="62"/>
      <c r="L69" s="62"/>
    </row>
    <row r="70" spans="8:12" ht="12.75">
      <c r="H70" s="62"/>
      <c r="I70" s="62"/>
      <c r="J70" s="62"/>
      <c r="K70" s="62"/>
      <c r="L70" s="62"/>
    </row>
    <row r="71" spans="8:12" ht="12.75">
      <c r="H71" s="62"/>
      <c r="I71" s="62"/>
      <c r="J71" s="62"/>
      <c r="K71" s="62"/>
      <c r="L71" s="62"/>
    </row>
    <row r="72" spans="8:12" ht="12.75">
      <c r="H72" s="62"/>
      <c r="I72" s="62"/>
      <c r="J72" s="62"/>
      <c r="K72" s="62"/>
      <c r="L72" s="62"/>
    </row>
    <row r="73" spans="8:12" ht="12.75">
      <c r="H73" s="62"/>
      <c r="I73" s="62"/>
      <c r="J73" s="62"/>
      <c r="K73" s="62"/>
      <c r="L73" s="62"/>
    </row>
    <row r="74" spans="8:12" ht="12.75">
      <c r="H74" s="62"/>
      <c r="I74" s="62"/>
      <c r="J74" s="62"/>
      <c r="K74" s="62"/>
      <c r="L74" s="62"/>
    </row>
    <row r="75" spans="8:12" ht="12.75">
      <c r="H75" s="62"/>
      <c r="I75" s="62"/>
      <c r="J75" s="62"/>
      <c r="K75" s="62"/>
      <c r="L75" s="62"/>
    </row>
    <row r="76" spans="8:12" ht="12.75">
      <c r="H76" s="62"/>
      <c r="I76" s="62"/>
      <c r="J76" s="62"/>
      <c r="K76" s="62"/>
      <c r="L76" s="62"/>
    </row>
    <row r="77" spans="8:12" ht="12.75">
      <c r="H77" s="62"/>
      <c r="I77" s="62"/>
      <c r="J77" s="62"/>
      <c r="K77" s="62"/>
      <c r="L77" s="62"/>
    </row>
    <row r="78" spans="8:12" ht="12.75">
      <c r="H78" s="62"/>
      <c r="I78" s="62"/>
      <c r="J78" s="62"/>
      <c r="K78" s="62"/>
      <c r="L78" s="62"/>
    </row>
    <row r="79" spans="8:12" ht="12.75">
      <c r="H79" s="62"/>
      <c r="I79" s="62"/>
      <c r="J79" s="62"/>
      <c r="K79" s="62"/>
      <c r="L79" s="62"/>
    </row>
    <row r="80" spans="8:12" ht="12.75">
      <c r="H80" s="62"/>
      <c r="I80" s="62"/>
      <c r="J80" s="62"/>
      <c r="K80" s="62"/>
      <c r="L80" s="62"/>
    </row>
    <row r="81" spans="8:12" ht="12.75">
      <c r="H81" s="62"/>
      <c r="I81" s="62"/>
      <c r="J81" s="62"/>
      <c r="K81" s="62"/>
      <c r="L81" s="62"/>
    </row>
    <row r="82" spans="8:12" ht="12.75">
      <c r="H82" s="62"/>
      <c r="I82" s="62"/>
      <c r="J82" s="62"/>
      <c r="K82" s="62"/>
      <c r="L82" s="62"/>
    </row>
    <row r="83" spans="8:12" ht="12.75">
      <c r="H83" s="62"/>
      <c r="I83" s="62"/>
      <c r="J83" s="62"/>
      <c r="K83" s="62"/>
      <c r="L83" s="62"/>
    </row>
    <row r="84" spans="8:12" ht="12.75">
      <c r="H84" s="62"/>
      <c r="I84" s="62"/>
      <c r="J84" s="62"/>
      <c r="K84" s="62"/>
      <c r="L84" s="62"/>
    </row>
    <row r="85" spans="8:12" ht="12.75">
      <c r="H85" s="62"/>
      <c r="I85" s="62"/>
      <c r="J85" s="62"/>
      <c r="K85" s="62"/>
      <c r="L85" s="62"/>
    </row>
    <row r="86" spans="8:12" ht="12.75">
      <c r="H86" s="62"/>
      <c r="I86" s="62"/>
      <c r="J86" s="62"/>
      <c r="K86" s="62"/>
      <c r="L86" s="62"/>
    </row>
    <row r="87" spans="8:12" ht="12.75">
      <c r="H87" s="62"/>
      <c r="I87" s="62"/>
      <c r="J87" s="62"/>
      <c r="K87" s="62"/>
      <c r="L87" s="62"/>
    </row>
  </sheetData>
  <sheetProtection/>
  <mergeCells count="14">
    <mergeCell ref="D7:D8"/>
    <mergeCell ref="E7:E8"/>
    <mergeCell ref="F7:F8"/>
    <mergeCell ref="B59:C59"/>
    <mergeCell ref="A1:F1"/>
    <mergeCell ref="A2:F2"/>
    <mergeCell ref="A3:F3"/>
    <mergeCell ref="A4:F4"/>
    <mergeCell ref="D5:F5"/>
    <mergeCell ref="D59:F59"/>
    <mergeCell ref="B6:F6"/>
    <mergeCell ref="A7:A8"/>
    <mergeCell ref="B7:B8"/>
    <mergeCell ref="C7:C8"/>
  </mergeCells>
  <printOptions/>
  <pageMargins left="0.45" right="0.45"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92D050"/>
  </sheetPr>
  <dimension ref="A1:J53"/>
  <sheetViews>
    <sheetView zoomScaleSheetLayoutView="100" zoomScalePageLayoutView="0" workbookViewId="0" topLeftCell="A43">
      <selection activeCell="J9" sqref="J9"/>
    </sheetView>
  </sheetViews>
  <sheetFormatPr defaultColWidth="9.00390625" defaultRowHeight="12.75"/>
  <cols>
    <col min="1" max="1" width="7.00390625" style="13" customWidth="1"/>
    <col min="2" max="2" width="43.125" style="13" customWidth="1"/>
    <col min="3" max="3" width="8.25390625" style="13" customWidth="1"/>
    <col min="4" max="4" width="9.00390625" style="13" customWidth="1"/>
    <col min="5" max="5" width="11.375" style="13" bestFit="1" customWidth="1"/>
    <col min="6" max="6" width="11.875" style="13" bestFit="1" customWidth="1"/>
    <col min="7" max="7" width="9.125" style="13" customWidth="1"/>
    <col min="8" max="8" width="10.75390625" style="13" customWidth="1"/>
    <col min="9" max="16384" width="9.125" style="13" customWidth="1"/>
  </cols>
  <sheetData>
    <row r="1" spans="1:6" s="14" customFormat="1" ht="40.5" customHeight="1">
      <c r="A1" s="655" t="s">
        <v>176</v>
      </c>
      <c r="B1" s="655"/>
      <c r="C1" s="655"/>
      <c r="D1" s="655"/>
      <c r="E1" s="655"/>
      <c r="F1" s="655"/>
    </row>
    <row r="2" spans="1:6" s="14" customFormat="1" ht="23.25" customHeight="1">
      <c r="A2" s="656" t="s">
        <v>720</v>
      </c>
      <c r="B2" s="657"/>
      <c r="C2" s="657"/>
      <c r="D2" s="657"/>
      <c r="E2" s="657"/>
      <c r="F2" s="657"/>
    </row>
    <row r="3" spans="1:6" s="14" customFormat="1" ht="17.25" customHeight="1">
      <c r="A3" s="51"/>
      <c r="B3" s="136"/>
      <c r="C3" s="136"/>
      <c r="D3" s="136"/>
      <c r="E3" s="136"/>
      <c r="F3" s="136"/>
    </row>
    <row r="4" spans="1:6" s="14" customFormat="1" ht="16.5" customHeight="1">
      <c r="A4" s="695" t="s">
        <v>67</v>
      </c>
      <c r="B4" s="695"/>
      <c r="C4" s="695"/>
      <c r="D4" s="695"/>
      <c r="E4" s="695"/>
      <c r="F4" s="695"/>
    </row>
    <row r="5" spans="1:6" s="14" customFormat="1" ht="16.5" customHeight="1">
      <c r="A5" s="51"/>
      <c r="B5" s="40"/>
      <c r="C5" s="40"/>
      <c r="D5" s="40"/>
      <c r="E5" s="40"/>
      <c r="F5" s="40"/>
    </row>
    <row r="6" spans="1:7" s="14" customFormat="1" ht="30" customHeight="1">
      <c r="A6" s="662" t="s">
        <v>9</v>
      </c>
      <c r="B6" s="651" t="s">
        <v>771</v>
      </c>
      <c r="C6" s="651" t="s">
        <v>2</v>
      </c>
      <c r="D6" s="651" t="s">
        <v>772</v>
      </c>
      <c r="E6" s="654" t="s">
        <v>773</v>
      </c>
      <c r="F6" s="654" t="s">
        <v>774</v>
      </c>
      <c r="G6" s="570"/>
    </row>
    <row r="7" spans="1:7" ht="33.75" customHeight="1">
      <c r="A7" s="662"/>
      <c r="B7" s="651"/>
      <c r="C7" s="651"/>
      <c r="D7" s="653"/>
      <c r="E7" s="653"/>
      <c r="F7" s="653"/>
      <c r="G7" s="568"/>
    </row>
    <row r="8" spans="1:7" ht="19.5" customHeight="1">
      <c r="A8" s="7" t="s">
        <v>4</v>
      </c>
      <c r="B8" s="7">
        <v>2</v>
      </c>
      <c r="C8" s="7">
        <v>3</v>
      </c>
      <c r="D8" s="8">
        <v>4</v>
      </c>
      <c r="E8" s="9" t="s">
        <v>17</v>
      </c>
      <c r="F8" s="10">
        <v>6</v>
      </c>
      <c r="G8" s="568"/>
    </row>
    <row r="9" spans="1:10" s="68" customFormat="1" ht="95.25" customHeight="1">
      <c r="A9" s="142">
        <v>1</v>
      </c>
      <c r="B9" s="228" t="s">
        <v>876</v>
      </c>
      <c r="C9" s="209" t="s">
        <v>49</v>
      </c>
      <c r="D9" s="212">
        <v>2</v>
      </c>
      <c r="E9" s="77"/>
      <c r="F9" s="130"/>
      <c r="G9" s="571"/>
      <c r="H9" s="564"/>
      <c r="I9" s="526"/>
      <c r="J9" s="565"/>
    </row>
    <row r="10" spans="1:10" s="126" customFormat="1" ht="27">
      <c r="A10" s="142">
        <v>2</v>
      </c>
      <c r="B10" s="182" t="s">
        <v>202</v>
      </c>
      <c r="C10" s="209" t="s">
        <v>49</v>
      </c>
      <c r="D10" s="212">
        <v>2</v>
      </c>
      <c r="E10" s="77"/>
      <c r="F10" s="130"/>
      <c r="G10" s="571"/>
      <c r="H10" s="564"/>
      <c r="I10" s="566"/>
      <c r="J10" s="566"/>
    </row>
    <row r="11" spans="1:10" s="106" customFormat="1" ht="55.5" customHeight="1">
      <c r="A11" s="138">
        <v>3</v>
      </c>
      <c r="B11" s="229" t="s">
        <v>877</v>
      </c>
      <c r="C11" s="209" t="s">
        <v>49</v>
      </c>
      <c r="D11" s="212">
        <v>1</v>
      </c>
      <c r="E11" s="77"/>
      <c r="F11" s="130"/>
      <c r="G11" s="571"/>
      <c r="H11" s="564"/>
      <c r="I11" s="525"/>
      <c r="J11" s="525"/>
    </row>
    <row r="12" spans="1:10" s="65" customFormat="1" ht="31.5">
      <c r="A12" s="75">
        <v>4</v>
      </c>
      <c r="B12" s="363" t="s">
        <v>878</v>
      </c>
      <c r="C12" s="75" t="s">
        <v>30</v>
      </c>
      <c r="D12" s="112">
        <v>2</v>
      </c>
      <c r="E12" s="77"/>
      <c r="F12" s="130"/>
      <c r="G12" s="571"/>
      <c r="H12" s="564"/>
      <c r="I12" s="567"/>
      <c r="J12" s="567"/>
    </row>
    <row r="13" spans="1:10" s="65" customFormat="1" ht="31.5">
      <c r="A13" s="75">
        <v>5</v>
      </c>
      <c r="B13" s="363" t="s">
        <v>879</v>
      </c>
      <c r="C13" s="75" t="s">
        <v>30</v>
      </c>
      <c r="D13" s="112">
        <v>2</v>
      </c>
      <c r="E13" s="77"/>
      <c r="F13" s="130"/>
      <c r="G13" s="571"/>
      <c r="H13" s="564"/>
      <c r="I13" s="567"/>
      <c r="J13" s="567"/>
    </row>
    <row r="14" spans="1:10" s="65" customFormat="1" ht="31.5">
      <c r="A14" s="75">
        <v>6</v>
      </c>
      <c r="B14" s="363" t="s">
        <v>880</v>
      </c>
      <c r="C14" s="75" t="s">
        <v>30</v>
      </c>
      <c r="D14" s="112">
        <v>2</v>
      </c>
      <c r="E14" s="77"/>
      <c r="F14" s="130"/>
      <c r="G14" s="571"/>
      <c r="H14" s="564"/>
      <c r="I14" s="567"/>
      <c r="J14" s="567"/>
    </row>
    <row r="15" spans="1:10" s="106" customFormat="1" ht="13.5">
      <c r="A15" s="142">
        <v>7</v>
      </c>
      <c r="B15" s="182" t="s">
        <v>68</v>
      </c>
      <c r="C15" s="138" t="s">
        <v>29</v>
      </c>
      <c r="D15" s="130">
        <v>1</v>
      </c>
      <c r="E15" s="77"/>
      <c r="F15" s="130"/>
      <c r="G15" s="571"/>
      <c r="H15" s="564"/>
      <c r="I15" s="525"/>
      <c r="J15" s="525"/>
    </row>
    <row r="16" spans="1:10" s="106" customFormat="1" ht="13.5">
      <c r="A16" s="142">
        <v>8</v>
      </c>
      <c r="B16" s="182" t="s">
        <v>203</v>
      </c>
      <c r="C16" s="138" t="s">
        <v>29</v>
      </c>
      <c r="D16" s="130">
        <v>2</v>
      </c>
      <c r="E16" s="77"/>
      <c r="F16" s="130"/>
      <c r="G16" s="571"/>
      <c r="H16" s="564"/>
      <c r="I16" s="525"/>
      <c r="J16" s="525"/>
    </row>
    <row r="17" spans="1:10" s="68" customFormat="1" ht="13.5">
      <c r="A17" s="142">
        <v>9</v>
      </c>
      <c r="B17" s="437" t="s">
        <v>234</v>
      </c>
      <c r="C17" s="138" t="s">
        <v>29</v>
      </c>
      <c r="D17" s="212">
        <v>2</v>
      </c>
      <c r="E17" s="77"/>
      <c r="F17" s="130"/>
      <c r="G17" s="571"/>
      <c r="H17" s="564"/>
      <c r="I17" s="526"/>
      <c r="J17" s="526"/>
    </row>
    <row r="18" spans="1:10" s="68" customFormat="1" ht="13.5">
      <c r="A18" s="142">
        <v>10</v>
      </c>
      <c r="B18" s="437" t="s">
        <v>233</v>
      </c>
      <c r="C18" s="138" t="s">
        <v>29</v>
      </c>
      <c r="D18" s="212">
        <v>1</v>
      </c>
      <c r="E18" s="77"/>
      <c r="F18" s="130"/>
      <c r="G18" s="571"/>
      <c r="H18" s="564"/>
      <c r="I18" s="526"/>
      <c r="J18" s="526"/>
    </row>
    <row r="19" spans="1:10" s="68" customFormat="1" ht="13.5">
      <c r="A19" s="142">
        <v>11</v>
      </c>
      <c r="B19" s="182" t="s">
        <v>232</v>
      </c>
      <c r="C19" s="138" t="s">
        <v>29</v>
      </c>
      <c r="D19" s="169">
        <v>4</v>
      </c>
      <c r="E19" s="77"/>
      <c r="F19" s="130"/>
      <c r="G19" s="571"/>
      <c r="H19" s="564"/>
      <c r="I19" s="526"/>
      <c r="J19" s="526"/>
    </row>
    <row r="20" spans="1:10" s="68" customFormat="1" ht="13.5">
      <c r="A20" s="142">
        <v>12</v>
      </c>
      <c r="B20" s="182" t="s">
        <v>231</v>
      </c>
      <c r="C20" s="138" t="s">
        <v>29</v>
      </c>
      <c r="D20" s="169">
        <v>6</v>
      </c>
      <c r="E20" s="77"/>
      <c r="F20" s="130"/>
      <c r="G20" s="571"/>
      <c r="H20" s="564"/>
      <c r="I20" s="526"/>
      <c r="J20" s="526"/>
    </row>
    <row r="21" spans="1:10" ht="30" customHeight="1">
      <c r="A21" s="75">
        <v>13</v>
      </c>
      <c r="B21" s="74" t="s">
        <v>881</v>
      </c>
      <c r="C21" s="75" t="s">
        <v>28</v>
      </c>
      <c r="D21" s="112">
        <v>24</v>
      </c>
      <c r="E21" s="77"/>
      <c r="F21" s="130"/>
      <c r="G21" s="571"/>
      <c r="H21" s="564"/>
      <c r="I21" s="62"/>
      <c r="J21" s="62"/>
    </row>
    <row r="22" spans="1:10" ht="30" customHeight="1">
      <c r="A22" s="75">
        <v>14</v>
      </c>
      <c r="B22" s="74" t="s">
        <v>882</v>
      </c>
      <c r="C22" s="75" t="s">
        <v>28</v>
      </c>
      <c r="D22" s="112">
        <v>4</v>
      </c>
      <c r="E22" s="77"/>
      <c r="F22" s="130"/>
      <c r="G22" s="571"/>
      <c r="H22" s="564"/>
      <c r="I22" s="62"/>
      <c r="J22" s="62"/>
    </row>
    <row r="23" spans="1:10" s="16" customFormat="1" ht="27.75" customHeight="1">
      <c r="A23" s="73">
        <v>15</v>
      </c>
      <c r="B23" s="74" t="s">
        <v>225</v>
      </c>
      <c r="C23" s="73" t="s">
        <v>28</v>
      </c>
      <c r="D23" s="75">
        <v>28</v>
      </c>
      <c r="E23" s="77"/>
      <c r="F23" s="130"/>
      <c r="G23" s="571"/>
      <c r="H23" s="564"/>
      <c r="I23" s="30"/>
      <c r="J23" s="30"/>
    </row>
    <row r="24" spans="1:10" s="16" customFormat="1" ht="28.5" customHeight="1">
      <c r="A24" s="73">
        <v>16</v>
      </c>
      <c r="B24" s="74" t="s">
        <v>226</v>
      </c>
      <c r="C24" s="73" t="s">
        <v>28</v>
      </c>
      <c r="D24" s="75">
        <v>20</v>
      </c>
      <c r="E24" s="77"/>
      <c r="F24" s="130"/>
      <c r="G24" s="571"/>
      <c r="H24" s="564"/>
      <c r="I24" s="30"/>
      <c r="J24" s="30"/>
    </row>
    <row r="25" spans="1:10" s="16" customFormat="1" ht="29.25" customHeight="1">
      <c r="A25" s="73">
        <v>17</v>
      </c>
      <c r="B25" s="74" t="s">
        <v>227</v>
      </c>
      <c r="C25" s="73" t="s">
        <v>28</v>
      </c>
      <c r="D25" s="75">
        <v>16</v>
      </c>
      <c r="E25" s="77"/>
      <c r="F25" s="130"/>
      <c r="G25" s="571"/>
      <c r="H25" s="564"/>
      <c r="I25" s="30"/>
      <c r="J25" s="30"/>
    </row>
    <row r="26" spans="1:10" s="16" customFormat="1" ht="31.5" customHeight="1">
      <c r="A26" s="73">
        <v>18</v>
      </c>
      <c r="B26" s="74" t="s">
        <v>228</v>
      </c>
      <c r="C26" s="73" t="s">
        <v>28</v>
      </c>
      <c r="D26" s="75">
        <v>16</v>
      </c>
      <c r="E26" s="77"/>
      <c r="F26" s="130"/>
      <c r="G26" s="571"/>
      <c r="H26" s="564"/>
      <c r="I26" s="30"/>
      <c r="J26" s="30"/>
    </row>
    <row r="27" spans="1:10" s="16" customFormat="1" ht="27.75" customHeight="1">
      <c r="A27" s="73">
        <v>19</v>
      </c>
      <c r="B27" s="74" t="s">
        <v>229</v>
      </c>
      <c r="C27" s="73" t="s">
        <v>28</v>
      </c>
      <c r="D27" s="75">
        <v>12</v>
      </c>
      <c r="E27" s="77"/>
      <c r="F27" s="130"/>
      <c r="G27" s="571"/>
      <c r="H27" s="564"/>
      <c r="I27" s="30"/>
      <c r="J27" s="30"/>
    </row>
    <row r="28" spans="1:10" ht="26.25" customHeight="1">
      <c r="A28" s="75">
        <v>20</v>
      </c>
      <c r="B28" s="74" t="s">
        <v>230</v>
      </c>
      <c r="C28" s="75" t="s">
        <v>28</v>
      </c>
      <c r="D28" s="75">
        <v>12</v>
      </c>
      <c r="E28" s="77"/>
      <c r="F28" s="130"/>
      <c r="G28" s="571"/>
      <c r="H28" s="564"/>
      <c r="I28" s="62"/>
      <c r="J28" s="62"/>
    </row>
    <row r="29" spans="1:10" s="15" customFormat="1" ht="27">
      <c r="A29" s="75">
        <v>21</v>
      </c>
      <c r="B29" s="211" t="s">
        <v>887</v>
      </c>
      <c r="C29" s="73" t="s">
        <v>74</v>
      </c>
      <c r="D29" s="212">
        <v>4</v>
      </c>
      <c r="E29" s="77"/>
      <c r="F29" s="214"/>
      <c r="G29" s="571"/>
      <c r="H29" s="564"/>
      <c r="I29" s="505"/>
      <c r="J29" s="505"/>
    </row>
    <row r="30" spans="1:10" s="22" customFormat="1" ht="27">
      <c r="A30" s="75">
        <v>22</v>
      </c>
      <c r="B30" s="211" t="s">
        <v>888</v>
      </c>
      <c r="C30" s="73" t="s">
        <v>74</v>
      </c>
      <c r="D30" s="212">
        <v>24</v>
      </c>
      <c r="E30" s="77"/>
      <c r="F30" s="214"/>
      <c r="G30" s="571"/>
      <c r="H30" s="564"/>
      <c r="I30" s="28"/>
      <c r="J30" s="28"/>
    </row>
    <row r="31" spans="1:10" s="15" customFormat="1" ht="27">
      <c r="A31" s="75">
        <v>23</v>
      </c>
      <c r="B31" s="211" t="s">
        <v>889</v>
      </c>
      <c r="C31" s="73" t="s">
        <v>74</v>
      </c>
      <c r="D31" s="212">
        <v>16</v>
      </c>
      <c r="E31" s="77"/>
      <c r="F31" s="214"/>
      <c r="G31" s="571"/>
      <c r="H31" s="564"/>
      <c r="I31" s="505"/>
      <c r="J31" s="505"/>
    </row>
    <row r="32" spans="1:10" s="22" customFormat="1" ht="27">
      <c r="A32" s="75">
        <v>24</v>
      </c>
      <c r="B32" s="211" t="s">
        <v>890</v>
      </c>
      <c r="C32" s="73" t="s">
        <v>74</v>
      </c>
      <c r="D32" s="212">
        <v>16</v>
      </c>
      <c r="E32" s="77"/>
      <c r="F32" s="214"/>
      <c r="G32" s="571"/>
      <c r="H32" s="564"/>
      <c r="I32" s="28"/>
      <c r="J32" s="28"/>
    </row>
    <row r="33" spans="1:10" s="22" customFormat="1" ht="27">
      <c r="A33" s="75">
        <v>25</v>
      </c>
      <c r="B33" s="211" t="s">
        <v>891</v>
      </c>
      <c r="C33" s="73" t="s">
        <v>74</v>
      </c>
      <c r="D33" s="212">
        <v>28</v>
      </c>
      <c r="E33" s="77"/>
      <c r="F33" s="214"/>
      <c r="G33" s="571"/>
      <c r="H33" s="564"/>
      <c r="I33" s="28"/>
      <c r="J33" s="28"/>
    </row>
    <row r="34" spans="1:10" s="22" customFormat="1" ht="27">
      <c r="A34" s="75">
        <v>26</v>
      </c>
      <c r="B34" s="211" t="s">
        <v>892</v>
      </c>
      <c r="C34" s="73" t="s">
        <v>74</v>
      </c>
      <c r="D34" s="212">
        <v>20</v>
      </c>
      <c r="E34" s="77"/>
      <c r="F34" s="214"/>
      <c r="G34" s="571"/>
      <c r="H34" s="564"/>
      <c r="I34" s="28"/>
      <c r="J34" s="28"/>
    </row>
    <row r="35" spans="1:10" s="22" customFormat="1" ht="13.5">
      <c r="A35" s="75">
        <v>27</v>
      </c>
      <c r="B35" s="211" t="s">
        <v>893</v>
      </c>
      <c r="C35" s="11" t="s">
        <v>74</v>
      </c>
      <c r="D35" s="169">
        <v>60</v>
      </c>
      <c r="E35" s="77"/>
      <c r="F35" s="148"/>
      <c r="G35" s="571"/>
      <c r="H35" s="564"/>
      <c r="I35" s="28"/>
      <c r="J35" s="28"/>
    </row>
    <row r="36" spans="1:10" s="16" customFormat="1" ht="14.25" customHeight="1">
      <c r="A36" s="75">
        <v>28</v>
      </c>
      <c r="B36" s="102" t="s">
        <v>217</v>
      </c>
      <c r="C36" s="75" t="s">
        <v>7</v>
      </c>
      <c r="D36" s="93">
        <v>11</v>
      </c>
      <c r="E36" s="77"/>
      <c r="F36" s="77"/>
      <c r="G36" s="571"/>
      <c r="H36" s="564"/>
      <c r="I36" s="30"/>
      <c r="J36" s="30"/>
    </row>
    <row r="37" spans="1:10" s="16" customFormat="1" ht="14.25" customHeight="1">
      <c r="A37" s="75">
        <v>29</v>
      </c>
      <c r="B37" s="102" t="s">
        <v>218</v>
      </c>
      <c r="C37" s="75" t="s">
        <v>7</v>
      </c>
      <c r="D37" s="93">
        <v>11</v>
      </c>
      <c r="E37" s="77"/>
      <c r="F37" s="77"/>
      <c r="G37" s="571"/>
      <c r="H37" s="564"/>
      <c r="I37" s="30"/>
      <c r="J37" s="30"/>
    </row>
    <row r="38" spans="1:10" s="16" customFormat="1" ht="14.25" customHeight="1">
      <c r="A38" s="75">
        <v>30</v>
      </c>
      <c r="B38" s="102" t="s">
        <v>219</v>
      </c>
      <c r="C38" s="75" t="s">
        <v>7</v>
      </c>
      <c r="D38" s="93">
        <v>7</v>
      </c>
      <c r="E38" s="77"/>
      <c r="F38" s="77"/>
      <c r="G38" s="571"/>
      <c r="H38" s="564"/>
      <c r="I38" s="30"/>
      <c r="J38" s="30"/>
    </row>
    <row r="39" spans="1:10" s="16" customFormat="1" ht="14.25" customHeight="1">
      <c r="A39" s="75">
        <v>31</v>
      </c>
      <c r="B39" s="102" t="s">
        <v>220</v>
      </c>
      <c r="C39" s="75" t="s">
        <v>7</v>
      </c>
      <c r="D39" s="93">
        <v>4</v>
      </c>
      <c r="E39" s="77"/>
      <c r="F39" s="77"/>
      <c r="G39" s="571"/>
      <c r="H39" s="564"/>
      <c r="I39" s="30"/>
      <c r="J39" s="30"/>
    </row>
    <row r="40" spans="1:10" s="16" customFormat="1" ht="14.25" customHeight="1">
      <c r="A40" s="75">
        <v>32</v>
      </c>
      <c r="B40" s="102" t="s">
        <v>221</v>
      </c>
      <c r="C40" s="75" t="s">
        <v>7</v>
      </c>
      <c r="D40" s="93">
        <v>4</v>
      </c>
      <c r="E40" s="77"/>
      <c r="F40" s="77"/>
      <c r="G40" s="571"/>
      <c r="H40" s="564"/>
      <c r="I40" s="30"/>
      <c r="J40" s="30"/>
    </row>
    <row r="41" spans="1:10" s="16" customFormat="1" ht="14.25" customHeight="1">
      <c r="A41" s="75">
        <v>33</v>
      </c>
      <c r="B41" s="102" t="s">
        <v>222</v>
      </c>
      <c r="C41" s="75" t="s">
        <v>7</v>
      </c>
      <c r="D41" s="93">
        <v>11</v>
      </c>
      <c r="E41" s="77"/>
      <c r="F41" s="77"/>
      <c r="G41" s="571"/>
      <c r="H41" s="564"/>
      <c r="I41" s="30"/>
      <c r="J41" s="30"/>
    </row>
    <row r="42" spans="1:10" s="16" customFormat="1" ht="14.25" customHeight="1">
      <c r="A42" s="75">
        <v>34</v>
      </c>
      <c r="B42" s="102" t="s">
        <v>223</v>
      </c>
      <c r="C42" s="75" t="s">
        <v>7</v>
      </c>
      <c r="D42" s="93">
        <v>2</v>
      </c>
      <c r="E42" s="77"/>
      <c r="F42" s="77"/>
      <c r="G42" s="571"/>
      <c r="H42" s="564"/>
      <c r="I42" s="30"/>
      <c r="J42" s="30"/>
    </row>
    <row r="43" spans="1:10" s="16" customFormat="1" ht="20.25" customHeight="1">
      <c r="A43" s="75">
        <v>35</v>
      </c>
      <c r="B43" s="74" t="s">
        <v>224</v>
      </c>
      <c r="C43" s="75" t="s">
        <v>7</v>
      </c>
      <c r="D43" s="75">
        <v>1</v>
      </c>
      <c r="E43" s="77"/>
      <c r="F43" s="77"/>
      <c r="G43" s="571"/>
      <c r="H43" s="564"/>
      <c r="I43" s="30"/>
      <c r="J43" s="30"/>
    </row>
    <row r="44" spans="1:10" s="16" customFormat="1" ht="20.25" customHeight="1">
      <c r="A44" s="75">
        <v>36</v>
      </c>
      <c r="B44" s="74" t="s">
        <v>235</v>
      </c>
      <c r="C44" s="75" t="s">
        <v>7</v>
      </c>
      <c r="D44" s="75">
        <v>3</v>
      </c>
      <c r="E44" s="77"/>
      <c r="F44" s="77"/>
      <c r="G44" s="571"/>
      <c r="H44" s="564"/>
      <c r="I44" s="30"/>
      <c r="J44" s="30"/>
    </row>
    <row r="45" spans="1:10" s="16" customFormat="1" ht="29.25" customHeight="1">
      <c r="A45" s="75">
        <v>37</v>
      </c>
      <c r="B45" s="74" t="s">
        <v>236</v>
      </c>
      <c r="C45" s="75" t="s">
        <v>7</v>
      </c>
      <c r="D45" s="75">
        <v>4</v>
      </c>
      <c r="E45" s="77"/>
      <c r="F45" s="77"/>
      <c r="G45" s="571"/>
      <c r="H45" s="564"/>
      <c r="I45" s="30"/>
      <c r="J45" s="30"/>
    </row>
    <row r="46" spans="1:10" ht="27">
      <c r="A46" s="75">
        <v>38</v>
      </c>
      <c r="B46" s="74" t="s">
        <v>237</v>
      </c>
      <c r="C46" s="75" t="s">
        <v>7</v>
      </c>
      <c r="D46" s="75">
        <v>1</v>
      </c>
      <c r="E46" s="77"/>
      <c r="F46" s="77"/>
      <c r="G46" s="571"/>
      <c r="H46" s="564"/>
      <c r="I46" s="62"/>
      <c r="J46" s="62"/>
    </row>
    <row r="47" spans="1:10" ht="27">
      <c r="A47" s="75">
        <v>39</v>
      </c>
      <c r="B47" s="74" t="s">
        <v>238</v>
      </c>
      <c r="C47" s="75" t="s">
        <v>7</v>
      </c>
      <c r="D47" s="75">
        <v>1</v>
      </c>
      <c r="E47" s="77"/>
      <c r="F47" s="77"/>
      <c r="G47" s="571"/>
      <c r="H47" s="564"/>
      <c r="I47" s="62"/>
      <c r="J47" s="62"/>
    </row>
    <row r="48" spans="1:10" s="16" customFormat="1" ht="30.75" customHeight="1">
      <c r="A48" s="73">
        <v>40</v>
      </c>
      <c r="B48" s="111" t="s">
        <v>883</v>
      </c>
      <c r="C48" s="73" t="s">
        <v>29</v>
      </c>
      <c r="D48" s="75">
        <v>4</v>
      </c>
      <c r="E48" s="77"/>
      <c r="F48" s="77"/>
      <c r="G48" s="571"/>
      <c r="H48" s="564"/>
      <c r="I48" s="30"/>
      <c r="J48" s="30"/>
    </row>
    <row r="49" spans="1:10" s="16" customFormat="1" ht="30.75" customHeight="1">
      <c r="A49" s="73">
        <v>41</v>
      </c>
      <c r="B49" s="111" t="s">
        <v>884</v>
      </c>
      <c r="C49" s="73" t="s">
        <v>29</v>
      </c>
      <c r="D49" s="75">
        <v>6</v>
      </c>
      <c r="E49" s="77"/>
      <c r="F49" s="77"/>
      <c r="G49" s="572"/>
      <c r="H49" s="564"/>
      <c r="I49" s="30"/>
      <c r="J49" s="30"/>
    </row>
    <row r="50" spans="1:10" s="16" customFormat="1" ht="30.75" customHeight="1">
      <c r="A50" s="73">
        <v>42</v>
      </c>
      <c r="B50" s="111" t="s">
        <v>885</v>
      </c>
      <c r="C50" s="73" t="s">
        <v>29</v>
      </c>
      <c r="D50" s="75">
        <v>2</v>
      </c>
      <c r="E50" s="77"/>
      <c r="F50" s="77"/>
      <c r="G50" s="572"/>
      <c r="H50" s="564"/>
      <c r="I50" s="30"/>
      <c r="J50" s="30"/>
    </row>
    <row r="51" spans="1:10" s="16" customFormat="1" ht="30.75" customHeight="1">
      <c r="A51" s="73">
        <v>43</v>
      </c>
      <c r="B51" s="111" t="s">
        <v>886</v>
      </c>
      <c r="C51" s="73" t="s">
        <v>29</v>
      </c>
      <c r="D51" s="75">
        <v>3</v>
      </c>
      <c r="E51" s="77"/>
      <c r="F51" s="77"/>
      <c r="G51" s="572"/>
      <c r="H51" s="564"/>
      <c r="I51" s="30"/>
      <c r="J51" s="30"/>
    </row>
    <row r="52" spans="1:10" ht="17.25" customHeight="1">
      <c r="A52" s="75"/>
      <c r="B52" s="87" t="s">
        <v>3</v>
      </c>
      <c r="C52" s="82"/>
      <c r="D52" s="100"/>
      <c r="E52" s="82"/>
      <c r="F52" s="98"/>
      <c r="G52" s="568"/>
      <c r="H52" s="62"/>
      <c r="I52" s="62"/>
      <c r="J52" s="62"/>
    </row>
    <row r="53" spans="2:10" ht="13.5">
      <c r="B53" s="673" t="s">
        <v>6</v>
      </c>
      <c r="C53" s="681"/>
      <c r="D53" s="673"/>
      <c r="E53" s="673"/>
      <c r="F53" s="673"/>
      <c r="G53" s="569"/>
      <c r="H53" s="532"/>
      <c r="I53" s="532"/>
      <c r="J53" s="532"/>
    </row>
  </sheetData>
  <sheetProtection/>
  <mergeCells count="11">
    <mergeCell ref="B53:C53"/>
    <mergeCell ref="A1:F1"/>
    <mergeCell ref="A2:F2"/>
    <mergeCell ref="C6:C7"/>
    <mergeCell ref="A4:F4"/>
    <mergeCell ref="D53:F53"/>
    <mergeCell ref="A6:A7"/>
    <mergeCell ref="B6:B7"/>
    <mergeCell ref="D6:D7"/>
    <mergeCell ref="E6:E7"/>
    <mergeCell ref="F6:F7"/>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1:K37"/>
  <sheetViews>
    <sheetView zoomScaleSheetLayoutView="100" zoomScalePageLayoutView="0" workbookViewId="0" topLeftCell="A1">
      <selection activeCell="D4" sqref="D4:F5"/>
    </sheetView>
  </sheetViews>
  <sheetFormatPr defaultColWidth="9.00390625" defaultRowHeight="12.75"/>
  <cols>
    <col min="1" max="1" width="4.375" style="34" customWidth="1"/>
    <col min="2" max="2" width="46.875" style="34" customWidth="1"/>
    <col min="3" max="3" width="9.125" style="34" customWidth="1"/>
    <col min="4" max="4" width="11.75390625" style="34" customWidth="1"/>
    <col min="5" max="5" width="11.875" style="34" bestFit="1" customWidth="1"/>
    <col min="6" max="6" width="10.625" style="34" customWidth="1"/>
    <col min="7" max="7" width="9.125" style="34" customWidth="1"/>
    <col min="8" max="8" width="12.25390625" style="34" customWidth="1"/>
    <col min="9" max="9" width="11.00390625" style="34" customWidth="1"/>
    <col min="10" max="10" width="12.25390625" style="34" customWidth="1"/>
    <col min="11" max="16384" width="9.125" style="34" customWidth="1"/>
  </cols>
  <sheetData>
    <row r="1" spans="1:6" s="230" customFormat="1" ht="41.25" customHeight="1">
      <c r="A1" s="655" t="s">
        <v>176</v>
      </c>
      <c r="B1" s="655"/>
      <c r="C1" s="655"/>
      <c r="D1" s="655"/>
      <c r="E1" s="655"/>
      <c r="F1" s="655"/>
    </row>
    <row r="2" spans="2:6" ht="14.25" customHeight="1">
      <c r="B2" s="696" t="s">
        <v>917</v>
      </c>
      <c r="C2" s="677"/>
      <c r="D2" s="677"/>
      <c r="E2" s="677"/>
      <c r="F2" s="677"/>
    </row>
    <row r="3" spans="1:6" ht="17.25" customHeight="1">
      <c r="A3" s="231"/>
      <c r="B3" s="688" t="s">
        <v>77</v>
      </c>
      <c r="C3" s="689"/>
      <c r="D3" s="689"/>
      <c r="E3" s="689"/>
      <c r="F3" s="689"/>
    </row>
    <row r="4" spans="1:6" ht="17.25" customHeight="1">
      <c r="A4" s="64"/>
      <c r="B4" s="59"/>
      <c r="C4" s="183"/>
      <c r="D4" s="680"/>
      <c r="E4" s="680"/>
      <c r="F4" s="680"/>
    </row>
    <row r="5" spans="1:6" ht="13.5">
      <c r="A5" s="66"/>
      <c r="B5" s="359"/>
      <c r="C5" s="184"/>
      <c r="D5" s="185"/>
      <c r="E5" s="697"/>
      <c r="F5" s="697"/>
    </row>
    <row r="6" spans="1:7" ht="14.25" customHeight="1">
      <c r="A6" s="232"/>
      <c r="B6" s="164"/>
      <c r="C6" s="698" t="s">
        <v>2</v>
      </c>
      <c r="D6" s="706" t="s">
        <v>772</v>
      </c>
      <c r="E6" s="701" t="s">
        <v>773</v>
      </c>
      <c r="F6" s="701" t="s">
        <v>774</v>
      </c>
      <c r="G6" s="63"/>
    </row>
    <row r="7" spans="1:11" ht="13.5">
      <c r="A7" s="233"/>
      <c r="B7" s="165" t="s">
        <v>79</v>
      </c>
      <c r="C7" s="699"/>
      <c r="D7" s="702"/>
      <c r="E7" s="702"/>
      <c r="F7" s="702"/>
      <c r="H7" s="63"/>
      <c r="I7" s="63"/>
      <c r="J7" s="63"/>
      <c r="K7" s="63"/>
    </row>
    <row r="8" spans="1:11" ht="13.5">
      <c r="A8" s="233" t="s">
        <v>24</v>
      </c>
      <c r="B8" s="166" t="s">
        <v>80</v>
      </c>
      <c r="C8" s="699"/>
      <c r="D8" s="702"/>
      <c r="E8" s="703"/>
      <c r="F8" s="702"/>
      <c r="H8" s="63"/>
      <c r="I8" s="63"/>
      <c r="J8" s="63"/>
      <c r="K8" s="63"/>
    </row>
    <row r="9" spans="1:11" ht="13.5">
      <c r="A9" s="234"/>
      <c r="B9" s="167"/>
      <c r="C9" s="700"/>
      <c r="D9" s="705"/>
      <c r="E9" s="704"/>
      <c r="F9" s="705"/>
      <c r="H9" s="63"/>
      <c r="I9" s="63"/>
      <c r="J9" s="63"/>
      <c r="K9" s="63"/>
    </row>
    <row r="10" spans="1:11" ht="13.5">
      <c r="A10" s="235">
        <v>1</v>
      </c>
      <c r="B10" s="236">
        <v>2</v>
      </c>
      <c r="C10" s="236">
        <v>3</v>
      </c>
      <c r="D10" s="427">
        <v>4</v>
      </c>
      <c r="E10" s="428">
        <v>5</v>
      </c>
      <c r="F10" s="429">
        <v>6</v>
      </c>
      <c r="H10" s="63"/>
      <c r="I10" s="63"/>
      <c r="J10" s="63"/>
      <c r="K10" s="63"/>
    </row>
    <row r="11" spans="1:8" s="30" customFormat="1" ht="13.5">
      <c r="A11" s="73">
        <v>1</v>
      </c>
      <c r="B11" s="111" t="s">
        <v>204</v>
      </c>
      <c r="C11" s="73" t="s">
        <v>12</v>
      </c>
      <c r="D11" s="434">
        <v>3</v>
      </c>
      <c r="E11" s="77"/>
      <c r="F11" s="77"/>
      <c r="H11" s="18"/>
    </row>
    <row r="12" spans="1:9" s="30" customFormat="1" ht="21.75" customHeight="1">
      <c r="A12" s="73">
        <v>2</v>
      </c>
      <c r="B12" s="111" t="s">
        <v>205</v>
      </c>
      <c r="C12" s="73" t="s">
        <v>12</v>
      </c>
      <c r="D12" s="434">
        <v>2</v>
      </c>
      <c r="E12" s="77"/>
      <c r="F12" s="77"/>
      <c r="H12" s="18"/>
      <c r="I12" s="447"/>
    </row>
    <row r="13" spans="1:9" s="30" customFormat="1" ht="21.75" customHeight="1">
      <c r="A13" s="73">
        <v>3</v>
      </c>
      <c r="B13" s="111" t="s">
        <v>85</v>
      </c>
      <c r="C13" s="73" t="s">
        <v>20</v>
      </c>
      <c r="D13" s="434">
        <f>(D11-D12)*1.8</f>
        <v>1.8</v>
      </c>
      <c r="E13" s="77"/>
      <c r="F13" s="77"/>
      <c r="H13" s="18"/>
      <c r="I13" s="447"/>
    </row>
    <row r="14" spans="1:11" s="146" customFormat="1" ht="18" customHeight="1">
      <c r="A14" s="172">
        <v>4</v>
      </c>
      <c r="B14" s="74" t="s">
        <v>275</v>
      </c>
      <c r="C14" s="172" t="s">
        <v>20</v>
      </c>
      <c r="D14" s="190">
        <f>D13</f>
        <v>1.8</v>
      </c>
      <c r="E14" s="190"/>
      <c r="F14" s="77"/>
      <c r="H14" s="551"/>
      <c r="I14" s="447"/>
      <c r="J14" s="552"/>
      <c r="K14" s="552"/>
    </row>
    <row r="15" spans="1:11" s="37" customFormat="1" ht="15.75" customHeight="1">
      <c r="A15" s="73">
        <v>5</v>
      </c>
      <c r="B15" s="74" t="s">
        <v>0</v>
      </c>
      <c r="C15" s="75" t="s">
        <v>12</v>
      </c>
      <c r="D15" s="76">
        <v>0.2</v>
      </c>
      <c r="E15" s="77"/>
      <c r="F15" s="77"/>
      <c r="H15" s="18"/>
      <c r="I15" s="447"/>
      <c r="J15" s="533"/>
      <c r="K15" s="533"/>
    </row>
    <row r="16" spans="1:11" s="37" customFormat="1" ht="15" customHeight="1">
      <c r="A16" s="73">
        <v>6</v>
      </c>
      <c r="B16" s="296" t="s">
        <v>206</v>
      </c>
      <c r="C16" s="75" t="s">
        <v>12</v>
      </c>
      <c r="D16" s="76">
        <v>0.18</v>
      </c>
      <c r="E16" s="77"/>
      <c r="F16" s="77"/>
      <c r="H16" s="18"/>
      <c r="I16" s="447"/>
      <c r="J16" s="533"/>
      <c r="K16" s="533"/>
    </row>
    <row r="17" spans="1:11" ht="27">
      <c r="A17" s="75">
        <v>7</v>
      </c>
      <c r="B17" s="74" t="s">
        <v>874</v>
      </c>
      <c r="C17" s="75" t="s">
        <v>12</v>
      </c>
      <c r="D17" s="76">
        <v>0.8</v>
      </c>
      <c r="E17" s="77"/>
      <c r="F17" s="77"/>
      <c r="G17" s="63"/>
      <c r="H17" s="18"/>
      <c r="I17" s="447"/>
      <c r="J17" s="63"/>
      <c r="K17" s="63"/>
    </row>
    <row r="18" spans="1:11" s="13" customFormat="1" ht="13.5">
      <c r="A18" s="73">
        <v>8</v>
      </c>
      <c r="B18" s="111" t="s">
        <v>31</v>
      </c>
      <c r="C18" s="73" t="s">
        <v>11</v>
      </c>
      <c r="D18" s="179">
        <v>24.7</v>
      </c>
      <c r="E18" s="77"/>
      <c r="F18" s="77"/>
      <c r="H18" s="18"/>
      <c r="I18" s="447"/>
      <c r="J18" s="62"/>
      <c r="K18" s="62"/>
    </row>
    <row r="19" spans="1:11" s="146" customFormat="1" ht="13.5">
      <c r="A19" s="75">
        <v>9</v>
      </c>
      <c r="B19" s="182" t="s">
        <v>207</v>
      </c>
      <c r="C19" s="138" t="s">
        <v>20</v>
      </c>
      <c r="D19" s="298">
        <v>0.0178</v>
      </c>
      <c r="E19" s="448"/>
      <c r="F19" s="244"/>
      <c r="H19" s="573"/>
      <c r="I19" s="447"/>
      <c r="J19" s="552"/>
      <c r="K19" s="552"/>
    </row>
    <row r="20" spans="1:11" ht="27">
      <c r="A20" s="85">
        <v>10</v>
      </c>
      <c r="B20" s="102" t="s">
        <v>875</v>
      </c>
      <c r="C20" s="75" t="s">
        <v>20</v>
      </c>
      <c r="D20" s="75">
        <f>(D21*30.21+D22*76.48+D23*94.2+D24*62.8+D25*1.64)/1000</f>
        <v>1.013365</v>
      </c>
      <c r="E20" s="77"/>
      <c r="F20" s="244"/>
      <c r="H20" s="18"/>
      <c r="I20" s="447"/>
      <c r="J20" s="63"/>
      <c r="K20" s="63"/>
    </row>
    <row r="21" spans="1:11" ht="13.5">
      <c r="A21" s="85"/>
      <c r="B21" s="102" t="s">
        <v>215</v>
      </c>
      <c r="C21" s="75" t="s">
        <v>21</v>
      </c>
      <c r="D21" s="389">
        <v>6</v>
      </c>
      <c r="E21" s="77"/>
      <c r="F21" s="77"/>
      <c r="H21" s="18"/>
      <c r="I21" s="447"/>
      <c r="J21" s="63"/>
      <c r="K21" s="63"/>
    </row>
    <row r="22" spans="1:11" ht="13.5">
      <c r="A22" s="85"/>
      <c r="B22" s="102" t="s">
        <v>214</v>
      </c>
      <c r="C22" s="75" t="s">
        <v>21</v>
      </c>
      <c r="D22" s="389">
        <v>10</v>
      </c>
      <c r="E22" s="77"/>
      <c r="F22" s="77"/>
      <c r="H22" s="18"/>
      <c r="I22" s="447"/>
      <c r="J22" s="63"/>
      <c r="K22" s="63"/>
    </row>
    <row r="23" spans="1:11" ht="13.5">
      <c r="A23" s="85"/>
      <c r="B23" s="102" t="s">
        <v>208</v>
      </c>
      <c r="C23" s="75" t="s">
        <v>10</v>
      </c>
      <c r="D23" s="94">
        <v>0.36</v>
      </c>
      <c r="E23" s="449"/>
      <c r="F23" s="77"/>
      <c r="H23" s="491"/>
      <c r="I23" s="447"/>
      <c r="J23" s="63"/>
      <c r="K23" s="63"/>
    </row>
    <row r="24" spans="1:11" ht="13.5">
      <c r="A24" s="85"/>
      <c r="B24" s="102" t="s">
        <v>209</v>
      </c>
      <c r="C24" s="75" t="s">
        <v>10</v>
      </c>
      <c r="D24" s="436">
        <v>0.0225</v>
      </c>
      <c r="E24" s="449"/>
      <c r="F24" s="77"/>
      <c r="H24" s="491"/>
      <c r="I24" s="447"/>
      <c r="J24" s="63"/>
      <c r="K24" s="63"/>
    </row>
    <row r="25" spans="1:11" ht="13.5">
      <c r="A25" s="85"/>
      <c r="B25" s="143" t="s">
        <v>216</v>
      </c>
      <c r="C25" s="75" t="s">
        <v>21</v>
      </c>
      <c r="D25" s="245">
        <v>19.5</v>
      </c>
      <c r="E25" s="77"/>
      <c r="F25" s="77"/>
      <c r="H25" s="18"/>
      <c r="I25" s="447"/>
      <c r="J25" s="63"/>
      <c r="K25" s="63"/>
    </row>
    <row r="26" spans="1:11" ht="13.5">
      <c r="A26" s="85"/>
      <c r="B26" s="102" t="s">
        <v>210</v>
      </c>
      <c r="C26" s="75" t="s">
        <v>29</v>
      </c>
      <c r="D26" s="415">
        <v>3</v>
      </c>
      <c r="E26" s="77"/>
      <c r="F26" s="77"/>
      <c r="H26" s="18"/>
      <c r="I26" s="447"/>
      <c r="J26" s="63"/>
      <c r="K26" s="63"/>
    </row>
    <row r="27" spans="1:11" s="13" customFormat="1" ht="27">
      <c r="A27" s="73">
        <v>11</v>
      </c>
      <c r="B27" s="74" t="s">
        <v>211</v>
      </c>
      <c r="C27" s="73" t="s">
        <v>12</v>
      </c>
      <c r="D27" s="75">
        <v>1</v>
      </c>
      <c r="E27" s="77"/>
      <c r="F27" s="77"/>
      <c r="H27" s="18"/>
      <c r="I27" s="447"/>
      <c r="J27" s="62"/>
      <c r="K27" s="62"/>
    </row>
    <row r="28" spans="1:11" s="237" customFormat="1" ht="27">
      <c r="A28" s="142">
        <v>12</v>
      </c>
      <c r="B28" s="182" t="s">
        <v>212</v>
      </c>
      <c r="C28" s="138" t="s">
        <v>10</v>
      </c>
      <c r="D28" s="77">
        <v>20</v>
      </c>
      <c r="E28" s="450"/>
      <c r="F28" s="77"/>
      <c r="H28" s="574"/>
      <c r="I28" s="447"/>
      <c r="J28" s="575"/>
      <c r="K28" s="575"/>
    </row>
    <row r="29" spans="1:11" s="237" customFormat="1" ht="27">
      <c r="A29" s="142">
        <v>13</v>
      </c>
      <c r="B29" s="182" t="s">
        <v>213</v>
      </c>
      <c r="C29" s="138" t="s">
        <v>29</v>
      </c>
      <c r="D29" s="77">
        <v>1</v>
      </c>
      <c r="E29" s="450"/>
      <c r="F29" s="246"/>
      <c r="H29" s="574"/>
      <c r="I29" s="447"/>
      <c r="J29" s="575"/>
      <c r="K29" s="575"/>
    </row>
    <row r="30" spans="1:11" ht="13.5">
      <c r="A30" s="99"/>
      <c r="B30" s="87" t="s">
        <v>23</v>
      </c>
      <c r="C30" s="82"/>
      <c r="D30" s="100"/>
      <c r="E30" s="82"/>
      <c r="F30" s="98"/>
      <c r="H30" s="63"/>
      <c r="I30" s="63"/>
      <c r="J30" s="63"/>
      <c r="K30" s="63"/>
    </row>
    <row r="31" spans="1:6" s="63" customFormat="1" ht="13.5">
      <c r="A31" s="238"/>
      <c r="B31" s="239"/>
      <c r="C31" s="240"/>
      <c r="D31" s="173"/>
      <c r="E31" s="173"/>
      <c r="F31" s="241"/>
    </row>
    <row r="32" spans="2:11" ht="13.5">
      <c r="B32" s="673" t="s">
        <v>6</v>
      </c>
      <c r="C32" s="681"/>
      <c r="D32" s="673"/>
      <c r="E32" s="673"/>
      <c r="F32" s="673"/>
      <c r="H32" s="532"/>
      <c r="I32" s="532"/>
      <c r="J32" s="532"/>
      <c r="K32" s="532"/>
    </row>
    <row r="33" spans="1:11" s="13" customFormat="1" ht="13.5">
      <c r="A33" s="34"/>
      <c r="B33" s="367"/>
      <c r="C33" s="34"/>
      <c r="D33" s="673"/>
      <c r="E33" s="673"/>
      <c r="F33" s="673"/>
      <c r="H33" s="62"/>
      <c r="I33" s="62"/>
      <c r="J33" s="62"/>
      <c r="K33" s="62"/>
    </row>
    <row r="34" spans="1:6" s="63" customFormat="1" ht="13.5">
      <c r="A34" s="238"/>
      <c r="B34" s="239"/>
      <c r="C34" s="240"/>
      <c r="D34" s="173"/>
      <c r="E34" s="173"/>
      <c r="F34" s="241"/>
    </row>
    <row r="35" spans="1:6" s="63" customFormat="1" ht="13.5">
      <c r="A35" s="238"/>
      <c r="B35" s="239"/>
      <c r="C35" s="240"/>
      <c r="D35" s="173"/>
      <c r="E35" s="173"/>
      <c r="F35" s="241"/>
    </row>
    <row r="36" spans="1:6" s="63" customFormat="1" ht="13.5">
      <c r="A36" s="238"/>
      <c r="B36" s="239"/>
      <c r="C36" s="240"/>
      <c r="D36" s="173"/>
      <c r="E36" s="173"/>
      <c r="F36" s="241"/>
    </row>
    <row r="37" spans="1:6" s="63" customFormat="1" ht="13.5">
      <c r="A37" s="238"/>
      <c r="B37" s="239"/>
      <c r="C37" s="240"/>
      <c r="D37" s="173"/>
      <c r="E37" s="173"/>
      <c r="F37" s="241"/>
    </row>
    <row r="38" s="63" customFormat="1" ht="12.75"/>
    <row r="39" s="63" customFormat="1" ht="12.75"/>
    <row r="40" s="63" customFormat="1" ht="12.75"/>
  </sheetData>
  <sheetProtection/>
  <mergeCells count="12">
    <mergeCell ref="B32:C32"/>
    <mergeCell ref="D32:F32"/>
    <mergeCell ref="A1:F1"/>
    <mergeCell ref="B2:F2"/>
    <mergeCell ref="D4:F4"/>
    <mergeCell ref="E5:F5"/>
    <mergeCell ref="B3:F3"/>
    <mergeCell ref="D33:F33"/>
    <mergeCell ref="C6:C9"/>
    <mergeCell ref="E6:E9"/>
    <mergeCell ref="F6:F9"/>
    <mergeCell ref="D6:D9"/>
  </mergeCells>
  <printOptions/>
  <pageMargins left="0.45" right="0.45"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IG29"/>
  <sheetViews>
    <sheetView zoomScaleSheetLayoutView="100" zoomScalePageLayoutView="0" workbookViewId="0" topLeftCell="A1">
      <selection activeCell="F6" sqref="F6:F7"/>
    </sheetView>
  </sheetViews>
  <sheetFormatPr defaultColWidth="9.00390625" defaultRowHeight="12.75"/>
  <cols>
    <col min="1" max="1" width="4.625" style="13" customWidth="1"/>
    <col min="2" max="2" width="46.125" style="13" customWidth="1"/>
    <col min="3" max="3" width="8.25390625" style="13" customWidth="1"/>
    <col min="4" max="4" width="10.625" style="13" customWidth="1"/>
    <col min="5" max="5" width="12.75390625" style="13" customWidth="1"/>
    <col min="6" max="6" width="10.875" style="13" customWidth="1"/>
    <col min="7" max="7" width="9.125" style="13" customWidth="1"/>
    <col min="8" max="8" width="10.375" style="13" customWidth="1"/>
    <col min="9" max="9" width="10.00390625" style="13" bestFit="1" customWidth="1"/>
    <col min="10" max="16384" width="9.125" style="13" customWidth="1"/>
  </cols>
  <sheetData>
    <row r="1" spans="1:6" s="14" customFormat="1" ht="38.25" customHeight="1">
      <c r="A1" s="655" t="s">
        <v>176</v>
      </c>
      <c r="B1" s="655"/>
      <c r="C1" s="655"/>
      <c r="D1" s="655"/>
      <c r="E1" s="655"/>
      <c r="F1" s="655"/>
    </row>
    <row r="2" spans="1:6" s="14" customFormat="1" ht="17.25" customHeight="1">
      <c r="A2" s="656" t="s">
        <v>721</v>
      </c>
      <c r="B2" s="657"/>
      <c r="C2" s="657"/>
      <c r="D2" s="657"/>
      <c r="E2" s="657"/>
      <c r="F2" s="657"/>
    </row>
    <row r="3" spans="1:6" s="14" customFormat="1" ht="16.5" customHeight="1">
      <c r="A3" s="708" t="s">
        <v>40</v>
      </c>
      <c r="B3" s="708"/>
      <c r="C3" s="708"/>
      <c r="D3" s="708"/>
      <c r="E3" s="708"/>
      <c r="F3" s="708"/>
    </row>
    <row r="4" spans="1:6" s="14" customFormat="1" ht="16.5" customHeight="1">
      <c r="A4" s="51"/>
      <c r="B4" s="40"/>
      <c r="C4" s="40"/>
      <c r="D4" s="40"/>
      <c r="E4" s="40"/>
      <c r="F4" s="40"/>
    </row>
    <row r="5" spans="1:6" s="14" customFormat="1" ht="15.75">
      <c r="A5" s="69"/>
      <c r="B5" s="707"/>
      <c r="C5" s="707"/>
      <c r="D5" s="707"/>
      <c r="E5" s="707"/>
      <c r="F5" s="707"/>
    </row>
    <row r="6" spans="1:6" ht="42.75" customHeight="1">
      <c r="A6" s="662" t="s">
        <v>9</v>
      </c>
      <c r="B6" s="651" t="s">
        <v>771</v>
      </c>
      <c r="C6" s="651" t="s">
        <v>2</v>
      </c>
      <c r="D6" s="651" t="s">
        <v>772</v>
      </c>
      <c r="E6" s="654" t="s">
        <v>773</v>
      </c>
      <c r="F6" s="654" t="s">
        <v>774</v>
      </c>
    </row>
    <row r="7" spans="1:6" ht="45.75" customHeight="1">
      <c r="A7" s="662"/>
      <c r="B7" s="651"/>
      <c r="C7" s="651"/>
      <c r="D7" s="653"/>
      <c r="E7" s="653"/>
      <c r="F7" s="653"/>
    </row>
    <row r="8" spans="1:12" s="17" customFormat="1" ht="15">
      <c r="A8" s="7" t="s">
        <v>4</v>
      </c>
      <c r="B8" s="7">
        <v>2</v>
      </c>
      <c r="C8" s="7">
        <v>3</v>
      </c>
      <c r="D8" s="8">
        <v>4</v>
      </c>
      <c r="E8" s="9" t="s">
        <v>17</v>
      </c>
      <c r="F8" s="10">
        <v>6</v>
      </c>
      <c r="H8" s="70"/>
      <c r="I8" s="70"/>
      <c r="J8" s="70"/>
      <c r="K8" s="70"/>
      <c r="L8" s="70"/>
    </row>
    <row r="9" spans="1:12" s="15" customFormat="1" ht="16.5" customHeight="1">
      <c r="A9" s="73">
        <v>1</v>
      </c>
      <c r="B9" s="74" t="s">
        <v>82</v>
      </c>
      <c r="C9" s="75" t="s">
        <v>12</v>
      </c>
      <c r="D9" s="76">
        <v>75</v>
      </c>
      <c r="E9" s="77"/>
      <c r="F9" s="253"/>
      <c r="H9" s="18"/>
      <c r="I9" s="576"/>
      <c r="J9" s="505"/>
      <c r="K9" s="505"/>
      <c r="L9" s="505"/>
    </row>
    <row r="10" spans="1:12" s="37" customFormat="1" ht="16.5" customHeight="1">
      <c r="A10" s="73">
        <v>2</v>
      </c>
      <c r="B10" s="74" t="s">
        <v>39</v>
      </c>
      <c r="C10" s="75" t="s">
        <v>12</v>
      </c>
      <c r="D10" s="76">
        <v>34</v>
      </c>
      <c r="E10" s="77"/>
      <c r="F10" s="253"/>
      <c r="H10" s="18"/>
      <c r="I10" s="576"/>
      <c r="J10" s="533"/>
      <c r="K10" s="533"/>
      <c r="L10" s="533"/>
    </row>
    <row r="11" spans="1:12" s="129" customFormat="1" ht="27">
      <c r="A11" s="138">
        <v>3</v>
      </c>
      <c r="B11" s="143" t="s">
        <v>81</v>
      </c>
      <c r="C11" s="138" t="s">
        <v>20</v>
      </c>
      <c r="D11" s="130">
        <f>(D9-D10)*1.8</f>
        <v>73.8</v>
      </c>
      <c r="E11" s="386"/>
      <c r="F11" s="253"/>
      <c r="H11" s="531"/>
      <c r="I11" s="576"/>
      <c r="J11" s="520"/>
      <c r="K11" s="520"/>
      <c r="L11" s="520"/>
    </row>
    <row r="12" spans="1:12" s="15" customFormat="1" ht="13.5">
      <c r="A12" s="73">
        <v>4</v>
      </c>
      <c r="B12" s="74" t="s">
        <v>275</v>
      </c>
      <c r="C12" s="75" t="s">
        <v>20</v>
      </c>
      <c r="D12" s="77">
        <f>D11</f>
        <v>73.8</v>
      </c>
      <c r="E12" s="77"/>
      <c r="F12" s="253"/>
      <c r="H12" s="18"/>
      <c r="I12" s="576"/>
      <c r="J12" s="505"/>
      <c r="K12" s="505"/>
      <c r="L12" s="505"/>
    </row>
    <row r="13" spans="1:12" s="15" customFormat="1" ht="15.75" customHeight="1">
      <c r="A13" s="73">
        <v>5</v>
      </c>
      <c r="B13" s="74" t="s">
        <v>285</v>
      </c>
      <c r="C13" s="75" t="s">
        <v>12</v>
      </c>
      <c r="D13" s="77">
        <v>41</v>
      </c>
      <c r="E13" s="77"/>
      <c r="F13" s="253"/>
      <c r="H13" s="18"/>
      <c r="I13" s="576"/>
      <c r="J13" s="505"/>
      <c r="K13" s="505"/>
      <c r="L13" s="505"/>
    </row>
    <row r="14" spans="1:12" s="15" customFormat="1" ht="17.25" customHeight="1">
      <c r="A14" s="73">
        <v>6</v>
      </c>
      <c r="B14" s="74" t="s">
        <v>276</v>
      </c>
      <c r="C14" s="75" t="s">
        <v>12</v>
      </c>
      <c r="D14" s="76">
        <v>21</v>
      </c>
      <c r="E14" s="77"/>
      <c r="F14" s="253"/>
      <c r="H14" s="18"/>
      <c r="I14" s="576"/>
      <c r="J14" s="505"/>
      <c r="K14" s="505"/>
      <c r="L14" s="505"/>
    </row>
    <row r="15" spans="1:12" s="15" customFormat="1" ht="17.25" customHeight="1">
      <c r="A15" s="73">
        <v>7</v>
      </c>
      <c r="B15" s="74" t="s">
        <v>277</v>
      </c>
      <c r="C15" s="75" t="s">
        <v>12</v>
      </c>
      <c r="D15" s="76">
        <v>15</v>
      </c>
      <c r="E15" s="77"/>
      <c r="F15" s="253"/>
      <c r="H15" s="18"/>
      <c r="I15" s="576"/>
      <c r="J15" s="505"/>
      <c r="K15" s="505"/>
      <c r="L15" s="505"/>
    </row>
    <row r="16" spans="1:12" ht="33.75" customHeight="1">
      <c r="A16" s="73">
        <v>8</v>
      </c>
      <c r="B16" s="430" t="s">
        <v>283</v>
      </c>
      <c r="C16" s="73" t="s">
        <v>28</v>
      </c>
      <c r="D16" s="119">
        <v>70</v>
      </c>
      <c r="E16" s="451"/>
      <c r="F16" s="253"/>
      <c r="H16" s="577"/>
      <c r="I16" s="576"/>
      <c r="J16" s="532"/>
      <c r="K16" s="532"/>
      <c r="L16" s="532"/>
    </row>
    <row r="17" spans="1:12" s="15" customFormat="1" ht="15" customHeight="1">
      <c r="A17" s="73">
        <v>9</v>
      </c>
      <c r="B17" s="431" t="s">
        <v>284</v>
      </c>
      <c r="C17" s="73" t="s">
        <v>28</v>
      </c>
      <c r="D17" s="432">
        <v>70</v>
      </c>
      <c r="E17" s="119"/>
      <c r="F17" s="253"/>
      <c r="H17" s="1"/>
      <c r="I17" s="576"/>
      <c r="J17" s="505"/>
      <c r="K17" s="505"/>
      <c r="L17" s="505"/>
    </row>
    <row r="18" spans="1:12" ht="13.5">
      <c r="A18" s="73">
        <v>10</v>
      </c>
      <c r="B18" s="111" t="s">
        <v>278</v>
      </c>
      <c r="C18" s="73" t="s">
        <v>7</v>
      </c>
      <c r="D18" s="112">
        <v>1</v>
      </c>
      <c r="E18" s="77"/>
      <c r="F18" s="253"/>
      <c r="H18" s="18"/>
      <c r="I18" s="576"/>
      <c r="J18" s="62"/>
      <c r="K18" s="62"/>
      <c r="L18" s="62"/>
    </row>
    <row r="19" spans="1:241" s="15" customFormat="1" ht="28.5" customHeight="1">
      <c r="A19" s="252">
        <v>11</v>
      </c>
      <c r="B19" s="111" t="s">
        <v>286</v>
      </c>
      <c r="C19" s="73" t="s">
        <v>12</v>
      </c>
      <c r="D19" s="197">
        <v>2.8</v>
      </c>
      <c r="E19" s="446"/>
      <c r="F19" s="253"/>
      <c r="G19" s="247"/>
      <c r="H19" s="492"/>
      <c r="I19" s="576"/>
      <c r="J19" s="247"/>
      <c r="K19" s="247"/>
      <c r="L19" s="247"/>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48"/>
      <c r="AO19" s="248"/>
      <c r="AP19" s="248"/>
      <c r="AQ19" s="248"/>
      <c r="AR19" s="248"/>
      <c r="AS19" s="248"/>
      <c r="AT19" s="248"/>
      <c r="AU19" s="248"/>
      <c r="AV19" s="248"/>
      <c r="AW19" s="248"/>
      <c r="AX19" s="248"/>
      <c r="AY19" s="248"/>
      <c r="AZ19" s="248"/>
      <c r="BA19" s="248"/>
      <c r="BB19" s="248"/>
      <c r="BC19" s="248"/>
      <c r="BD19" s="248"/>
      <c r="BE19" s="248"/>
      <c r="BF19" s="248"/>
      <c r="BG19" s="248"/>
      <c r="BH19" s="248"/>
      <c r="BI19" s="248"/>
      <c r="BJ19" s="248"/>
      <c r="BK19" s="248"/>
      <c r="BL19" s="248"/>
      <c r="BM19" s="248"/>
      <c r="BN19" s="248"/>
      <c r="BO19" s="248"/>
      <c r="BP19" s="248"/>
      <c r="BQ19" s="248"/>
      <c r="BR19" s="248"/>
      <c r="BS19" s="248"/>
      <c r="BT19" s="248"/>
      <c r="BU19" s="248"/>
      <c r="BV19" s="248"/>
      <c r="BW19" s="248"/>
      <c r="BX19" s="248"/>
      <c r="BY19" s="248"/>
      <c r="BZ19" s="248"/>
      <c r="CA19" s="248"/>
      <c r="CB19" s="248"/>
      <c r="CC19" s="248"/>
      <c r="CD19" s="248"/>
      <c r="CE19" s="248"/>
      <c r="CF19" s="248"/>
      <c r="CG19" s="248"/>
      <c r="CH19" s="248"/>
      <c r="CI19" s="248"/>
      <c r="CJ19" s="248"/>
      <c r="CK19" s="248"/>
      <c r="CL19" s="248"/>
      <c r="CM19" s="248"/>
      <c r="CN19" s="248"/>
      <c r="CO19" s="248"/>
      <c r="CP19" s="248"/>
      <c r="CQ19" s="248"/>
      <c r="CR19" s="248"/>
      <c r="CS19" s="248"/>
      <c r="CT19" s="248"/>
      <c r="CU19" s="248"/>
      <c r="CV19" s="248"/>
      <c r="CW19" s="248"/>
      <c r="CX19" s="248"/>
      <c r="CY19" s="248"/>
      <c r="CZ19" s="248"/>
      <c r="DA19" s="248"/>
      <c r="DB19" s="248"/>
      <c r="DC19" s="248"/>
      <c r="DD19" s="248"/>
      <c r="DE19" s="248"/>
      <c r="DF19" s="248"/>
      <c r="DG19" s="248"/>
      <c r="DH19" s="248"/>
      <c r="DI19" s="248"/>
      <c r="DJ19" s="248"/>
      <c r="DK19" s="248"/>
      <c r="DL19" s="248"/>
      <c r="DM19" s="248"/>
      <c r="DN19" s="248"/>
      <c r="DO19" s="248"/>
      <c r="DP19" s="248"/>
      <c r="DQ19" s="248"/>
      <c r="DR19" s="248"/>
      <c r="DS19" s="248"/>
      <c r="DT19" s="248"/>
      <c r="DU19" s="248"/>
      <c r="DV19" s="248"/>
      <c r="DW19" s="248"/>
      <c r="DX19" s="248"/>
      <c r="DY19" s="248"/>
      <c r="DZ19" s="248"/>
      <c r="EA19" s="248"/>
      <c r="EB19" s="248"/>
      <c r="EC19" s="248"/>
      <c r="ED19" s="248"/>
      <c r="EE19" s="248"/>
      <c r="EF19" s="248"/>
      <c r="EG19" s="248"/>
      <c r="EH19" s="248"/>
      <c r="EI19" s="248"/>
      <c r="EJ19" s="248"/>
      <c r="EK19" s="248"/>
      <c r="EL19" s="248"/>
      <c r="EM19" s="248"/>
      <c r="EN19" s="248"/>
      <c r="EO19" s="248"/>
      <c r="EP19" s="248"/>
      <c r="EQ19" s="248"/>
      <c r="ER19" s="248"/>
      <c r="ES19" s="248"/>
      <c r="ET19" s="248"/>
      <c r="EU19" s="248"/>
      <c r="EV19" s="248"/>
      <c r="EW19" s="248"/>
      <c r="EX19" s="248"/>
      <c r="EY19" s="248"/>
      <c r="EZ19" s="248"/>
      <c r="FA19" s="248"/>
      <c r="FB19" s="248"/>
      <c r="FC19" s="248"/>
      <c r="FD19" s="248"/>
      <c r="FE19" s="248"/>
      <c r="FF19" s="248"/>
      <c r="FG19" s="248"/>
      <c r="FH19" s="248"/>
      <c r="FI19" s="248"/>
      <c r="FJ19" s="248"/>
      <c r="FK19" s="248"/>
      <c r="FL19" s="248"/>
      <c r="FM19" s="248"/>
      <c r="FN19" s="248"/>
      <c r="FO19" s="248"/>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N19" s="248"/>
      <c r="GO19" s="248"/>
      <c r="GP19" s="248"/>
      <c r="GQ19" s="248"/>
      <c r="GR19" s="248"/>
      <c r="GS19" s="248"/>
      <c r="GT19" s="248"/>
      <c r="GU19" s="248"/>
      <c r="GV19" s="248"/>
      <c r="GW19" s="248"/>
      <c r="GX19" s="248"/>
      <c r="GY19" s="248"/>
      <c r="GZ19" s="248"/>
      <c r="HA19" s="248"/>
      <c r="HB19" s="248"/>
      <c r="HC19" s="248"/>
      <c r="HD19" s="248"/>
      <c r="HE19" s="248"/>
      <c r="HF19" s="248"/>
      <c r="HG19" s="248"/>
      <c r="HH19" s="248"/>
      <c r="HI19" s="248"/>
      <c r="HJ19" s="248"/>
      <c r="HK19" s="248"/>
      <c r="HL19" s="248"/>
      <c r="HM19" s="248"/>
      <c r="HN19" s="248"/>
      <c r="HO19" s="248"/>
      <c r="HP19" s="248"/>
      <c r="HQ19" s="248"/>
      <c r="HR19" s="248"/>
      <c r="HS19" s="248"/>
      <c r="HT19" s="248"/>
      <c r="HU19" s="248"/>
      <c r="HV19" s="248"/>
      <c r="HW19" s="248"/>
      <c r="HX19" s="248"/>
      <c r="HY19" s="248"/>
      <c r="HZ19" s="248"/>
      <c r="IA19" s="248"/>
      <c r="IB19" s="248"/>
      <c r="IC19" s="248"/>
      <c r="ID19" s="248"/>
      <c r="IE19" s="248"/>
      <c r="IF19" s="248"/>
      <c r="IG19" s="248"/>
    </row>
    <row r="20" spans="1:12" s="15" customFormat="1" ht="13.5">
      <c r="A20" s="73">
        <v>12</v>
      </c>
      <c r="B20" s="74" t="s">
        <v>287</v>
      </c>
      <c r="C20" s="75" t="s">
        <v>10</v>
      </c>
      <c r="D20" s="76">
        <v>4.2</v>
      </c>
      <c r="E20" s="77"/>
      <c r="F20" s="253"/>
      <c r="H20" s="18"/>
      <c r="I20" s="576"/>
      <c r="J20" s="505"/>
      <c r="K20" s="505"/>
      <c r="L20" s="505"/>
    </row>
    <row r="21" spans="1:12" s="249" customFormat="1" ht="15.75" customHeight="1">
      <c r="A21" s="252">
        <v>13</v>
      </c>
      <c r="B21" s="111" t="s">
        <v>279</v>
      </c>
      <c r="C21" s="73" t="s">
        <v>7</v>
      </c>
      <c r="D21" s="181">
        <v>1</v>
      </c>
      <c r="E21" s="446"/>
      <c r="F21" s="253"/>
      <c r="G21" s="250"/>
      <c r="H21" s="492"/>
      <c r="I21" s="576"/>
      <c r="J21" s="250"/>
      <c r="K21" s="250"/>
      <c r="L21" s="250"/>
    </row>
    <row r="22" spans="1:9" s="251" customFormat="1" ht="14.25">
      <c r="A22" s="254">
        <v>14</v>
      </c>
      <c r="B22" s="431" t="s">
        <v>280</v>
      </c>
      <c r="C22" s="73" t="s">
        <v>30</v>
      </c>
      <c r="D22" s="181">
        <v>1</v>
      </c>
      <c r="E22" s="452"/>
      <c r="F22" s="253"/>
      <c r="H22" s="578"/>
      <c r="I22" s="576"/>
    </row>
    <row r="23" spans="1:90" s="124" customFormat="1" ht="14.25" customHeight="1">
      <c r="A23" s="75">
        <v>15</v>
      </c>
      <c r="B23" s="102" t="s">
        <v>281</v>
      </c>
      <c r="C23" s="75" t="s">
        <v>29</v>
      </c>
      <c r="D23" s="94">
        <v>2</v>
      </c>
      <c r="E23" s="77"/>
      <c r="F23" s="253"/>
      <c r="G23" s="123"/>
      <c r="H23" s="19"/>
      <c r="I23" s="576"/>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row>
    <row r="24" spans="1:90" s="124" customFormat="1" ht="14.25" customHeight="1">
      <c r="A24" s="75">
        <v>16</v>
      </c>
      <c r="B24" s="102" t="s">
        <v>282</v>
      </c>
      <c r="C24" s="75" t="s">
        <v>29</v>
      </c>
      <c r="D24" s="94">
        <v>2</v>
      </c>
      <c r="E24" s="77"/>
      <c r="F24" s="253"/>
      <c r="G24" s="123"/>
      <c r="H24" s="19"/>
      <c r="I24" s="576"/>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row>
    <row r="25" spans="1:12" ht="13.5">
      <c r="A25" s="107"/>
      <c r="B25" s="87" t="s">
        <v>3</v>
      </c>
      <c r="C25" s="82"/>
      <c r="D25" s="109"/>
      <c r="E25" s="82"/>
      <c r="F25" s="98"/>
      <c r="H25" s="62"/>
      <c r="I25" s="62"/>
      <c r="J25" s="62"/>
      <c r="K25" s="62"/>
      <c r="L25" s="62"/>
    </row>
    <row r="26" spans="8:12" ht="17.25" customHeight="1">
      <c r="H26" s="62"/>
      <c r="I26" s="62"/>
      <c r="J26" s="62"/>
      <c r="K26" s="62"/>
      <c r="L26" s="62"/>
    </row>
    <row r="27" spans="2:12" ht="13.5">
      <c r="B27" s="673" t="s">
        <v>6</v>
      </c>
      <c r="C27" s="681"/>
      <c r="D27" s="673"/>
      <c r="E27" s="673"/>
      <c r="F27" s="673"/>
      <c r="H27" s="532"/>
      <c r="I27" s="532"/>
      <c r="J27" s="532"/>
      <c r="K27" s="532"/>
      <c r="L27" s="532"/>
    </row>
    <row r="28" spans="1:12" ht="13.5">
      <c r="A28" s="34"/>
      <c r="B28" s="367"/>
      <c r="C28" s="34"/>
      <c r="D28" s="673"/>
      <c r="E28" s="673"/>
      <c r="F28" s="673"/>
      <c r="H28" s="62"/>
      <c r="I28" s="62"/>
      <c r="J28" s="62"/>
      <c r="K28" s="62"/>
      <c r="L28" s="62"/>
    </row>
    <row r="29" spans="8:12" ht="12.75">
      <c r="H29" s="62"/>
      <c r="I29" s="62"/>
      <c r="J29" s="62"/>
      <c r="K29" s="62"/>
      <c r="L29" s="62"/>
    </row>
  </sheetData>
  <sheetProtection/>
  <mergeCells count="13">
    <mergeCell ref="A1:F1"/>
    <mergeCell ref="A2:F2"/>
    <mergeCell ref="A3:F3"/>
    <mergeCell ref="D28:F28"/>
    <mergeCell ref="B5:F5"/>
    <mergeCell ref="A6:A7"/>
    <mergeCell ref="B6:B7"/>
    <mergeCell ref="C6:C7"/>
    <mergeCell ref="D6:D7"/>
    <mergeCell ref="E6:E7"/>
    <mergeCell ref="F6:F7"/>
    <mergeCell ref="B27:C27"/>
    <mergeCell ref="D27:F27"/>
  </mergeCells>
  <printOptions horizontalCentered="1"/>
  <pageMargins left="0.458661417" right="0" top="0.498031496" bottom="0.498031496" header="0.31496062992126" footer="0.31496062992126"/>
  <pageSetup horizontalDpi="300" verticalDpi="300" orientation="portrait" paperSize="9" r:id="rId1"/>
  <headerFooter>
    <oddHeader>&amp;Cსაგანმანათლებლო და სამეცნიერო ინფრასტრუქტურის განვითარების სააგენტო</oddHeader>
    <oddFooter>&amp;Lხარჯთაღრიცხვა&amp;R&amp;P/&amp;N</oddFooter>
  </headerFooter>
</worksheet>
</file>

<file path=xl/worksheets/sheet18.xml><?xml version="1.0" encoding="utf-8"?>
<worksheet xmlns="http://schemas.openxmlformats.org/spreadsheetml/2006/main" xmlns:r="http://schemas.openxmlformats.org/officeDocument/2006/relationships">
  <sheetPr>
    <tabColor rgb="FF92D050"/>
  </sheetPr>
  <dimension ref="A1:K34"/>
  <sheetViews>
    <sheetView zoomScaleSheetLayoutView="100" zoomScalePageLayoutView="0" workbookViewId="0" topLeftCell="A1">
      <selection activeCell="A2" sqref="A2:IV2"/>
    </sheetView>
  </sheetViews>
  <sheetFormatPr defaultColWidth="9.00390625" defaultRowHeight="12.75"/>
  <cols>
    <col min="1" max="1" width="5.00390625" style="13" customWidth="1"/>
    <col min="2" max="2" width="40.625" style="13" customWidth="1"/>
    <col min="3" max="3" width="8.25390625" style="13" customWidth="1"/>
    <col min="4" max="4" width="11.25390625" style="13" customWidth="1"/>
    <col min="5" max="5" width="10.75390625" style="13" customWidth="1"/>
    <col min="6" max="6" width="11.00390625" style="13" bestFit="1" customWidth="1"/>
    <col min="7" max="9" width="9.125" style="13" customWidth="1"/>
    <col min="10" max="11" width="10.625" style="13" customWidth="1"/>
    <col min="12" max="16384" width="9.125" style="13" customWidth="1"/>
  </cols>
  <sheetData>
    <row r="1" spans="1:6" s="14" customFormat="1" ht="39" customHeight="1">
      <c r="A1" s="655" t="s">
        <v>176</v>
      </c>
      <c r="B1" s="655"/>
      <c r="C1" s="655"/>
      <c r="D1" s="655"/>
      <c r="E1" s="655"/>
      <c r="F1" s="655"/>
    </row>
    <row r="2" spans="1:6" s="14" customFormat="1" ht="17.25" customHeight="1">
      <c r="A2" s="656" t="s">
        <v>43</v>
      </c>
      <c r="B2" s="657"/>
      <c r="C2" s="657"/>
      <c r="D2" s="657"/>
      <c r="E2" s="657"/>
      <c r="F2" s="657"/>
    </row>
    <row r="3" spans="1:6" s="14" customFormat="1" ht="16.5" customHeight="1">
      <c r="A3" s="708" t="s">
        <v>41</v>
      </c>
      <c r="B3" s="708"/>
      <c r="C3" s="708"/>
      <c r="D3" s="708"/>
      <c r="E3" s="708"/>
      <c r="F3" s="708"/>
    </row>
    <row r="4" spans="1:6" s="14" customFormat="1" ht="16.5" customHeight="1">
      <c r="A4" s="51"/>
      <c r="B4" s="40"/>
      <c r="C4" s="40"/>
      <c r="D4" s="40"/>
      <c r="E4" s="40"/>
      <c r="F4" s="40"/>
    </row>
    <row r="5" spans="1:6" s="55" customFormat="1" ht="13.5">
      <c r="A5" s="52"/>
      <c r="B5" s="357"/>
      <c r="C5" s="53"/>
      <c r="D5" s="667"/>
      <c r="E5" s="667"/>
      <c r="F5" s="667"/>
    </row>
    <row r="6" spans="1:6" s="55" customFormat="1" ht="13.5">
      <c r="A6" s="56"/>
      <c r="B6" s="359"/>
      <c r="C6" s="57"/>
      <c r="D6" s="54"/>
      <c r="E6" s="675"/>
      <c r="F6" s="675"/>
    </row>
    <row r="7" spans="1:6" s="14" customFormat="1" ht="15.75">
      <c r="A7" s="69"/>
      <c r="B7" s="707"/>
      <c r="C7" s="707"/>
      <c r="D7" s="707"/>
      <c r="E7" s="707"/>
      <c r="F7" s="707"/>
    </row>
    <row r="8" spans="1:6" ht="42" customHeight="1">
      <c r="A8" s="662" t="s">
        <v>9</v>
      </c>
      <c r="B8" s="651" t="s">
        <v>771</v>
      </c>
      <c r="C8" s="651" t="s">
        <v>2</v>
      </c>
      <c r="D8" s="651" t="s">
        <v>772</v>
      </c>
      <c r="E8" s="654" t="s">
        <v>773</v>
      </c>
      <c r="F8" s="654" t="s">
        <v>774</v>
      </c>
    </row>
    <row r="9" spans="1:11" ht="38.25" customHeight="1">
      <c r="A9" s="662"/>
      <c r="B9" s="651"/>
      <c r="C9" s="651"/>
      <c r="D9" s="653"/>
      <c r="E9" s="653"/>
      <c r="F9" s="653"/>
      <c r="I9" s="62"/>
      <c r="J9" s="62"/>
      <c r="K9" s="62"/>
    </row>
    <row r="10" spans="1:11" s="17" customFormat="1" ht="15">
      <c r="A10" s="7" t="s">
        <v>4</v>
      </c>
      <c r="B10" s="7">
        <v>2</v>
      </c>
      <c r="C10" s="7">
        <v>3</v>
      </c>
      <c r="D10" s="8">
        <v>4</v>
      </c>
      <c r="E10" s="9" t="s">
        <v>17</v>
      </c>
      <c r="F10" s="10">
        <v>6</v>
      </c>
      <c r="I10" s="70"/>
      <c r="J10" s="70"/>
      <c r="K10" s="70"/>
    </row>
    <row r="11" spans="1:11" s="15" customFormat="1" ht="16.5" customHeight="1">
      <c r="A11" s="73">
        <v>1</v>
      </c>
      <c r="B11" s="74" t="s">
        <v>82</v>
      </c>
      <c r="C11" s="75" t="s">
        <v>12</v>
      </c>
      <c r="D11" s="76">
        <v>300</v>
      </c>
      <c r="E11" s="77"/>
      <c r="F11" s="253"/>
      <c r="I11" s="18"/>
      <c r="J11" s="579"/>
      <c r="K11" s="505"/>
    </row>
    <row r="12" spans="1:11" s="37" customFormat="1" ht="16.5" customHeight="1">
      <c r="A12" s="73">
        <v>2</v>
      </c>
      <c r="B12" s="74" t="s">
        <v>39</v>
      </c>
      <c r="C12" s="75" t="s">
        <v>12</v>
      </c>
      <c r="D12" s="76">
        <v>152</v>
      </c>
      <c r="E12" s="77"/>
      <c r="F12" s="253"/>
      <c r="I12" s="18"/>
      <c r="J12" s="579"/>
      <c r="K12" s="533"/>
    </row>
    <row r="13" spans="1:11" s="129" customFormat="1" ht="27">
      <c r="A13" s="138">
        <v>3</v>
      </c>
      <c r="B13" s="143" t="s">
        <v>81</v>
      </c>
      <c r="C13" s="138" t="s">
        <v>20</v>
      </c>
      <c r="D13" s="155">
        <f>(D11-D12)*1.8</f>
        <v>266.40000000000003</v>
      </c>
      <c r="E13" s="386"/>
      <c r="F13" s="253"/>
      <c r="I13" s="531"/>
      <c r="J13" s="579"/>
      <c r="K13" s="520"/>
    </row>
    <row r="14" spans="1:11" s="15" customFormat="1" ht="13.5">
      <c r="A14" s="73">
        <v>4</v>
      </c>
      <c r="B14" s="74" t="s">
        <v>275</v>
      </c>
      <c r="C14" s="75" t="s">
        <v>20</v>
      </c>
      <c r="D14" s="77">
        <f>D13</f>
        <v>266.40000000000003</v>
      </c>
      <c r="E14" s="77"/>
      <c r="F14" s="253"/>
      <c r="I14" s="18"/>
      <c r="J14" s="579"/>
      <c r="K14" s="505"/>
    </row>
    <row r="15" spans="1:11" s="15" customFormat="1" ht="15.75" customHeight="1">
      <c r="A15" s="73">
        <v>5</v>
      </c>
      <c r="B15" s="74" t="s">
        <v>285</v>
      </c>
      <c r="C15" s="75" t="s">
        <v>12</v>
      </c>
      <c r="D15" s="77">
        <v>148</v>
      </c>
      <c r="E15" s="77"/>
      <c r="F15" s="253"/>
      <c r="I15" s="18"/>
      <c r="J15" s="579"/>
      <c r="K15" s="505"/>
    </row>
    <row r="16" spans="1:11" s="15" customFormat="1" ht="17.25" customHeight="1">
      <c r="A16" s="73">
        <v>6</v>
      </c>
      <c r="B16" s="74" t="s">
        <v>276</v>
      </c>
      <c r="C16" s="75" t="s">
        <v>12</v>
      </c>
      <c r="D16" s="76">
        <v>75</v>
      </c>
      <c r="E16" s="77"/>
      <c r="F16" s="253"/>
      <c r="I16" s="18"/>
      <c r="J16" s="579"/>
      <c r="K16" s="505"/>
    </row>
    <row r="17" spans="1:11" s="15" customFormat="1" ht="17.25" customHeight="1">
      <c r="A17" s="73">
        <v>7</v>
      </c>
      <c r="B17" s="74" t="s">
        <v>277</v>
      </c>
      <c r="C17" s="75" t="s">
        <v>12</v>
      </c>
      <c r="D17" s="76">
        <v>51</v>
      </c>
      <c r="E17" s="77"/>
      <c r="F17" s="253"/>
      <c r="I17" s="18"/>
      <c r="J17" s="579"/>
      <c r="K17" s="505"/>
    </row>
    <row r="18" spans="1:11" s="22" customFormat="1" ht="30">
      <c r="A18" s="108">
        <v>8</v>
      </c>
      <c r="B18" s="433" t="s">
        <v>292</v>
      </c>
      <c r="C18" s="73" t="s">
        <v>28</v>
      </c>
      <c r="D18" s="112">
        <v>50</v>
      </c>
      <c r="E18" s="77"/>
      <c r="F18" s="253"/>
      <c r="I18" s="18"/>
      <c r="J18" s="579"/>
      <c r="K18" s="28"/>
    </row>
    <row r="19" spans="1:11" s="22" customFormat="1" ht="30">
      <c r="A19" s="108">
        <v>9</v>
      </c>
      <c r="B19" s="433" t="s">
        <v>291</v>
      </c>
      <c r="C19" s="73" t="s">
        <v>28</v>
      </c>
      <c r="D19" s="112">
        <v>200</v>
      </c>
      <c r="E19" s="77"/>
      <c r="F19" s="253"/>
      <c r="I19" s="18"/>
      <c r="J19" s="579"/>
      <c r="K19" s="28"/>
    </row>
    <row r="20" spans="1:11" s="22" customFormat="1" ht="30">
      <c r="A20" s="108">
        <v>10</v>
      </c>
      <c r="B20" s="433" t="s">
        <v>289</v>
      </c>
      <c r="C20" s="73" t="s">
        <v>28</v>
      </c>
      <c r="D20" s="112">
        <v>25</v>
      </c>
      <c r="E20" s="77"/>
      <c r="F20" s="253"/>
      <c r="I20" s="18"/>
      <c r="J20" s="579"/>
      <c r="K20" s="28"/>
    </row>
    <row r="21" spans="1:11" s="22" customFormat="1" ht="30">
      <c r="A21" s="108">
        <v>11</v>
      </c>
      <c r="B21" s="433" t="s">
        <v>290</v>
      </c>
      <c r="C21" s="73" t="s">
        <v>28</v>
      </c>
      <c r="D21" s="112">
        <v>10</v>
      </c>
      <c r="E21" s="77"/>
      <c r="F21" s="253"/>
      <c r="I21" s="18"/>
      <c r="J21" s="579"/>
      <c r="K21" s="28"/>
    </row>
    <row r="22" spans="1:11" s="15" customFormat="1" ht="40.5">
      <c r="A22" s="73">
        <v>12</v>
      </c>
      <c r="B22" s="111" t="s">
        <v>873</v>
      </c>
      <c r="C22" s="73" t="s">
        <v>12</v>
      </c>
      <c r="D22" s="77">
        <f>1.1*11</f>
        <v>12.100000000000001</v>
      </c>
      <c r="E22" s="77"/>
      <c r="F22" s="253"/>
      <c r="I22" s="18"/>
      <c r="J22" s="579"/>
      <c r="K22" s="505"/>
    </row>
    <row r="23" spans="1:11" s="15" customFormat="1" ht="27">
      <c r="A23" s="73">
        <v>13</v>
      </c>
      <c r="B23" s="74" t="s">
        <v>288</v>
      </c>
      <c r="C23" s="75" t="s">
        <v>10</v>
      </c>
      <c r="D23" s="76">
        <v>4.5</v>
      </c>
      <c r="E23" s="77"/>
      <c r="F23" s="253"/>
      <c r="I23" s="18"/>
      <c r="J23" s="579"/>
      <c r="K23" s="505"/>
    </row>
    <row r="24" spans="1:11" s="15" customFormat="1" ht="24" customHeight="1">
      <c r="A24" s="73">
        <v>14</v>
      </c>
      <c r="B24" s="111" t="s">
        <v>62</v>
      </c>
      <c r="C24" s="73" t="s">
        <v>7</v>
      </c>
      <c r="D24" s="112">
        <v>1</v>
      </c>
      <c r="E24" s="77"/>
      <c r="F24" s="253"/>
      <c r="I24" s="18"/>
      <c r="J24" s="579"/>
      <c r="K24" s="505"/>
    </row>
    <row r="25" spans="1:11" ht="13.5">
      <c r="A25" s="107"/>
      <c r="B25" s="87" t="s">
        <v>3</v>
      </c>
      <c r="C25" s="82"/>
      <c r="D25" s="109"/>
      <c r="E25" s="82"/>
      <c r="F25" s="98"/>
      <c r="I25" s="62"/>
      <c r="J25" s="62"/>
      <c r="K25" s="580"/>
    </row>
    <row r="26" spans="2:11" ht="13.5">
      <c r="B26" s="673" t="s">
        <v>6</v>
      </c>
      <c r="C26" s="681"/>
      <c r="D26" s="673"/>
      <c r="E26" s="673"/>
      <c r="F26" s="673"/>
      <c r="I26" s="532"/>
      <c r="J26" s="532"/>
      <c r="K26" s="532"/>
    </row>
    <row r="27" spans="1:11" ht="13.5">
      <c r="A27" s="34"/>
      <c r="B27" s="367"/>
      <c r="C27" s="34"/>
      <c r="D27" s="673"/>
      <c r="E27" s="673"/>
      <c r="F27" s="673"/>
      <c r="I27" s="62"/>
      <c r="J27" s="62"/>
      <c r="K27" s="62"/>
    </row>
    <row r="28" spans="9:11" ht="12.75">
      <c r="I28" s="62"/>
      <c r="J28" s="62"/>
      <c r="K28" s="62"/>
    </row>
    <row r="29" spans="9:11" ht="12.75">
      <c r="I29" s="62"/>
      <c r="J29" s="62"/>
      <c r="K29" s="62"/>
    </row>
    <row r="30" spans="9:11" ht="12.75">
      <c r="I30" s="62"/>
      <c r="J30" s="62"/>
      <c r="K30" s="62"/>
    </row>
    <row r="31" spans="9:11" ht="12.75">
      <c r="I31" s="62"/>
      <c r="J31" s="62"/>
      <c r="K31" s="62"/>
    </row>
    <row r="32" spans="9:11" ht="12.75">
      <c r="I32" s="62"/>
      <c r="J32" s="62"/>
      <c r="K32" s="62"/>
    </row>
    <row r="33" spans="9:11" ht="12.75">
      <c r="I33" s="62"/>
      <c r="J33" s="62"/>
      <c r="K33" s="62"/>
    </row>
    <row r="34" spans="9:11" ht="12.75">
      <c r="I34" s="62"/>
      <c r="J34" s="62"/>
      <c r="K34" s="62"/>
    </row>
  </sheetData>
  <sheetProtection/>
  <mergeCells count="15">
    <mergeCell ref="D27:F27"/>
    <mergeCell ref="B7:F7"/>
    <mergeCell ref="A1:F1"/>
    <mergeCell ref="A2:F2"/>
    <mergeCell ref="A3:F3"/>
    <mergeCell ref="D5:F5"/>
    <mergeCell ref="B26:C26"/>
    <mergeCell ref="D26:F26"/>
    <mergeCell ref="A8:A9"/>
    <mergeCell ref="B8:B9"/>
    <mergeCell ref="C8:C9"/>
    <mergeCell ref="E6:F6"/>
    <mergeCell ref="D8:D9"/>
    <mergeCell ref="E8:E9"/>
    <mergeCell ref="F8:F9"/>
  </mergeCells>
  <printOptions horizontalCentered="1"/>
  <pageMargins left="0.708661417322835" right="0.708661417322835" top="0.748031496062992" bottom="0.748031496062992" header="0.31496062992126" footer="0.31496062992126"/>
  <pageSetup horizontalDpi="300" verticalDpi="300" orientation="portrait" paperSize="9" r:id="rId1"/>
  <headerFooter>
    <oddHeader>&amp;Cსაგანმანათლებლო და სამეცნიერო ინფრასტრუქტურის განვითარების სააგენტო</oddHeader>
    <oddFooter>&amp;Lხართაღრიცხვა&amp;R&amp;P/&amp;N</oddFooter>
  </headerFooter>
</worksheet>
</file>

<file path=xl/worksheets/sheet19.xml><?xml version="1.0" encoding="utf-8"?>
<worksheet xmlns="http://schemas.openxmlformats.org/spreadsheetml/2006/main" xmlns:r="http://schemas.openxmlformats.org/officeDocument/2006/relationships">
  <sheetPr>
    <tabColor rgb="FF92D050"/>
  </sheetPr>
  <dimension ref="A1:J33"/>
  <sheetViews>
    <sheetView zoomScaleSheetLayoutView="110" zoomScalePageLayoutView="0" workbookViewId="0" topLeftCell="A1">
      <selection activeCell="D14" sqref="D14"/>
    </sheetView>
  </sheetViews>
  <sheetFormatPr defaultColWidth="9.00390625" defaultRowHeight="12.75"/>
  <cols>
    <col min="1" max="1" width="3.625" style="0" bestFit="1" customWidth="1"/>
    <col min="2" max="2" width="48.625" style="0" customWidth="1"/>
    <col min="3" max="3" width="7.625" style="0" customWidth="1"/>
    <col min="4" max="4" width="11.00390625" style="104" bestFit="1" customWidth="1"/>
    <col min="5" max="5" width="10.75390625" style="0" bestFit="1" customWidth="1"/>
    <col min="6" max="6" width="13.75390625" style="0" customWidth="1"/>
    <col min="8" max="8" width="10.00390625" style="0" customWidth="1"/>
    <col min="9" max="9" width="12.00390625" style="0" customWidth="1"/>
  </cols>
  <sheetData>
    <row r="1" spans="1:6" s="14" customFormat="1" ht="38.25" customHeight="1">
      <c r="A1" s="655" t="s">
        <v>176</v>
      </c>
      <c r="B1" s="655"/>
      <c r="C1" s="655"/>
      <c r="D1" s="655"/>
      <c r="E1" s="655"/>
      <c r="F1" s="655"/>
    </row>
    <row r="2" spans="1:6" s="14" customFormat="1" ht="17.25" customHeight="1">
      <c r="A2" s="656" t="s">
        <v>44</v>
      </c>
      <c r="B2" s="657"/>
      <c r="C2" s="657"/>
      <c r="D2" s="657"/>
      <c r="E2" s="657"/>
      <c r="F2" s="657"/>
    </row>
    <row r="3" spans="1:6" s="14" customFormat="1" ht="16.5" customHeight="1">
      <c r="A3" s="708" t="s">
        <v>78</v>
      </c>
      <c r="B3" s="708"/>
      <c r="C3" s="708"/>
      <c r="D3" s="708"/>
      <c r="E3" s="708"/>
      <c r="F3" s="708"/>
    </row>
    <row r="4" spans="1:6" s="14" customFormat="1" ht="16.5" customHeight="1">
      <c r="A4" s="51"/>
      <c r="B4" s="40"/>
      <c r="C4" s="40"/>
      <c r="D4" s="154"/>
      <c r="E4" s="40"/>
      <c r="F4" s="40"/>
    </row>
    <row r="5" spans="1:6" s="55" customFormat="1" ht="13.5">
      <c r="A5" s="52"/>
      <c r="B5" s="357"/>
      <c r="C5" s="53"/>
      <c r="D5" s="667"/>
      <c r="E5" s="667"/>
      <c r="F5" s="667"/>
    </row>
    <row r="6" spans="1:6" s="55" customFormat="1" ht="13.5">
      <c r="A6" s="56"/>
      <c r="B6" s="359"/>
      <c r="C6" s="57"/>
      <c r="D6" s="54"/>
      <c r="E6" s="675"/>
      <c r="F6" s="675"/>
    </row>
    <row r="7" spans="1:6" s="14" customFormat="1" ht="15.75">
      <c r="A7" s="69"/>
      <c r="B7" s="707"/>
      <c r="C7" s="707"/>
      <c r="D7" s="707"/>
      <c r="E7" s="707"/>
      <c r="F7" s="707"/>
    </row>
    <row r="8" spans="1:6" s="13" customFormat="1" ht="36" customHeight="1">
      <c r="A8" s="662" t="s">
        <v>9</v>
      </c>
      <c r="B8" s="651" t="s">
        <v>771</v>
      </c>
      <c r="C8" s="651" t="s">
        <v>2</v>
      </c>
      <c r="D8" s="651" t="s">
        <v>772</v>
      </c>
      <c r="E8" s="654" t="s">
        <v>773</v>
      </c>
      <c r="F8" s="654" t="s">
        <v>774</v>
      </c>
    </row>
    <row r="9" spans="1:6" s="13" customFormat="1" ht="38.25" customHeight="1">
      <c r="A9" s="662"/>
      <c r="B9" s="651"/>
      <c r="C9" s="651"/>
      <c r="D9" s="653"/>
      <c r="E9" s="653"/>
      <c r="F9" s="653"/>
    </row>
    <row r="10" spans="1:10" s="17" customFormat="1" ht="15">
      <c r="A10" s="7" t="s">
        <v>4</v>
      </c>
      <c r="B10" s="7">
        <v>2</v>
      </c>
      <c r="C10" s="7">
        <v>3</v>
      </c>
      <c r="D10" s="8">
        <v>4</v>
      </c>
      <c r="E10" s="9" t="s">
        <v>17</v>
      </c>
      <c r="F10" s="10">
        <v>6</v>
      </c>
      <c r="H10" s="70"/>
      <c r="I10" s="70"/>
      <c r="J10" s="70"/>
    </row>
    <row r="11" spans="1:10" s="68" customFormat="1" ht="13.5">
      <c r="A11" s="151"/>
      <c r="B11" s="629" t="s">
        <v>83</v>
      </c>
      <c r="C11" s="138"/>
      <c r="D11" s="155"/>
      <c r="E11" s="130"/>
      <c r="F11" s="130"/>
      <c r="H11" s="526"/>
      <c r="I11" s="526"/>
      <c r="J11" s="526"/>
    </row>
    <row r="12" spans="1:9" s="30" customFormat="1" ht="13.5">
      <c r="A12" s="73">
        <v>1</v>
      </c>
      <c r="B12" s="111" t="s">
        <v>204</v>
      </c>
      <c r="C12" s="73" t="s">
        <v>12</v>
      </c>
      <c r="D12" s="434">
        <v>85</v>
      </c>
      <c r="E12" s="94"/>
      <c r="F12" s="253"/>
      <c r="H12" s="18"/>
      <c r="I12" s="447"/>
    </row>
    <row r="13" spans="1:9" s="30" customFormat="1" ht="18" customHeight="1">
      <c r="A13" s="73">
        <v>2</v>
      </c>
      <c r="B13" s="111" t="s">
        <v>205</v>
      </c>
      <c r="C13" s="73" t="s">
        <v>12</v>
      </c>
      <c r="D13" s="434">
        <v>48</v>
      </c>
      <c r="E13" s="94"/>
      <c r="F13" s="253"/>
      <c r="H13" s="18"/>
      <c r="I13" s="447"/>
    </row>
    <row r="14" spans="1:10" s="129" customFormat="1" ht="27">
      <c r="A14" s="138">
        <v>3</v>
      </c>
      <c r="B14" s="143" t="s">
        <v>81</v>
      </c>
      <c r="C14" s="138" t="s">
        <v>20</v>
      </c>
      <c r="D14" s="130">
        <f>(D12-D13)*1.8</f>
        <v>66.60000000000001</v>
      </c>
      <c r="E14" s="386"/>
      <c r="F14" s="253"/>
      <c r="H14" s="531"/>
      <c r="I14" s="447"/>
      <c r="J14" s="520"/>
    </row>
    <row r="15" spans="1:10" s="15" customFormat="1" ht="13.5">
      <c r="A15" s="73">
        <v>4</v>
      </c>
      <c r="B15" s="74" t="s">
        <v>275</v>
      </c>
      <c r="C15" s="75" t="s">
        <v>20</v>
      </c>
      <c r="D15" s="77">
        <f>D14</f>
        <v>66.60000000000001</v>
      </c>
      <c r="E15" s="94"/>
      <c r="F15" s="253"/>
      <c r="H15" s="18"/>
      <c r="I15" s="447"/>
      <c r="J15" s="505"/>
    </row>
    <row r="16" spans="1:10" s="15" customFormat="1" ht="15.75" customHeight="1">
      <c r="A16" s="73">
        <v>5</v>
      </c>
      <c r="B16" s="74" t="s">
        <v>285</v>
      </c>
      <c r="C16" s="75" t="s">
        <v>12</v>
      </c>
      <c r="D16" s="77">
        <v>41</v>
      </c>
      <c r="E16" s="94"/>
      <c r="F16" s="253"/>
      <c r="H16" s="18"/>
      <c r="I16" s="447"/>
      <c r="J16" s="505"/>
    </row>
    <row r="17" spans="1:10" s="145" customFormat="1" ht="40.5">
      <c r="A17" s="138">
        <v>6</v>
      </c>
      <c r="B17" s="143" t="s">
        <v>274</v>
      </c>
      <c r="C17" s="138" t="s">
        <v>12</v>
      </c>
      <c r="D17" s="130">
        <v>23.04</v>
      </c>
      <c r="E17" s="386"/>
      <c r="F17" s="253"/>
      <c r="H17" s="531"/>
      <c r="I17" s="447"/>
      <c r="J17" s="581"/>
    </row>
    <row r="18" spans="1:10" s="106" customFormat="1" ht="40.5">
      <c r="A18" s="138">
        <v>7</v>
      </c>
      <c r="B18" s="139" t="s">
        <v>265</v>
      </c>
      <c r="C18" s="209" t="s">
        <v>28</v>
      </c>
      <c r="D18" s="130">
        <v>16</v>
      </c>
      <c r="E18" s="386"/>
      <c r="F18" s="253"/>
      <c r="H18" s="531"/>
      <c r="I18" s="447"/>
      <c r="J18" s="525"/>
    </row>
    <row r="19" spans="1:10" s="106" customFormat="1" ht="40.5">
      <c r="A19" s="138">
        <v>8</v>
      </c>
      <c r="B19" s="139" t="s">
        <v>266</v>
      </c>
      <c r="C19" s="209" t="s">
        <v>28</v>
      </c>
      <c r="D19" s="130">
        <v>140</v>
      </c>
      <c r="E19" s="386"/>
      <c r="F19" s="253"/>
      <c r="H19" s="531"/>
      <c r="I19" s="447"/>
      <c r="J19" s="525"/>
    </row>
    <row r="20" spans="1:10" s="106" customFormat="1" ht="40.5">
      <c r="A20" s="138">
        <v>9</v>
      </c>
      <c r="B20" s="139" t="s">
        <v>267</v>
      </c>
      <c r="C20" s="209" t="s">
        <v>28</v>
      </c>
      <c r="D20" s="130">
        <v>36</v>
      </c>
      <c r="E20" s="386"/>
      <c r="F20" s="253"/>
      <c r="H20" s="531"/>
      <c r="I20" s="447"/>
      <c r="J20" s="525"/>
    </row>
    <row r="21" spans="1:10" s="129" customFormat="1" ht="13.5">
      <c r="A21" s="138">
        <v>10</v>
      </c>
      <c r="B21" s="182" t="s">
        <v>268</v>
      </c>
      <c r="C21" s="209" t="s">
        <v>29</v>
      </c>
      <c r="D21" s="155">
        <v>4</v>
      </c>
      <c r="E21" s="386"/>
      <c r="F21" s="243"/>
      <c r="H21" s="531"/>
      <c r="I21" s="447"/>
      <c r="J21" s="520"/>
    </row>
    <row r="22" spans="1:10" s="129" customFormat="1" ht="13.5">
      <c r="A22" s="138">
        <v>11</v>
      </c>
      <c r="B22" s="182" t="s">
        <v>269</v>
      </c>
      <c r="C22" s="209" t="s">
        <v>29</v>
      </c>
      <c r="D22" s="155">
        <v>2</v>
      </c>
      <c r="E22" s="386"/>
      <c r="F22" s="243"/>
      <c r="H22" s="531"/>
      <c r="I22" s="447"/>
      <c r="J22" s="520"/>
    </row>
    <row r="23" spans="1:10" s="129" customFormat="1" ht="13.5">
      <c r="A23" s="138">
        <v>12</v>
      </c>
      <c r="B23" s="139" t="s">
        <v>270</v>
      </c>
      <c r="C23" s="209" t="s">
        <v>29</v>
      </c>
      <c r="D23" s="130">
        <v>36</v>
      </c>
      <c r="E23" s="386"/>
      <c r="F23" s="243"/>
      <c r="H23" s="582"/>
      <c r="I23" s="447"/>
      <c r="J23" s="520"/>
    </row>
    <row r="24" spans="1:10" s="129" customFormat="1" ht="13.5">
      <c r="A24" s="138">
        <v>13</v>
      </c>
      <c r="B24" s="139" t="s">
        <v>271</v>
      </c>
      <c r="C24" s="209" t="s">
        <v>29</v>
      </c>
      <c r="D24" s="130">
        <v>14</v>
      </c>
      <c r="E24" s="386"/>
      <c r="F24" s="243"/>
      <c r="H24" s="531"/>
      <c r="I24" s="447"/>
      <c r="J24" s="520"/>
    </row>
    <row r="25" spans="1:10" s="129" customFormat="1" ht="13.5">
      <c r="A25" s="138">
        <v>14</v>
      </c>
      <c r="B25" s="139" t="s">
        <v>272</v>
      </c>
      <c r="C25" s="209" t="s">
        <v>29</v>
      </c>
      <c r="D25" s="130">
        <v>40</v>
      </c>
      <c r="E25" s="386"/>
      <c r="F25" s="243"/>
      <c r="H25" s="531"/>
      <c r="I25" s="447"/>
      <c r="J25" s="520"/>
    </row>
    <row r="26" spans="1:10" s="129" customFormat="1" ht="13.5">
      <c r="A26" s="138">
        <v>15</v>
      </c>
      <c r="B26" s="139" t="s">
        <v>273</v>
      </c>
      <c r="C26" s="209" t="s">
        <v>29</v>
      </c>
      <c r="D26" s="130">
        <v>72</v>
      </c>
      <c r="E26" s="386"/>
      <c r="F26" s="243"/>
      <c r="H26" s="531"/>
      <c r="I26" s="447"/>
      <c r="J26" s="520"/>
    </row>
    <row r="27" spans="1:10" s="15" customFormat="1" ht="27">
      <c r="A27" s="75">
        <v>16</v>
      </c>
      <c r="B27" s="211" t="s">
        <v>906</v>
      </c>
      <c r="C27" s="11" t="s">
        <v>74</v>
      </c>
      <c r="D27" s="169">
        <v>36</v>
      </c>
      <c r="E27" s="390"/>
      <c r="F27" s="148"/>
      <c r="H27" s="158"/>
      <c r="I27" s="447"/>
      <c r="J27" s="505"/>
    </row>
    <row r="28" spans="1:10" s="22" customFormat="1" ht="27">
      <c r="A28" s="75">
        <v>17</v>
      </c>
      <c r="B28" s="211" t="s">
        <v>907</v>
      </c>
      <c r="C28" s="11" t="s">
        <v>74</v>
      </c>
      <c r="D28" s="169">
        <v>140</v>
      </c>
      <c r="E28" s="390"/>
      <c r="F28" s="148"/>
      <c r="H28" s="158"/>
      <c r="I28" s="447"/>
      <c r="J28" s="28"/>
    </row>
    <row r="29" spans="1:10" s="22" customFormat="1" ht="27">
      <c r="A29" s="75">
        <v>18</v>
      </c>
      <c r="B29" s="211" t="s">
        <v>908</v>
      </c>
      <c r="C29" s="11" t="s">
        <v>74</v>
      </c>
      <c r="D29" s="169">
        <v>16</v>
      </c>
      <c r="E29" s="390"/>
      <c r="F29" s="148"/>
      <c r="H29" s="158"/>
      <c r="I29" s="447"/>
      <c r="J29" s="28"/>
    </row>
    <row r="30" spans="1:10" s="22" customFormat="1" ht="27">
      <c r="A30" s="75">
        <v>19</v>
      </c>
      <c r="B30" s="211" t="s">
        <v>321</v>
      </c>
      <c r="C30" s="73" t="s">
        <v>29</v>
      </c>
      <c r="D30" s="212">
        <v>2</v>
      </c>
      <c r="E30" s="390"/>
      <c r="F30" s="214"/>
      <c r="H30" s="159"/>
      <c r="I30" s="447"/>
      <c r="J30" s="28"/>
    </row>
    <row r="31" spans="1:10" s="13" customFormat="1" ht="13.5">
      <c r="A31" s="107"/>
      <c r="B31" s="87" t="s">
        <v>3</v>
      </c>
      <c r="C31" s="82"/>
      <c r="D31" s="109"/>
      <c r="E31" s="82"/>
      <c r="F31" s="98"/>
      <c r="H31" s="62"/>
      <c r="I31" s="62"/>
      <c r="J31" s="62"/>
    </row>
    <row r="32" spans="8:10" ht="12.75">
      <c r="H32" s="532"/>
      <c r="I32" s="532"/>
      <c r="J32" s="532"/>
    </row>
    <row r="33" spans="2:6" ht="13.5">
      <c r="B33" s="673" t="s">
        <v>6</v>
      </c>
      <c r="C33" s="681"/>
      <c r="D33" s="673"/>
      <c r="E33" s="673"/>
      <c r="F33" s="673"/>
    </row>
  </sheetData>
  <sheetProtection/>
  <mergeCells count="14">
    <mergeCell ref="A1:F1"/>
    <mergeCell ref="A2:F2"/>
    <mergeCell ref="A3:F3"/>
    <mergeCell ref="D5:F5"/>
    <mergeCell ref="B33:C33"/>
    <mergeCell ref="D33:F33"/>
    <mergeCell ref="E6:F6"/>
    <mergeCell ref="B7:F7"/>
    <mergeCell ref="A8:A9"/>
    <mergeCell ref="B8:B9"/>
    <mergeCell ref="C8:C9"/>
    <mergeCell ref="D8:D9"/>
    <mergeCell ref="E8:E9"/>
    <mergeCell ref="F8:F9"/>
  </mergeCells>
  <printOptions/>
  <pageMargins left="0.45" right="0.4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I36"/>
  <sheetViews>
    <sheetView zoomScaleSheetLayoutView="90" zoomScalePageLayoutView="0" workbookViewId="0" topLeftCell="A1">
      <selection activeCell="E14" sqref="E14"/>
    </sheetView>
  </sheetViews>
  <sheetFormatPr defaultColWidth="9.00390625" defaultRowHeight="12.75"/>
  <cols>
    <col min="1" max="1" width="9.125" style="276" customWidth="1"/>
    <col min="2" max="2" width="10.75390625" style="276" customWidth="1"/>
    <col min="3" max="3" width="54.875" style="276" customWidth="1"/>
    <col min="4" max="4" width="16.125" style="276" customWidth="1"/>
    <col min="5" max="7" width="14.75390625" style="276" customWidth="1"/>
    <col min="8" max="16384" width="9.00390625" style="276" customWidth="1"/>
  </cols>
  <sheetData>
    <row r="1" spans="1:9" s="274" customFormat="1" ht="45.75" customHeight="1">
      <c r="A1" s="647" t="s">
        <v>499</v>
      </c>
      <c r="B1" s="648"/>
      <c r="C1" s="648"/>
      <c r="D1" s="648"/>
      <c r="E1" s="273"/>
      <c r="F1" s="273"/>
      <c r="G1" s="273"/>
      <c r="H1" s="273"/>
      <c r="I1" s="273"/>
    </row>
    <row r="2" spans="1:4" ht="15" customHeight="1">
      <c r="A2" s="617"/>
      <c r="B2" s="617"/>
      <c r="C2" s="617"/>
      <c r="D2" s="617"/>
    </row>
    <row r="3" spans="1:4" ht="16.5">
      <c r="A3" s="649" t="s">
        <v>528</v>
      </c>
      <c r="B3" s="649"/>
      <c r="C3" s="649"/>
      <c r="D3" s="649"/>
    </row>
    <row r="4" spans="1:4" ht="16.5">
      <c r="A4" s="617"/>
      <c r="B4" s="618"/>
      <c r="C4" s="618"/>
      <c r="D4" s="618"/>
    </row>
    <row r="5" spans="1:4" ht="16.5">
      <c r="A5" s="650" t="s">
        <v>529</v>
      </c>
      <c r="B5" s="650"/>
      <c r="C5" s="650"/>
      <c r="D5" s="619"/>
    </row>
    <row r="6" spans="1:4" ht="83.25" customHeight="1">
      <c r="A6" s="610" t="s">
        <v>530</v>
      </c>
      <c r="B6" s="610" t="s">
        <v>24</v>
      </c>
      <c r="C6" s="610" t="s">
        <v>502</v>
      </c>
      <c r="D6" s="610" t="s">
        <v>716</v>
      </c>
    </row>
    <row r="7" spans="1:4" ht="16.5">
      <c r="A7" s="611">
        <v>1</v>
      </c>
      <c r="B7" s="611">
        <v>2</v>
      </c>
      <c r="C7" s="612">
        <v>3</v>
      </c>
      <c r="D7" s="612"/>
    </row>
    <row r="8" spans="1:6" ht="19.5" customHeight="1">
      <c r="A8" s="613" t="s">
        <v>4</v>
      </c>
      <c r="B8" s="613" t="s">
        <v>531</v>
      </c>
      <c r="C8" s="614" t="s">
        <v>13</v>
      </c>
      <c r="D8" s="615"/>
      <c r="E8" s="281"/>
      <c r="F8" s="282"/>
    </row>
    <row r="9" spans="1:6" ht="19.5" customHeight="1">
      <c r="A9" s="613" t="s">
        <v>14</v>
      </c>
      <c r="B9" s="613" t="s">
        <v>532</v>
      </c>
      <c r="C9" s="614" t="s">
        <v>533</v>
      </c>
      <c r="D9" s="615"/>
      <c r="E9" s="281"/>
      <c r="F9" s="282"/>
    </row>
    <row r="10" spans="1:6" ht="19.5" customHeight="1">
      <c r="A10" s="613" t="s">
        <v>15</v>
      </c>
      <c r="B10" s="613" t="s">
        <v>534</v>
      </c>
      <c r="C10" s="614" t="s">
        <v>535</v>
      </c>
      <c r="D10" s="615"/>
      <c r="E10" s="281"/>
      <c r="F10" s="282"/>
    </row>
    <row r="11" spans="1:6" ht="19.5" customHeight="1">
      <c r="A11" s="613" t="s">
        <v>16</v>
      </c>
      <c r="B11" s="613" t="s">
        <v>536</v>
      </c>
      <c r="C11" s="614" t="s">
        <v>713</v>
      </c>
      <c r="D11" s="615"/>
      <c r="E11" s="281"/>
      <c r="F11" s="282"/>
    </row>
    <row r="12" spans="1:6" ht="19.5" customHeight="1">
      <c r="A12" s="613" t="s">
        <v>17</v>
      </c>
      <c r="B12" s="613" t="s">
        <v>537</v>
      </c>
      <c r="C12" s="614" t="s">
        <v>52</v>
      </c>
      <c r="D12" s="615"/>
      <c r="E12" s="281"/>
      <c r="F12"/>
    </row>
    <row r="13" spans="1:6" ht="19.5" customHeight="1">
      <c r="A13" s="613" t="s">
        <v>18</v>
      </c>
      <c r="B13" s="613" t="s">
        <v>539</v>
      </c>
      <c r="C13" s="614" t="s">
        <v>538</v>
      </c>
      <c r="D13" s="615"/>
      <c r="E13" s="281"/>
      <c r="F13" s="282"/>
    </row>
    <row r="14" spans="1:6" ht="19.5" customHeight="1">
      <c r="A14" s="613" t="s">
        <v>8</v>
      </c>
      <c r="B14" s="613" t="s">
        <v>541</v>
      </c>
      <c r="C14" s="614" t="s">
        <v>542</v>
      </c>
      <c r="D14" s="615"/>
      <c r="E14" s="281"/>
      <c r="F14" s="282"/>
    </row>
    <row r="15" spans="1:6" ht="33">
      <c r="A15" s="613" t="s">
        <v>19</v>
      </c>
      <c r="B15" s="613" t="s">
        <v>543</v>
      </c>
      <c r="C15" s="614" t="s">
        <v>34</v>
      </c>
      <c r="D15" s="615"/>
      <c r="E15" s="281"/>
      <c r="F15" s="282"/>
    </row>
    <row r="16" spans="1:6" ht="24.75" customHeight="1">
      <c r="A16" s="613" t="s">
        <v>26</v>
      </c>
      <c r="B16" s="613" t="s">
        <v>544</v>
      </c>
      <c r="C16" s="620" t="s">
        <v>714</v>
      </c>
      <c r="D16" s="615"/>
      <c r="E16" s="281"/>
      <c r="F16" s="282"/>
    </row>
    <row r="17" spans="1:6" ht="39" customHeight="1">
      <c r="A17" s="613" t="s">
        <v>27</v>
      </c>
      <c r="B17" s="613" t="s">
        <v>715</v>
      </c>
      <c r="C17" s="622" t="s">
        <v>545</v>
      </c>
      <c r="D17" s="615"/>
      <c r="E17" s="281"/>
      <c r="F17" s="282"/>
    </row>
    <row r="18" spans="1:6" ht="24" customHeight="1">
      <c r="A18" s="613" t="s">
        <v>546</v>
      </c>
      <c r="B18" s="613"/>
      <c r="C18" s="621" t="s">
        <v>3</v>
      </c>
      <c r="D18" s="616"/>
      <c r="E18" s="283"/>
      <c r="F18" s="284"/>
    </row>
    <row r="19" spans="1:6" ht="16.5" customHeight="1">
      <c r="A19" s="285"/>
      <c r="B19" s="285"/>
      <c r="C19" s="286"/>
      <c r="D19" s="284"/>
      <c r="E19" s="284"/>
      <c r="F19" s="284"/>
    </row>
    <row r="20" spans="1:6" ht="16.5" customHeight="1">
      <c r="A20" s="285"/>
      <c r="B20" s="285"/>
      <c r="C20" s="286"/>
      <c r="D20" s="284"/>
      <c r="E20" s="284"/>
      <c r="F20" s="284"/>
    </row>
    <row r="21" spans="1:4" ht="13.5">
      <c r="A21" s="646" t="s">
        <v>547</v>
      </c>
      <c r="B21" s="646"/>
      <c r="C21" s="646"/>
      <c r="D21" s="287"/>
    </row>
    <row r="22" spans="1:4" ht="15.75">
      <c r="A22" s="288"/>
      <c r="B22" s="289"/>
      <c r="C22" s="290"/>
      <c r="D22" s="291"/>
    </row>
    <row r="23" spans="1:5" ht="15.75">
      <c r="A23" s="288"/>
      <c r="B23" s="288"/>
      <c r="C23" s="289"/>
      <c r="D23" s="290"/>
      <c r="E23" s="291" t="s">
        <v>25</v>
      </c>
    </row>
    <row r="24" spans="1:5" ht="15.75">
      <c r="A24" s="288"/>
      <c r="B24" s="288"/>
      <c r="C24" s="289"/>
      <c r="D24" s="290"/>
      <c r="E24" s="291"/>
    </row>
    <row r="25" spans="1:4" ht="15.75">
      <c r="A25" s="288"/>
      <c r="B25" s="288"/>
      <c r="C25" s="289"/>
      <c r="D25" s="290"/>
    </row>
    <row r="26" spans="1:4" ht="15.75">
      <c r="A26" s="288"/>
      <c r="B26" s="288"/>
      <c r="C26" s="289"/>
      <c r="D26" s="290"/>
    </row>
    <row r="27" spans="1:4" ht="15.75">
      <c r="A27" s="288"/>
      <c r="B27" s="288"/>
      <c r="C27" s="289"/>
      <c r="D27" s="290"/>
    </row>
    <row r="28" spans="1:4" ht="15.75">
      <c r="A28" s="288"/>
      <c r="B28" s="288"/>
      <c r="C28" s="289"/>
      <c r="D28" s="290"/>
    </row>
    <row r="29" spans="1:4" ht="15.75">
      <c r="A29" s="288"/>
      <c r="B29" s="288"/>
      <c r="C29" s="289"/>
      <c r="D29" s="290"/>
    </row>
    <row r="30" spans="2:4" ht="16.5">
      <c r="B30" s="292"/>
      <c r="C30" s="292"/>
      <c r="D30" s="292"/>
    </row>
    <row r="31" spans="2:4" ht="13.5">
      <c r="B31" s="275"/>
      <c r="C31" s="275"/>
      <c r="D31" s="275"/>
    </row>
    <row r="32" spans="2:4" ht="13.5">
      <c r="B32" s="275"/>
      <c r="C32" s="275"/>
      <c r="D32" s="275"/>
    </row>
    <row r="33" spans="2:4" ht="13.5">
      <c r="B33" s="275"/>
      <c r="C33" s="275"/>
      <c r="D33" s="275"/>
    </row>
    <row r="34" spans="2:4" ht="13.5">
      <c r="B34" s="275"/>
      <c r="C34" s="275"/>
      <c r="D34" s="275"/>
    </row>
    <row r="35" spans="2:4" ht="13.5">
      <c r="B35" s="275"/>
      <c r="C35" s="275"/>
      <c r="D35" s="275"/>
    </row>
    <row r="36" spans="2:4" ht="13.5">
      <c r="B36" s="275"/>
      <c r="C36" s="275"/>
      <c r="D36" s="275"/>
    </row>
  </sheetData>
  <sheetProtection/>
  <mergeCells count="4">
    <mergeCell ref="A21:C21"/>
    <mergeCell ref="A1:D1"/>
    <mergeCell ref="A3:D3"/>
    <mergeCell ref="A5:C5"/>
  </mergeCells>
  <printOptions/>
  <pageMargins left="0.7" right="0.7" top="0.75" bottom="0.75" header="0.3" footer="0.3"/>
  <pageSetup horizontalDpi="600" verticalDpi="600" orientation="portrait" r:id="rId1"/>
</worksheet>
</file>

<file path=xl/worksheets/sheet20.xml><?xml version="1.0" encoding="utf-8"?>
<worksheet xmlns="http://schemas.openxmlformats.org/spreadsheetml/2006/main" xmlns:r="http://schemas.openxmlformats.org/officeDocument/2006/relationships">
  <sheetPr>
    <tabColor rgb="FF92D050"/>
  </sheetPr>
  <dimension ref="A1:H113"/>
  <sheetViews>
    <sheetView zoomScaleSheetLayoutView="110" zoomScalePageLayoutView="0" workbookViewId="0" topLeftCell="A1">
      <selection activeCell="K16" sqref="K16"/>
    </sheetView>
  </sheetViews>
  <sheetFormatPr defaultColWidth="9.125" defaultRowHeight="12.75"/>
  <cols>
    <col min="1" max="1" width="3.375" style="0" customWidth="1"/>
    <col min="2" max="2" width="47.00390625" style="0" customWidth="1"/>
    <col min="3" max="3" width="8.00390625" style="0" customWidth="1"/>
    <col min="4" max="4" width="11.875" style="0" customWidth="1"/>
    <col min="5" max="5" width="9.875" style="0" customWidth="1"/>
    <col min="6" max="6" width="13.00390625" style="0" customWidth="1"/>
  </cols>
  <sheetData>
    <row r="1" spans="1:6" s="14" customFormat="1" ht="45" customHeight="1">
      <c r="A1" s="655" t="s">
        <v>499</v>
      </c>
      <c r="B1" s="655"/>
      <c r="C1" s="655"/>
      <c r="D1" s="655"/>
      <c r="E1" s="655"/>
      <c r="F1" s="655"/>
    </row>
    <row r="2" spans="1:6" ht="22.5" customHeight="1">
      <c r="A2" s="656" t="s">
        <v>71</v>
      </c>
      <c r="B2" s="657"/>
      <c r="C2" s="657"/>
      <c r="D2" s="657"/>
      <c r="E2" s="657"/>
      <c r="F2" s="657"/>
    </row>
    <row r="3" spans="1:8" s="34" customFormat="1" ht="17.25" customHeight="1">
      <c r="A3" s="658" t="s">
        <v>517</v>
      </c>
      <c r="B3" s="659"/>
      <c r="C3" s="659"/>
      <c r="D3" s="659"/>
      <c r="E3" s="659"/>
      <c r="F3" s="659"/>
      <c r="G3" s="326"/>
      <c r="H3" s="326"/>
    </row>
    <row r="4" spans="1:6" s="34" customFormat="1" ht="13.5">
      <c r="A4" s="60"/>
      <c r="B4" s="59"/>
      <c r="C4" s="59"/>
      <c r="D4" s="59"/>
      <c r="E4" s="59"/>
      <c r="F4" s="59"/>
    </row>
    <row r="5" spans="1:6" s="34" customFormat="1" ht="12.75" customHeight="1">
      <c r="A5" s="64"/>
      <c r="B5" s="59"/>
      <c r="C5" s="685"/>
      <c r="D5" s="686"/>
      <c r="E5" s="686"/>
      <c r="F5" s="686"/>
    </row>
    <row r="6" spans="1:6" ht="16.5">
      <c r="A6" s="4"/>
      <c r="B6" s="669"/>
      <c r="C6" s="669"/>
      <c r="D6" s="669"/>
      <c r="E6" s="669"/>
      <c r="F6" s="669"/>
    </row>
    <row r="7" spans="1:6" ht="40.5" customHeight="1">
      <c r="A7" s="662" t="s">
        <v>9</v>
      </c>
      <c r="B7" s="651" t="s">
        <v>771</v>
      </c>
      <c r="C7" s="651" t="s">
        <v>2</v>
      </c>
      <c r="D7" s="651" t="s">
        <v>772</v>
      </c>
      <c r="E7" s="654" t="s">
        <v>773</v>
      </c>
      <c r="F7" s="654" t="s">
        <v>774</v>
      </c>
    </row>
    <row r="8" spans="1:6" ht="39.75" customHeight="1">
      <c r="A8" s="662"/>
      <c r="B8" s="651"/>
      <c r="C8" s="651"/>
      <c r="D8" s="653"/>
      <c r="E8" s="653"/>
      <c r="F8" s="653"/>
    </row>
    <row r="9" spans="1:6" s="17" customFormat="1" ht="15">
      <c r="A9" s="7" t="s">
        <v>4</v>
      </c>
      <c r="B9" s="7">
        <v>2</v>
      </c>
      <c r="C9" s="7">
        <v>3</v>
      </c>
      <c r="D9" s="8">
        <v>4</v>
      </c>
      <c r="E9" s="9" t="s">
        <v>17</v>
      </c>
      <c r="F9" s="10">
        <v>6</v>
      </c>
    </row>
    <row r="10" spans="1:6" s="37" customFormat="1" ht="28.5" customHeight="1">
      <c r="A10" s="73">
        <v>1</v>
      </c>
      <c r="B10" s="74" t="s">
        <v>666</v>
      </c>
      <c r="C10" s="75" t="s">
        <v>12</v>
      </c>
      <c r="D10" s="76">
        <v>122.6</v>
      </c>
      <c r="E10" s="75"/>
      <c r="F10" s="77"/>
    </row>
    <row r="11" spans="1:6" s="37" customFormat="1" ht="27">
      <c r="A11" s="73">
        <v>2</v>
      </c>
      <c r="B11" s="74" t="s">
        <v>667</v>
      </c>
      <c r="C11" s="75" t="s">
        <v>12</v>
      </c>
      <c r="D11" s="76">
        <v>122.6</v>
      </c>
      <c r="E11" s="75"/>
      <c r="F11" s="77"/>
    </row>
    <row r="12" spans="1:6" s="22" customFormat="1" ht="15" customHeight="1">
      <c r="A12" s="73">
        <v>3</v>
      </c>
      <c r="B12" s="102" t="s">
        <v>668</v>
      </c>
      <c r="C12" s="75" t="s">
        <v>20</v>
      </c>
      <c r="D12" s="77">
        <f>D11*1.8</f>
        <v>220.68</v>
      </c>
      <c r="E12" s="75"/>
      <c r="F12" s="77"/>
    </row>
    <row r="13" spans="1:6" s="37" customFormat="1" ht="28.5" customHeight="1">
      <c r="A13" s="73">
        <v>4</v>
      </c>
      <c r="B13" s="74" t="s">
        <v>669</v>
      </c>
      <c r="C13" s="75" t="s">
        <v>12</v>
      </c>
      <c r="D13" s="76">
        <v>270.1</v>
      </c>
      <c r="E13" s="75"/>
      <c r="F13" s="77"/>
    </row>
    <row r="14" spans="1:6" s="22" customFormat="1" ht="13.5">
      <c r="A14" s="73">
        <v>5</v>
      </c>
      <c r="B14" s="74" t="s">
        <v>670</v>
      </c>
      <c r="C14" s="75" t="s">
        <v>12</v>
      </c>
      <c r="D14" s="76">
        <f>D13</f>
        <v>270.1</v>
      </c>
      <c r="E14" s="75"/>
      <c r="F14" s="77"/>
    </row>
    <row r="15" spans="1:6" s="327" customFormat="1" ht="14.25">
      <c r="A15" s="108"/>
      <c r="B15" s="87" t="s">
        <v>23</v>
      </c>
      <c r="C15" s="82"/>
      <c r="D15" s="82"/>
      <c r="E15" s="84"/>
      <c r="F15" s="98"/>
    </row>
    <row r="16" spans="1:6" s="16" customFormat="1" ht="13.5">
      <c r="A16" s="1"/>
      <c r="B16" s="23"/>
      <c r="C16" s="18"/>
      <c r="D16" s="328"/>
      <c r="E16" s="18"/>
      <c r="F16" s="20"/>
    </row>
    <row r="17" spans="1:6" s="55" customFormat="1" ht="13.5">
      <c r="A17" s="91"/>
      <c r="B17" s="595" t="s">
        <v>671</v>
      </c>
      <c r="D17" s="329"/>
      <c r="E17" s="329"/>
      <c r="F17" s="356"/>
    </row>
    <row r="18" spans="1:6" s="16" customFormat="1" ht="13.5">
      <c r="A18" s="1"/>
      <c r="B18" s="23"/>
      <c r="C18" s="18"/>
      <c r="D18" s="328"/>
      <c r="E18" s="18"/>
      <c r="F18" s="20"/>
    </row>
    <row r="19" spans="1:6" s="16" customFormat="1" ht="13.5">
      <c r="A19" s="1"/>
      <c r="B19" s="23"/>
      <c r="C19" s="18"/>
      <c r="D19" s="328"/>
      <c r="E19" s="18"/>
      <c r="F19" s="20"/>
    </row>
    <row r="20" spans="1:6" ht="15.75">
      <c r="A20" s="16"/>
      <c r="B20" s="358"/>
      <c r="D20" s="684"/>
      <c r="E20" s="684"/>
      <c r="F20" s="684"/>
    </row>
    <row r="21" ht="13.5">
      <c r="A21" s="16"/>
    </row>
    <row r="22" ht="13.5">
      <c r="A22" s="16"/>
    </row>
    <row r="23" ht="13.5">
      <c r="A23" s="16"/>
    </row>
    <row r="24" ht="13.5">
      <c r="A24" s="16"/>
    </row>
    <row r="25" ht="13.5">
      <c r="A25" s="16"/>
    </row>
    <row r="26" ht="13.5">
      <c r="A26" s="16"/>
    </row>
    <row r="27" ht="13.5">
      <c r="A27" s="16"/>
    </row>
    <row r="28" ht="13.5">
      <c r="A28" s="16"/>
    </row>
    <row r="29" ht="13.5">
      <c r="A29" s="16"/>
    </row>
    <row r="30" ht="13.5">
      <c r="A30" s="16"/>
    </row>
    <row r="31" ht="13.5">
      <c r="A31" s="16"/>
    </row>
    <row r="32" ht="13.5">
      <c r="A32" s="16"/>
    </row>
    <row r="33" ht="13.5">
      <c r="A33" s="16"/>
    </row>
    <row r="34" ht="13.5">
      <c r="A34" s="16"/>
    </row>
    <row r="35" ht="13.5">
      <c r="A35" s="16"/>
    </row>
    <row r="36" ht="13.5">
      <c r="A36" s="16"/>
    </row>
    <row r="37" ht="13.5">
      <c r="A37" s="16"/>
    </row>
    <row r="38" ht="13.5">
      <c r="A38" s="16"/>
    </row>
    <row r="39" ht="13.5">
      <c r="A39" s="16"/>
    </row>
    <row r="40" ht="13.5">
      <c r="A40" s="16"/>
    </row>
    <row r="41" ht="13.5">
      <c r="A41" s="16"/>
    </row>
    <row r="42" ht="13.5">
      <c r="A42" s="16"/>
    </row>
    <row r="43" ht="13.5">
      <c r="A43" s="16"/>
    </row>
    <row r="44" ht="13.5">
      <c r="A44" s="16"/>
    </row>
    <row r="45" ht="13.5">
      <c r="A45" s="16"/>
    </row>
    <row r="46" ht="13.5">
      <c r="A46" s="16"/>
    </row>
    <row r="47" ht="13.5">
      <c r="A47" s="16"/>
    </row>
    <row r="48" ht="13.5">
      <c r="A48" s="16"/>
    </row>
    <row r="49" ht="13.5">
      <c r="A49" s="16"/>
    </row>
    <row r="50" ht="13.5">
      <c r="A50" s="16"/>
    </row>
    <row r="51" ht="13.5">
      <c r="A51" s="16"/>
    </row>
    <row r="52" ht="13.5">
      <c r="A52" s="16"/>
    </row>
    <row r="53" ht="13.5">
      <c r="A53" s="16"/>
    </row>
    <row r="54" ht="13.5">
      <c r="A54" s="16"/>
    </row>
    <row r="55" ht="13.5">
      <c r="A55" s="16"/>
    </row>
    <row r="56" ht="13.5">
      <c r="A56" s="16"/>
    </row>
    <row r="57" ht="13.5">
      <c r="A57" s="16"/>
    </row>
    <row r="58" ht="13.5">
      <c r="A58" s="16"/>
    </row>
    <row r="59" ht="13.5">
      <c r="A59" s="16"/>
    </row>
    <row r="60" ht="13.5">
      <c r="A60" s="16"/>
    </row>
    <row r="61" ht="13.5">
      <c r="A61" s="16"/>
    </row>
    <row r="62" ht="13.5">
      <c r="A62" s="16"/>
    </row>
    <row r="63" ht="13.5">
      <c r="A63" s="16"/>
    </row>
    <row r="64" ht="13.5">
      <c r="A64" s="16"/>
    </row>
    <row r="65" ht="13.5">
      <c r="A65" s="16"/>
    </row>
    <row r="66" ht="13.5">
      <c r="A66" s="16"/>
    </row>
    <row r="67" ht="13.5">
      <c r="A67" s="16"/>
    </row>
    <row r="68" ht="13.5">
      <c r="A68" s="16"/>
    </row>
    <row r="69" ht="13.5">
      <c r="A69" s="16"/>
    </row>
    <row r="70" ht="13.5">
      <c r="A70" s="16"/>
    </row>
    <row r="71" ht="13.5">
      <c r="A71" s="16"/>
    </row>
    <row r="72" ht="13.5">
      <c r="A72" s="16"/>
    </row>
    <row r="73" ht="13.5">
      <c r="A73" s="16"/>
    </row>
    <row r="74" ht="13.5">
      <c r="A74" s="16"/>
    </row>
    <row r="75" ht="13.5">
      <c r="A75" s="16"/>
    </row>
    <row r="76" ht="13.5">
      <c r="A76" s="16"/>
    </row>
    <row r="77" ht="13.5">
      <c r="A77" s="16"/>
    </row>
    <row r="78" ht="13.5">
      <c r="A78" s="16"/>
    </row>
    <row r="79" ht="13.5">
      <c r="A79" s="16"/>
    </row>
    <row r="80" ht="13.5">
      <c r="A80" s="16"/>
    </row>
    <row r="81" ht="13.5">
      <c r="A81" s="16"/>
    </row>
    <row r="82" ht="13.5">
      <c r="A82" s="16"/>
    </row>
    <row r="83" ht="13.5">
      <c r="A83" s="16"/>
    </row>
    <row r="84" ht="13.5">
      <c r="A84" s="16"/>
    </row>
    <row r="85" ht="13.5">
      <c r="A85" s="16"/>
    </row>
    <row r="86" ht="13.5">
      <c r="A86" s="16"/>
    </row>
    <row r="87" ht="13.5">
      <c r="A87" s="16"/>
    </row>
    <row r="88" ht="13.5">
      <c r="A88" s="16"/>
    </row>
    <row r="89" ht="13.5">
      <c r="A89" s="16"/>
    </row>
    <row r="90" ht="13.5">
      <c r="A90" s="16"/>
    </row>
    <row r="91" ht="13.5">
      <c r="A91" s="16"/>
    </row>
    <row r="92" ht="13.5">
      <c r="A92" s="16"/>
    </row>
    <row r="93" ht="13.5">
      <c r="A93" s="16"/>
    </row>
    <row r="94" ht="13.5">
      <c r="A94" s="16"/>
    </row>
    <row r="95" ht="13.5">
      <c r="A95" s="16"/>
    </row>
    <row r="96" ht="13.5">
      <c r="A96" s="16"/>
    </row>
    <row r="97" ht="13.5">
      <c r="A97" s="16"/>
    </row>
    <row r="98" ht="13.5">
      <c r="A98" s="16"/>
    </row>
    <row r="99" ht="13.5">
      <c r="A99" s="16"/>
    </row>
    <row r="100" ht="13.5">
      <c r="A100" s="16"/>
    </row>
    <row r="101" ht="13.5">
      <c r="A101" s="16"/>
    </row>
    <row r="102" ht="13.5">
      <c r="A102" s="16"/>
    </row>
    <row r="103" ht="13.5">
      <c r="A103" s="16"/>
    </row>
    <row r="104" ht="13.5">
      <c r="A104" s="16"/>
    </row>
    <row r="105" ht="13.5">
      <c r="A105" s="16"/>
    </row>
    <row r="106" ht="13.5">
      <c r="A106" s="16"/>
    </row>
    <row r="107" ht="13.5">
      <c r="A107" s="16"/>
    </row>
    <row r="108" ht="13.5">
      <c r="A108" s="16"/>
    </row>
    <row r="109" ht="13.5">
      <c r="A109" s="16"/>
    </row>
    <row r="110" ht="13.5">
      <c r="A110" s="16"/>
    </row>
    <row r="111" ht="13.5">
      <c r="A111" s="16"/>
    </row>
    <row r="112" ht="13.5">
      <c r="A112" s="16"/>
    </row>
    <row r="113" ht="13.5">
      <c r="A113" s="16"/>
    </row>
  </sheetData>
  <sheetProtection/>
  <mergeCells count="12">
    <mergeCell ref="C5:F5"/>
    <mergeCell ref="A1:F1"/>
    <mergeCell ref="A2:F2"/>
    <mergeCell ref="A3:F3"/>
    <mergeCell ref="D20:F20"/>
    <mergeCell ref="B6:F6"/>
    <mergeCell ref="A7:A8"/>
    <mergeCell ref="B7:B8"/>
    <mergeCell ref="C7:C8"/>
    <mergeCell ref="D7:D8"/>
    <mergeCell ref="E7:E8"/>
    <mergeCell ref="F7:F8"/>
  </mergeCells>
  <printOptions/>
  <pageMargins left="0.45" right="0.45"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92D050"/>
  </sheetPr>
  <dimension ref="A1:J30"/>
  <sheetViews>
    <sheetView zoomScaleSheetLayoutView="90" zoomScalePageLayoutView="0" workbookViewId="0" topLeftCell="A1">
      <selection activeCell="I11" sqref="I11"/>
    </sheetView>
  </sheetViews>
  <sheetFormatPr defaultColWidth="9.00390625" defaultRowHeight="12.75"/>
  <cols>
    <col min="1" max="1" width="5.25390625" style="16" customWidth="1"/>
    <col min="2" max="2" width="47.625" style="92" customWidth="1"/>
    <col min="3" max="3" width="9.25390625" style="16" bestFit="1" customWidth="1"/>
    <col min="4" max="4" width="10.00390625" style="333" customWidth="1"/>
    <col min="5" max="5" width="11.00390625" style="16" bestFit="1" customWidth="1"/>
    <col min="6" max="6" width="12.125" style="16" customWidth="1"/>
    <col min="7" max="7" width="9.125" style="16" customWidth="1"/>
    <col min="8" max="8" width="10.75390625" style="16" customWidth="1"/>
    <col min="9" max="9" width="17.25390625" style="16" bestFit="1" customWidth="1"/>
    <col min="10" max="16384" width="9.125" style="16" customWidth="1"/>
  </cols>
  <sheetData>
    <row r="1" spans="1:6" s="14" customFormat="1" ht="39.75" customHeight="1">
      <c r="A1" s="655" t="s">
        <v>499</v>
      </c>
      <c r="B1" s="655"/>
      <c r="C1" s="655"/>
      <c r="D1" s="655"/>
      <c r="E1" s="655"/>
      <c r="F1" s="655"/>
    </row>
    <row r="2" spans="1:6" ht="22.5" customHeight="1">
      <c r="A2" s="656" t="s">
        <v>723</v>
      </c>
      <c r="B2" s="657"/>
      <c r="C2" s="657"/>
      <c r="D2" s="657"/>
      <c r="E2" s="657"/>
      <c r="F2" s="657"/>
    </row>
    <row r="3" spans="1:7" ht="17.25" customHeight="1">
      <c r="A3" s="658" t="s">
        <v>519</v>
      </c>
      <c r="B3" s="709"/>
      <c r="C3" s="709"/>
      <c r="D3" s="709"/>
      <c r="E3" s="709"/>
      <c r="F3" s="709"/>
      <c r="G3" s="61"/>
    </row>
    <row r="4" spans="1:6" ht="13.5">
      <c r="A4" s="330"/>
      <c r="B4" s="331"/>
      <c r="C4" s="67"/>
      <c r="D4" s="332"/>
      <c r="E4" s="67"/>
      <c r="F4" s="67"/>
    </row>
    <row r="6" spans="1:6" ht="43.5" customHeight="1">
      <c r="A6" s="662" t="s">
        <v>9</v>
      </c>
      <c r="B6" s="651" t="s">
        <v>771</v>
      </c>
      <c r="C6" s="651" t="s">
        <v>2</v>
      </c>
      <c r="D6" s="651" t="s">
        <v>772</v>
      </c>
      <c r="E6" s="654" t="s">
        <v>773</v>
      </c>
      <c r="F6" s="654" t="s">
        <v>774</v>
      </c>
    </row>
    <row r="7" spans="1:6" ht="13.5">
      <c r="A7" s="662"/>
      <c r="B7" s="651"/>
      <c r="C7" s="651"/>
      <c r="D7" s="653"/>
      <c r="E7" s="653"/>
      <c r="F7" s="653"/>
    </row>
    <row r="8" spans="1:10" s="26" customFormat="1" ht="15.75">
      <c r="A8" s="7" t="s">
        <v>4</v>
      </c>
      <c r="B8" s="7">
        <v>2</v>
      </c>
      <c r="C8" s="7">
        <v>3</v>
      </c>
      <c r="D8" s="8">
        <v>4</v>
      </c>
      <c r="E8" s="9" t="s">
        <v>17</v>
      </c>
      <c r="F8" s="10">
        <v>6</v>
      </c>
      <c r="H8" s="583"/>
      <c r="I8" s="583"/>
      <c r="J8" s="583"/>
    </row>
    <row r="9" spans="1:10" s="22" customFormat="1" ht="17.25" customHeight="1">
      <c r="A9" s="81"/>
      <c r="B9" s="128" t="s">
        <v>672</v>
      </c>
      <c r="C9" s="73"/>
      <c r="D9" s="176"/>
      <c r="E9" s="75"/>
      <c r="F9" s="77"/>
      <c r="H9" s="28"/>
      <c r="I9" s="28"/>
      <c r="J9" s="28"/>
    </row>
    <row r="10" spans="1:10" s="22" customFormat="1" ht="27">
      <c r="A10" s="73">
        <v>1</v>
      </c>
      <c r="B10" s="74" t="s">
        <v>673</v>
      </c>
      <c r="C10" s="75" t="s">
        <v>12</v>
      </c>
      <c r="D10" s="176">
        <v>461.4</v>
      </c>
      <c r="E10" s="94"/>
      <c r="F10" s="77"/>
      <c r="H10" s="18"/>
      <c r="I10" s="584"/>
      <c r="J10" s="28"/>
    </row>
    <row r="11" spans="1:10" s="15" customFormat="1" ht="13.5">
      <c r="A11" s="73">
        <v>2</v>
      </c>
      <c r="B11" s="74" t="s">
        <v>674</v>
      </c>
      <c r="C11" s="75" t="s">
        <v>10</v>
      </c>
      <c r="D11" s="76">
        <v>2307</v>
      </c>
      <c r="E11" s="94"/>
      <c r="F11" s="77"/>
      <c r="H11" s="18"/>
      <c r="I11" s="584"/>
      <c r="J11" s="505"/>
    </row>
    <row r="12" spans="1:10" s="15" customFormat="1" ht="17.25" customHeight="1">
      <c r="A12" s="73">
        <v>3</v>
      </c>
      <c r="B12" s="74" t="s">
        <v>675</v>
      </c>
      <c r="C12" s="75" t="s">
        <v>20</v>
      </c>
      <c r="D12" s="76">
        <f>2307*0.7/1000</f>
        <v>1.6148999999999998</v>
      </c>
      <c r="E12" s="94"/>
      <c r="F12" s="77"/>
      <c r="H12" s="18"/>
      <c r="I12" s="584"/>
      <c r="J12" s="505"/>
    </row>
    <row r="13" spans="1:10" s="15" customFormat="1" ht="27" customHeight="1">
      <c r="A13" s="73">
        <v>4</v>
      </c>
      <c r="B13" s="74" t="s">
        <v>676</v>
      </c>
      <c r="C13" s="75" t="s">
        <v>10</v>
      </c>
      <c r="D13" s="76">
        <v>2307</v>
      </c>
      <c r="E13" s="94"/>
      <c r="F13" s="77"/>
      <c r="H13" s="18"/>
      <c r="I13" s="584"/>
      <c r="J13" s="505"/>
    </row>
    <row r="14" spans="1:10" s="15" customFormat="1" ht="17.25" customHeight="1">
      <c r="A14" s="73">
        <v>5</v>
      </c>
      <c r="B14" s="74" t="s">
        <v>677</v>
      </c>
      <c r="C14" s="75" t="s">
        <v>20</v>
      </c>
      <c r="D14" s="76">
        <f>2307*0.35/1000</f>
        <v>0.8074499999999999</v>
      </c>
      <c r="E14" s="94"/>
      <c r="F14" s="77"/>
      <c r="H14" s="18"/>
      <c r="I14" s="584"/>
      <c r="J14" s="505"/>
    </row>
    <row r="15" spans="1:10" s="15" customFormat="1" ht="29.25" customHeight="1">
      <c r="A15" s="73">
        <v>6</v>
      </c>
      <c r="B15" s="74" t="s">
        <v>899</v>
      </c>
      <c r="C15" s="75" t="s">
        <v>10</v>
      </c>
      <c r="D15" s="76">
        <v>2307</v>
      </c>
      <c r="E15" s="94"/>
      <c r="F15" s="77"/>
      <c r="H15" s="585"/>
      <c r="I15" s="584"/>
      <c r="J15" s="505"/>
    </row>
    <row r="16" spans="1:10" s="106" customFormat="1" ht="27">
      <c r="A16" s="138">
        <v>7</v>
      </c>
      <c r="B16" s="182" t="s">
        <v>737</v>
      </c>
      <c r="C16" s="209" t="s">
        <v>28</v>
      </c>
      <c r="D16" s="181">
        <f>583+106</f>
        <v>689</v>
      </c>
      <c r="E16" s="387"/>
      <c r="F16" s="77"/>
      <c r="H16" s="491"/>
      <c r="I16" s="584"/>
      <c r="J16" s="525"/>
    </row>
    <row r="17" spans="1:10" s="37" customFormat="1" ht="27">
      <c r="A17" s="73">
        <v>8</v>
      </c>
      <c r="B17" s="74" t="s">
        <v>678</v>
      </c>
      <c r="C17" s="75" t="s">
        <v>12</v>
      </c>
      <c r="D17" s="76">
        <v>5.1</v>
      </c>
      <c r="E17" s="94"/>
      <c r="F17" s="77"/>
      <c r="H17" s="18"/>
      <c r="I17" s="584"/>
      <c r="J17" s="533"/>
    </row>
    <row r="18" spans="1:10" s="13" customFormat="1" ht="13.5">
      <c r="A18" s="73"/>
      <c r="B18" s="111" t="s">
        <v>565</v>
      </c>
      <c r="C18" s="73" t="s">
        <v>20</v>
      </c>
      <c r="D18" s="298">
        <v>0.178</v>
      </c>
      <c r="E18" s="94"/>
      <c r="F18" s="77"/>
      <c r="H18" s="18"/>
      <c r="I18" s="584"/>
      <c r="J18" s="62"/>
    </row>
    <row r="19" spans="1:10" s="13" customFormat="1" ht="13.5">
      <c r="A19" s="73"/>
      <c r="B19" s="111" t="s">
        <v>31</v>
      </c>
      <c r="C19" s="73" t="s">
        <v>20</v>
      </c>
      <c r="D19" s="298">
        <v>0.151</v>
      </c>
      <c r="E19" s="94"/>
      <c r="F19" s="77"/>
      <c r="H19" s="18"/>
      <c r="I19" s="584"/>
      <c r="J19" s="62"/>
    </row>
    <row r="20" spans="1:10" s="334" customFormat="1" ht="27" customHeight="1">
      <c r="A20" s="304">
        <v>9</v>
      </c>
      <c r="B20" s="300" t="s">
        <v>679</v>
      </c>
      <c r="C20" s="304" t="s">
        <v>28</v>
      </c>
      <c r="D20" s="197">
        <f>0.58*19*17</f>
        <v>187.34</v>
      </c>
      <c r="E20" s="387"/>
      <c r="F20" s="77"/>
      <c r="H20" s="586"/>
      <c r="I20" s="584"/>
      <c r="J20" s="587"/>
    </row>
    <row r="21" spans="1:10" s="15" customFormat="1" ht="14.25" customHeight="1">
      <c r="A21" s="73">
        <v>10</v>
      </c>
      <c r="B21" s="102" t="s">
        <v>680</v>
      </c>
      <c r="C21" s="73" t="s">
        <v>681</v>
      </c>
      <c r="D21" s="77">
        <v>3.4</v>
      </c>
      <c r="E21" s="94"/>
      <c r="F21" s="77"/>
      <c r="H21" s="18"/>
      <c r="I21" s="584"/>
      <c r="J21" s="505"/>
    </row>
    <row r="22" spans="1:10" s="15" customFormat="1" ht="17.25" customHeight="1">
      <c r="A22" s="73">
        <v>11</v>
      </c>
      <c r="B22" s="102" t="s">
        <v>54</v>
      </c>
      <c r="C22" s="73" t="s">
        <v>681</v>
      </c>
      <c r="D22" s="77">
        <f>D21</f>
        <v>3.4</v>
      </c>
      <c r="E22" s="94"/>
      <c r="F22" s="77"/>
      <c r="H22" s="18"/>
      <c r="I22" s="584"/>
      <c r="J22" s="505"/>
    </row>
    <row r="23" spans="1:10" s="15" customFormat="1" ht="16.5" customHeight="1">
      <c r="A23" s="73">
        <v>12</v>
      </c>
      <c r="B23" s="102" t="s">
        <v>55</v>
      </c>
      <c r="C23" s="73" t="s">
        <v>681</v>
      </c>
      <c r="D23" s="77">
        <v>3.4</v>
      </c>
      <c r="E23" s="94"/>
      <c r="F23" s="77"/>
      <c r="H23" s="18"/>
      <c r="I23" s="584"/>
      <c r="J23" s="505"/>
    </row>
    <row r="24" spans="1:10" s="106" customFormat="1" ht="24.75" customHeight="1">
      <c r="A24" s="138">
        <v>13</v>
      </c>
      <c r="B24" s="182" t="s">
        <v>682</v>
      </c>
      <c r="C24" s="138" t="s">
        <v>12</v>
      </c>
      <c r="D24" s="335">
        <v>2.1</v>
      </c>
      <c r="E24" s="387"/>
      <c r="F24" s="77"/>
      <c r="H24" s="489"/>
      <c r="I24" s="584"/>
      <c r="J24" s="525"/>
    </row>
    <row r="25" spans="1:10" ht="30.75" customHeight="1">
      <c r="A25" s="73">
        <v>14</v>
      </c>
      <c r="B25" s="74" t="s">
        <v>683</v>
      </c>
      <c r="C25" s="75" t="s">
        <v>20</v>
      </c>
      <c r="D25" s="298">
        <f>15*6.28/1000</f>
        <v>0.0942</v>
      </c>
      <c r="E25" s="94"/>
      <c r="F25" s="77"/>
      <c r="H25" s="18"/>
      <c r="I25" s="584"/>
      <c r="J25" s="532"/>
    </row>
    <row r="26" spans="1:10" ht="27.75" customHeight="1">
      <c r="A26" s="73">
        <v>15</v>
      </c>
      <c r="B26" s="74" t="s">
        <v>577</v>
      </c>
      <c r="C26" s="75" t="s">
        <v>20</v>
      </c>
      <c r="D26" s="298">
        <f>D25</f>
        <v>0.0942</v>
      </c>
      <c r="E26" s="94"/>
      <c r="F26" s="77"/>
      <c r="H26" s="18"/>
      <c r="I26" s="584"/>
      <c r="J26" s="532"/>
    </row>
    <row r="27" spans="1:10" ht="22.5" customHeight="1">
      <c r="A27" s="108"/>
      <c r="B27" s="87" t="s">
        <v>23</v>
      </c>
      <c r="C27" s="82"/>
      <c r="D27" s="259"/>
      <c r="E27" s="84"/>
      <c r="F27" s="98"/>
      <c r="H27" s="532"/>
      <c r="I27" s="532"/>
      <c r="J27" s="532"/>
    </row>
    <row r="28" spans="1:10" s="55" customFormat="1" ht="13.5">
      <c r="A28" s="91"/>
      <c r="B28" s="595" t="s">
        <v>671</v>
      </c>
      <c r="D28" s="329"/>
      <c r="E28" s="329"/>
      <c r="F28" s="596"/>
      <c r="H28" s="312"/>
      <c r="I28" s="312"/>
      <c r="J28" s="312"/>
    </row>
    <row r="29" spans="8:10" ht="13.5">
      <c r="H29" s="30"/>
      <c r="I29" s="30"/>
      <c r="J29" s="30"/>
    </row>
    <row r="30" spans="1:10" ht="13.5">
      <c r="A30" s="65"/>
      <c r="B30" s="673"/>
      <c r="C30" s="673"/>
      <c r="D30" s="673"/>
      <c r="E30" s="673"/>
      <c r="F30" s="673"/>
      <c r="H30" s="532"/>
      <c r="I30" s="532"/>
      <c r="J30" s="532"/>
    </row>
  </sheetData>
  <sheetProtection/>
  <mergeCells count="11">
    <mergeCell ref="B30:C30"/>
    <mergeCell ref="D30:F30"/>
    <mergeCell ref="D6:D7"/>
    <mergeCell ref="E6:E7"/>
    <mergeCell ref="F6:F7"/>
    <mergeCell ref="A1:F1"/>
    <mergeCell ref="A2:F2"/>
    <mergeCell ref="A3:F3"/>
    <mergeCell ref="A6:A7"/>
    <mergeCell ref="B6:B7"/>
    <mergeCell ref="C6:C7"/>
  </mergeCells>
  <printOptions/>
  <pageMargins left="0.45" right="0.45"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92D050"/>
  </sheetPr>
  <dimension ref="A1:L39"/>
  <sheetViews>
    <sheetView zoomScaleSheetLayoutView="90" zoomScalePageLayoutView="0" workbookViewId="0" topLeftCell="A1">
      <selection activeCell="I42" sqref="I42"/>
    </sheetView>
  </sheetViews>
  <sheetFormatPr defaultColWidth="9.00390625" defaultRowHeight="12.75"/>
  <cols>
    <col min="1" max="1" width="4.375" style="13" customWidth="1"/>
    <col min="2" max="2" width="47.375" style="13" customWidth="1"/>
    <col min="3" max="3" width="8.25390625" style="13" customWidth="1"/>
    <col min="4" max="4" width="11.75390625" style="13" bestFit="1" customWidth="1"/>
    <col min="5" max="5" width="9.125" style="13" customWidth="1"/>
    <col min="6" max="6" width="12.75390625" style="13" customWidth="1"/>
    <col min="7" max="7" width="9.125" style="13" customWidth="1"/>
    <col min="8" max="8" width="10.00390625" style="13" bestFit="1" customWidth="1"/>
    <col min="9" max="16384" width="9.125" style="13" customWidth="1"/>
  </cols>
  <sheetData>
    <row r="1" spans="1:6" s="14" customFormat="1" ht="35.25" customHeight="1">
      <c r="A1" s="655" t="s">
        <v>176</v>
      </c>
      <c r="B1" s="655"/>
      <c r="C1" s="655"/>
      <c r="D1" s="655"/>
      <c r="E1" s="655"/>
      <c r="F1" s="655"/>
    </row>
    <row r="2" spans="1:6" s="14" customFormat="1" ht="21" customHeight="1">
      <c r="A2" s="656" t="s">
        <v>707</v>
      </c>
      <c r="B2" s="656"/>
      <c r="C2" s="656"/>
      <c r="D2" s="656"/>
      <c r="E2" s="656"/>
      <c r="F2" s="656"/>
    </row>
    <row r="3" spans="1:6" s="14" customFormat="1" ht="21" customHeight="1">
      <c r="A3" s="655" t="s">
        <v>244</v>
      </c>
      <c r="B3" s="655"/>
      <c r="C3" s="655"/>
      <c r="D3" s="655"/>
      <c r="E3" s="655"/>
      <c r="F3" s="655"/>
    </row>
    <row r="4" spans="1:6" s="16" customFormat="1" ht="13.5">
      <c r="A4" s="64"/>
      <c r="B4" s="67"/>
      <c r="C4" s="53"/>
      <c r="D4" s="667"/>
      <c r="E4" s="667"/>
      <c r="F4" s="667"/>
    </row>
    <row r="5" spans="1:6" s="14" customFormat="1" ht="16.5">
      <c r="A5" s="4"/>
      <c r="B5" s="655"/>
      <c r="C5" s="655"/>
      <c r="D5" s="655"/>
      <c r="E5" s="655"/>
      <c r="F5" s="655"/>
    </row>
    <row r="6" spans="1:6" s="14" customFormat="1" ht="33.75" customHeight="1">
      <c r="A6" s="662" t="s">
        <v>9</v>
      </c>
      <c r="B6" s="651" t="s">
        <v>771</v>
      </c>
      <c r="C6" s="651" t="s">
        <v>2</v>
      </c>
      <c r="D6" s="651" t="s">
        <v>772</v>
      </c>
      <c r="E6" s="654" t="s">
        <v>773</v>
      </c>
      <c r="F6" s="654" t="s">
        <v>774</v>
      </c>
    </row>
    <row r="7" spans="1:6" ht="42.75" customHeight="1">
      <c r="A7" s="662"/>
      <c r="B7" s="651"/>
      <c r="C7" s="651"/>
      <c r="D7" s="653"/>
      <c r="E7" s="653"/>
      <c r="F7" s="653"/>
    </row>
    <row r="8" spans="1:6" s="70" customFormat="1" ht="12.75" customHeight="1">
      <c r="A8" s="7" t="s">
        <v>4</v>
      </c>
      <c r="B8" s="7">
        <v>2</v>
      </c>
      <c r="C8" s="7">
        <v>3</v>
      </c>
      <c r="D8" s="8">
        <v>4</v>
      </c>
      <c r="E8" s="9" t="s">
        <v>17</v>
      </c>
      <c r="F8" s="10">
        <v>6</v>
      </c>
    </row>
    <row r="9" spans="1:6" s="70" customFormat="1" ht="18.75" customHeight="1">
      <c r="A9" s="630"/>
      <c r="B9" s="631"/>
      <c r="C9" s="630"/>
      <c r="D9" s="632"/>
      <c r="E9" s="633"/>
      <c r="F9" s="634"/>
    </row>
    <row r="10" spans="1:12" s="15" customFormat="1" ht="17.25" customHeight="1">
      <c r="A10" s="73">
        <v>1</v>
      </c>
      <c r="B10" s="102" t="s">
        <v>53</v>
      </c>
      <c r="C10" s="73" t="s">
        <v>681</v>
      </c>
      <c r="D10" s="77">
        <v>2300</v>
      </c>
      <c r="E10" s="179"/>
      <c r="F10" s="77"/>
      <c r="H10" s="18"/>
      <c r="I10" s="505"/>
      <c r="J10" s="505"/>
      <c r="K10" s="505"/>
      <c r="L10" s="505"/>
    </row>
    <row r="11" spans="1:12" s="15" customFormat="1" ht="17.25" customHeight="1">
      <c r="A11" s="73">
        <v>2</v>
      </c>
      <c r="B11" s="102" t="s">
        <v>54</v>
      </c>
      <c r="C11" s="73" t="s">
        <v>681</v>
      </c>
      <c r="D11" s="77">
        <f>D10</f>
        <v>2300</v>
      </c>
      <c r="E11" s="179"/>
      <c r="F11" s="77"/>
      <c r="H11" s="18"/>
      <c r="I11" s="505"/>
      <c r="J11" s="505"/>
      <c r="K11" s="505"/>
      <c r="L11" s="505"/>
    </row>
    <row r="12" spans="1:12" s="15" customFormat="1" ht="17.25" customHeight="1">
      <c r="A12" s="73">
        <v>3</v>
      </c>
      <c r="B12" s="102" t="s">
        <v>55</v>
      </c>
      <c r="C12" s="73" t="s">
        <v>681</v>
      </c>
      <c r="D12" s="77">
        <f>D10</f>
        <v>2300</v>
      </c>
      <c r="E12" s="179"/>
      <c r="F12" s="77"/>
      <c r="H12" s="18"/>
      <c r="I12" s="505"/>
      <c r="J12" s="505"/>
      <c r="K12" s="505"/>
      <c r="L12" s="505"/>
    </row>
    <row r="13" spans="1:12" s="15" customFormat="1" ht="31.5" customHeight="1">
      <c r="A13" s="73">
        <v>4</v>
      </c>
      <c r="B13" s="74" t="s">
        <v>261</v>
      </c>
      <c r="C13" s="75" t="s">
        <v>29</v>
      </c>
      <c r="D13" s="76">
        <f>46+3</f>
        <v>49</v>
      </c>
      <c r="E13" s="179"/>
      <c r="F13" s="77"/>
      <c r="H13" s="18"/>
      <c r="I13" s="505"/>
      <c r="J13" s="505"/>
      <c r="K13" s="505"/>
      <c r="L13" s="505"/>
    </row>
    <row r="14" spans="1:9" s="70" customFormat="1" ht="18.75" customHeight="1">
      <c r="A14" s="7"/>
      <c r="B14" s="161" t="s">
        <v>245</v>
      </c>
      <c r="C14" s="7"/>
      <c r="D14" s="8"/>
      <c r="E14" s="453"/>
      <c r="F14" s="77"/>
      <c r="H14" s="588"/>
      <c r="I14" s="505"/>
    </row>
    <row r="15" spans="1:12" s="15" customFormat="1" ht="45" customHeight="1">
      <c r="A15" s="73">
        <v>5</v>
      </c>
      <c r="B15" s="74" t="s">
        <v>239</v>
      </c>
      <c r="C15" s="75" t="s">
        <v>240</v>
      </c>
      <c r="D15" s="76">
        <v>64</v>
      </c>
      <c r="E15" s="179"/>
      <c r="F15" s="77"/>
      <c r="H15" s="18"/>
      <c r="I15" s="505"/>
      <c r="J15" s="505"/>
      <c r="K15" s="505"/>
      <c r="L15" s="505"/>
    </row>
    <row r="16" spans="1:12" s="15" customFormat="1" ht="28.5" customHeight="1">
      <c r="A16" s="73">
        <v>6</v>
      </c>
      <c r="B16" s="74" t="s">
        <v>241</v>
      </c>
      <c r="C16" s="73" t="s">
        <v>242</v>
      </c>
      <c r="D16" s="112">
        <v>64</v>
      </c>
      <c r="E16" s="179"/>
      <c r="F16" s="77"/>
      <c r="H16" s="18"/>
      <c r="I16" s="505"/>
      <c r="J16" s="505"/>
      <c r="K16" s="505"/>
      <c r="L16" s="505"/>
    </row>
    <row r="17" spans="1:12" s="15" customFormat="1" ht="21.75" customHeight="1">
      <c r="A17" s="73">
        <v>7</v>
      </c>
      <c r="B17" s="111" t="s">
        <v>243</v>
      </c>
      <c r="C17" s="73" t="s">
        <v>242</v>
      </c>
      <c r="D17" s="112">
        <f>D16</f>
        <v>64</v>
      </c>
      <c r="E17" s="179"/>
      <c r="F17" s="77"/>
      <c r="H17" s="18"/>
      <c r="I17" s="505"/>
      <c r="J17" s="505"/>
      <c r="K17" s="505"/>
      <c r="L17" s="505"/>
    </row>
    <row r="18" spans="1:9" s="70" customFormat="1" ht="33" customHeight="1">
      <c r="A18" s="7"/>
      <c r="B18" s="161" t="s">
        <v>246</v>
      </c>
      <c r="C18" s="7"/>
      <c r="D18" s="8"/>
      <c r="E18" s="453"/>
      <c r="F18" s="77"/>
      <c r="H18" s="588"/>
      <c r="I18" s="505"/>
    </row>
    <row r="19" spans="1:9" s="70" customFormat="1" ht="41.25" customHeight="1">
      <c r="A19" s="7">
        <v>8</v>
      </c>
      <c r="B19" s="435" t="s">
        <v>247</v>
      </c>
      <c r="C19" s="73" t="s">
        <v>240</v>
      </c>
      <c r="D19" s="8">
        <v>4</v>
      </c>
      <c r="E19" s="453"/>
      <c r="F19" s="77"/>
      <c r="H19" s="588"/>
      <c r="I19" s="505"/>
    </row>
    <row r="20" spans="1:12" s="15" customFormat="1" ht="48.75" customHeight="1">
      <c r="A20" s="73">
        <v>9</v>
      </c>
      <c r="B20" s="74" t="s">
        <v>248</v>
      </c>
      <c r="C20" s="75" t="s">
        <v>240</v>
      </c>
      <c r="D20" s="76">
        <v>4</v>
      </c>
      <c r="E20" s="179"/>
      <c r="F20" s="77"/>
      <c r="H20" s="18"/>
      <c r="I20" s="505"/>
      <c r="J20" s="505"/>
      <c r="K20" s="505"/>
      <c r="L20" s="505"/>
    </row>
    <row r="21" spans="1:12" s="15" customFormat="1" ht="33.75" customHeight="1">
      <c r="A21" s="73">
        <v>10</v>
      </c>
      <c r="B21" s="74" t="s">
        <v>249</v>
      </c>
      <c r="C21" s="73" t="s">
        <v>242</v>
      </c>
      <c r="D21" s="77">
        <v>4</v>
      </c>
      <c r="E21" s="179"/>
      <c r="F21" s="77"/>
      <c r="H21" s="18"/>
      <c r="I21" s="505"/>
      <c r="J21" s="505"/>
      <c r="K21" s="505"/>
      <c r="L21" s="505"/>
    </row>
    <row r="22" spans="1:12" s="15" customFormat="1" ht="27.75" customHeight="1">
      <c r="A22" s="73">
        <v>11</v>
      </c>
      <c r="B22" s="111" t="s">
        <v>250</v>
      </c>
      <c r="C22" s="73" t="s">
        <v>242</v>
      </c>
      <c r="D22" s="77">
        <f>D21</f>
        <v>4</v>
      </c>
      <c r="E22" s="179"/>
      <c r="F22" s="77"/>
      <c r="H22" s="18"/>
      <c r="I22" s="505"/>
      <c r="J22" s="505"/>
      <c r="K22" s="505"/>
      <c r="L22" s="505"/>
    </row>
    <row r="23" spans="1:9" s="70" customFormat="1" ht="33" customHeight="1">
      <c r="A23" s="7"/>
      <c r="B23" s="161" t="s">
        <v>251</v>
      </c>
      <c r="C23" s="7"/>
      <c r="D23" s="8"/>
      <c r="E23" s="453"/>
      <c r="F23" s="90"/>
      <c r="H23" s="588"/>
      <c r="I23" s="505"/>
    </row>
    <row r="24" spans="1:9" s="70" customFormat="1" ht="37.5" customHeight="1">
      <c r="A24" s="7">
        <v>12</v>
      </c>
      <c r="B24" s="435" t="s">
        <v>257</v>
      </c>
      <c r="C24" s="73" t="s">
        <v>240</v>
      </c>
      <c r="D24" s="8">
        <v>4</v>
      </c>
      <c r="E24" s="453"/>
      <c r="F24" s="77"/>
      <c r="H24" s="588"/>
      <c r="I24" s="505"/>
    </row>
    <row r="25" spans="1:12" s="15" customFormat="1" ht="47.25" customHeight="1">
      <c r="A25" s="73">
        <v>13</v>
      </c>
      <c r="B25" s="74" t="s">
        <v>252</v>
      </c>
      <c r="C25" s="75" t="s">
        <v>240</v>
      </c>
      <c r="D25" s="76">
        <v>8</v>
      </c>
      <c r="E25" s="179"/>
      <c r="F25" s="77"/>
      <c r="H25" s="18"/>
      <c r="I25" s="505"/>
      <c r="J25" s="505"/>
      <c r="K25" s="505"/>
      <c r="L25" s="505"/>
    </row>
    <row r="26" spans="1:12" s="15" customFormat="1" ht="31.5" customHeight="1">
      <c r="A26" s="73">
        <v>14</v>
      </c>
      <c r="B26" s="74" t="s">
        <v>253</v>
      </c>
      <c r="C26" s="73" t="s">
        <v>242</v>
      </c>
      <c r="D26" s="77">
        <v>8</v>
      </c>
      <c r="E26" s="179"/>
      <c r="F26" s="77"/>
      <c r="H26" s="18"/>
      <c r="I26" s="505"/>
      <c r="J26" s="505"/>
      <c r="K26" s="505"/>
      <c r="L26" s="505"/>
    </row>
    <row r="27" spans="1:12" s="15" customFormat="1" ht="20.25" customHeight="1">
      <c r="A27" s="73">
        <v>15</v>
      </c>
      <c r="B27" s="111" t="s">
        <v>254</v>
      </c>
      <c r="C27" s="73" t="s">
        <v>242</v>
      </c>
      <c r="D27" s="77">
        <f>D26</f>
        <v>8</v>
      </c>
      <c r="E27" s="179"/>
      <c r="F27" s="77"/>
      <c r="H27" s="18"/>
      <c r="I27" s="505"/>
      <c r="J27" s="505"/>
      <c r="K27" s="505"/>
      <c r="L27" s="505"/>
    </row>
    <row r="28" spans="1:9" s="70" customFormat="1" ht="33" customHeight="1">
      <c r="A28" s="7"/>
      <c r="B28" s="161" t="s">
        <v>255</v>
      </c>
      <c r="C28" s="7"/>
      <c r="D28" s="8"/>
      <c r="E28" s="453"/>
      <c r="F28" s="90"/>
      <c r="H28" s="588"/>
      <c r="I28" s="505"/>
    </row>
    <row r="29" spans="1:9" s="70" customFormat="1" ht="52.5" customHeight="1">
      <c r="A29" s="7">
        <v>16</v>
      </c>
      <c r="B29" s="435" t="s">
        <v>258</v>
      </c>
      <c r="C29" s="75" t="s">
        <v>240</v>
      </c>
      <c r="D29" s="76">
        <v>2</v>
      </c>
      <c r="E29" s="179"/>
      <c r="F29" s="77"/>
      <c r="H29" s="18"/>
      <c r="I29" s="505"/>
    </row>
    <row r="30" spans="1:12" s="15" customFormat="1" ht="44.25" customHeight="1">
      <c r="A30" s="73">
        <v>17</v>
      </c>
      <c r="B30" s="74" t="s">
        <v>256</v>
      </c>
      <c r="C30" s="75" t="s">
        <v>240</v>
      </c>
      <c r="D30" s="76">
        <v>2</v>
      </c>
      <c r="E30" s="179"/>
      <c r="F30" s="77"/>
      <c r="H30" s="18"/>
      <c r="I30" s="505"/>
      <c r="J30" s="505"/>
      <c r="K30" s="505"/>
      <c r="L30" s="505"/>
    </row>
    <row r="31" spans="1:12" s="15" customFormat="1" ht="30" customHeight="1">
      <c r="A31" s="73">
        <v>18</v>
      </c>
      <c r="B31" s="74" t="s">
        <v>259</v>
      </c>
      <c r="C31" s="73" t="s">
        <v>242</v>
      </c>
      <c r="D31" s="77">
        <v>2</v>
      </c>
      <c r="E31" s="179"/>
      <c r="F31" s="77"/>
      <c r="H31" s="18"/>
      <c r="I31" s="505"/>
      <c r="J31" s="505"/>
      <c r="K31" s="505"/>
      <c r="L31" s="505"/>
    </row>
    <row r="32" spans="1:12" s="15" customFormat="1" ht="27.75" customHeight="1">
      <c r="A32" s="73">
        <v>19</v>
      </c>
      <c r="B32" s="111" t="s">
        <v>260</v>
      </c>
      <c r="C32" s="73" t="s">
        <v>242</v>
      </c>
      <c r="D32" s="77">
        <v>2</v>
      </c>
      <c r="E32" s="179"/>
      <c r="F32" s="77"/>
      <c r="H32" s="18"/>
      <c r="I32" s="505"/>
      <c r="J32" s="505"/>
      <c r="K32" s="505"/>
      <c r="L32" s="505"/>
    </row>
    <row r="33" spans="1:9" s="70" customFormat="1" ht="21" customHeight="1">
      <c r="A33" s="7"/>
      <c r="B33" s="161" t="s">
        <v>262</v>
      </c>
      <c r="C33" s="7"/>
      <c r="D33" s="8"/>
      <c r="E33" s="453"/>
      <c r="F33" s="90"/>
      <c r="H33" s="588"/>
      <c r="I33" s="505"/>
    </row>
    <row r="34" spans="1:9" s="70" customFormat="1" ht="23.25" customHeight="1">
      <c r="A34" s="7">
        <v>20</v>
      </c>
      <c r="B34" s="435" t="s">
        <v>263</v>
      </c>
      <c r="C34" s="73" t="s">
        <v>29</v>
      </c>
      <c r="D34" s="8">
        <v>1</v>
      </c>
      <c r="E34" s="453"/>
      <c r="F34" s="77"/>
      <c r="H34" s="588"/>
      <c r="I34" s="505"/>
    </row>
    <row r="35" spans="1:9" s="70" customFormat="1" ht="24" customHeight="1">
      <c r="A35" s="7">
        <v>21</v>
      </c>
      <c r="B35" s="435" t="s">
        <v>264</v>
      </c>
      <c r="C35" s="73" t="s">
        <v>29</v>
      </c>
      <c r="D35" s="8">
        <v>2</v>
      </c>
      <c r="E35" s="453"/>
      <c r="F35" s="77"/>
      <c r="H35" s="588"/>
      <c r="I35" s="505"/>
    </row>
    <row r="36" spans="1:12" ht="13.5">
      <c r="A36" s="108"/>
      <c r="B36" s="87" t="s">
        <v>23</v>
      </c>
      <c r="C36" s="82"/>
      <c r="D36" s="95"/>
      <c r="E36" s="84"/>
      <c r="F36" s="98"/>
      <c r="H36" s="532"/>
      <c r="I36" s="532"/>
      <c r="J36" s="532"/>
      <c r="K36" s="532"/>
      <c r="L36" s="532"/>
    </row>
    <row r="37" spans="8:12" ht="12.75">
      <c r="H37" s="62"/>
      <c r="I37" s="62"/>
      <c r="J37" s="62"/>
      <c r="K37" s="62"/>
      <c r="L37" s="62"/>
    </row>
    <row r="38" spans="8:12" ht="12.75">
      <c r="H38" s="62"/>
      <c r="I38" s="62"/>
      <c r="J38" s="62"/>
      <c r="K38" s="62"/>
      <c r="L38" s="62"/>
    </row>
    <row r="39" spans="1:12" ht="13.5">
      <c r="A39"/>
      <c r="B39" s="673" t="s">
        <v>6</v>
      </c>
      <c r="C39" s="681"/>
      <c r="D39" s="673"/>
      <c r="E39" s="673"/>
      <c r="F39" s="673"/>
      <c r="H39" s="62"/>
      <c r="I39" s="62"/>
      <c r="J39" s="62"/>
      <c r="K39" s="62"/>
      <c r="L39" s="62"/>
    </row>
  </sheetData>
  <sheetProtection/>
  <mergeCells count="13">
    <mergeCell ref="B39:C39"/>
    <mergeCell ref="D39:F39"/>
    <mergeCell ref="D6:D7"/>
    <mergeCell ref="E6:E7"/>
    <mergeCell ref="F6:F7"/>
    <mergeCell ref="B5:F5"/>
    <mergeCell ref="B6:B7"/>
    <mergeCell ref="A6:A7"/>
    <mergeCell ref="C6:C7"/>
    <mergeCell ref="A1:F1"/>
    <mergeCell ref="A2:F2"/>
    <mergeCell ref="A3:F3"/>
    <mergeCell ref="D4:F4"/>
  </mergeCells>
  <printOptions/>
  <pageMargins left="0.45" right="0" top="0.5" bottom="0.5" header="0.3" footer="0.3"/>
  <pageSetup horizontalDpi="600" verticalDpi="600" orientation="portrait" scale="91" r:id="rId1"/>
  <headerFooter>
    <oddHeader>&amp;Cსაგანმანათლებლო და სამეცნიერო ინფრასტრუქტურის განვითარების სააგენტო</oddHeader>
    <oddFooter>&amp;Lხარჯთაღრიცხვა&amp;R&amp;P/&amp;N</oddFooter>
  </headerFooter>
</worksheet>
</file>

<file path=xl/worksheets/sheet23.xml><?xml version="1.0" encoding="utf-8"?>
<worksheet xmlns="http://schemas.openxmlformats.org/spreadsheetml/2006/main" xmlns:r="http://schemas.openxmlformats.org/officeDocument/2006/relationships">
  <sheetPr>
    <tabColor rgb="FF92D050"/>
  </sheetPr>
  <dimension ref="A1:L72"/>
  <sheetViews>
    <sheetView zoomScaleSheetLayoutView="100" zoomScalePageLayoutView="0" workbookViewId="0" topLeftCell="A1">
      <selection activeCell="V6" sqref="V6"/>
    </sheetView>
  </sheetViews>
  <sheetFormatPr defaultColWidth="2.375" defaultRowHeight="12.75"/>
  <cols>
    <col min="1" max="1" width="3.00390625" style="43" customWidth="1"/>
    <col min="2" max="2" width="46.25390625" style="13" customWidth="1"/>
    <col min="3" max="3" width="8.25390625" style="13" customWidth="1"/>
    <col min="4" max="4" width="11.75390625" style="13" customWidth="1"/>
    <col min="5" max="5" width="9.625" style="13" bestFit="1" customWidth="1"/>
    <col min="6" max="6" width="12.75390625" style="13" customWidth="1"/>
    <col min="7" max="7" width="6.125" style="0" customWidth="1"/>
    <col min="8" max="10" width="4.625" style="0" customWidth="1"/>
  </cols>
  <sheetData>
    <row r="1" spans="1:6" s="14" customFormat="1" ht="39.75" customHeight="1">
      <c r="A1" s="655" t="s">
        <v>499</v>
      </c>
      <c r="B1" s="655"/>
      <c r="C1" s="655"/>
      <c r="D1" s="655"/>
      <c r="E1" s="655"/>
      <c r="F1" s="655"/>
    </row>
    <row r="2" spans="1:6" ht="23.25" customHeight="1">
      <c r="A2" s="655" t="s">
        <v>684</v>
      </c>
      <c r="B2" s="655"/>
      <c r="C2" s="655"/>
      <c r="D2" s="655"/>
      <c r="E2" s="655"/>
      <c r="F2" s="655"/>
    </row>
    <row r="3" spans="1:6" ht="16.5" customHeight="1">
      <c r="A3" s="656" t="s">
        <v>685</v>
      </c>
      <c r="B3" s="656"/>
      <c r="C3" s="656"/>
      <c r="D3" s="656"/>
      <c r="E3" s="656"/>
      <c r="F3" s="656"/>
    </row>
    <row r="4" spans="1:6" ht="13.5">
      <c r="A4" s="64"/>
      <c r="B4" s="67"/>
      <c r="C4" s="293"/>
      <c r="D4" s="664"/>
      <c r="E4" s="664"/>
      <c r="F4" s="664"/>
    </row>
    <row r="5" spans="1:6" ht="14.25" customHeight="1">
      <c r="A5" s="336"/>
      <c r="B5" s="414"/>
      <c r="C5" s="294"/>
      <c r="D5" s="316"/>
      <c r="E5" s="710"/>
      <c r="F5" s="710"/>
    </row>
    <row r="6" spans="1:6" ht="34.5" customHeight="1">
      <c r="A6" s="662" t="s">
        <v>9</v>
      </c>
      <c r="B6" s="651" t="s">
        <v>771</v>
      </c>
      <c r="C6" s="651" t="s">
        <v>2</v>
      </c>
      <c r="D6" s="651" t="s">
        <v>772</v>
      </c>
      <c r="E6" s="654" t="s">
        <v>773</v>
      </c>
      <c r="F6" s="654" t="s">
        <v>774</v>
      </c>
    </row>
    <row r="7" spans="1:6" ht="21" customHeight="1">
      <c r="A7" s="662"/>
      <c r="B7" s="651"/>
      <c r="C7" s="651"/>
      <c r="D7" s="653"/>
      <c r="E7" s="653"/>
      <c r="F7" s="653"/>
    </row>
    <row r="8" spans="1:12" ht="12.75">
      <c r="A8" s="7" t="s">
        <v>4</v>
      </c>
      <c r="B8" s="7">
        <v>2</v>
      </c>
      <c r="C8" s="7">
        <v>3</v>
      </c>
      <c r="D8" s="8">
        <v>4</v>
      </c>
      <c r="E8" s="9" t="s">
        <v>17</v>
      </c>
      <c r="F8" s="10">
        <v>6</v>
      </c>
      <c r="H8" s="532"/>
      <c r="I8" s="532"/>
      <c r="J8" s="532"/>
      <c r="K8" s="532"/>
      <c r="L8" s="532"/>
    </row>
    <row r="9" spans="1:12" ht="27">
      <c r="A9" s="73">
        <v>1</v>
      </c>
      <c r="B9" s="74" t="s">
        <v>686</v>
      </c>
      <c r="C9" s="75" t="s">
        <v>12</v>
      </c>
      <c r="D9" s="94">
        <v>141</v>
      </c>
      <c r="E9" s="94"/>
      <c r="F9" s="181"/>
      <c r="H9" s="503"/>
      <c r="I9" s="589"/>
      <c r="J9" s="532"/>
      <c r="K9" s="532"/>
      <c r="L9" s="532"/>
    </row>
    <row r="10" spans="1:12" ht="13.5">
      <c r="A10" s="73">
        <v>2</v>
      </c>
      <c r="B10" s="74" t="s">
        <v>687</v>
      </c>
      <c r="C10" s="75" t="s">
        <v>20</v>
      </c>
      <c r="D10" s="94">
        <f>D9*1.8</f>
        <v>253.8</v>
      </c>
      <c r="E10" s="94"/>
      <c r="F10" s="181"/>
      <c r="H10" s="503"/>
      <c r="I10" s="589"/>
      <c r="J10" s="532"/>
      <c r="K10" s="532"/>
      <c r="L10" s="532"/>
    </row>
    <row r="11" spans="1:12" ht="13.5">
      <c r="A11" s="73">
        <v>3</v>
      </c>
      <c r="B11" s="74" t="s">
        <v>646</v>
      </c>
      <c r="C11" s="75" t="s">
        <v>12</v>
      </c>
      <c r="D11" s="94">
        <v>141</v>
      </c>
      <c r="E11" s="94"/>
      <c r="F11" s="181"/>
      <c r="H11" s="503"/>
      <c r="I11" s="589"/>
      <c r="J11" s="532"/>
      <c r="K11" s="532"/>
      <c r="L11" s="532"/>
    </row>
    <row r="12" spans="1:12" s="68" customFormat="1" ht="13.5">
      <c r="A12" s="138">
        <v>4</v>
      </c>
      <c r="B12" s="182" t="s">
        <v>688</v>
      </c>
      <c r="C12" s="138" t="s">
        <v>12</v>
      </c>
      <c r="D12" s="335">
        <v>15.3</v>
      </c>
      <c r="E12" s="181"/>
      <c r="F12" s="181"/>
      <c r="H12" s="489"/>
      <c r="I12" s="589"/>
      <c r="J12" s="526"/>
      <c r="K12" s="526"/>
      <c r="L12" s="526"/>
    </row>
    <row r="13" spans="1:12" s="68" customFormat="1" ht="13.5">
      <c r="A13" s="138">
        <v>5</v>
      </c>
      <c r="B13" s="182" t="s">
        <v>39</v>
      </c>
      <c r="C13" s="138" t="s">
        <v>12</v>
      </c>
      <c r="D13" s="335">
        <v>5.7</v>
      </c>
      <c r="E13" s="181"/>
      <c r="F13" s="181"/>
      <c r="H13" s="489"/>
      <c r="I13" s="589"/>
      <c r="J13" s="526"/>
      <c r="K13" s="526"/>
      <c r="L13" s="526"/>
    </row>
    <row r="14" spans="1:12" s="129" customFormat="1" ht="27">
      <c r="A14" s="138">
        <v>6</v>
      </c>
      <c r="B14" s="143" t="s">
        <v>81</v>
      </c>
      <c r="C14" s="138" t="s">
        <v>20</v>
      </c>
      <c r="D14" s="197">
        <f>(D12-D13)*1.8</f>
        <v>17.280000000000005</v>
      </c>
      <c r="E14" s="181"/>
      <c r="F14" s="181"/>
      <c r="H14" s="489"/>
      <c r="I14" s="589"/>
      <c r="J14" s="520"/>
      <c r="K14" s="520"/>
      <c r="L14" s="520"/>
    </row>
    <row r="15" spans="1:12" s="68" customFormat="1" ht="13.5">
      <c r="A15" s="138">
        <v>7</v>
      </c>
      <c r="B15" s="182" t="s">
        <v>689</v>
      </c>
      <c r="C15" s="138" t="s">
        <v>20</v>
      </c>
      <c r="D15" s="181">
        <f>D14</f>
        <v>17.280000000000005</v>
      </c>
      <c r="E15" s="181"/>
      <c r="F15" s="181"/>
      <c r="H15" s="489"/>
      <c r="I15" s="589"/>
      <c r="J15" s="526"/>
      <c r="K15" s="526"/>
      <c r="L15" s="526"/>
    </row>
    <row r="16" spans="1:12" s="106" customFormat="1" ht="27">
      <c r="A16" s="138">
        <v>8</v>
      </c>
      <c r="B16" s="182" t="s">
        <v>690</v>
      </c>
      <c r="C16" s="138" t="s">
        <v>12</v>
      </c>
      <c r="D16" s="335">
        <v>9.6</v>
      </c>
      <c r="E16" s="181"/>
      <c r="F16" s="181"/>
      <c r="H16" s="489"/>
      <c r="I16" s="589"/>
      <c r="J16" s="525"/>
      <c r="K16" s="525"/>
      <c r="L16" s="525"/>
    </row>
    <row r="17" spans="1:12" s="106" customFormat="1" ht="27">
      <c r="A17" s="138">
        <v>9</v>
      </c>
      <c r="B17" s="182" t="s">
        <v>740</v>
      </c>
      <c r="C17" s="304" t="s">
        <v>28</v>
      </c>
      <c r="D17" s="197">
        <v>106.4</v>
      </c>
      <c r="E17" s="181"/>
      <c r="F17" s="181"/>
      <c r="H17" s="489"/>
      <c r="I17" s="589"/>
      <c r="J17" s="525"/>
      <c r="K17" s="525"/>
      <c r="L17" s="525"/>
    </row>
    <row r="18" spans="1:12" s="106" customFormat="1" ht="13.5">
      <c r="A18" s="138"/>
      <c r="B18" s="143" t="s">
        <v>741</v>
      </c>
      <c r="C18" s="304" t="s">
        <v>691</v>
      </c>
      <c r="D18" s="181">
        <v>144</v>
      </c>
      <c r="E18" s="181"/>
      <c r="F18" s="181"/>
      <c r="H18" s="489"/>
      <c r="I18" s="589"/>
      <c r="J18" s="525"/>
      <c r="K18" s="525"/>
      <c r="L18" s="525"/>
    </row>
    <row r="19" spans="1:12" s="106" customFormat="1" ht="13.5">
      <c r="A19" s="138"/>
      <c r="B19" s="143" t="s">
        <v>742</v>
      </c>
      <c r="C19" s="304" t="s">
        <v>691</v>
      </c>
      <c r="D19" s="181">
        <v>520</v>
      </c>
      <c r="E19" s="181"/>
      <c r="F19" s="181"/>
      <c r="H19" s="489"/>
      <c r="I19" s="589"/>
      <c r="J19" s="525"/>
      <c r="K19" s="525"/>
      <c r="L19" s="525"/>
    </row>
    <row r="20" spans="1:12" s="106" customFormat="1" ht="13.5">
      <c r="A20" s="138"/>
      <c r="B20" s="143" t="s">
        <v>743</v>
      </c>
      <c r="C20" s="304" t="s">
        <v>28</v>
      </c>
      <c r="D20" s="181">
        <v>412</v>
      </c>
      <c r="E20" s="181"/>
      <c r="F20" s="181"/>
      <c r="H20" s="489"/>
      <c r="I20" s="589"/>
      <c r="J20" s="525"/>
      <c r="K20" s="525"/>
      <c r="L20" s="525"/>
    </row>
    <row r="21" spans="1:12" s="106" customFormat="1" ht="13.5">
      <c r="A21" s="138"/>
      <c r="B21" s="143" t="s">
        <v>744</v>
      </c>
      <c r="C21" s="138" t="s">
        <v>10</v>
      </c>
      <c r="D21" s="181">
        <v>520</v>
      </c>
      <c r="E21" s="181"/>
      <c r="F21" s="181"/>
      <c r="H21" s="489"/>
      <c r="I21" s="589"/>
      <c r="J21" s="525"/>
      <c r="K21" s="525"/>
      <c r="L21" s="525"/>
    </row>
    <row r="22" spans="1:12" s="106" customFormat="1" ht="13.5">
      <c r="A22" s="138"/>
      <c r="B22" s="143" t="s">
        <v>745</v>
      </c>
      <c r="C22" s="138" t="s">
        <v>29</v>
      </c>
      <c r="D22" s="181">
        <v>2</v>
      </c>
      <c r="E22" s="181"/>
      <c r="F22" s="181"/>
      <c r="H22" s="489"/>
      <c r="I22" s="589"/>
      <c r="J22" s="525"/>
      <c r="K22" s="525"/>
      <c r="L22" s="525"/>
    </row>
    <row r="23" spans="1:12" s="106" customFormat="1" ht="13.5">
      <c r="A23" s="138"/>
      <c r="B23" s="143" t="s">
        <v>746</v>
      </c>
      <c r="C23" s="138" t="s">
        <v>29</v>
      </c>
      <c r="D23" s="181">
        <v>1</v>
      </c>
      <c r="E23" s="181"/>
      <c r="F23" s="181"/>
      <c r="H23" s="489"/>
      <c r="I23" s="589"/>
      <c r="J23" s="525"/>
      <c r="K23" s="525"/>
      <c r="L23" s="525"/>
    </row>
    <row r="24" spans="1:12" ht="27">
      <c r="A24" s="12">
        <v>10</v>
      </c>
      <c r="B24" s="268" t="s">
        <v>694</v>
      </c>
      <c r="C24" s="11" t="s">
        <v>695</v>
      </c>
      <c r="D24" s="309">
        <f>561*0.15</f>
        <v>84.14999999999999</v>
      </c>
      <c r="E24" s="337"/>
      <c r="F24" s="181"/>
      <c r="H24" s="590"/>
      <c r="I24" s="589"/>
      <c r="J24" s="532"/>
      <c r="K24" s="532"/>
      <c r="L24" s="532"/>
    </row>
    <row r="25" spans="1:12" ht="13.5">
      <c r="A25" s="12">
        <v>11</v>
      </c>
      <c r="B25" s="268" t="s">
        <v>696</v>
      </c>
      <c r="C25" s="11" t="s">
        <v>695</v>
      </c>
      <c r="D25" s="309">
        <f>561*0.02</f>
        <v>11.22</v>
      </c>
      <c r="E25" s="337"/>
      <c r="F25" s="181"/>
      <c r="H25" s="590"/>
      <c r="I25" s="589"/>
      <c r="J25" s="532"/>
      <c r="K25" s="532"/>
      <c r="L25" s="532"/>
    </row>
    <row r="26" spans="1:12" ht="54">
      <c r="A26" s="12">
        <v>12</v>
      </c>
      <c r="B26" s="268" t="s">
        <v>697</v>
      </c>
      <c r="C26" s="11" t="s">
        <v>698</v>
      </c>
      <c r="D26" s="309">
        <v>561</v>
      </c>
      <c r="E26" s="337"/>
      <c r="F26" s="181"/>
      <c r="H26" s="590"/>
      <c r="I26" s="589"/>
      <c r="J26" s="532"/>
      <c r="K26" s="532"/>
      <c r="L26" s="532"/>
    </row>
    <row r="27" spans="1:12" ht="13.5">
      <c r="A27" s="278"/>
      <c r="B27" s="338" t="s">
        <v>699</v>
      </c>
      <c r="C27" s="339" t="s">
        <v>700</v>
      </c>
      <c r="D27" s="340">
        <v>3.805</v>
      </c>
      <c r="E27" s="337"/>
      <c r="F27" s="309"/>
      <c r="H27" s="590"/>
      <c r="I27" s="589"/>
      <c r="J27" s="532"/>
      <c r="K27" s="532"/>
      <c r="L27" s="532"/>
    </row>
    <row r="28" spans="1:12" ht="27">
      <c r="A28" s="210">
        <v>13</v>
      </c>
      <c r="B28" s="242" t="s">
        <v>701</v>
      </c>
      <c r="C28" s="93" t="s">
        <v>698</v>
      </c>
      <c r="D28" s="309">
        <v>512</v>
      </c>
      <c r="E28" s="337"/>
      <c r="F28" s="309"/>
      <c r="H28" s="590"/>
      <c r="I28" s="589"/>
      <c r="J28" s="532"/>
      <c r="K28" s="532"/>
      <c r="L28" s="532"/>
    </row>
    <row r="29" spans="1:12" s="68" customFormat="1" ht="13.5">
      <c r="A29" s="138">
        <v>14</v>
      </c>
      <c r="B29" s="182" t="s">
        <v>702</v>
      </c>
      <c r="C29" s="138" t="s">
        <v>12</v>
      </c>
      <c r="D29" s="335">
        <v>5.12</v>
      </c>
      <c r="E29" s="181"/>
      <c r="F29" s="309"/>
      <c r="H29" s="489"/>
      <c r="I29" s="589"/>
      <c r="J29" s="526"/>
      <c r="K29" s="526"/>
      <c r="L29" s="526"/>
    </row>
    <row r="30" spans="1:12" s="106" customFormat="1" ht="27">
      <c r="A30" s="138">
        <v>15</v>
      </c>
      <c r="B30" s="182" t="s">
        <v>703</v>
      </c>
      <c r="C30" s="138" t="s">
        <v>10</v>
      </c>
      <c r="D30" s="181">
        <v>190</v>
      </c>
      <c r="E30" s="181"/>
      <c r="F30" s="309"/>
      <c r="H30" s="489"/>
      <c r="I30" s="589"/>
      <c r="J30" s="525"/>
      <c r="K30" s="525"/>
      <c r="L30" s="525"/>
    </row>
    <row r="31" spans="1:12" ht="13.5">
      <c r="A31" s="11">
        <v>16</v>
      </c>
      <c r="B31" s="268" t="s">
        <v>704</v>
      </c>
      <c r="C31" s="268" t="s">
        <v>29</v>
      </c>
      <c r="D31" s="309">
        <v>2</v>
      </c>
      <c r="E31" s="309"/>
      <c r="F31" s="309"/>
      <c r="H31" s="494"/>
      <c r="I31" s="589"/>
      <c r="J31" s="532"/>
      <c r="K31" s="532"/>
      <c r="L31" s="532"/>
    </row>
    <row r="32" spans="1:12" ht="13.5">
      <c r="A32" s="11">
        <v>17</v>
      </c>
      <c r="B32" s="268" t="s">
        <v>705</v>
      </c>
      <c r="C32" s="268" t="s">
        <v>29</v>
      </c>
      <c r="D32" s="309">
        <v>2</v>
      </c>
      <c r="E32" s="309"/>
      <c r="F32" s="309"/>
      <c r="H32" s="494"/>
      <c r="I32" s="589"/>
      <c r="J32" s="532"/>
      <c r="K32" s="532"/>
      <c r="L32" s="532"/>
    </row>
    <row r="33" spans="1:12" ht="13.5">
      <c r="A33" s="341"/>
      <c r="B33" s="343" t="s">
        <v>3</v>
      </c>
      <c r="C33" s="342"/>
      <c r="D33" s="344"/>
      <c r="E33" s="345"/>
      <c r="F33" s="344"/>
      <c r="H33" s="532"/>
      <c r="I33" s="532"/>
      <c r="J33" s="532"/>
      <c r="K33" s="532"/>
      <c r="L33" s="532"/>
    </row>
    <row r="34" spans="1:12" s="55" customFormat="1" ht="13.5">
      <c r="A34" s="149"/>
      <c r="B34" s="347"/>
      <c r="C34" s="348"/>
      <c r="D34" s="349"/>
      <c r="E34" s="350"/>
      <c r="F34" s="350"/>
      <c r="H34" s="312"/>
      <c r="I34" s="312"/>
      <c r="J34" s="312"/>
      <c r="K34" s="312"/>
      <c r="L34" s="312"/>
    </row>
    <row r="35" spans="1:12" s="55" customFormat="1" ht="13.5">
      <c r="A35" s="91"/>
      <c r="B35" s="595" t="s">
        <v>671</v>
      </c>
      <c r="D35" s="329"/>
      <c r="E35" s="329"/>
      <c r="F35" s="596"/>
      <c r="H35" s="312"/>
      <c r="I35" s="312"/>
      <c r="J35" s="312"/>
      <c r="K35" s="312"/>
      <c r="L35" s="312"/>
    </row>
    <row r="36" spans="1:6" s="355" customFormat="1" ht="13.5">
      <c r="A36" s="351"/>
      <c r="B36" s="352"/>
      <c r="C36" s="351"/>
      <c r="D36" s="353"/>
      <c r="E36" s="354"/>
      <c r="F36" s="354"/>
    </row>
    <row r="37" spans="1:12" ht="13.5">
      <c r="A37" s="25"/>
      <c r="H37" s="532"/>
      <c r="I37" s="532"/>
      <c r="J37" s="532"/>
      <c r="K37" s="532"/>
      <c r="L37" s="532"/>
    </row>
    <row r="38" spans="1:12" ht="13.5">
      <c r="A38" s="25"/>
      <c r="H38" s="532"/>
      <c r="I38" s="532"/>
      <c r="J38" s="532"/>
      <c r="K38" s="532"/>
      <c r="L38" s="532"/>
    </row>
    <row r="39" spans="1:12" ht="13.5">
      <c r="A39" s="25"/>
      <c r="H39" s="532"/>
      <c r="I39" s="532"/>
      <c r="J39" s="532"/>
      <c r="K39" s="532"/>
      <c r="L39" s="532"/>
    </row>
    <row r="40" spans="1:12" ht="13.5">
      <c r="A40" s="25"/>
      <c r="H40" s="532"/>
      <c r="I40" s="532"/>
      <c r="J40" s="532"/>
      <c r="K40" s="532"/>
      <c r="L40" s="532"/>
    </row>
    <row r="41" spans="1:12" ht="13.5">
      <c r="A41" s="25"/>
      <c r="H41" s="532"/>
      <c r="I41" s="532"/>
      <c r="J41" s="532"/>
      <c r="K41" s="532"/>
      <c r="L41" s="532"/>
    </row>
    <row r="42" spans="1:12" ht="13.5">
      <c r="A42" s="25"/>
      <c r="H42" s="532"/>
      <c r="I42" s="532"/>
      <c r="J42" s="532"/>
      <c r="K42" s="532"/>
      <c r="L42" s="532"/>
    </row>
    <row r="43" spans="1:12" ht="13.5">
      <c r="A43" s="25"/>
      <c r="H43" s="532"/>
      <c r="I43" s="532"/>
      <c r="J43" s="532"/>
      <c r="K43" s="532"/>
      <c r="L43" s="532"/>
    </row>
    <row r="44" spans="1:12" ht="13.5">
      <c r="A44" s="25"/>
      <c r="H44" s="532"/>
      <c r="I44" s="532"/>
      <c r="J44" s="532"/>
      <c r="K44" s="532"/>
      <c r="L44" s="532"/>
    </row>
    <row r="45" spans="1:12" ht="13.5">
      <c r="A45" s="25"/>
      <c r="H45" s="532"/>
      <c r="I45" s="532"/>
      <c r="J45" s="532"/>
      <c r="K45" s="532"/>
      <c r="L45" s="532"/>
    </row>
    <row r="46" spans="1:12" ht="13.5">
      <c r="A46" s="25"/>
      <c r="H46" s="532"/>
      <c r="I46" s="532"/>
      <c r="J46" s="532"/>
      <c r="K46" s="532"/>
      <c r="L46" s="532"/>
    </row>
    <row r="47" spans="1:12" ht="13.5">
      <c r="A47" s="25"/>
      <c r="H47" s="532"/>
      <c r="I47" s="532"/>
      <c r="J47" s="532"/>
      <c r="K47" s="532"/>
      <c r="L47" s="532"/>
    </row>
    <row r="48" spans="1:12" ht="13.5">
      <c r="A48" s="25"/>
      <c r="H48" s="532"/>
      <c r="I48" s="532"/>
      <c r="J48" s="532"/>
      <c r="K48" s="532"/>
      <c r="L48" s="532"/>
    </row>
    <row r="49" spans="1:12" ht="13.5">
      <c r="A49" s="25"/>
      <c r="H49" s="532"/>
      <c r="I49" s="532"/>
      <c r="J49" s="532"/>
      <c r="K49" s="532"/>
      <c r="L49" s="532"/>
    </row>
    <row r="50" spans="1:12" ht="13.5">
      <c r="A50" s="25"/>
      <c r="H50" s="532"/>
      <c r="I50" s="532"/>
      <c r="J50" s="532"/>
      <c r="K50" s="532"/>
      <c r="L50" s="532"/>
    </row>
    <row r="51" spans="1:12" ht="13.5">
      <c r="A51" s="25"/>
      <c r="H51" s="532"/>
      <c r="I51" s="532"/>
      <c r="J51" s="532"/>
      <c r="K51" s="532"/>
      <c r="L51" s="532"/>
    </row>
    <row r="52" spans="1:12" ht="13.5">
      <c r="A52" s="25"/>
      <c r="H52" s="532"/>
      <c r="I52" s="532"/>
      <c r="J52" s="532"/>
      <c r="K52" s="532"/>
      <c r="L52" s="532"/>
    </row>
    <row r="53" spans="1:12" ht="13.5">
      <c r="A53" s="25"/>
      <c r="H53" s="532"/>
      <c r="I53" s="532"/>
      <c r="J53" s="532"/>
      <c r="K53" s="532"/>
      <c r="L53" s="532"/>
    </row>
    <row r="54" spans="1:12" ht="13.5">
      <c r="A54" s="25"/>
      <c r="H54" s="532"/>
      <c r="I54" s="532"/>
      <c r="J54" s="532"/>
      <c r="K54" s="532"/>
      <c r="L54" s="532"/>
    </row>
    <row r="55" spans="1:12" ht="13.5">
      <c r="A55" s="25"/>
      <c r="H55" s="532"/>
      <c r="I55" s="532"/>
      <c r="J55" s="532"/>
      <c r="K55" s="532"/>
      <c r="L55" s="532"/>
    </row>
    <row r="56" spans="1:12" ht="13.5">
      <c r="A56" s="25"/>
      <c r="H56" s="532"/>
      <c r="I56" s="532"/>
      <c r="J56" s="532"/>
      <c r="K56" s="532"/>
      <c r="L56" s="532"/>
    </row>
    <row r="57" spans="1:12" ht="13.5">
      <c r="A57" s="25"/>
      <c r="H57" s="532"/>
      <c r="I57" s="532"/>
      <c r="J57" s="532"/>
      <c r="K57" s="532"/>
      <c r="L57" s="532"/>
    </row>
    <row r="58" spans="1:12" ht="13.5">
      <c r="A58" s="25"/>
      <c r="H58" s="532"/>
      <c r="I58" s="532"/>
      <c r="J58" s="532"/>
      <c r="K58" s="532"/>
      <c r="L58" s="532"/>
    </row>
    <row r="59" spans="1:12" ht="13.5">
      <c r="A59" s="25"/>
      <c r="H59" s="532"/>
      <c r="I59" s="532"/>
      <c r="J59" s="532"/>
      <c r="K59" s="532"/>
      <c r="L59" s="532"/>
    </row>
    <row r="60" spans="1:12" ht="13.5">
      <c r="A60" s="25"/>
      <c r="H60" s="532"/>
      <c r="I60" s="532"/>
      <c r="J60" s="532"/>
      <c r="K60" s="532"/>
      <c r="L60" s="532"/>
    </row>
    <row r="61" spans="1:12" ht="13.5">
      <c r="A61" s="25"/>
      <c r="H61" s="532"/>
      <c r="I61" s="532"/>
      <c r="J61" s="532"/>
      <c r="K61" s="532"/>
      <c r="L61" s="532"/>
    </row>
    <row r="62" spans="1:12" ht="13.5">
      <c r="A62" s="25"/>
      <c r="H62" s="532"/>
      <c r="I62" s="532"/>
      <c r="J62" s="532"/>
      <c r="K62" s="532"/>
      <c r="L62" s="532"/>
    </row>
    <row r="63" spans="1:12" ht="13.5">
      <c r="A63" s="25"/>
      <c r="H63" s="532"/>
      <c r="I63" s="532"/>
      <c r="J63" s="532"/>
      <c r="K63" s="532"/>
      <c r="L63" s="532"/>
    </row>
    <row r="64" spans="1:12" ht="13.5">
      <c r="A64" s="25"/>
      <c r="H64" s="532"/>
      <c r="I64" s="532"/>
      <c r="J64" s="532"/>
      <c r="K64" s="532"/>
      <c r="L64" s="532"/>
    </row>
    <row r="65" spans="1:12" ht="13.5">
      <c r="A65" s="25"/>
      <c r="H65" s="532"/>
      <c r="I65" s="532"/>
      <c r="J65" s="532"/>
      <c r="K65" s="532"/>
      <c r="L65" s="532"/>
    </row>
    <row r="66" spans="1:12" ht="13.5">
      <c r="A66" s="25"/>
      <c r="H66" s="532"/>
      <c r="I66" s="532"/>
      <c r="J66" s="532"/>
      <c r="K66" s="532"/>
      <c r="L66" s="532"/>
    </row>
    <row r="67" spans="1:12" ht="13.5">
      <c r="A67" s="25"/>
      <c r="H67" s="532"/>
      <c r="I67" s="532"/>
      <c r="J67" s="532"/>
      <c r="K67" s="532"/>
      <c r="L67" s="532"/>
    </row>
    <row r="68" spans="1:12" ht="13.5">
      <c r="A68" s="25"/>
      <c r="H68" s="532"/>
      <c r="I68" s="532"/>
      <c r="J68" s="532"/>
      <c r="K68" s="532"/>
      <c r="L68" s="532"/>
    </row>
    <row r="69" ht="13.5">
      <c r="A69" s="25"/>
    </row>
    <row r="70" ht="13.5">
      <c r="A70" s="25"/>
    </row>
    <row r="71" ht="13.5">
      <c r="A71" s="25"/>
    </row>
    <row r="72" ht="13.5">
      <c r="A72" s="25"/>
    </row>
  </sheetData>
  <sheetProtection/>
  <mergeCells count="11">
    <mergeCell ref="B6:B7"/>
    <mergeCell ref="C6:C7"/>
    <mergeCell ref="D6:D7"/>
    <mergeCell ref="E6:E7"/>
    <mergeCell ref="F6:F7"/>
    <mergeCell ref="A1:F1"/>
    <mergeCell ref="A2:F2"/>
    <mergeCell ref="A3:F3"/>
    <mergeCell ref="D4:F4"/>
    <mergeCell ref="E5:F5"/>
    <mergeCell ref="A6:A7"/>
  </mergeCells>
  <printOptions/>
  <pageMargins left="0.45" right="0.45"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92D050"/>
  </sheetPr>
  <dimension ref="A1:N107"/>
  <sheetViews>
    <sheetView zoomScaleSheetLayoutView="110" zoomScalePageLayoutView="0" workbookViewId="0" topLeftCell="A1">
      <selection activeCell="I9" sqref="I9"/>
    </sheetView>
  </sheetViews>
  <sheetFormatPr defaultColWidth="9.00390625" defaultRowHeight="12.75"/>
  <cols>
    <col min="1" max="1" width="4.375" style="13" customWidth="1"/>
    <col min="2" max="2" width="46.25390625" style="13" customWidth="1"/>
    <col min="3" max="3" width="8.25390625" style="13" customWidth="1"/>
    <col min="4" max="4" width="10.75390625" style="13" customWidth="1"/>
    <col min="5" max="5" width="11.25390625" style="13" customWidth="1"/>
    <col min="6" max="6" width="11.75390625" style="13" customWidth="1"/>
    <col min="7" max="7" width="9.125" style="13" customWidth="1"/>
    <col min="8" max="8" width="12.875" style="13" customWidth="1"/>
    <col min="9" max="9" width="9.125" style="13" customWidth="1"/>
    <col min="10" max="10" width="9.625" style="13" bestFit="1" customWidth="1"/>
    <col min="11" max="16384" width="9.125" style="13" customWidth="1"/>
  </cols>
  <sheetData>
    <row r="1" spans="1:6" s="14" customFormat="1" ht="39" customHeight="1">
      <c r="A1" s="655" t="s">
        <v>706</v>
      </c>
      <c r="B1" s="655"/>
      <c r="C1" s="655"/>
      <c r="D1" s="655"/>
      <c r="E1" s="655"/>
      <c r="F1" s="655"/>
    </row>
    <row r="2" spans="1:6" s="14" customFormat="1" ht="22.5" customHeight="1">
      <c r="A2" s="656" t="s">
        <v>84</v>
      </c>
      <c r="B2" s="656"/>
      <c r="C2" s="656"/>
      <c r="D2" s="656"/>
      <c r="E2" s="656"/>
      <c r="F2" s="656"/>
    </row>
    <row r="3" spans="1:6" s="14" customFormat="1" ht="22.5" customHeight="1">
      <c r="A3" s="655" t="s">
        <v>708</v>
      </c>
      <c r="B3" s="655"/>
      <c r="C3" s="655"/>
      <c r="D3" s="655"/>
      <c r="E3" s="655"/>
      <c r="F3" s="655"/>
    </row>
    <row r="4" spans="1:6" s="16" customFormat="1" ht="13.5">
      <c r="A4" s="64"/>
      <c r="B4" s="67"/>
      <c r="C4" s="293"/>
      <c r="D4" s="664"/>
      <c r="E4" s="664"/>
      <c r="F4" s="664"/>
    </row>
    <row r="5" spans="1:6" s="14" customFormat="1" ht="41.25" customHeight="1">
      <c r="A5" s="662" t="s">
        <v>9</v>
      </c>
      <c r="B5" s="651" t="s">
        <v>771</v>
      </c>
      <c r="C5" s="651" t="s">
        <v>2</v>
      </c>
      <c r="D5" s="651" t="s">
        <v>772</v>
      </c>
      <c r="E5" s="654" t="s">
        <v>773</v>
      </c>
      <c r="F5" s="654" t="s">
        <v>774</v>
      </c>
    </row>
    <row r="6" spans="1:14" ht="27" customHeight="1">
      <c r="A6" s="662"/>
      <c r="B6" s="651"/>
      <c r="C6" s="651"/>
      <c r="D6" s="653"/>
      <c r="E6" s="653"/>
      <c r="F6" s="653"/>
      <c r="G6" s="568"/>
      <c r="H6" s="62"/>
      <c r="I6" s="62"/>
      <c r="J6" s="62"/>
      <c r="K6" s="62"/>
      <c r="L6" s="62"/>
      <c r="M6" s="62"/>
      <c r="N6" s="62"/>
    </row>
    <row r="7" spans="1:6" s="70" customFormat="1" ht="15">
      <c r="A7" s="7" t="s">
        <v>4</v>
      </c>
      <c r="B7" s="7">
        <v>2</v>
      </c>
      <c r="C7" s="7">
        <v>3</v>
      </c>
      <c r="D7" s="8">
        <v>4</v>
      </c>
      <c r="E7" s="9" t="s">
        <v>17</v>
      </c>
      <c r="F7" s="10">
        <v>6</v>
      </c>
    </row>
    <row r="8" spans="1:14" s="68" customFormat="1" ht="13.5">
      <c r="A8" s="635">
        <v>1</v>
      </c>
      <c r="B8" s="636" t="s">
        <v>688</v>
      </c>
      <c r="C8" s="635" t="s">
        <v>12</v>
      </c>
      <c r="D8" s="637">
        <v>17.2</v>
      </c>
      <c r="E8" s="638"/>
      <c r="F8" s="638"/>
      <c r="G8" s="593"/>
      <c r="H8" s="526"/>
      <c r="I8" s="489"/>
      <c r="J8" s="591"/>
      <c r="K8" s="526"/>
      <c r="L8" s="526"/>
      <c r="M8" s="526"/>
      <c r="N8" s="526"/>
    </row>
    <row r="9" spans="1:14" s="68" customFormat="1" ht="13.5">
      <c r="A9" s="138">
        <v>2</v>
      </c>
      <c r="B9" s="182" t="s">
        <v>39</v>
      </c>
      <c r="C9" s="138" t="s">
        <v>12</v>
      </c>
      <c r="D9" s="335">
        <v>8.6</v>
      </c>
      <c r="E9" s="181"/>
      <c r="F9" s="181"/>
      <c r="G9" s="593"/>
      <c r="H9" s="526"/>
      <c r="I9" s="489"/>
      <c r="J9" s="591"/>
      <c r="K9" s="526"/>
      <c r="L9" s="526"/>
      <c r="M9" s="526"/>
      <c r="N9" s="526"/>
    </row>
    <row r="10" spans="1:14" s="129" customFormat="1" ht="27">
      <c r="A10" s="138">
        <v>3</v>
      </c>
      <c r="B10" s="143" t="s">
        <v>81</v>
      </c>
      <c r="C10" s="138" t="s">
        <v>20</v>
      </c>
      <c r="D10" s="197">
        <f>(D8-D9)*1.8</f>
        <v>15.48</v>
      </c>
      <c r="E10" s="181"/>
      <c r="F10" s="181"/>
      <c r="G10" s="594"/>
      <c r="H10" s="520"/>
      <c r="I10" s="489"/>
      <c r="J10" s="591"/>
      <c r="K10" s="520"/>
      <c r="L10" s="520"/>
      <c r="M10" s="520"/>
      <c r="N10" s="520"/>
    </row>
    <row r="11" spans="1:11" s="68" customFormat="1" ht="13.5">
      <c r="A11" s="138">
        <v>4</v>
      </c>
      <c r="B11" s="182" t="s">
        <v>689</v>
      </c>
      <c r="C11" s="138" t="s">
        <v>20</v>
      </c>
      <c r="D11" s="181">
        <f>D10</f>
        <v>15.48</v>
      </c>
      <c r="E11" s="181"/>
      <c r="F11" s="181"/>
      <c r="G11" s="593"/>
      <c r="H11" s="526"/>
      <c r="I11" s="489"/>
      <c r="J11" s="591"/>
      <c r="K11" s="526"/>
    </row>
    <row r="12" spans="1:11" s="106" customFormat="1" ht="27">
      <c r="A12" s="138">
        <v>5</v>
      </c>
      <c r="B12" s="182" t="s">
        <v>690</v>
      </c>
      <c r="C12" s="138" t="s">
        <v>12</v>
      </c>
      <c r="D12" s="335">
        <v>8.6</v>
      </c>
      <c r="E12" s="181"/>
      <c r="F12" s="181"/>
      <c r="H12" s="525"/>
      <c r="I12" s="491"/>
      <c r="J12" s="591"/>
      <c r="K12" s="525"/>
    </row>
    <row r="13" spans="1:11" s="106" customFormat="1" ht="27">
      <c r="A13" s="138">
        <v>6</v>
      </c>
      <c r="B13" s="182" t="s">
        <v>747</v>
      </c>
      <c r="C13" s="304" t="s">
        <v>28</v>
      </c>
      <c r="D13" s="197">
        <v>344</v>
      </c>
      <c r="E13" s="181"/>
      <c r="F13" s="181"/>
      <c r="H13" s="525"/>
      <c r="I13" s="489"/>
      <c r="J13" s="591"/>
      <c r="K13" s="525"/>
    </row>
    <row r="14" spans="1:11" s="106" customFormat="1" ht="13.5">
      <c r="A14" s="138"/>
      <c r="B14" s="143" t="s">
        <v>748</v>
      </c>
      <c r="C14" s="304" t="s">
        <v>691</v>
      </c>
      <c r="D14" s="181">
        <v>344</v>
      </c>
      <c r="E14" s="181"/>
      <c r="F14" s="181"/>
      <c r="H14" s="525"/>
      <c r="I14" s="489"/>
      <c r="J14" s="591"/>
      <c r="K14" s="525"/>
    </row>
    <row r="15" spans="1:11" s="106" customFormat="1" ht="13.5">
      <c r="A15" s="138"/>
      <c r="B15" s="143" t="s">
        <v>749</v>
      </c>
      <c r="C15" s="304" t="s">
        <v>29</v>
      </c>
      <c r="D15" s="181">
        <v>516</v>
      </c>
      <c r="E15" s="181"/>
      <c r="F15" s="181"/>
      <c r="H15" s="525"/>
      <c r="I15" s="489"/>
      <c r="J15" s="591"/>
      <c r="K15" s="525"/>
    </row>
    <row r="16" spans="1:11" s="106" customFormat="1" ht="13.5">
      <c r="A16" s="138"/>
      <c r="B16" s="143" t="s">
        <v>743</v>
      </c>
      <c r="C16" s="304" t="s">
        <v>28</v>
      </c>
      <c r="D16" s="181">
        <v>684</v>
      </c>
      <c r="E16" s="181"/>
      <c r="F16" s="181"/>
      <c r="H16" s="525"/>
      <c r="I16" s="489"/>
      <c r="J16" s="591"/>
      <c r="K16" s="525"/>
    </row>
    <row r="17" spans="1:11" s="106" customFormat="1" ht="13.5">
      <c r="A17" s="138"/>
      <c r="B17" s="143" t="s">
        <v>750</v>
      </c>
      <c r="C17" s="138" t="s">
        <v>10</v>
      </c>
      <c r="D17" s="181">
        <v>516</v>
      </c>
      <c r="E17" s="181"/>
      <c r="F17" s="181"/>
      <c r="H17" s="525"/>
      <c r="I17" s="489"/>
      <c r="J17" s="591"/>
      <c r="K17" s="525"/>
    </row>
    <row r="18" spans="1:11" s="106" customFormat="1" ht="40.5">
      <c r="A18" s="138">
        <v>7</v>
      </c>
      <c r="B18" s="182" t="s">
        <v>736</v>
      </c>
      <c r="C18" s="138" t="s">
        <v>29</v>
      </c>
      <c r="D18" s="197">
        <v>2</v>
      </c>
      <c r="E18" s="197"/>
      <c r="F18" s="197"/>
      <c r="H18" s="525"/>
      <c r="I18" s="489"/>
      <c r="J18" s="591"/>
      <c r="K18" s="525"/>
    </row>
    <row r="19" spans="1:11" s="106" customFormat="1" ht="13.5">
      <c r="A19" s="138"/>
      <c r="B19" s="143" t="s">
        <v>709</v>
      </c>
      <c r="C19" s="304" t="s">
        <v>28</v>
      </c>
      <c r="D19" s="181">
        <v>18</v>
      </c>
      <c r="E19" s="181"/>
      <c r="F19" s="181"/>
      <c r="H19" s="525"/>
      <c r="I19" s="489"/>
      <c r="J19" s="591"/>
      <c r="K19" s="525"/>
    </row>
    <row r="20" spans="1:11" s="106" customFormat="1" ht="13.5">
      <c r="A20" s="138"/>
      <c r="B20" s="143" t="s">
        <v>710</v>
      </c>
      <c r="C20" s="304" t="s">
        <v>28</v>
      </c>
      <c r="D20" s="181">
        <v>4</v>
      </c>
      <c r="E20" s="181"/>
      <c r="F20" s="181"/>
      <c r="H20" s="525"/>
      <c r="I20" s="525"/>
      <c r="J20" s="592"/>
      <c r="K20" s="525"/>
    </row>
    <row r="21" spans="1:11" s="106" customFormat="1" ht="13.5">
      <c r="A21" s="138"/>
      <c r="B21" s="143" t="s">
        <v>711</v>
      </c>
      <c r="C21" s="304" t="s">
        <v>28</v>
      </c>
      <c r="D21" s="181">
        <v>36</v>
      </c>
      <c r="E21" s="181"/>
      <c r="F21" s="181"/>
      <c r="H21" s="525"/>
      <c r="I21" s="525"/>
      <c r="J21" s="592"/>
      <c r="K21" s="525"/>
    </row>
    <row r="22" spans="1:11" s="106" customFormat="1" ht="13.5">
      <c r="A22" s="138"/>
      <c r="B22" s="143" t="s">
        <v>712</v>
      </c>
      <c r="C22" s="138" t="s">
        <v>10</v>
      </c>
      <c r="D22" s="181">
        <v>11.5</v>
      </c>
      <c r="E22" s="181"/>
      <c r="F22" s="181"/>
      <c r="H22" s="525"/>
      <c r="I22" s="525"/>
      <c r="J22" s="525"/>
      <c r="K22" s="525"/>
    </row>
    <row r="23" spans="1:11" s="106" customFormat="1" ht="13.5">
      <c r="A23" s="138"/>
      <c r="B23" s="143" t="s">
        <v>692</v>
      </c>
      <c r="C23" s="138" t="s">
        <v>29</v>
      </c>
      <c r="D23" s="181">
        <v>18</v>
      </c>
      <c r="E23" s="181"/>
      <c r="F23" s="181"/>
      <c r="H23" s="525"/>
      <c r="I23" s="525"/>
      <c r="J23" s="525"/>
      <c r="K23" s="525"/>
    </row>
    <row r="24" spans="1:11" s="106" customFormat="1" ht="13.5">
      <c r="A24" s="138"/>
      <c r="B24" s="143" t="s">
        <v>693</v>
      </c>
      <c r="C24" s="138" t="s">
        <v>29</v>
      </c>
      <c r="D24" s="181">
        <v>4</v>
      </c>
      <c r="E24" s="181"/>
      <c r="F24" s="181"/>
      <c r="H24" s="525"/>
      <c r="I24" s="525"/>
      <c r="J24" s="525"/>
      <c r="K24" s="525"/>
    </row>
    <row r="25" spans="1:11" s="106" customFormat="1" ht="27">
      <c r="A25" s="138">
        <v>8</v>
      </c>
      <c r="B25" s="182" t="s">
        <v>703</v>
      </c>
      <c r="C25" s="138" t="s">
        <v>10</v>
      </c>
      <c r="D25" s="181">
        <v>95</v>
      </c>
      <c r="E25" s="181"/>
      <c r="F25" s="181"/>
      <c r="H25" s="525"/>
      <c r="I25" s="525"/>
      <c r="J25" s="525"/>
      <c r="K25" s="525"/>
    </row>
    <row r="26" spans="1:11" s="22" customFormat="1" ht="13.5">
      <c r="A26" s="81"/>
      <c r="B26" s="346" t="s">
        <v>3</v>
      </c>
      <c r="C26" s="82"/>
      <c r="D26" s="83"/>
      <c r="E26" s="82"/>
      <c r="F26" s="98"/>
      <c r="H26" s="28"/>
      <c r="I26" s="28"/>
      <c r="J26" s="28"/>
      <c r="K26" s="28"/>
    </row>
    <row r="27" spans="1:11" s="16" customFormat="1" ht="13.5">
      <c r="A27" s="1"/>
      <c r="B27" s="23"/>
      <c r="C27" s="18"/>
      <c r="D27" s="328"/>
      <c r="E27" s="18"/>
      <c r="F27" s="20"/>
      <c r="H27" s="30"/>
      <c r="I27" s="30"/>
      <c r="J27" s="30"/>
      <c r="K27" s="30"/>
    </row>
    <row r="28" spans="1:11" ht="15.75">
      <c r="A28" s="16"/>
      <c r="B28" s="595" t="s">
        <v>671</v>
      </c>
      <c r="D28" s="684"/>
      <c r="E28" s="684"/>
      <c r="F28" s="684"/>
      <c r="H28" s="532"/>
      <c r="I28" s="532"/>
      <c r="J28" s="532"/>
      <c r="K28" s="532"/>
    </row>
    <row r="29" spans="1:11" ht="13.5">
      <c r="A29" s="1"/>
      <c r="B29" s="23"/>
      <c r="C29" s="18"/>
      <c r="D29" s="18"/>
      <c r="E29" s="20"/>
      <c r="F29" s="20"/>
      <c r="H29" s="62"/>
      <c r="I29" s="62"/>
      <c r="J29" s="62"/>
      <c r="K29" s="62"/>
    </row>
    <row r="30" spans="1:11" ht="13.5">
      <c r="A30" s="1"/>
      <c r="B30" s="23"/>
      <c r="C30" s="18"/>
      <c r="D30" s="18"/>
      <c r="E30" s="20"/>
      <c r="F30" s="20"/>
      <c r="H30" s="62"/>
      <c r="I30" s="62"/>
      <c r="J30" s="62"/>
      <c r="K30" s="62"/>
    </row>
    <row r="31" spans="1:11" ht="13.5">
      <c r="A31" s="1"/>
      <c r="B31" s="23"/>
      <c r="C31" s="18"/>
      <c r="D31" s="18"/>
      <c r="E31" s="20"/>
      <c r="F31" s="20"/>
      <c r="H31" s="62"/>
      <c r="I31" s="62"/>
      <c r="J31" s="62"/>
      <c r="K31" s="62"/>
    </row>
    <row r="32" spans="1:11" ht="13.5">
      <c r="A32" s="34"/>
      <c r="B32" s="367"/>
      <c r="C32" s="34"/>
      <c r="D32" s="673"/>
      <c r="E32" s="673"/>
      <c r="F32" s="673"/>
      <c r="H32" s="62"/>
      <c r="I32" s="62"/>
      <c r="J32" s="62"/>
      <c r="K32" s="62"/>
    </row>
    <row r="33" spans="1:11" ht="13.5">
      <c r="A33" s="16"/>
      <c r="H33" s="62"/>
      <c r="I33" s="62"/>
      <c r="J33" s="62"/>
      <c r="K33" s="62"/>
    </row>
    <row r="34" spans="1:11" ht="13.5">
      <c r="A34" s="16"/>
      <c r="H34" s="62"/>
      <c r="I34" s="62"/>
      <c r="J34" s="62"/>
      <c r="K34" s="62"/>
    </row>
    <row r="35" spans="1:11" ht="13.5">
      <c r="A35" s="16"/>
      <c r="H35" s="62"/>
      <c r="I35" s="62"/>
      <c r="J35" s="62"/>
      <c r="K35" s="62"/>
    </row>
    <row r="36" spans="1:11" ht="13.5">
      <c r="A36" s="16"/>
      <c r="H36" s="62"/>
      <c r="I36" s="62"/>
      <c r="J36" s="62"/>
      <c r="K36" s="62"/>
    </row>
    <row r="37" spans="1:11" ht="13.5">
      <c r="A37" s="16"/>
      <c r="H37" s="62"/>
      <c r="I37" s="62"/>
      <c r="J37" s="62"/>
      <c r="K37" s="62"/>
    </row>
    <row r="38" spans="1:11" ht="13.5">
      <c r="A38" s="16"/>
      <c r="H38" s="62"/>
      <c r="I38" s="62"/>
      <c r="J38" s="62"/>
      <c r="K38" s="62"/>
    </row>
    <row r="39" spans="1:11" ht="13.5">
      <c r="A39" s="16"/>
      <c r="H39" s="62"/>
      <c r="I39" s="62"/>
      <c r="J39" s="62"/>
      <c r="K39" s="62"/>
    </row>
    <row r="40" spans="1:11" ht="13.5">
      <c r="A40" s="16"/>
      <c r="H40" s="62"/>
      <c r="I40" s="62"/>
      <c r="J40" s="62"/>
      <c r="K40" s="62"/>
    </row>
    <row r="41" spans="1:11" ht="13.5">
      <c r="A41" s="16"/>
      <c r="H41" s="62"/>
      <c r="I41" s="62"/>
      <c r="J41" s="62"/>
      <c r="K41" s="62"/>
    </row>
    <row r="42" spans="1:11" ht="13.5">
      <c r="A42" s="16"/>
      <c r="H42" s="62"/>
      <c r="I42" s="62"/>
      <c r="J42" s="62"/>
      <c r="K42" s="62"/>
    </row>
    <row r="43" spans="1:11" ht="13.5">
      <c r="A43" s="16"/>
      <c r="H43" s="62"/>
      <c r="I43" s="62"/>
      <c r="J43" s="62"/>
      <c r="K43" s="62"/>
    </row>
    <row r="44" spans="1:11" ht="13.5">
      <c r="A44" s="16"/>
      <c r="H44" s="62"/>
      <c r="I44" s="62"/>
      <c r="J44" s="62"/>
      <c r="K44" s="62"/>
    </row>
    <row r="45" spans="1:11" ht="13.5">
      <c r="A45" s="16"/>
      <c r="H45" s="62"/>
      <c r="I45" s="62"/>
      <c r="J45" s="62"/>
      <c r="K45" s="62"/>
    </row>
    <row r="46" spans="1:11" ht="13.5">
      <c r="A46" s="16"/>
      <c r="H46" s="62"/>
      <c r="I46" s="62"/>
      <c r="J46" s="62"/>
      <c r="K46" s="62"/>
    </row>
    <row r="47" spans="1:11" ht="13.5">
      <c r="A47" s="16"/>
      <c r="H47" s="62"/>
      <c r="I47" s="62"/>
      <c r="J47" s="62"/>
      <c r="K47" s="62"/>
    </row>
    <row r="48" spans="1:11" ht="13.5">
      <c r="A48" s="16"/>
      <c r="H48" s="62"/>
      <c r="I48" s="62"/>
      <c r="J48" s="62"/>
      <c r="K48" s="62"/>
    </row>
    <row r="49" spans="1:11" ht="13.5">
      <c r="A49" s="16"/>
      <c r="H49" s="62"/>
      <c r="I49" s="62"/>
      <c r="J49" s="62"/>
      <c r="K49" s="62"/>
    </row>
    <row r="50" spans="1:11" ht="13.5">
      <c r="A50" s="16"/>
      <c r="H50" s="62"/>
      <c r="I50" s="62"/>
      <c r="J50" s="62"/>
      <c r="K50" s="62"/>
    </row>
    <row r="51" spans="1:11" ht="13.5">
      <c r="A51" s="16"/>
      <c r="H51" s="62"/>
      <c r="I51" s="62"/>
      <c r="J51" s="62"/>
      <c r="K51" s="62"/>
    </row>
    <row r="52" spans="1:11" ht="13.5">
      <c r="A52" s="16"/>
      <c r="H52" s="62"/>
      <c r="I52" s="62"/>
      <c r="J52" s="62"/>
      <c r="K52" s="62"/>
    </row>
    <row r="53" spans="1:11" ht="13.5">
      <c r="A53" s="16"/>
      <c r="H53" s="62"/>
      <c r="I53" s="62"/>
      <c r="J53" s="62"/>
      <c r="K53" s="62"/>
    </row>
    <row r="54" spans="1:11" ht="13.5">
      <c r="A54" s="16"/>
      <c r="H54" s="62"/>
      <c r="I54" s="62"/>
      <c r="J54" s="62"/>
      <c r="K54" s="62"/>
    </row>
    <row r="55" spans="1:11" ht="13.5">
      <c r="A55" s="16"/>
      <c r="H55" s="62"/>
      <c r="I55" s="62"/>
      <c r="J55" s="62"/>
      <c r="K55" s="62"/>
    </row>
    <row r="56" spans="1:11" ht="13.5">
      <c r="A56" s="16"/>
      <c r="H56" s="62"/>
      <c r="I56" s="62"/>
      <c r="J56" s="62"/>
      <c r="K56" s="62"/>
    </row>
    <row r="57" spans="1:11" ht="13.5">
      <c r="A57" s="16"/>
      <c r="H57" s="62"/>
      <c r="I57" s="62"/>
      <c r="J57" s="62"/>
      <c r="K57" s="62"/>
    </row>
    <row r="58" spans="1:11" ht="13.5">
      <c r="A58" s="16"/>
      <c r="H58" s="62"/>
      <c r="I58" s="62"/>
      <c r="J58" s="62"/>
      <c r="K58" s="62"/>
    </row>
    <row r="59" spans="1:11" ht="13.5">
      <c r="A59" s="16"/>
      <c r="H59" s="62"/>
      <c r="I59" s="62"/>
      <c r="J59" s="62"/>
      <c r="K59" s="62"/>
    </row>
    <row r="60" spans="1:11" ht="13.5">
      <c r="A60" s="16"/>
      <c r="H60" s="62"/>
      <c r="I60" s="62"/>
      <c r="J60" s="62"/>
      <c r="K60" s="62"/>
    </row>
    <row r="61" spans="1:11" ht="13.5">
      <c r="A61" s="16"/>
      <c r="H61" s="62"/>
      <c r="I61" s="62"/>
      <c r="J61" s="62"/>
      <c r="K61" s="62"/>
    </row>
    <row r="62" spans="1:11" ht="13.5">
      <c r="A62" s="16"/>
      <c r="H62" s="62"/>
      <c r="I62" s="62"/>
      <c r="J62" s="62"/>
      <c r="K62" s="62"/>
    </row>
    <row r="63" spans="1:11" ht="13.5">
      <c r="A63" s="16"/>
      <c r="H63" s="62"/>
      <c r="I63" s="62"/>
      <c r="J63" s="62"/>
      <c r="K63" s="62"/>
    </row>
    <row r="64" spans="1:11" ht="13.5">
      <c r="A64" s="16"/>
      <c r="H64" s="62"/>
      <c r="I64" s="62"/>
      <c r="J64" s="62"/>
      <c r="K64" s="62"/>
    </row>
    <row r="65" spans="1:11" ht="13.5">
      <c r="A65" s="16"/>
      <c r="H65" s="62"/>
      <c r="I65" s="62"/>
      <c r="J65" s="62"/>
      <c r="K65" s="62"/>
    </row>
    <row r="66" spans="1:11" ht="13.5">
      <c r="A66" s="16"/>
      <c r="H66" s="62"/>
      <c r="I66" s="62"/>
      <c r="J66" s="62"/>
      <c r="K66" s="62"/>
    </row>
    <row r="67" spans="1:11" ht="13.5">
      <c r="A67" s="16"/>
      <c r="H67" s="62"/>
      <c r="I67" s="62"/>
      <c r="J67" s="62"/>
      <c r="K67" s="62"/>
    </row>
    <row r="68" spans="1:11" ht="13.5">
      <c r="A68" s="16"/>
      <c r="H68" s="62"/>
      <c r="I68" s="62"/>
      <c r="J68" s="62"/>
      <c r="K68" s="62"/>
    </row>
    <row r="69" spans="1:11" ht="13.5">
      <c r="A69" s="16"/>
      <c r="H69" s="62"/>
      <c r="I69" s="62"/>
      <c r="J69" s="62"/>
      <c r="K69" s="62"/>
    </row>
    <row r="70" spans="1:11" ht="13.5">
      <c r="A70" s="16"/>
      <c r="H70" s="62"/>
      <c r="I70" s="62"/>
      <c r="J70" s="62"/>
      <c r="K70" s="62"/>
    </row>
    <row r="71" spans="1:11" ht="13.5">
      <c r="A71" s="16"/>
      <c r="H71" s="62"/>
      <c r="I71" s="62"/>
      <c r="J71" s="62"/>
      <c r="K71" s="62"/>
    </row>
    <row r="72" spans="1:11" ht="13.5">
      <c r="A72" s="16"/>
      <c r="H72" s="62"/>
      <c r="I72" s="62"/>
      <c r="J72" s="62"/>
      <c r="K72" s="62"/>
    </row>
    <row r="73" spans="1:11" ht="13.5">
      <c r="A73" s="16"/>
      <c r="H73" s="62"/>
      <c r="I73" s="62"/>
      <c r="J73" s="62"/>
      <c r="K73" s="62"/>
    </row>
    <row r="74" spans="1:11" ht="13.5">
      <c r="A74" s="16"/>
      <c r="H74" s="62"/>
      <c r="I74" s="62"/>
      <c r="J74" s="62"/>
      <c r="K74" s="62"/>
    </row>
    <row r="75" spans="1:11" ht="13.5">
      <c r="A75" s="16"/>
      <c r="H75" s="62"/>
      <c r="I75" s="62"/>
      <c r="J75" s="62"/>
      <c r="K75" s="62"/>
    </row>
    <row r="76" spans="1:11" ht="13.5">
      <c r="A76" s="16"/>
      <c r="H76" s="62"/>
      <c r="I76" s="62"/>
      <c r="J76" s="62"/>
      <c r="K76" s="62"/>
    </row>
    <row r="77" spans="1:11" ht="13.5">
      <c r="A77" s="16"/>
      <c r="H77" s="62"/>
      <c r="I77" s="62"/>
      <c r="J77" s="62"/>
      <c r="K77" s="62"/>
    </row>
    <row r="78" spans="1:11" ht="13.5">
      <c r="A78" s="16"/>
      <c r="H78" s="62"/>
      <c r="I78" s="62"/>
      <c r="J78" s="62"/>
      <c r="K78" s="62"/>
    </row>
    <row r="79" spans="1:11" ht="13.5">
      <c r="A79" s="16"/>
      <c r="H79" s="62"/>
      <c r="I79" s="62"/>
      <c r="J79" s="62"/>
      <c r="K79" s="62"/>
    </row>
    <row r="80" spans="1:11" ht="13.5">
      <c r="A80" s="16"/>
      <c r="H80" s="62"/>
      <c r="I80" s="62"/>
      <c r="J80" s="62"/>
      <c r="K80" s="62"/>
    </row>
    <row r="81" spans="1:11" ht="13.5">
      <c r="A81" s="16"/>
      <c r="H81" s="62"/>
      <c r="I81" s="62"/>
      <c r="J81" s="62"/>
      <c r="K81" s="62"/>
    </row>
    <row r="82" spans="1:11" ht="13.5">
      <c r="A82" s="16"/>
      <c r="H82" s="62"/>
      <c r="I82" s="62"/>
      <c r="J82" s="62"/>
      <c r="K82" s="62"/>
    </row>
    <row r="83" spans="1:11" ht="13.5">
      <c r="A83" s="16"/>
      <c r="H83" s="62"/>
      <c r="I83" s="62"/>
      <c r="J83" s="62"/>
      <c r="K83" s="62"/>
    </row>
    <row r="84" spans="1:11" ht="13.5">
      <c r="A84" s="16"/>
      <c r="H84" s="62"/>
      <c r="I84" s="62"/>
      <c r="J84" s="62"/>
      <c r="K84" s="62"/>
    </row>
    <row r="85" spans="1:11" ht="13.5">
      <c r="A85" s="16"/>
      <c r="H85" s="62"/>
      <c r="I85" s="62"/>
      <c r="J85" s="62"/>
      <c r="K85" s="62"/>
    </row>
    <row r="86" spans="1:11" ht="13.5">
      <c r="A86" s="16"/>
      <c r="H86" s="62"/>
      <c r="I86" s="62"/>
      <c r="J86" s="62"/>
      <c r="K86" s="62"/>
    </row>
    <row r="87" spans="1:11" ht="13.5">
      <c r="A87" s="16"/>
      <c r="H87" s="62"/>
      <c r="I87" s="62"/>
      <c r="J87" s="62"/>
      <c r="K87" s="62"/>
    </row>
    <row r="88" spans="1:11" ht="13.5">
      <c r="A88" s="16"/>
      <c r="H88" s="62"/>
      <c r="I88" s="62"/>
      <c r="J88" s="62"/>
      <c r="K88" s="62"/>
    </row>
    <row r="89" spans="1:11" ht="13.5">
      <c r="A89" s="16"/>
      <c r="H89" s="62"/>
      <c r="I89" s="62"/>
      <c r="J89" s="62"/>
      <c r="K89" s="62"/>
    </row>
    <row r="90" spans="1:11" ht="13.5">
      <c r="A90" s="16"/>
      <c r="H90" s="62"/>
      <c r="I90" s="62"/>
      <c r="J90" s="62"/>
      <c r="K90" s="62"/>
    </row>
    <row r="91" spans="1:11" ht="13.5">
      <c r="A91" s="16"/>
      <c r="H91" s="62"/>
      <c r="I91" s="62"/>
      <c r="J91" s="62"/>
      <c r="K91" s="62"/>
    </row>
    <row r="92" spans="1:11" ht="13.5">
      <c r="A92" s="16"/>
      <c r="H92" s="62"/>
      <c r="I92" s="62"/>
      <c r="J92" s="62"/>
      <c r="K92" s="62"/>
    </row>
    <row r="93" spans="1:11" ht="13.5">
      <c r="A93" s="16"/>
      <c r="H93" s="62"/>
      <c r="I93" s="62"/>
      <c r="J93" s="62"/>
      <c r="K93" s="62"/>
    </row>
    <row r="94" spans="1:11" ht="13.5">
      <c r="A94" s="16"/>
      <c r="H94" s="62"/>
      <c r="I94" s="62"/>
      <c r="J94" s="62"/>
      <c r="K94" s="62"/>
    </row>
    <row r="95" spans="1:11" ht="13.5">
      <c r="A95" s="16"/>
      <c r="H95" s="62"/>
      <c r="I95" s="62"/>
      <c r="J95" s="62"/>
      <c r="K95" s="62"/>
    </row>
    <row r="96" spans="1:11" ht="13.5">
      <c r="A96" s="16"/>
      <c r="H96" s="62"/>
      <c r="I96" s="62"/>
      <c r="J96" s="62"/>
      <c r="K96" s="62"/>
    </row>
    <row r="97" spans="1:11" ht="13.5">
      <c r="A97" s="16"/>
      <c r="H97" s="62"/>
      <c r="I97" s="62"/>
      <c r="J97" s="62"/>
      <c r="K97" s="62"/>
    </row>
    <row r="98" spans="1:11" ht="13.5">
      <c r="A98" s="16"/>
      <c r="H98" s="62"/>
      <c r="I98" s="62"/>
      <c r="J98" s="62"/>
      <c r="K98" s="62"/>
    </row>
    <row r="99" spans="1:11" ht="13.5">
      <c r="A99" s="16"/>
      <c r="H99" s="62"/>
      <c r="I99" s="62"/>
      <c r="J99" s="62"/>
      <c r="K99" s="62"/>
    </row>
    <row r="100" spans="1:11" ht="13.5">
      <c r="A100" s="16"/>
      <c r="H100" s="62"/>
      <c r="I100" s="62"/>
      <c r="J100" s="62"/>
      <c r="K100" s="62"/>
    </row>
    <row r="101" spans="1:11" ht="13.5">
      <c r="A101" s="16"/>
      <c r="H101" s="62"/>
      <c r="I101" s="62"/>
      <c r="J101" s="62"/>
      <c r="K101" s="62"/>
    </row>
    <row r="102" ht="13.5">
      <c r="A102" s="16"/>
    </row>
    <row r="103" ht="13.5">
      <c r="A103" s="16"/>
    </row>
    <row r="104" ht="13.5">
      <c r="A104" s="16"/>
    </row>
    <row r="105" ht="13.5">
      <c r="A105" s="16"/>
    </row>
    <row r="106" ht="13.5">
      <c r="A106" s="16"/>
    </row>
    <row r="107" ht="13.5">
      <c r="A107" s="16"/>
    </row>
  </sheetData>
  <sheetProtection/>
  <mergeCells count="12">
    <mergeCell ref="A1:F1"/>
    <mergeCell ref="A2:F2"/>
    <mergeCell ref="A3:F3"/>
    <mergeCell ref="D4:F4"/>
    <mergeCell ref="D5:D6"/>
    <mergeCell ref="E5:E6"/>
    <mergeCell ref="F5:F6"/>
    <mergeCell ref="A5:A6"/>
    <mergeCell ref="B5:B6"/>
    <mergeCell ref="C5:C6"/>
    <mergeCell ref="D32:F32"/>
    <mergeCell ref="D28:F28"/>
  </mergeCells>
  <printOptions/>
  <pageMargins left="0.45" right="0.4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I182"/>
  <sheetViews>
    <sheetView zoomScaleSheetLayoutView="90" zoomScalePageLayoutView="0" workbookViewId="0" topLeftCell="A65">
      <selection activeCell="G112" sqref="G112"/>
    </sheetView>
  </sheetViews>
  <sheetFormatPr defaultColWidth="9.00390625" defaultRowHeight="12.75"/>
  <cols>
    <col min="1" max="1" width="4.125" style="13" customWidth="1"/>
    <col min="2" max="2" width="53.75390625" style="13" customWidth="1"/>
    <col min="3" max="3" width="6.00390625" style="13" customWidth="1"/>
    <col min="4" max="4" width="11.125" style="13" customWidth="1"/>
    <col min="5" max="5" width="12.375" style="13" customWidth="1"/>
    <col min="6" max="6" width="13.25390625" style="13" customWidth="1"/>
    <col min="7" max="7" width="11.75390625" style="13" customWidth="1"/>
    <col min="8" max="8" width="18.875" style="13" customWidth="1"/>
    <col min="9" max="9" width="31.00390625" style="13" customWidth="1"/>
    <col min="10" max="16384" width="9.125" style="13" customWidth="1"/>
  </cols>
  <sheetData>
    <row r="1" spans="1:6" s="14" customFormat="1" ht="36.75" customHeight="1">
      <c r="A1" s="655" t="s">
        <v>499</v>
      </c>
      <c r="B1" s="655"/>
      <c r="C1" s="655"/>
      <c r="D1" s="655"/>
      <c r="E1" s="655"/>
      <c r="F1" s="655"/>
    </row>
    <row r="2" spans="1:6" s="14" customFormat="1" ht="18" customHeight="1">
      <c r="A2" s="656" t="s">
        <v>548</v>
      </c>
      <c r="B2" s="657"/>
      <c r="C2" s="657"/>
      <c r="D2" s="657"/>
      <c r="E2" s="657"/>
      <c r="F2" s="657"/>
    </row>
    <row r="3" spans="1:6" s="14" customFormat="1" ht="21.75" customHeight="1">
      <c r="A3" s="658" t="s">
        <v>549</v>
      </c>
      <c r="B3" s="659"/>
      <c r="C3" s="659"/>
      <c r="D3" s="659"/>
      <c r="E3" s="659"/>
      <c r="F3" s="659"/>
    </row>
    <row r="4" spans="1:6" s="55" customFormat="1" ht="13.5">
      <c r="A4" s="52"/>
      <c r="B4" s="357"/>
      <c r="C4" s="660"/>
      <c r="D4" s="661"/>
      <c r="E4" s="661"/>
      <c r="F4" s="661"/>
    </row>
    <row r="5" spans="1:9" ht="34.5" customHeight="1">
      <c r="A5" s="662" t="s">
        <v>9</v>
      </c>
      <c r="B5" s="651" t="s">
        <v>771</v>
      </c>
      <c r="C5" s="651" t="s">
        <v>2</v>
      </c>
      <c r="D5" s="651" t="s">
        <v>772</v>
      </c>
      <c r="E5" s="654" t="s">
        <v>773</v>
      </c>
      <c r="F5" s="654" t="s">
        <v>774</v>
      </c>
      <c r="H5" s="62"/>
      <c r="I5" s="62"/>
    </row>
    <row r="6" spans="1:9" ht="29.25" customHeight="1">
      <c r="A6" s="662"/>
      <c r="B6" s="651"/>
      <c r="C6" s="651"/>
      <c r="D6" s="653"/>
      <c r="E6" s="653"/>
      <c r="F6" s="653"/>
      <c r="H6" s="62"/>
      <c r="I6" s="62"/>
    </row>
    <row r="7" spans="1:9" s="17" customFormat="1" ht="15">
      <c r="A7" s="7" t="s">
        <v>4</v>
      </c>
      <c r="B7" s="7">
        <v>2</v>
      </c>
      <c r="C7" s="7">
        <v>3</v>
      </c>
      <c r="D7" s="8">
        <v>4</v>
      </c>
      <c r="E7" s="9" t="s">
        <v>17</v>
      </c>
      <c r="F7" s="10">
        <v>6</v>
      </c>
      <c r="H7" s="70"/>
      <c r="I7" s="70"/>
    </row>
    <row r="8" spans="1:9" s="101" customFormat="1" ht="18" customHeight="1">
      <c r="A8" s="224"/>
      <c r="B8" s="295" t="s">
        <v>550</v>
      </c>
      <c r="C8" s="75"/>
      <c r="D8" s="76"/>
      <c r="E8" s="75"/>
      <c r="F8" s="77"/>
      <c r="G8" s="97"/>
      <c r="H8" s="46"/>
      <c r="I8" s="46"/>
    </row>
    <row r="9" spans="1:9" s="105" customFormat="1" ht="27">
      <c r="A9" s="224">
        <v>1</v>
      </c>
      <c r="B9" s="74" t="s">
        <v>727</v>
      </c>
      <c r="C9" s="75" t="s">
        <v>20</v>
      </c>
      <c r="D9" s="77">
        <v>487.872</v>
      </c>
      <c r="E9" s="463"/>
      <c r="F9" s="463"/>
      <c r="G9" s="97"/>
      <c r="H9" s="18"/>
      <c r="I9" s="486"/>
    </row>
    <row r="10" spans="1:9" s="105" customFormat="1" ht="13.5">
      <c r="A10" s="224">
        <v>2</v>
      </c>
      <c r="B10" s="74" t="s">
        <v>725</v>
      </c>
      <c r="C10" s="75" t="s">
        <v>20</v>
      </c>
      <c r="D10" s="76">
        <v>487.87</v>
      </c>
      <c r="E10" s="463"/>
      <c r="F10" s="463"/>
      <c r="G10" s="97"/>
      <c r="H10" s="18"/>
      <c r="I10" s="486"/>
    </row>
    <row r="11" spans="1:9" s="96" customFormat="1" ht="27">
      <c r="A11" s="75">
        <v>3</v>
      </c>
      <c r="B11" s="74" t="s">
        <v>551</v>
      </c>
      <c r="C11" s="75" t="s">
        <v>12</v>
      </c>
      <c r="D11" s="76">
        <v>9932</v>
      </c>
      <c r="E11" s="463"/>
      <c r="F11" s="463"/>
      <c r="G11" s="97"/>
      <c r="H11" s="18"/>
      <c r="I11" s="486"/>
    </row>
    <row r="12" spans="1:9" s="96" customFormat="1" ht="40.5">
      <c r="A12" s="75">
        <v>4</v>
      </c>
      <c r="B12" s="74" t="s">
        <v>751</v>
      </c>
      <c r="C12" s="75" t="s">
        <v>12</v>
      </c>
      <c r="D12" s="76">
        <v>561</v>
      </c>
      <c r="E12" s="463"/>
      <c r="F12" s="463"/>
      <c r="G12" s="97"/>
      <c r="H12" s="18"/>
      <c r="I12" s="486"/>
    </row>
    <row r="13" spans="1:9" s="96" customFormat="1" ht="27">
      <c r="A13" s="75">
        <v>5</v>
      </c>
      <c r="B13" s="102" t="s">
        <v>552</v>
      </c>
      <c r="C13" s="75" t="s">
        <v>12</v>
      </c>
      <c r="D13" s="471">
        <v>187</v>
      </c>
      <c r="E13" s="463"/>
      <c r="F13" s="463"/>
      <c r="G13" s="97"/>
      <c r="H13" s="18"/>
      <c r="I13" s="486"/>
    </row>
    <row r="14" spans="1:9" s="146" customFormat="1" ht="27">
      <c r="A14" s="75">
        <v>6</v>
      </c>
      <c r="B14" s="74" t="s">
        <v>553</v>
      </c>
      <c r="C14" s="75" t="s">
        <v>12</v>
      </c>
      <c r="D14" s="76">
        <f>D12+D13</f>
        <v>748</v>
      </c>
      <c r="E14" s="463"/>
      <c r="F14" s="463"/>
      <c r="G14" s="35"/>
      <c r="H14" s="18"/>
      <c r="I14" s="486"/>
    </row>
    <row r="15" spans="1:9" s="146" customFormat="1" ht="13.5">
      <c r="A15" s="75">
        <v>7</v>
      </c>
      <c r="B15" s="74" t="s">
        <v>89</v>
      </c>
      <c r="C15" s="75" t="s">
        <v>20</v>
      </c>
      <c r="D15" s="76">
        <f>2000*1.8+8680*1.5</f>
        <v>16620</v>
      </c>
      <c r="E15" s="463"/>
      <c r="F15" s="463"/>
      <c r="G15" s="208"/>
      <c r="H15" s="18"/>
      <c r="I15" s="486"/>
    </row>
    <row r="16" spans="1:9" s="146" customFormat="1" ht="13.5">
      <c r="A16" s="75">
        <v>8</v>
      </c>
      <c r="B16" s="74" t="s">
        <v>554</v>
      </c>
      <c r="C16" s="75" t="s">
        <v>12</v>
      </c>
      <c r="D16" s="76">
        <v>10680</v>
      </c>
      <c r="E16" s="463"/>
      <c r="F16" s="463"/>
      <c r="G16" s="97"/>
      <c r="H16" s="18"/>
      <c r="I16" s="486"/>
    </row>
    <row r="17" spans="1:9" s="96" customFormat="1" ht="27">
      <c r="A17" s="75">
        <v>9</v>
      </c>
      <c r="B17" s="74" t="s">
        <v>555</v>
      </c>
      <c r="C17" s="75" t="s">
        <v>12</v>
      </c>
      <c r="D17" s="76">
        <v>7260</v>
      </c>
      <c r="E17" s="463"/>
      <c r="F17" s="463"/>
      <c r="G17" s="97"/>
      <c r="H17" s="487"/>
      <c r="I17" s="486"/>
    </row>
    <row r="18" spans="1:9" s="96" customFormat="1" ht="13.5">
      <c r="A18" s="75">
        <v>10</v>
      </c>
      <c r="B18" s="74" t="s">
        <v>556</v>
      </c>
      <c r="C18" s="75" t="s">
        <v>12</v>
      </c>
      <c r="D18" s="76">
        <f>D17</f>
        <v>7260</v>
      </c>
      <c r="E18" s="463"/>
      <c r="F18" s="463"/>
      <c r="G18" s="97"/>
      <c r="H18" s="18"/>
      <c r="I18" s="486"/>
    </row>
    <row r="19" spans="1:9" s="146" customFormat="1" ht="13.5">
      <c r="A19" s="75"/>
      <c r="B19" s="87" t="s">
        <v>557</v>
      </c>
      <c r="C19" s="75"/>
      <c r="D19" s="77"/>
      <c r="E19" s="463"/>
      <c r="F19" s="480"/>
      <c r="G19" s="208"/>
      <c r="H19" s="18"/>
      <c r="I19" s="486"/>
    </row>
    <row r="20" spans="1:9" s="146" customFormat="1" ht="16.5">
      <c r="A20" s="75"/>
      <c r="B20" s="295" t="s">
        <v>558</v>
      </c>
      <c r="C20" s="75"/>
      <c r="D20" s="77"/>
      <c r="E20" s="463"/>
      <c r="F20" s="463"/>
      <c r="G20" s="97"/>
      <c r="H20" s="18"/>
      <c r="I20" s="486"/>
    </row>
    <row r="21" spans="1:9" s="96" customFormat="1" ht="13.5">
      <c r="A21" s="75">
        <v>11</v>
      </c>
      <c r="B21" s="74" t="s">
        <v>559</v>
      </c>
      <c r="C21" s="75" t="s">
        <v>12</v>
      </c>
      <c r="D21" s="76">
        <v>259.62</v>
      </c>
      <c r="E21" s="463"/>
      <c r="F21" s="463"/>
      <c r="G21" s="97"/>
      <c r="H21" s="488"/>
      <c r="I21" s="486"/>
    </row>
    <row r="22" spans="1:9" s="96" customFormat="1" ht="27">
      <c r="A22" s="75">
        <v>12</v>
      </c>
      <c r="B22" s="74" t="s">
        <v>560</v>
      </c>
      <c r="C22" s="75" t="s">
        <v>12</v>
      </c>
      <c r="D22" s="76">
        <v>1210.19</v>
      </c>
      <c r="E22" s="463"/>
      <c r="F22" s="463"/>
      <c r="G22" s="97"/>
      <c r="H22" s="488"/>
      <c r="I22" s="486"/>
    </row>
    <row r="23" spans="1:9" s="101" customFormat="1" ht="13.5">
      <c r="A23" s="75"/>
      <c r="B23" s="102" t="s">
        <v>31</v>
      </c>
      <c r="C23" s="75" t="s">
        <v>20</v>
      </c>
      <c r="D23" s="179">
        <v>141.58</v>
      </c>
      <c r="E23" s="463"/>
      <c r="F23" s="463"/>
      <c r="G23" s="97"/>
      <c r="H23" s="18"/>
      <c r="I23" s="486"/>
    </row>
    <row r="24" spans="1:9" s="47" customFormat="1" ht="13.5">
      <c r="A24" s="75">
        <v>13</v>
      </c>
      <c r="B24" s="102" t="s">
        <v>561</v>
      </c>
      <c r="C24" s="75" t="s">
        <v>20</v>
      </c>
      <c r="D24" s="179">
        <v>0.142</v>
      </c>
      <c r="E24" s="463"/>
      <c r="F24" s="463"/>
      <c r="G24" s="97"/>
      <c r="H24" s="18"/>
      <c r="I24" s="486"/>
    </row>
    <row r="25" spans="1:9" s="47" customFormat="1" ht="13.5">
      <c r="A25" s="75">
        <v>14</v>
      </c>
      <c r="B25" s="102" t="s">
        <v>562</v>
      </c>
      <c r="C25" s="75" t="s">
        <v>20</v>
      </c>
      <c r="D25" s="179">
        <v>6.65</v>
      </c>
      <c r="E25" s="463"/>
      <c r="F25" s="463"/>
      <c r="G25" s="97"/>
      <c r="H25" s="18"/>
      <c r="I25" s="486"/>
    </row>
    <row r="26" spans="1:9" s="96" customFormat="1" ht="27">
      <c r="A26" s="75">
        <v>15</v>
      </c>
      <c r="B26" s="74" t="s">
        <v>563</v>
      </c>
      <c r="C26" s="75" t="s">
        <v>10</v>
      </c>
      <c r="D26" s="76">
        <v>2600</v>
      </c>
      <c r="E26" s="463"/>
      <c r="F26" s="463"/>
      <c r="G26" s="97"/>
      <c r="H26" s="488"/>
      <c r="I26" s="486"/>
    </row>
    <row r="27" spans="1:9" s="47" customFormat="1" ht="13.5">
      <c r="A27" s="75"/>
      <c r="B27" s="87" t="s">
        <v>22</v>
      </c>
      <c r="C27" s="75"/>
      <c r="D27" s="77"/>
      <c r="E27" s="463"/>
      <c r="F27" s="480"/>
      <c r="G27" s="208"/>
      <c r="H27" s="18"/>
      <c r="I27" s="486"/>
    </row>
    <row r="28" spans="1:9" s="47" customFormat="1" ht="33">
      <c r="A28" s="75"/>
      <c r="B28" s="472" t="s">
        <v>564</v>
      </c>
      <c r="C28" s="75"/>
      <c r="D28" s="77"/>
      <c r="E28" s="463"/>
      <c r="F28" s="463"/>
      <c r="G28" s="97"/>
      <c r="H28" s="18"/>
      <c r="I28" s="486"/>
    </row>
    <row r="29" spans="1:9" s="96" customFormat="1" ht="27">
      <c r="A29" s="75">
        <v>16</v>
      </c>
      <c r="B29" s="74" t="s">
        <v>752</v>
      </c>
      <c r="C29" s="75" t="s">
        <v>12</v>
      </c>
      <c r="D29" s="76">
        <v>48.72</v>
      </c>
      <c r="E29" s="463"/>
      <c r="F29" s="463"/>
      <c r="G29" s="97"/>
      <c r="H29" s="18"/>
      <c r="I29" s="486"/>
    </row>
    <row r="30" spans="1:9" s="47" customFormat="1" ht="13.5">
      <c r="A30" s="75"/>
      <c r="B30" s="102" t="s">
        <v>565</v>
      </c>
      <c r="C30" s="75" t="s">
        <v>20</v>
      </c>
      <c r="D30" s="179">
        <v>0.042</v>
      </c>
      <c r="E30" s="463"/>
      <c r="F30" s="463"/>
      <c r="G30" s="97"/>
      <c r="H30" s="18"/>
      <c r="I30" s="486"/>
    </row>
    <row r="31" spans="1:9" s="47" customFormat="1" ht="13.5">
      <c r="A31" s="75"/>
      <c r="B31" s="102" t="s">
        <v>31</v>
      </c>
      <c r="C31" s="75" t="s">
        <v>20</v>
      </c>
      <c r="D31" s="179">
        <v>3.892</v>
      </c>
      <c r="E31" s="463"/>
      <c r="F31" s="463"/>
      <c r="G31" s="97"/>
      <c r="H31" s="18"/>
      <c r="I31" s="486"/>
    </row>
    <row r="32" spans="1:9" s="96" customFormat="1" ht="13.5">
      <c r="A32" s="75">
        <v>17</v>
      </c>
      <c r="B32" s="74" t="s">
        <v>566</v>
      </c>
      <c r="C32" s="75" t="s">
        <v>10</v>
      </c>
      <c r="D32" s="76">
        <v>460</v>
      </c>
      <c r="E32" s="463"/>
      <c r="F32" s="463"/>
      <c r="G32" s="97"/>
      <c r="H32" s="18"/>
      <c r="I32" s="486"/>
    </row>
    <row r="33" spans="1:9" s="47" customFormat="1" ht="27">
      <c r="A33" s="75">
        <v>18</v>
      </c>
      <c r="B33" s="74" t="s">
        <v>753</v>
      </c>
      <c r="C33" s="75" t="s">
        <v>12</v>
      </c>
      <c r="D33" s="364">
        <f>170.4-8</f>
        <v>162.4</v>
      </c>
      <c r="E33" s="463"/>
      <c r="F33" s="463"/>
      <c r="G33" s="97"/>
      <c r="H33" s="18"/>
      <c r="I33" s="486"/>
    </row>
    <row r="34" spans="1:9" s="96" customFormat="1" ht="27">
      <c r="A34" s="75">
        <v>19</v>
      </c>
      <c r="B34" s="74" t="s">
        <v>567</v>
      </c>
      <c r="C34" s="75" t="s">
        <v>12</v>
      </c>
      <c r="D34" s="76">
        <v>8</v>
      </c>
      <c r="E34" s="463"/>
      <c r="F34" s="463"/>
      <c r="G34" s="97"/>
      <c r="H34" s="18"/>
      <c r="I34" s="486"/>
    </row>
    <row r="35" spans="1:9" s="47" customFormat="1" ht="13.5">
      <c r="A35" s="75"/>
      <c r="B35" s="102" t="s">
        <v>565</v>
      </c>
      <c r="C35" s="75" t="s">
        <v>20</v>
      </c>
      <c r="D35" s="297">
        <v>9.012</v>
      </c>
      <c r="E35" s="463"/>
      <c r="F35" s="463"/>
      <c r="G35" s="97"/>
      <c r="H35" s="18"/>
      <c r="I35" s="486"/>
    </row>
    <row r="36" spans="1:9" s="47" customFormat="1" ht="13.5">
      <c r="A36" s="75"/>
      <c r="B36" s="102" t="s">
        <v>31</v>
      </c>
      <c r="C36" s="75" t="s">
        <v>20</v>
      </c>
      <c r="D36" s="297">
        <v>39.412</v>
      </c>
      <c r="E36" s="463"/>
      <c r="F36" s="463"/>
      <c r="G36" s="97"/>
      <c r="H36" s="18"/>
      <c r="I36" s="486"/>
    </row>
    <row r="37" spans="1:9" s="96" customFormat="1" ht="27">
      <c r="A37" s="75">
        <v>20</v>
      </c>
      <c r="B37" s="74" t="s">
        <v>730</v>
      </c>
      <c r="C37" s="75" t="s">
        <v>20</v>
      </c>
      <c r="D37" s="179">
        <v>0.783</v>
      </c>
      <c r="E37" s="463"/>
      <c r="F37" s="463"/>
      <c r="G37" s="97"/>
      <c r="H37" s="18"/>
      <c r="I37" s="486"/>
    </row>
    <row r="38" spans="1:9" s="96" customFormat="1" ht="27">
      <c r="A38" s="75">
        <v>21</v>
      </c>
      <c r="B38" s="74" t="s">
        <v>754</v>
      </c>
      <c r="C38" s="75" t="s">
        <v>12</v>
      </c>
      <c r="D38" s="76">
        <f>459.32-44</f>
        <v>415.32</v>
      </c>
      <c r="E38" s="463"/>
      <c r="F38" s="463"/>
      <c r="G38" s="97"/>
      <c r="H38" s="18"/>
      <c r="I38" s="486"/>
    </row>
    <row r="39" spans="1:9" s="96" customFormat="1" ht="27">
      <c r="A39" s="75">
        <v>22</v>
      </c>
      <c r="B39" s="74" t="s">
        <v>568</v>
      </c>
      <c r="C39" s="75" t="s">
        <v>12</v>
      </c>
      <c r="D39" s="76">
        <v>44</v>
      </c>
      <c r="E39" s="463"/>
      <c r="F39" s="463"/>
      <c r="G39" s="97"/>
      <c r="H39" s="18"/>
      <c r="I39" s="486"/>
    </row>
    <row r="40" spans="1:9" s="47" customFormat="1" ht="13.5">
      <c r="A40" s="75"/>
      <c r="B40" s="102" t="s">
        <v>565</v>
      </c>
      <c r="C40" s="75" t="s">
        <v>20</v>
      </c>
      <c r="D40" s="76">
        <v>20.85</v>
      </c>
      <c r="E40" s="463"/>
      <c r="F40" s="463"/>
      <c r="G40" s="97"/>
      <c r="H40" s="18"/>
      <c r="I40" s="486"/>
    </row>
    <row r="41" spans="1:9" s="47" customFormat="1" ht="13.5">
      <c r="A41" s="75"/>
      <c r="B41" s="102" t="s">
        <v>31</v>
      </c>
      <c r="C41" s="75" t="s">
        <v>20</v>
      </c>
      <c r="D41" s="76">
        <v>67.222</v>
      </c>
      <c r="E41" s="463"/>
      <c r="F41" s="463"/>
      <c r="G41" s="97"/>
      <c r="H41" s="18"/>
      <c r="I41" s="486"/>
    </row>
    <row r="42" spans="1:9" s="96" customFormat="1" ht="27">
      <c r="A42" s="75">
        <v>23</v>
      </c>
      <c r="B42" s="74" t="s">
        <v>755</v>
      </c>
      <c r="C42" s="75" t="s">
        <v>12</v>
      </c>
      <c r="D42" s="76">
        <f>757.96-49.3</f>
        <v>708.6600000000001</v>
      </c>
      <c r="E42" s="463"/>
      <c r="F42" s="463"/>
      <c r="G42" s="97"/>
      <c r="H42" s="18"/>
      <c r="I42" s="486"/>
    </row>
    <row r="43" spans="1:9" s="47" customFormat="1" ht="13.5">
      <c r="A43" s="75"/>
      <c r="B43" s="102" t="s">
        <v>565</v>
      </c>
      <c r="C43" s="75" t="s">
        <v>20</v>
      </c>
      <c r="D43" s="298">
        <v>0.774</v>
      </c>
      <c r="E43" s="463"/>
      <c r="F43" s="463"/>
      <c r="G43" s="97"/>
      <c r="H43" s="18"/>
      <c r="I43" s="486"/>
    </row>
    <row r="44" spans="1:9" s="47" customFormat="1" ht="13.5">
      <c r="A44" s="75"/>
      <c r="B44" s="102" t="s">
        <v>31</v>
      </c>
      <c r="C44" s="75" t="s">
        <v>20</v>
      </c>
      <c r="D44" s="298">
        <f>76.87-4.008</f>
        <v>72.86200000000001</v>
      </c>
      <c r="E44" s="463"/>
      <c r="F44" s="463"/>
      <c r="G44" s="97"/>
      <c r="H44" s="18"/>
      <c r="I44" s="486"/>
    </row>
    <row r="45" spans="1:9" s="96" customFormat="1" ht="27">
      <c r="A45" s="75">
        <v>24</v>
      </c>
      <c r="B45" s="74" t="s">
        <v>756</v>
      </c>
      <c r="C45" s="75" t="s">
        <v>12</v>
      </c>
      <c r="D45" s="77">
        <v>5.7</v>
      </c>
      <c r="E45" s="463"/>
      <c r="F45" s="463"/>
      <c r="G45" s="97"/>
      <c r="H45" s="18"/>
      <c r="I45" s="486"/>
    </row>
    <row r="46" spans="1:9" s="47" customFormat="1" ht="13.5">
      <c r="A46" s="75"/>
      <c r="B46" s="102" t="s">
        <v>565</v>
      </c>
      <c r="C46" s="75" t="s">
        <v>20</v>
      </c>
      <c r="D46" s="179">
        <v>0.121</v>
      </c>
      <c r="E46" s="463"/>
      <c r="F46" s="463"/>
      <c r="G46" s="97"/>
      <c r="H46" s="18"/>
      <c r="I46" s="486"/>
    </row>
    <row r="47" spans="1:9" s="47" customFormat="1" ht="13.5">
      <c r="A47" s="75"/>
      <c r="B47" s="102" t="s">
        <v>31</v>
      </c>
      <c r="C47" s="75" t="s">
        <v>20</v>
      </c>
      <c r="D47" s="179">
        <v>0.505</v>
      </c>
      <c r="E47" s="463"/>
      <c r="F47" s="463"/>
      <c r="G47" s="97"/>
      <c r="H47" s="18"/>
      <c r="I47" s="486"/>
    </row>
    <row r="48" spans="1:9" s="96" customFormat="1" ht="27">
      <c r="A48" s="75">
        <v>25</v>
      </c>
      <c r="B48" s="74" t="s">
        <v>757</v>
      </c>
      <c r="C48" s="75" t="s">
        <v>12</v>
      </c>
      <c r="D48" s="76">
        <v>76.8</v>
      </c>
      <c r="E48" s="463"/>
      <c r="F48" s="463"/>
      <c r="G48" s="97"/>
      <c r="H48" s="18"/>
      <c r="I48" s="486"/>
    </row>
    <row r="49" spans="1:9" s="47" customFormat="1" ht="13.5">
      <c r="A49" s="75"/>
      <c r="B49" s="102" t="s">
        <v>565</v>
      </c>
      <c r="C49" s="75" t="s">
        <v>20</v>
      </c>
      <c r="D49" s="298">
        <v>1.372</v>
      </c>
      <c r="E49" s="463"/>
      <c r="F49" s="463"/>
      <c r="G49" s="97"/>
      <c r="H49" s="18"/>
      <c r="I49" s="486"/>
    </row>
    <row r="50" spans="1:9" s="47" customFormat="1" ht="13.5">
      <c r="A50" s="75"/>
      <c r="B50" s="102" t="s">
        <v>31</v>
      </c>
      <c r="C50" s="75" t="s">
        <v>20</v>
      </c>
      <c r="D50" s="179">
        <v>4.848</v>
      </c>
      <c r="E50" s="463"/>
      <c r="F50" s="463"/>
      <c r="G50" s="97"/>
      <c r="H50" s="18"/>
      <c r="I50" s="486"/>
    </row>
    <row r="51" spans="1:9" s="96" customFormat="1" ht="27">
      <c r="A51" s="75">
        <v>26</v>
      </c>
      <c r="B51" s="74" t="s">
        <v>758</v>
      </c>
      <c r="C51" s="75" t="s">
        <v>12</v>
      </c>
      <c r="D51" s="76">
        <v>37.2</v>
      </c>
      <c r="E51" s="463"/>
      <c r="F51" s="463"/>
      <c r="G51" s="97"/>
      <c r="H51" s="18"/>
      <c r="I51" s="486"/>
    </row>
    <row r="52" spans="1:9" s="47" customFormat="1" ht="13.5">
      <c r="A52" s="75"/>
      <c r="B52" s="102" t="s">
        <v>565</v>
      </c>
      <c r="C52" s="75" t="s">
        <v>20</v>
      </c>
      <c r="D52" s="75">
        <v>0.242</v>
      </c>
      <c r="E52" s="463"/>
      <c r="F52" s="463"/>
      <c r="G52" s="97"/>
      <c r="H52" s="18"/>
      <c r="I52" s="486"/>
    </row>
    <row r="53" spans="1:9" s="47" customFormat="1" ht="13.5">
      <c r="A53" s="75"/>
      <c r="B53" s="102" t="s">
        <v>31</v>
      </c>
      <c r="C53" s="75" t="s">
        <v>20</v>
      </c>
      <c r="D53" s="75">
        <v>5.942</v>
      </c>
      <c r="E53" s="463"/>
      <c r="F53" s="463"/>
      <c r="G53" s="97"/>
      <c r="H53" s="18"/>
      <c r="I53" s="486"/>
    </row>
    <row r="54" spans="1:9" s="96" customFormat="1" ht="13.5">
      <c r="A54" s="75">
        <v>27</v>
      </c>
      <c r="B54" s="74" t="s">
        <v>729</v>
      </c>
      <c r="C54" s="75" t="s">
        <v>20</v>
      </c>
      <c r="D54" s="76">
        <v>1</v>
      </c>
      <c r="E54" s="463"/>
      <c r="F54" s="463"/>
      <c r="G54" s="97"/>
      <c r="H54" s="18"/>
      <c r="I54" s="486"/>
    </row>
    <row r="55" spans="1:9" s="96" customFormat="1" ht="13.5">
      <c r="A55" s="75">
        <v>28</v>
      </c>
      <c r="B55" s="74" t="s">
        <v>569</v>
      </c>
      <c r="C55" s="75" t="s">
        <v>10</v>
      </c>
      <c r="D55" s="76">
        <v>130</v>
      </c>
      <c r="E55" s="463"/>
      <c r="F55" s="463"/>
      <c r="G55" s="97"/>
      <c r="H55" s="18"/>
      <c r="I55" s="486"/>
    </row>
    <row r="56" spans="1:9" s="146" customFormat="1" ht="27">
      <c r="A56" s="75">
        <v>29</v>
      </c>
      <c r="B56" s="74" t="s">
        <v>570</v>
      </c>
      <c r="C56" s="75" t="s">
        <v>12</v>
      </c>
      <c r="D56" s="76">
        <f>402-17.6-60</f>
        <v>324.4</v>
      </c>
      <c r="E56" s="463"/>
      <c r="F56" s="463"/>
      <c r="G56" s="35"/>
      <c r="H56" s="18"/>
      <c r="I56" s="486"/>
    </row>
    <row r="57" spans="1:9" s="146" customFormat="1" ht="27">
      <c r="A57" s="75">
        <v>30</v>
      </c>
      <c r="B57" s="74" t="s">
        <v>900</v>
      </c>
      <c r="C57" s="75" t="s">
        <v>12</v>
      </c>
      <c r="D57" s="75">
        <v>60</v>
      </c>
      <c r="E57" s="463"/>
      <c r="F57" s="463"/>
      <c r="G57" s="35"/>
      <c r="H57" s="19"/>
      <c r="I57" s="486"/>
    </row>
    <row r="58" spans="1:9" s="146" customFormat="1" ht="27">
      <c r="A58" s="75">
        <v>31</v>
      </c>
      <c r="B58" s="74" t="s">
        <v>571</v>
      </c>
      <c r="C58" s="75" t="s">
        <v>12</v>
      </c>
      <c r="D58" s="76">
        <v>364</v>
      </c>
      <c r="E58" s="463"/>
      <c r="F58" s="463"/>
      <c r="G58" s="35"/>
      <c r="H58" s="18"/>
      <c r="I58" s="486"/>
    </row>
    <row r="59" spans="1:9" s="146" customFormat="1" ht="27">
      <c r="A59" s="75">
        <v>32</v>
      </c>
      <c r="B59" s="74" t="s">
        <v>901</v>
      </c>
      <c r="C59" s="75" t="s">
        <v>10</v>
      </c>
      <c r="D59" s="76">
        <v>323</v>
      </c>
      <c r="E59" s="463"/>
      <c r="F59" s="463"/>
      <c r="G59" s="35"/>
      <c r="H59" s="18"/>
      <c r="I59" s="486"/>
    </row>
    <row r="60" spans="1:9" s="305" customFormat="1" ht="40.5">
      <c r="A60" s="209">
        <v>33</v>
      </c>
      <c r="B60" s="182" t="s">
        <v>572</v>
      </c>
      <c r="C60" s="138" t="s">
        <v>573</v>
      </c>
      <c r="D60" s="181">
        <v>380</v>
      </c>
      <c r="E60" s="479"/>
      <c r="F60" s="463"/>
      <c r="H60" s="489"/>
      <c r="I60" s="486"/>
    </row>
    <row r="61" spans="1:9" s="105" customFormat="1" ht="27">
      <c r="A61" s="75">
        <v>34</v>
      </c>
      <c r="B61" s="74" t="s">
        <v>902</v>
      </c>
      <c r="C61" s="75" t="s">
        <v>10</v>
      </c>
      <c r="D61" s="76">
        <v>10</v>
      </c>
      <c r="E61" s="463"/>
      <c r="F61" s="479"/>
      <c r="G61" s="97"/>
      <c r="H61" s="18"/>
      <c r="I61" s="486"/>
    </row>
    <row r="62" spans="1:9" s="47" customFormat="1" ht="13.5">
      <c r="A62" s="75"/>
      <c r="B62" s="361" t="s">
        <v>574</v>
      </c>
      <c r="C62" s="75"/>
      <c r="D62" s="77"/>
      <c r="E62" s="463"/>
      <c r="F62" s="463"/>
      <c r="G62" s="473"/>
      <c r="H62" s="18"/>
      <c r="I62" s="486"/>
    </row>
    <row r="63" spans="1:9" s="47" customFormat="1" ht="16.5">
      <c r="A63" s="75"/>
      <c r="B63" s="295" t="s">
        <v>575</v>
      </c>
      <c r="C63" s="75"/>
      <c r="D63" s="77"/>
      <c r="E63" s="463"/>
      <c r="F63" s="463"/>
      <c r="G63" s="97"/>
      <c r="H63" s="18"/>
      <c r="I63" s="486"/>
    </row>
    <row r="64" spans="1:9" s="105" customFormat="1" ht="13.5">
      <c r="A64" s="75">
        <v>35</v>
      </c>
      <c r="B64" s="74" t="s">
        <v>576</v>
      </c>
      <c r="C64" s="75" t="s">
        <v>20</v>
      </c>
      <c r="D64" s="179">
        <v>16.295</v>
      </c>
      <c r="E64" s="463"/>
      <c r="F64" s="463"/>
      <c r="G64" s="97"/>
      <c r="H64" s="18"/>
      <c r="I64" s="486"/>
    </row>
    <row r="65" spans="1:9" s="105" customFormat="1" ht="27">
      <c r="A65" s="75">
        <v>36</v>
      </c>
      <c r="B65" s="74" t="s">
        <v>577</v>
      </c>
      <c r="C65" s="75" t="s">
        <v>20</v>
      </c>
      <c r="D65" s="298">
        <f>D64</f>
        <v>16.295</v>
      </c>
      <c r="E65" s="463"/>
      <c r="F65" s="463"/>
      <c r="G65" s="97"/>
      <c r="H65" s="18"/>
      <c r="I65" s="486"/>
    </row>
    <row r="66" spans="1:9" s="96" customFormat="1" ht="27">
      <c r="A66" s="75">
        <v>37</v>
      </c>
      <c r="B66" s="74" t="s">
        <v>578</v>
      </c>
      <c r="C66" s="75" t="s">
        <v>12</v>
      </c>
      <c r="D66" s="76">
        <v>49.3</v>
      </c>
      <c r="E66" s="463"/>
      <c r="F66" s="463"/>
      <c r="G66" s="97"/>
      <c r="H66" s="18"/>
      <c r="I66" s="486"/>
    </row>
    <row r="67" spans="1:9" s="47" customFormat="1" ht="13.5">
      <c r="A67" s="75"/>
      <c r="B67" s="102" t="s">
        <v>565</v>
      </c>
      <c r="C67" s="75" t="s">
        <v>20</v>
      </c>
      <c r="D67" s="298">
        <v>0.774</v>
      </c>
      <c r="E67" s="463"/>
      <c r="F67" s="463"/>
      <c r="G67" s="97"/>
      <c r="H67" s="18"/>
      <c r="I67" s="486"/>
    </row>
    <row r="68" spans="1:9" s="47" customFormat="1" ht="13.5">
      <c r="A68" s="75"/>
      <c r="B68" s="102" t="s">
        <v>31</v>
      </c>
      <c r="C68" s="75" t="s">
        <v>20</v>
      </c>
      <c r="D68" s="298">
        <v>76.87</v>
      </c>
      <c r="E68" s="463"/>
      <c r="F68" s="463"/>
      <c r="G68" s="97"/>
      <c r="H68" s="18"/>
      <c r="I68" s="486"/>
    </row>
    <row r="69" spans="1:9" s="96" customFormat="1" ht="27">
      <c r="A69" s="75">
        <v>38</v>
      </c>
      <c r="B69" s="74" t="s">
        <v>579</v>
      </c>
      <c r="C69" s="75" t="s">
        <v>10</v>
      </c>
      <c r="D69" s="76">
        <v>410</v>
      </c>
      <c r="E69" s="463"/>
      <c r="F69" s="463"/>
      <c r="G69" s="97"/>
      <c r="H69" s="18"/>
      <c r="I69" s="486"/>
    </row>
    <row r="70" spans="1:9" s="144" customFormat="1" ht="13.5">
      <c r="A70" s="138">
        <v>39</v>
      </c>
      <c r="B70" s="143" t="s">
        <v>580</v>
      </c>
      <c r="C70" s="138" t="s">
        <v>10</v>
      </c>
      <c r="D70" s="299">
        <f>2230-57</f>
        <v>2173</v>
      </c>
      <c r="E70" s="479"/>
      <c r="F70" s="463"/>
      <c r="H70" s="489"/>
      <c r="I70" s="486"/>
    </row>
    <row r="71" spans="1:9" s="146" customFormat="1" ht="13.5">
      <c r="A71" s="75">
        <v>40</v>
      </c>
      <c r="B71" s="74" t="s">
        <v>581</v>
      </c>
      <c r="C71" s="75" t="s">
        <v>10</v>
      </c>
      <c r="D71" s="299">
        <f>2230-57</f>
        <v>2173</v>
      </c>
      <c r="E71" s="463"/>
      <c r="F71" s="463"/>
      <c r="G71" s="302"/>
      <c r="H71" s="18"/>
      <c r="I71" s="486"/>
    </row>
    <row r="72" spans="1:9" s="144" customFormat="1" ht="13.5">
      <c r="A72" s="138">
        <v>41</v>
      </c>
      <c r="B72" s="182" t="s">
        <v>582</v>
      </c>
      <c r="C72" s="138" t="s">
        <v>12</v>
      </c>
      <c r="D72" s="181">
        <f>350-5.7</f>
        <v>344.3</v>
      </c>
      <c r="E72" s="479"/>
      <c r="F72" s="463"/>
      <c r="H72" s="489"/>
      <c r="I72" s="486"/>
    </row>
    <row r="73" spans="1:9" s="96" customFormat="1" ht="13.5">
      <c r="A73" s="75">
        <v>42</v>
      </c>
      <c r="B73" s="303" t="s">
        <v>583</v>
      </c>
      <c r="C73" s="75" t="s">
        <v>10</v>
      </c>
      <c r="D73" s="299">
        <f>2230-57</f>
        <v>2173</v>
      </c>
      <c r="E73" s="481"/>
      <c r="F73" s="463"/>
      <c r="G73" s="97"/>
      <c r="H73" s="490"/>
      <c r="I73" s="486"/>
    </row>
    <row r="74" spans="1:9" s="144" customFormat="1" ht="13.5">
      <c r="A74" s="138">
        <v>43</v>
      </c>
      <c r="B74" s="182" t="s">
        <v>584</v>
      </c>
      <c r="C74" s="138" t="s">
        <v>10</v>
      </c>
      <c r="D74" s="181">
        <f>2230-57</f>
        <v>2173</v>
      </c>
      <c r="E74" s="479"/>
      <c r="F74" s="463"/>
      <c r="H74" s="489"/>
      <c r="I74" s="486"/>
    </row>
    <row r="75" spans="1:9" s="144" customFormat="1" ht="27">
      <c r="A75" s="138">
        <v>44</v>
      </c>
      <c r="B75" s="143" t="s">
        <v>585</v>
      </c>
      <c r="C75" s="138" t="s">
        <v>10</v>
      </c>
      <c r="D75" s="181">
        <f>2400-88</f>
        <v>2312</v>
      </c>
      <c r="E75" s="479"/>
      <c r="F75" s="479"/>
      <c r="H75" s="489"/>
      <c r="I75" s="486"/>
    </row>
    <row r="76" spans="1:9" s="144" customFormat="1" ht="13.5">
      <c r="A76" s="138">
        <v>45</v>
      </c>
      <c r="B76" s="182" t="s">
        <v>586</v>
      </c>
      <c r="C76" s="138" t="s">
        <v>12</v>
      </c>
      <c r="D76" s="181">
        <v>217.3</v>
      </c>
      <c r="E76" s="479"/>
      <c r="F76" s="479"/>
      <c r="H76" s="489"/>
      <c r="I76" s="486"/>
    </row>
    <row r="77" spans="1:9" s="144" customFormat="1" ht="40.5">
      <c r="A77" s="138">
        <v>46</v>
      </c>
      <c r="B77" s="182" t="s">
        <v>587</v>
      </c>
      <c r="C77" s="304" t="s">
        <v>28</v>
      </c>
      <c r="D77" s="181">
        <v>270</v>
      </c>
      <c r="E77" s="479"/>
      <c r="F77" s="479"/>
      <c r="H77" s="489"/>
      <c r="I77" s="486"/>
    </row>
    <row r="78" spans="1:9" s="144" customFormat="1" ht="27">
      <c r="A78" s="138">
        <v>47</v>
      </c>
      <c r="B78" s="182" t="s">
        <v>588</v>
      </c>
      <c r="C78" s="138" t="s">
        <v>29</v>
      </c>
      <c r="D78" s="181">
        <v>28</v>
      </c>
      <c r="E78" s="479"/>
      <c r="F78" s="479"/>
      <c r="H78" s="489"/>
      <c r="I78" s="486"/>
    </row>
    <row r="79" spans="1:9" s="144" customFormat="1" ht="27">
      <c r="A79" s="138">
        <v>48</v>
      </c>
      <c r="B79" s="182" t="s">
        <v>589</v>
      </c>
      <c r="C79" s="138" t="s">
        <v>29</v>
      </c>
      <c r="D79" s="181">
        <v>28</v>
      </c>
      <c r="E79" s="479"/>
      <c r="F79" s="479"/>
      <c r="H79" s="489"/>
      <c r="I79" s="486"/>
    </row>
    <row r="80" spans="1:9" s="144" customFormat="1" ht="27">
      <c r="A80" s="138">
        <v>49</v>
      </c>
      <c r="B80" s="182" t="s">
        <v>590</v>
      </c>
      <c r="C80" s="138" t="s">
        <v>10</v>
      </c>
      <c r="D80" s="181">
        <v>350</v>
      </c>
      <c r="E80" s="479"/>
      <c r="F80" s="479"/>
      <c r="H80" s="489"/>
      <c r="I80" s="486"/>
    </row>
    <row r="81" spans="1:9" s="47" customFormat="1" ht="13.5">
      <c r="A81" s="82"/>
      <c r="B81" s="361" t="s">
        <v>591</v>
      </c>
      <c r="C81" s="75"/>
      <c r="D81" s="77"/>
      <c r="E81" s="463"/>
      <c r="F81" s="463"/>
      <c r="G81" s="208"/>
      <c r="H81" s="18"/>
      <c r="I81" s="486"/>
    </row>
    <row r="82" spans="1:9" s="47" customFormat="1" ht="16.5">
      <c r="A82" s="82"/>
      <c r="B82" s="295" t="s">
        <v>731</v>
      </c>
      <c r="C82" s="75"/>
      <c r="D82" s="77"/>
      <c r="E82" s="463"/>
      <c r="F82" s="463"/>
      <c r="G82" s="97"/>
      <c r="H82" s="18"/>
      <c r="I82" s="486"/>
    </row>
    <row r="83" spans="1:9" s="47" customFormat="1" ht="40.5">
      <c r="A83" s="75">
        <v>50</v>
      </c>
      <c r="B83" s="74" t="s">
        <v>903</v>
      </c>
      <c r="C83" s="75" t="s">
        <v>10</v>
      </c>
      <c r="D83" s="76">
        <v>368.5</v>
      </c>
      <c r="E83" s="463"/>
      <c r="F83" s="479"/>
      <c r="G83" s="97"/>
      <c r="H83" s="18"/>
      <c r="I83" s="486"/>
    </row>
    <row r="84" spans="1:9" s="105" customFormat="1" ht="40.5">
      <c r="A84" s="75">
        <v>51</v>
      </c>
      <c r="B84" s="74" t="s">
        <v>904</v>
      </c>
      <c r="C84" s="75" t="s">
        <v>10</v>
      </c>
      <c r="D84" s="76">
        <v>401.9</v>
      </c>
      <c r="E84" s="463"/>
      <c r="F84" s="479"/>
      <c r="G84" s="97"/>
      <c r="H84" s="18"/>
      <c r="I84" s="486"/>
    </row>
    <row r="85" spans="1:9" s="305" customFormat="1" ht="54">
      <c r="A85" s="209">
        <v>52</v>
      </c>
      <c r="B85" s="175" t="s">
        <v>592</v>
      </c>
      <c r="C85" s="209" t="s">
        <v>10</v>
      </c>
      <c r="D85" s="181">
        <v>201.6</v>
      </c>
      <c r="E85" s="479"/>
      <c r="F85" s="479"/>
      <c r="H85" s="489"/>
      <c r="I85" s="486"/>
    </row>
    <row r="86" spans="1:9" s="301" customFormat="1" ht="13.5">
      <c r="A86" s="138">
        <v>53</v>
      </c>
      <c r="B86" s="182" t="s">
        <v>593</v>
      </c>
      <c r="C86" s="138" t="s">
        <v>20</v>
      </c>
      <c r="D86" s="181">
        <v>0.594</v>
      </c>
      <c r="E86" s="479"/>
      <c r="F86" s="479"/>
      <c r="H86" s="491"/>
      <c r="I86" s="486"/>
    </row>
    <row r="87" spans="1:9" s="144" customFormat="1" ht="13.5">
      <c r="A87" s="138">
        <v>54</v>
      </c>
      <c r="B87" s="182" t="s">
        <v>594</v>
      </c>
      <c r="C87" s="138" t="s">
        <v>10</v>
      </c>
      <c r="D87" s="181">
        <f>5.94*2.4</f>
        <v>14.256</v>
      </c>
      <c r="E87" s="479"/>
      <c r="F87" s="479"/>
      <c r="H87" s="491"/>
      <c r="I87" s="486"/>
    </row>
    <row r="88" spans="1:9" s="47" customFormat="1" ht="13.5">
      <c r="A88" s="75"/>
      <c r="B88" s="361" t="s">
        <v>732</v>
      </c>
      <c r="C88" s="75"/>
      <c r="D88" s="77"/>
      <c r="E88" s="463"/>
      <c r="F88" s="463"/>
      <c r="G88" s="208"/>
      <c r="H88" s="18"/>
      <c r="I88" s="486"/>
    </row>
    <row r="89" spans="1:9" s="47" customFormat="1" ht="16.5">
      <c r="A89" s="75"/>
      <c r="B89" s="295" t="s">
        <v>733</v>
      </c>
      <c r="C89" s="75"/>
      <c r="D89" s="77"/>
      <c r="E89" s="463"/>
      <c r="F89" s="463"/>
      <c r="G89" s="97"/>
      <c r="H89" s="18"/>
      <c r="I89" s="486"/>
    </row>
    <row r="90" spans="1:9" s="47" customFormat="1" ht="47.25">
      <c r="A90" s="75"/>
      <c r="B90" s="306" t="s">
        <v>596</v>
      </c>
      <c r="C90" s="306"/>
      <c r="D90" s="77"/>
      <c r="E90" s="463"/>
      <c r="F90" s="463"/>
      <c r="G90" s="97"/>
      <c r="H90" s="18"/>
      <c r="I90" s="486"/>
    </row>
    <row r="91" spans="1:9" s="146" customFormat="1" ht="13.5">
      <c r="A91" s="75">
        <v>55</v>
      </c>
      <c r="B91" s="74" t="s">
        <v>597</v>
      </c>
      <c r="C91" s="75" t="s">
        <v>12</v>
      </c>
      <c r="D91" s="75">
        <f>1690*0.047</f>
        <v>79.43</v>
      </c>
      <c r="E91" s="463"/>
      <c r="F91" s="479"/>
      <c r="G91" s="35"/>
      <c r="H91" s="18"/>
      <c r="I91" s="486"/>
    </row>
    <row r="92" spans="1:9" s="96" customFormat="1" ht="13.5">
      <c r="A92" s="75">
        <v>56</v>
      </c>
      <c r="B92" s="303" t="s">
        <v>583</v>
      </c>
      <c r="C92" s="75" t="s">
        <v>10</v>
      </c>
      <c r="D92" s="299">
        <v>1690</v>
      </c>
      <c r="E92" s="481"/>
      <c r="F92" s="479"/>
      <c r="G92" s="97"/>
      <c r="H92" s="490"/>
      <c r="I92" s="486"/>
    </row>
    <row r="93" spans="1:9" s="96" customFormat="1" ht="27">
      <c r="A93" s="75">
        <v>57</v>
      </c>
      <c r="B93" s="74" t="s">
        <v>598</v>
      </c>
      <c r="C93" s="75" t="s">
        <v>10</v>
      </c>
      <c r="D93" s="77">
        <v>1690</v>
      </c>
      <c r="E93" s="463"/>
      <c r="F93" s="479"/>
      <c r="G93" s="97"/>
      <c r="H93" s="18"/>
      <c r="I93" s="486"/>
    </row>
    <row r="94" spans="1:9" s="305" customFormat="1" ht="27">
      <c r="A94" s="209">
        <v>58</v>
      </c>
      <c r="B94" s="175" t="s">
        <v>599</v>
      </c>
      <c r="C94" s="209" t="s">
        <v>10</v>
      </c>
      <c r="D94" s="181">
        <v>1690</v>
      </c>
      <c r="E94" s="479"/>
      <c r="F94" s="479"/>
      <c r="H94" s="489"/>
      <c r="I94" s="486"/>
    </row>
    <row r="95" spans="1:9" s="305" customFormat="1" ht="27">
      <c r="A95" s="209">
        <v>59</v>
      </c>
      <c r="B95" s="175" t="s">
        <v>600</v>
      </c>
      <c r="C95" s="209" t="s">
        <v>10</v>
      </c>
      <c r="D95" s="181">
        <v>1690</v>
      </c>
      <c r="E95" s="479"/>
      <c r="F95" s="479"/>
      <c r="H95" s="489"/>
      <c r="I95" s="486"/>
    </row>
    <row r="96" spans="1:9" s="47" customFormat="1" ht="31.5">
      <c r="A96" s="75"/>
      <c r="B96" s="306" t="s">
        <v>601</v>
      </c>
      <c r="C96" s="306"/>
      <c r="D96" s="77"/>
      <c r="E96" s="463"/>
      <c r="F96" s="479"/>
      <c r="G96" s="97"/>
      <c r="H96" s="18"/>
      <c r="I96" s="486"/>
    </row>
    <row r="97" spans="1:9" s="146" customFormat="1" ht="13.5">
      <c r="A97" s="75">
        <v>60</v>
      </c>
      <c r="B97" s="74" t="s">
        <v>602</v>
      </c>
      <c r="C97" s="75" t="s">
        <v>12</v>
      </c>
      <c r="D97" s="75">
        <f>360*0.046</f>
        <v>16.56</v>
      </c>
      <c r="E97" s="463"/>
      <c r="F97" s="479"/>
      <c r="G97" s="35"/>
      <c r="H97" s="18"/>
      <c r="I97" s="486"/>
    </row>
    <row r="98" spans="1:9" s="96" customFormat="1" ht="13.5">
      <c r="A98" s="75">
        <v>61</v>
      </c>
      <c r="B98" s="303" t="s">
        <v>583</v>
      </c>
      <c r="C98" s="75" t="s">
        <v>10</v>
      </c>
      <c r="D98" s="299">
        <v>360</v>
      </c>
      <c r="E98" s="481"/>
      <c r="F98" s="479"/>
      <c r="G98" s="97"/>
      <c r="H98" s="490"/>
      <c r="I98" s="486"/>
    </row>
    <row r="99" spans="1:9" s="96" customFormat="1" ht="27">
      <c r="A99" s="75">
        <v>62</v>
      </c>
      <c r="B99" s="74" t="s">
        <v>598</v>
      </c>
      <c r="C99" s="75" t="s">
        <v>10</v>
      </c>
      <c r="D99" s="77">
        <v>360</v>
      </c>
      <c r="E99" s="463"/>
      <c r="F99" s="479"/>
      <c r="G99" s="97"/>
      <c r="H99" s="18"/>
      <c r="I99" s="486"/>
    </row>
    <row r="100" spans="1:9" s="305" customFormat="1" ht="27">
      <c r="A100" s="209">
        <v>63</v>
      </c>
      <c r="B100" s="175" t="s">
        <v>599</v>
      </c>
      <c r="C100" s="209" t="s">
        <v>10</v>
      </c>
      <c r="D100" s="181">
        <v>360</v>
      </c>
      <c r="E100" s="479"/>
      <c r="F100" s="479"/>
      <c r="H100" s="489"/>
      <c r="I100" s="486"/>
    </row>
    <row r="101" spans="1:9" s="305" customFormat="1" ht="27">
      <c r="A101" s="209">
        <v>64</v>
      </c>
      <c r="B101" s="175" t="s">
        <v>603</v>
      </c>
      <c r="C101" s="209" t="s">
        <v>10</v>
      </c>
      <c r="D101" s="181">
        <v>360</v>
      </c>
      <c r="E101" s="479"/>
      <c r="F101" s="479"/>
      <c r="H101" s="489"/>
      <c r="I101" s="486"/>
    </row>
    <row r="102" spans="1:9" s="47" customFormat="1" ht="31.5">
      <c r="A102" s="75"/>
      <c r="B102" s="306" t="s">
        <v>759</v>
      </c>
      <c r="C102" s="306"/>
      <c r="D102" s="77"/>
      <c r="E102" s="463"/>
      <c r="F102" s="479"/>
      <c r="G102" s="97"/>
      <c r="H102" s="18"/>
      <c r="I102" s="486"/>
    </row>
    <row r="103" spans="1:9" s="146" customFormat="1" ht="13.5">
      <c r="A103" s="75">
        <v>65</v>
      </c>
      <c r="B103" s="74" t="s">
        <v>602</v>
      </c>
      <c r="C103" s="75" t="s">
        <v>12</v>
      </c>
      <c r="D103" s="77">
        <f>0.046*430</f>
        <v>19.78</v>
      </c>
      <c r="E103" s="463"/>
      <c r="F103" s="479"/>
      <c r="G103" s="35"/>
      <c r="H103" s="18"/>
      <c r="I103" s="486"/>
    </row>
    <row r="104" spans="1:9" s="96" customFormat="1" ht="27">
      <c r="A104" s="75">
        <v>66</v>
      </c>
      <c r="B104" s="74" t="s">
        <v>604</v>
      </c>
      <c r="C104" s="75" t="s">
        <v>10</v>
      </c>
      <c r="D104" s="314">
        <v>430</v>
      </c>
      <c r="E104" s="481"/>
      <c r="F104" s="479"/>
      <c r="G104" s="97"/>
      <c r="H104" s="490"/>
      <c r="I104" s="486"/>
    </row>
    <row r="105" spans="1:9" s="96" customFormat="1" ht="27">
      <c r="A105" s="75">
        <v>67</v>
      </c>
      <c r="B105" s="74" t="s">
        <v>598</v>
      </c>
      <c r="C105" s="75" t="s">
        <v>10</v>
      </c>
      <c r="D105" s="77">
        <v>430</v>
      </c>
      <c r="E105" s="463"/>
      <c r="F105" s="479"/>
      <c r="G105" s="97"/>
      <c r="H105" s="18"/>
      <c r="I105" s="486"/>
    </row>
    <row r="106" spans="1:9" s="96" customFormat="1" ht="13.5">
      <c r="A106" s="75">
        <v>68</v>
      </c>
      <c r="B106" s="74" t="s">
        <v>605</v>
      </c>
      <c r="C106" s="75" t="s">
        <v>10</v>
      </c>
      <c r="D106" s="77">
        <v>430</v>
      </c>
      <c r="E106" s="463"/>
      <c r="F106" s="479"/>
      <c r="G106" s="97"/>
      <c r="H106" s="18"/>
      <c r="I106" s="486"/>
    </row>
    <row r="107" spans="1:9" s="305" customFormat="1" ht="27">
      <c r="A107" s="209">
        <v>69</v>
      </c>
      <c r="B107" s="175" t="s">
        <v>599</v>
      </c>
      <c r="C107" s="209" t="s">
        <v>10</v>
      </c>
      <c r="D107" s="181">
        <v>430</v>
      </c>
      <c r="E107" s="479"/>
      <c r="F107" s="479"/>
      <c r="H107" s="489"/>
      <c r="I107" s="486"/>
    </row>
    <row r="108" spans="1:9" s="146" customFormat="1" ht="27">
      <c r="A108" s="75">
        <v>70</v>
      </c>
      <c r="B108" s="182" t="s">
        <v>760</v>
      </c>
      <c r="C108" s="75" t="s">
        <v>10</v>
      </c>
      <c r="D108" s="197">
        <v>430</v>
      </c>
      <c r="E108" s="481"/>
      <c r="F108" s="479"/>
      <c r="G108" s="35"/>
      <c r="H108" s="492"/>
      <c r="I108" s="486"/>
    </row>
    <row r="109" spans="1:9" s="47" customFormat="1" ht="15.75">
      <c r="A109" s="75"/>
      <c r="B109" s="306" t="s">
        <v>761</v>
      </c>
      <c r="C109" s="306"/>
      <c r="D109" s="77"/>
      <c r="E109" s="463"/>
      <c r="F109" s="479"/>
      <c r="G109" s="97"/>
      <c r="H109" s="18"/>
      <c r="I109" s="486"/>
    </row>
    <row r="110" spans="1:9" s="146" customFormat="1" ht="13.5">
      <c r="A110" s="75">
        <v>71</v>
      </c>
      <c r="B110" s="74" t="s">
        <v>606</v>
      </c>
      <c r="C110" s="75" t="s">
        <v>12</v>
      </c>
      <c r="D110" s="77">
        <f>0.0455*1740</f>
        <v>79.17</v>
      </c>
      <c r="E110" s="463"/>
      <c r="F110" s="479"/>
      <c r="G110" s="35"/>
      <c r="H110" s="18"/>
      <c r="I110" s="486"/>
    </row>
    <row r="111" spans="1:9" s="96" customFormat="1" ht="27">
      <c r="A111" s="75">
        <v>72</v>
      </c>
      <c r="B111" s="74" t="s">
        <v>604</v>
      </c>
      <c r="C111" s="75" t="s">
        <v>10</v>
      </c>
      <c r="D111" s="314">
        <v>1740</v>
      </c>
      <c r="E111" s="481"/>
      <c r="F111" s="479"/>
      <c r="G111" s="97"/>
      <c r="H111" s="490"/>
      <c r="I111" s="486"/>
    </row>
    <row r="112" spans="1:9" s="96" customFormat="1" ht="27">
      <c r="A112" s="75">
        <v>73</v>
      </c>
      <c r="B112" s="74" t="s">
        <v>598</v>
      </c>
      <c r="C112" s="75" t="s">
        <v>10</v>
      </c>
      <c r="D112" s="77">
        <v>1740</v>
      </c>
      <c r="E112" s="463"/>
      <c r="F112" s="479"/>
      <c r="G112" s="97"/>
      <c r="H112" s="18"/>
      <c r="I112" s="486"/>
    </row>
    <row r="113" spans="1:9" s="96" customFormat="1" ht="13.5">
      <c r="A113" s="75">
        <v>74</v>
      </c>
      <c r="B113" s="74" t="s">
        <v>605</v>
      </c>
      <c r="C113" s="75" t="s">
        <v>10</v>
      </c>
      <c r="D113" s="77">
        <v>1740</v>
      </c>
      <c r="E113" s="463"/>
      <c r="F113" s="479"/>
      <c r="G113" s="97"/>
      <c r="H113" s="18"/>
      <c r="I113" s="486"/>
    </row>
    <row r="114" spans="1:9" s="305" customFormat="1" ht="27">
      <c r="A114" s="209">
        <v>75</v>
      </c>
      <c r="B114" s="175" t="s">
        <v>599</v>
      </c>
      <c r="C114" s="209" t="s">
        <v>10</v>
      </c>
      <c r="D114" s="181">
        <v>1740</v>
      </c>
      <c r="E114" s="479"/>
      <c r="F114" s="479"/>
      <c r="H114" s="489"/>
      <c r="I114" s="486"/>
    </row>
    <row r="115" spans="1:9" s="146" customFormat="1" ht="27">
      <c r="A115" s="75">
        <v>76</v>
      </c>
      <c r="B115" s="182" t="s">
        <v>762</v>
      </c>
      <c r="C115" s="75" t="s">
        <v>10</v>
      </c>
      <c r="D115" s="197">
        <v>1740</v>
      </c>
      <c r="E115" s="468"/>
      <c r="F115" s="479"/>
      <c r="G115" s="35"/>
      <c r="H115" s="493"/>
      <c r="I115" s="486"/>
    </row>
    <row r="116" spans="1:9" s="47" customFormat="1" ht="31.5">
      <c r="A116" s="75"/>
      <c r="B116" s="306" t="s">
        <v>763</v>
      </c>
      <c r="C116" s="306"/>
      <c r="D116" s="77"/>
      <c r="E116" s="463"/>
      <c r="F116" s="479"/>
      <c r="G116" s="97"/>
      <c r="H116" s="18"/>
      <c r="I116" s="486"/>
    </row>
    <row r="117" spans="1:9" s="146" customFormat="1" ht="13.5">
      <c r="A117" s="75">
        <v>77</v>
      </c>
      <c r="B117" s="74" t="s">
        <v>606</v>
      </c>
      <c r="C117" s="75" t="s">
        <v>12</v>
      </c>
      <c r="D117" s="77">
        <f>0.0455*230</f>
        <v>10.465</v>
      </c>
      <c r="E117" s="463"/>
      <c r="F117" s="479"/>
      <c r="G117" s="35"/>
      <c r="H117" s="18"/>
      <c r="I117" s="486"/>
    </row>
    <row r="118" spans="1:9" s="96" customFormat="1" ht="27">
      <c r="A118" s="75">
        <v>78</v>
      </c>
      <c r="B118" s="74" t="s">
        <v>604</v>
      </c>
      <c r="C118" s="75" t="s">
        <v>10</v>
      </c>
      <c r="D118" s="314">
        <v>230</v>
      </c>
      <c r="E118" s="481"/>
      <c r="F118" s="479"/>
      <c r="G118" s="97"/>
      <c r="H118" s="490"/>
      <c r="I118" s="486"/>
    </row>
    <row r="119" spans="1:9" s="96" customFormat="1" ht="27">
      <c r="A119" s="75">
        <v>79</v>
      </c>
      <c r="B119" s="74" t="s">
        <v>598</v>
      </c>
      <c r="C119" s="75" t="s">
        <v>10</v>
      </c>
      <c r="D119" s="77">
        <v>230</v>
      </c>
      <c r="E119" s="463"/>
      <c r="F119" s="479"/>
      <c r="G119" s="97"/>
      <c r="H119" s="18"/>
      <c r="I119" s="486"/>
    </row>
    <row r="120" spans="1:9" s="96" customFormat="1" ht="13.5">
      <c r="A120" s="75">
        <v>80</v>
      </c>
      <c r="B120" s="242" t="s">
        <v>607</v>
      </c>
      <c r="C120" s="75" t="s">
        <v>10</v>
      </c>
      <c r="D120" s="77">
        <v>230</v>
      </c>
      <c r="E120" s="463"/>
      <c r="F120" s="479"/>
      <c r="G120" s="97"/>
      <c r="H120" s="18"/>
      <c r="I120" s="486"/>
    </row>
    <row r="121" spans="1:9" s="305" customFormat="1" ht="27">
      <c r="A121" s="209">
        <v>81</v>
      </c>
      <c r="B121" s="175" t="s">
        <v>608</v>
      </c>
      <c r="C121" s="209" t="s">
        <v>28</v>
      </c>
      <c r="D121" s="623">
        <v>310</v>
      </c>
      <c r="E121" s="479"/>
      <c r="F121" s="479"/>
      <c r="H121" s="489"/>
      <c r="I121" s="486"/>
    </row>
    <row r="122" spans="1:9" s="305" customFormat="1" ht="13.5">
      <c r="A122" s="209">
        <v>82</v>
      </c>
      <c r="B122" s="175" t="s">
        <v>609</v>
      </c>
      <c r="C122" s="209" t="s">
        <v>28</v>
      </c>
      <c r="D122" s="623">
        <v>2080</v>
      </c>
      <c r="E122" s="479"/>
      <c r="F122" s="479"/>
      <c r="H122" s="489"/>
      <c r="I122" s="486"/>
    </row>
    <row r="123" spans="1:9" s="305" customFormat="1" ht="13.5">
      <c r="A123" s="209">
        <v>83</v>
      </c>
      <c r="B123" s="175" t="s">
        <v>610</v>
      </c>
      <c r="C123" s="209" t="s">
        <v>10</v>
      </c>
      <c r="D123" s="623">
        <v>208</v>
      </c>
      <c r="E123" s="479"/>
      <c r="F123" s="479"/>
      <c r="H123" s="489"/>
      <c r="I123" s="486"/>
    </row>
    <row r="124" spans="1:9" s="47" customFormat="1" ht="31.5">
      <c r="A124" s="75"/>
      <c r="B124" s="306" t="s">
        <v>764</v>
      </c>
      <c r="C124" s="306"/>
      <c r="D124" s="77"/>
      <c r="E124" s="463"/>
      <c r="F124" s="479"/>
      <c r="G124" s="97"/>
      <c r="H124" s="18"/>
      <c r="I124" s="486"/>
    </row>
    <row r="125" spans="1:9" s="305" customFormat="1" ht="13.5">
      <c r="A125" s="209">
        <v>84</v>
      </c>
      <c r="B125" s="175" t="s">
        <v>611</v>
      </c>
      <c r="C125" s="209" t="s">
        <v>10</v>
      </c>
      <c r="D125" s="181">
        <v>72</v>
      </c>
      <c r="E125" s="479"/>
      <c r="F125" s="479"/>
      <c r="H125" s="489"/>
      <c r="I125" s="486"/>
    </row>
    <row r="126" spans="1:9" s="305" customFormat="1" ht="27">
      <c r="A126" s="209">
        <v>85</v>
      </c>
      <c r="B126" s="175" t="s">
        <v>765</v>
      </c>
      <c r="C126" s="209"/>
      <c r="D126" s="181"/>
      <c r="E126" s="479"/>
      <c r="F126" s="479"/>
      <c r="H126" s="489"/>
      <c r="I126" s="486"/>
    </row>
    <row r="127" spans="1:9" s="305" customFormat="1" ht="13.5">
      <c r="A127" s="209"/>
      <c r="B127" s="175" t="s">
        <v>612</v>
      </c>
      <c r="C127" s="209" t="s">
        <v>10</v>
      </c>
      <c r="D127" s="181">
        <f>93-18.6</f>
        <v>74.4</v>
      </c>
      <c r="E127" s="479"/>
      <c r="F127" s="479"/>
      <c r="H127" s="489"/>
      <c r="I127" s="486"/>
    </row>
    <row r="128" spans="1:9" s="305" customFormat="1" ht="13.5">
      <c r="A128" s="209"/>
      <c r="B128" s="175" t="s">
        <v>613</v>
      </c>
      <c r="C128" s="209" t="s">
        <v>10</v>
      </c>
      <c r="D128" s="181">
        <v>18.6</v>
      </c>
      <c r="E128" s="479"/>
      <c r="F128" s="479"/>
      <c r="G128" s="307"/>
      <c r="H128" s="489"/>
      <c r="I128" s="486"/>
    </row>
    <row r="129" spans="1:9" s="47" customFormat="1" ht="31.5">
      <c r="A129" s="75"/>
      <c r="B129" s="306" t="s">
        <v>766</v>
      </c>
      <c r="C129" s="306"/>
      <c r="D129" s="77"/>
      <c r="E129" s="463"/>
      <c r="F129" s="479"/>
      <c r="G129" s="97"/>
      <c r="H129" s="18"/>
      <c r="I129" s="486"/>
    </row>
    <row r="130" spans="1:9" s="146" customFormat="1" ht="13.5">
      <c r="A130" s="75">
        <v>86</v>
      </c>
      <c r="B130" s="74" t="s">
        <v>606</v>
      </c>
      <c r="C130" s="75" t="s">
        <v>12</v>
      </c>
      <c r="D130" s="77">
        <f>80*0.05</f>
        <v>4</v>
      </c>
      <c r="E130" s="463"/>
      <c r="F130" s="479"/>
      <c r="G130" s="35"/>
      <c r="H130" s="18"/>
      <c r="I130" s="486"/>
    </row>
    <row r="131" spans="1:9" s="96" customFormat="1" ht="27">
      <c r="A131" s="75">
        <v>87</v>
      </c>
      <c r="B131" s="74" t="s">
        <v>604</v>
      </c>
      <c r="C131" s="75" t="s">
        <v>10</v>
      </c>
      <c r="D131" s="314">
        <v>80</v>
      </c>
      <c r="E131" s="481"/>
      <c r="F131" s="479"/>
      <c r="G131" s="97"/>
      <c r="H131" s="490"/>
      <c r="I131" s="486"/>
    </row>
    <row r="132" spans="1:9" s="96" customFormat="1" ht="27">
      <c r="A132" s="75">
        <v>88</v>
      </c>
      <c r="B132" s="74" t="s">
        <v>598</v>
      </c>
      <c r="C132" s="75" t="s">
        <v>10</v>
      </c>
      <c r="D132" s="77">
        <v>80</v>
      </c>
      <c r="E132" s="463"/>
      <c r="F132" s="479"/>
      <c r="G132" s="97"/>
      <c r="H132" s="18"/>
      <c r="I132" s="486"/>
    </row>
    <row r="133" spans="1:9" s="96" customFormat="1" ht="13.5">
      <c r="A133" s="75">
        <v>89</v>
      </c>
      <c r="B133" s="74" t="s">
        <v>605</v>
      </c>
      <c r="C133" s="75" t="s">
        <v>10</v>
      </c>
      <c r="D133" s="77">
        <v>80</v>
      </c>
      <c r="E133" s="463"/>
      <c r="F133" s="479"/>
      <c r="G133" s="97"/>
      <c r="H133" s="18"/>
      <c r="I133" s="486"/>
    </row>
    <row r="134" spans="1:9" s="96" customFormat="1" ht="13.5">
      <c r="A134" s="75">
        <v>90</v>
      </c>
      <c r="B134" s="74" t="s">
        <v>614</v>
      </c>
      <c r="C134" s="75" t="s">
        <v>10</v>
      </c>
      <c r="D134" s="77">
        <v>80</v>
      </c>
      <c r="E134" s="463"/>
      <c r="F134" s="479"/>
      <c r="G134" s="97"/>
      <c r="H134" s="18"/>
      <c r="I134" s="486"/>
    </row>
    <row r="135" spans="1:9" s="47" customFormat="1" ht="15.75">
      <c r="A135" s="75"/>
      <c r="B135" s="306" t="s">
        <v>767</v>
      </c>
      <c r="C135" s="306"/>
      <c r="D135" s="77"/>
      <c r="E135" s="463"/>
      <c r="F135" s="479"/>
      <c r="G135" s="97"/>
      <c r="H135" s="18"/>
      <c r="I135" s="486"/>
    </row>
    <row r="136" spans="1:9" s="96" customFormat="1" ht="13.5">
      <c r="A136" s="75">
        <v>91</v>
      </c>
      <c r="B136" s="242" t="s">
        <v>615</v>
      </c>
      <c r="C136" s="75" t="s">
        <v>12</v>
      </c>
      <c r="D136" s="76">
        <v>9.16</v>
      </c>
      <c r="E136" s="463"/>
      <c r="F136" s="479"/>
      <c r="G136" s="97"/>
      <c r="H136" s="18"/>
      <c r="I136" s="486"/>
    </row>
    <row r="137" spans="1:9" s="308" customFormat="1" ht="13.5">
      <c r="A137" s="304">
        <v>92</v>
      </c>
      <c r="B137" s="300" t="s">
        <v>616</v>
      </c>
      <c r="C137" s="304" t="s">
        <v>10</v>
      </c>
      <c r="D137" s="181">
        <v>62</v>
      </c>
      <c r="E137" s="479"/>
      <c r="F137" s="479"/>
      <c r="H137" s="489"/>
      <c r="I137" s="486"/>
    </row>
    <row r="138" spans="1:9" s="308" customFormat="1" ht="27">
      <c r="A138" s="304">
        <v>93</v>
      </c>
      <c r="B138" s="300" t="s">
        <v>617</v>
      </c>
      <c r="C138" s="304" t="s">
        <v>10</v>
      </c>
      <c r="D138" s="181">
        <v>62</v>
      </c>
      <c r="E138" s="479"/>
      <c r="F138" s="479"/>
      <c r="H138" s="489"/>
      <c r="I138" s="486"/>
    </row>
    <row r="139" spans="1:9" s="308" customFormat="1" ht="13.5">
      <c r="A139" s="304">
        <v>94</v>
      </c>
      <c r="B139" s="300" t="s">
        <v>618</v>
      </c>
      <c r="C139" s="304" t="s">
        <v>10</v>
      </c>
      <c r="D139" s="181">
        <v>62</v>
      </c>
      <c r="E139" s="479"/>
      <c r="F139" s="479"/>
      <c r="H139" s="489"/>
      <c r="I139" s="486"/>
    </row>
    <row r="140" spans="1:9" s="47" customFormat="1" ht="13.5">
      <c r="A140" s="82"/>
      <c r="B140" s="361" t="s">
        <v>595</v>
      </c>
      <c r="C140" s="75"/>
      <c r="D140" s="77"/>
      <c r="E140" s="463"/>
      <c r="F140" s="463"/>
      <c r="G140" s="208"/>
      <c r="H140" s="18"/>
      <c r="I140" s="486"/>
    </row>
    <row r="141" spans="1:9" s="47" customFormat="1" ht="16.5">
      <c r="A141" s="82"/>
      <c r="B141" s="295" t="s">
        <v>734</v>
      </c>
      <c r="C141" s="75"/>
      <c r="D141" s="77"/>
      <c r="E141" s="463"/>
      <c r="F141" s="463"/>
      <c r="G141" s="97"/>
      <c r="H141" s="18"/>
      <c r="I141" s="486"/>
    </row>
    <row r="142" spans="1:9" s="47" customFormat="1" ht="27">
      <c r="A142" s="75">
        <v>95</v>
      </c>
      <c r="B142" s="74" t="s">
        <v>620</v>
      </c>
      <c r="C142" s="75" t="s">
        <v>10</v>
      </c>
      <c r="D142" s="76">
        <f>1385+7450</f>
        <v>8835</v>
      </c>
      <c r="E142" s="463"/>
      <c r="F142" s="463"/>
      <c r="G142" s="97"/>
      <c r="H142" s="18"/>
      <c r="I142" s="486"/>
    </row>
    <row r="143" spans="1:9" s="47" customFormat="1" ht="27">
      <c r="A143" s="75">
        <v>96</v>
      </c>
      <c r="B143" s="74" t="s">
        <v>621</v>
      </c>
      <c r="C143" s="75" t="s">
        <v>10</v>
      </c>
      <c r="D143" s="76">
        <v>7355</v>
      </c>
      <c r="E143" s="463"/>
      <c r="F143" s="463"/>
      <c r="G143" s="97"/>
      <c r="H143" s="18"/>
      <c r="I143" s="486"/>
    </row>
    <row r="144" spans="1:9" s="96" customFormat="1" ht="13.5">
      <c r="A144" s="75">
        <v>97</v>
      </c>
      <c r="B144" s="74" t="s">
        <v>622</v>
      </c>
      <c r="C144" s="75" t="s">
        <v>10</v>
      </c>
      <c r="D144" s="76">
        <v>1280</v>
      </c>
      <c r="E144" s="463"/>
      <c r="F144" s="463"/>
      <c r="G144" s="97"/>
      <c r="H144" s="18"/>
      <c r="I144" s="486"/>
    </row>
    <row r="145" spans="1:9" s="146" customFormat="1" ht="27">
      <c r="A145" s="75">
        <v>98</v>
      </c>
      <c r="B145" s="102" t="s">
        <v>623</v>
      </c>
      <c r="C145" s="75" t="s">
        <v>10</v>
      </c>
      <c r="D145" s="77">
        <f>4450-855</f>
        <v>3595</v>
      </c>
      <c r="E145" s="463"/>
      <c r="F145" s="463"/>
      <c r="G145" s="35"/>
      <c r="H145" s="18"/>
      <c r="I145" s="486"/>
    </row>
    <row r="146" spans="1:9" s="47" customFormat="1" ht="27">
      <c r="A146" s="75">
        <v>99</v>
      </c>
      <c r="B146" s="74" t="s">
        <v>624</v>
      </c>
      <c r="C146" s="75" t="s">
        <v>10</v>
      </c>
      <c r="D146" s="77">
        <f>4450-855</f>
        <v>3595</v>
      </c>
      <c r="E146" s="463"/>
      <c r="F146" s="463"/>
      <c r="G146" s="97"/>
      <c r="H146" s="18"/>
      <c r="I146" s="486"/>
    </row>
    <row r="147" spans="1:9" s="47" customFormat="1" ht="27">
      <c r="A147" s="75">
        <v>100</v>
      </c>
      <c r="B147" s="474" t="s">
        <v>905</v>
      </c>
      <c r="C147" s="475" t="s">
        <v>10</v>
      </c>
      <c r="D147" s="475">
        <v>855</v>
      </c>
      <c r="E147" s="482"/>
      <c r="F147" s="463"/>
      <c r="G147" s="97"/>
      <c r="H147" s="489"/>
      <c r="I147" s="486"/>
    </row>
    <row r="148" spans="1:9" s="47" customFormat="1" ht="13.5">
      <c r="A148" s="75">
        <v>101</v>
      </c>
      <c r="B148" s="74" t="s">
        <v>625</v>
      </c>
      <c r="C148" s="75" t="s">
        <v>10</v>
      </c>
      <c r="D148" s="77">
        <v>191.5</v>
      </c>
      <c r="E148" s="463"/>
      <c r="F148" s="463"/>
      <c r="G148" s="97"/>
      <c r="H148" s="18"/>
      <c r="I148" s="486"/>
    </row>
    <row r="149" spans="1:9" s="47" customFormat="1" ht="13.5">
      <c r="A149" s="75"/>
      <c r="B149" s="361" t="s">
        <v>619</v>
      </c>
      <c r="C149" s="75"/>
      <c r="D149" s="77"/>
      <c r="E149" s="463"/>
      <c r="F149" s="463"/>
      <c r="G149" s="208"/>
      <c r="H149" s="18"/>
      <c r="I149" s="486"/>
    </row>
    <row r="150" spans="1:9" s="47" customFormat="1" ht="16.5">
      <c r="A150" s="75"/>
      <c r="B150" s="295" t="s">
        <v>735</v>
      </c>
      <c r="C150" s="75"/>
      <c r="D150" s="77"/>
      <c r="E150" s="463"/>
      <c r="F150" s="463"/>
      <c r="G150" s="97"/>
      <c r="H150" s="18"/>
      <c r="I150" s="486"/>
    </row>
    <row r="151" spans="1:9" s="105" customFormat="1" ht="40.5">
      <c r="A151" s="75">
        <v>102</v>
      </c>
      <c r="B151" s="74" t="s">
        <v>627</v>
      </c>
      <c r="C151" s="75" t="s">
        <v>20</v>
      </c>
      <c r="D151" s="179">
        <v>23.321</v>
      </c>
      <c r="E151" s="463"/>
      <c r="F151" s="463"/>
      <c r="G151" s="97"/>
      <c r="H151" s="18"/>
      <c r="I151" s="486"/>
    </row>
    <row r="152" spans="1:9" s="146" customFormat="1" ht="27">
      <c r="A152" s="75">
        <v>103</v>
      </c>
      <c r="B152" s="74" t="s">
        <v>628</v>
      </c>
      <c r="C152" s="75" t="s">
        <v>10</v>
      </c>
      <c r="D152" s="76">
        <f>400+2010-155</f>
        <v>2255</v>
      </c>
      <c r="E152" s="463"/>
      <c r="F152" s="463"/>
      <c r="G152" s="35"/>
      <c r="H152" s="18"/>
      <c r="I152" s="486"/>
    </row>
    <row r="153" spans="1:9" s="96" customFormat="1" ht="27">
      <c r="A153" s="75">
        <v>104</v>
      </c>
      <c r="B153" s="74" t="s">
        <v>629</v>
      </c>
      <c r="C153" s="75" t="s">
        <v>10</v>
      </c>
      <c r="D153" s="310">
        <f>400-155</f>
        <v>245</v>
      </c>
      <c r="E153" s="469"/>
      <c r="F153" s="463"/>
      <c r="H153" s="494"/>
      <c r="I153" s="486"/>
    </row>
    <row r="154" spans="1:9" s="96" customFormat="1" ht="27">
      <c r="A154" s="224">
        <v>105</v>
      </c>
      <c r="B154" s="102" t="s">
        <v>768</v>
      </c>
      <c r="C154" s="75" t="s">
        <v>10</v>
      </c>
      <c r="D154" s="77">
        <v>2500</v>
      </c>
      <c r="E154" s="463"/>
      <c r="F154" s="463"/>
      <c r="G154" s="97"/>
      <c r="H154" s="18"/>
      <c r="I154" s="486"/>
    </row>
    <row r="155" spans="1:9" s="96" customFormat="1" ht="13.5">
      <c r="A155" s="224">
        <v>106</v>
      </c>
      <c r="B155" s="102" t="s">
        <v>630</v>
      </c>
      <c r="C155" s="75" t="s">
        <v>10</v>
      </c>
      <c r="D155" s="77">
        <v>2500</v>
      </c>
      <c r="E155" s="463"/>
      <c r="F155" s="463"/>
      <c r="G155" s="97"/>
      <c r="H155" s="18"/>
      <c r="I155" s="486"/>
    </row>
    <row r="156" spans="1:9" s="96" customFormat="1" ht="54">
      <c r="A156" s="75">
        <v>107</v>
      </c>
      <c r="B156" s="74" t="s">
        <v>631</v>
      </c>
      <c r="C156" s="75" t="s">
        <v>10</v>
      </c>
      <c r="D156" s="309">
        <f>2500+800+300+450</f>
        <v>4050</v>
      </c>
      <c r="E156" s="469"/>
      <c r="F156" s="463"/>
      <c r="H156" s="494"/>
      <c r="I156" s="486"/>
    </row>
    <row r="157" spans="1:9" s="105" customFormat="1" ht="27">
      <c r="A157" s="75">
        <v>108</v>
      </c>
      <c r="B157" s="242" t="s">
        <v>632</v>
      </c>
      <c r="C157" s="75" t="s">
        <v>10</v>
      </c>
      <c r="D157" s="76">
        <v>45</v>
      </c>
      <c r="E157" s="463"/>
      <c r="F157" s="463"/>
      <c r="G157" s="97"/>
      <c r="H157" s="18"/>
      <c r="I157" s="486"/>
    </row>
    <row r="158" spans="1:9" s="96" customFormat="1" ht="13.5">
      <c r="A158" s="75">
        <v>109</v>
      </c>
      <c r="B158" s="74" t="s">
        <v>633</v>
      </c>
      <c r="C158" s="75" t="s">
        <v>10</v>
      </c>
      <c r="D158" s="77">
        <v>45</v>
      </c>
      <c r="E158" s="463"/>
      <c r="F158" s="463"/>
      <c r="G158" s="97"/>
      <c r="H158" s="18"/>
      <c r="I158" s="486"/>
    </row>
    <row r="159" spans="1:9" s="47" customFormat="1" ht="13.5">
      <c r="A159" s="75">
        <v>110</v>
      </c>
      <c r="B159" s="74" t="s">
        <v>634</v>
      </c>
      <c r="C159" s="75" t="s">
        <v>10</v>
      </c>
      <c r="D159" s="365">
        <v>2990</v>
      </c>
      <c r="E159" s="463"/>
      <c r="F159" s="463"/>
      <c r="G159" s="97"/>
      <c r="H159" s="18"/>
      <c r="I159" s="486"/>
    </row>
    <row r="160" spans="1:9" s="47" customFormat="1" ht="13.5">
      <c r="A160" s="82"/>
      <c r="B160" s="361" t="s">
        <v>626</v>
      </c>
      <c r="C160" s="75"/>
      <c r="D160" s="77"/>
      <c r="E160" s="463"/>
      <c r="F160" s="463"/>
      <c r="G160" s="208"/>
      <c r="H160" s="18"/>
      <c r="I160" s="486"/>
    </row>
    <row r="161" spans="1:9" s="101" customFormat="1" ht="16.5">
      <c r="A161" s="75"/>
      <c r="B161" s="295" t="s">
        <v>769</v>
      </c>
      <c r="C161" s="75"/>
      <c r="D161" s="77"/>
      <c r="E161" s="463"/>
      <c r="F161" s="463"/>
      <c r="G161" s="97"/>
      <c r="H161" s="18"/>
      <c r="I161" s="486"/>
    </row>
    <row r="162" spans="1:9" s="104" customFormat="1" ht="27">
      <c r="A162" s="75">
        <v>111</v>
      </c>
      <c r="B162" s="74" t="s">
        <v>636</v>
      </c>
      <c r="C162" s="75" t="s">
        <v>20</v>
      </c>
      <c r="D162" s="179">
        <v>1.925</v>
      </c>
      <c r="E162" s="463"/>
      <c r="F162" s="463"/>
      <c r="G162" s="97"/>
      <c r="H162" s="18"/>
      <c r="I162" s="486"/>
    </row>
    <row r="163" spans="1:9" s="104" customFormat="1" ht="27">
      <c r="A163" s="75">
        <v>112</v>
      </c>
      <c r="B163" s="74" t="s">
        <v>577</v>
      </c>
      <c r="C163" s="75" t="s">
        <v>20</v>
      </c>
      <c r="D163" s="298">
        <f>D162</f>
        <v>1.925</v>
      </c>
      <c r="E163" s="463"/>
      <c r="F163" s="463"/>
      <c r="G163" s="97"/>
      <c r="H163" s="495"/>
      <c r="I163" s="486"/>
    </row>
    <row r="164" spans="1:9" s="476" customFormat="1" ht="13.5">
      <c r="A164" s="304">
        <v>113</v>
      </c>
      <c r="B164" s="242" t="s">
        <v>637</v>
      </c>
      <c r="C164" s="75" t="s">
        <v>21</v>
      </c>
      <c r="D164" s="76">
        <v>185</v>
      </c>
      <c r="E164" s="479"/>
      <c r="F164" s="463"/>
      <c r="H164" s="496"/>
      <c r="I164" s="486"/>
    </row>
    <row r="165" spans="1:9" s="146" customFormat="1" ht="13.5">
      <c r="A165" s="75">
        <v>114</v>
      </c>
      <c r="B165" s="74" t="s">
        <v>638</v>
      </c>
      <c r="C165" s="75" t="s">
        <v>10</v>
      </c>
      <c r="D165" s="77">
        <v>37</v>
      </c>
      <c r="E165" s="463"/>
      <c r="F165" s="463"/>
      <c r="G165" s="35"/>
      <c r="H165" s="497"/>
      <c r="I165" s="486"/>
    </row>
    <row r="166" spans="1:9" s="96" customFormat="1" ht="27">
      <c r="A166" s="172">
        <v>115</v>
      </c>
      <c r="B166" s="191" t="s">
        <v>639</v>
      </c>
      <c r="C166" s="172" t="s">
        <v>10</v>
      </c>
      <c r="D166" s="311">
        <f>4+4+12</f>
        <v>20</v>
      </c>
      <c r="E166" s="470"/>
      <c r="F166" s="463"/>
      <c r="H166" s="498"/>
      <c r="I166" s="486"/>
    </row>
    <row r="167" spans="1:9" s="91" customFormat="1" ht="27">
      <c r="A167" s="142">
        <v>116</v>
      </c>
      <c r="B167" s="362" t="s">
        <v>640</v>
      </c>
      <c r="C167" s="209" t="s">
        <v>49</v>
      </c>
      <c r="D167" s="299">
        <v>2</v>
      </c>
      <c r="E167" s="483"/>
      <c r="F167" s="479"/>
      <c r="H167" s="499"/>
      <c r="I167" s="486"/>
    </row>
    <row r="168" spans="1:9" s="96" customFormat="1" ht="27">
      <c r="A168" s="75">
        <v>117</v>
      </c>
      <c r="B168" s="363" t="s">
        <v>641</v>
      </c>
      <c r="C168" s="75" t="s">
        <v>49</v>
      </c>
      <c r="D168" s="176">
        <v>1</v>
      </c>
      <c r="E168" s="469"/>
      <c r="F168" s="469"/>
      <c r="G168" s="97"/>
      <c r="H168" s="500"/>
      <c r="I168" s="486"/>
    </row>
    <row r="169" spans="1:9" s="47" customFormat="1" ht="13.5">
      <c r="A169" s="75"/>
      <c r="B169" s="86" t="s">
        <v>635</v>
      </c>
      <c r="C169" s="82"/>
      <c r="D169" s="98"/>
      <c r="E169" s="82"/>
      <c r="F169" s="98"/>
      <c r="G169" s="208"/>
      <c r="H169" s="501"/>
      <c r="I169" s="501"/>
    </row>
    <row r="170" spans="1:9" s="47" customFormat="1" ht="13.5">
      <c r="A170" s="75"/>
      <c r="B170" s="86" t="s">
        <v>912</v>
      </c>
      <c r="C170" s="82"/>
      <c r="D170" s="103"/>
      <c r="E170" s="82"/>
      <c r="F170" s="98"/>
      <c r="G170" s="477"/>
      <c r="H170" s="501"/>
      <c r="I170" s="501"/>
    </row>
    <row r="171" spans="1:9" s="47" customFormat="1" ht="15.75">
      <c r="A171" s="92"/>
      <c r="B171" s="478"/>
      <c r="D171" s="652"/>
      <c r="E171" s="652"/>
      <c r="F171" s="652"/>
      <c r="H171" s="501"/>
      <c r="I171" s="501"/>
    </row>
    <row r="172" spans="1:9" s="47" customFormat="1" ht="13.5">
      <c r="A172" s="92"/>
      <c r="B172" s="104"/>
      <c r="C172" s="104"/>
      <c r="D172" s="104"/>
      <c r="E172" s="104"/>
      <c r="F172" s="104"/>
      <c r="G172" s="104"/>
      <c r="H172" s="501"/>
      <c r="I172" s="501"/>
    </row>
    <row r="173" spans="1:9" ht="13.5">
      <c r="A173" s="16"/>
      <c r="B173" t="s">
        <v>770</v>
      </c>
      <c r="C173"/>
      <c r="D173"/>
      <c r="E173"/>
      <c r="F173"/>
      <c r="G173"/>
      <c r="H173" s="62"/>
      <c r="I173" s="62"/>
    </row>
    <row r="174" spans="8:9" ht="12.75">
      <c r="H174" s="62"/>
      <c r="I174" s="62"/>
    </row>
    <row r="175" spans="8:9" ht="12.75">
      <c r="H175" s="62"/>
      <c r="I175" s="62"/>
    </row>
    <row r="176" spans="8:9" ht="12.75">
      <c r="H176" s="62"/>
      <c r="I176" s="62"/>
    </row>
    <row r="177" spans="8:9" ht="12.75">
      <c r="H177" s="62"/>
      <c r="I177" s="62"/>
    </row>
    <row r="178" spans="8:9" ht="12.75">
      <c r="H178" s="62"/>
      <c r="I178" s="62"/>
    </row>
    <row r="179" spans="8:9" ht="12.75">
      <c r="H179" s="62"/>
      <c r="I179" s="62"/>
    </row>
    <row r="180" spans="8:9" ht="12.75">
      <c r="H180" s="62"/>
      <c r="I180" s="62"/>
    </row>
    <row r="181" spans="8:9" ht="12.75">
      <c r="H181" s="62"/>
      <c r="I181" s="62"/>
    </row>
    <row r="182" spans="8:9" ht="12.75">
      <c r="H182" s="62"/>
      <c r="I182" s="62"/>
    </row>
  </sheetData>
  <sheetProtection/>
  <mergeCells count="11">
    <mergeCell ref="B5:B6"/>
    <mergeCell ref="C5:C6"/>
    <mergeCell ref="D171:F171"/>
    <mergeCell ref="D5:D6"/>
    <mergeCell ref="E5:E6"/>
    <mergeCell ref="F5:F6"/>
    <mergeCell ref="A1:F1"/>
    <mergeCell ref="A2:F2"/>
    <mergeCell ref="A3:F3"/>
    <mergeCell ref="C4:F4"/>
    <mergeCell ref="A5:A6"/>
  </mergeCells>
  <printOptions/>
  <pageMargins left="0.45" right="0.45" top="0.75" bottom="0.7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rgb="FF92D050"/>
  </sheetPr>
  <dimension ref="A1:K88"/>
  <sheetViews>
    <sheetView zoomScaleSheetLayoutView="100" zoomScalePageLayoutView="0" workbookViewId="0" topLeftCell="A70">
      <selection activeCell="A85" sqref="A85:IV85"/>
    </sheetView>
  </sheetViews>
  <sheetFormatPr defaultColWidth="9.00390625" defaultRowHeight="12.75"/>
  <cols>
    <col min="1" max="1" width="3.375" style="13" customWidth="1"/>
    <col min="2" max="2" width="41.625" style="13" customWidth="1"/>
    <col min="3" max="3" width="8.25390625" style="13" customWidth="1"/>
    <col min="4" max="4" width="12.125" style="47" customWidth="1"/>
    <col min="5" max="5" width="10.125" style="47" customWidth="1"/>
    <col min="6" max="6" width="11.625" style="13" customWidth="1"/>
    <col min="7" max="7" width="11.75390625" style="13" customWidth="1"/>
    <col min="8" max="8" width="9.125" style="13" customWidth="1"/>
    <col min="9" max="9" width="9.875" style="13" bestFit="1" customWidth="1"/>
    <col min="10" max="10" width="9.125" style="13" customWidth="1"/>
    <col min="11" max="11" width="11.75390625" style="13" customWidth="1"/>
    <col min="12" max="16384" width="9.125" style="13" customWidth="1"/>
  </cols>
  <sheetData>
    <row r="1" spans="1:6" s="14" customFormat="1" ht="39" customHeight="1">
      <c r="A1" s="655" t="s">
        <v>176</v>
      </c>
      <c r="B1" s="655"/>
      <c r="C1" s="655"/>
      <c r="D1" s="655"/>
      <c r="E1" s="655"/>
      <c r="F1" s="655"/>
    </row>
    <row r="2" spans="1:6" s="14" customFormat="1" ht="17.25" customHeight="1">
      <c r="A2" s="656" t="s">
        <v>57</v>
      </c>
      <c r="B2" s="657"/>
      <c r="C2" s="657"/>
      <c r="D2" s="657"/>
      <c r="E2" s="657"/>
      <c r="F2" s="657"/>
    </row>
    <row r="3" spans="1:6" s="14" customFormat="1" ht="16.5" customHeight="1">
      <c r="A3" s="655" t="s">
        <v>72</v>
      </c>
      <c r="B3" s="659"/>
      <c r="C3" s="659"/>
      <c r="D3" s="659"/>
      <c r="E3" s="659"/>
      <c r="F3" s="659"/>
    </row>
    <row r="4" spans="1:6" s="14" customFormat="1" ht="16.5" customHeight="1">
      <c r="A4" s="51"/>
      <c r="B4" s="40"/>
      <c r="C4" s="40"/>
      <c r="D4" s="154"/>
      <c r="E4" s="154"/>
      <c r="F4" s="40"/>
    </row>
    <row r="5" spans="1:11" s="14" customFormat="1" ht="39.75" customHeight="1">
      <c r="A5" s="662" t="s">
        <v>9</v>
      </c>
      <c r="B5" s="651" t="s">
        <v>771</v>
      </c>
      <c r="C5" s="651" t="s">
        <v>2</v>
      </c>
      <c r="D5" s="651" t="s">
        <v>772</v>
      </c>
      <c r="E5" s="654" t="s">
        <v>773</v>
      </c>
      <c r="F5" s="654" t="s">
        <v>774</v>
      </c>
      <c r="G5" s="22"/>
      <c r="H5" s="502"/>
      <c r="I5" s="502"/>
      <c r="J5" s="502"/>
      <c r="K5" s="502"/>
    </row>
    <row r="6" spans="1:11" ht="12.75" customHeight="1">
      <c r="A6" s="662"/>
      <c r="B6" s="651"/>
      <c r="C6" s="651"/>
      <c r="D6" s="653"/>
      <c r="E6" s="653"/>
      <c r="F6" s="653"/>
      <c r="G6" s="22"/>
      <c r="H6" s="62"/>
      <c r="I6" s="62"/>
      <c r="J6" s="62"/>
      <c r="K6" s="62"/>
    </row>
    <row r="7" spans="1:11" ht="15" customHeight="1">
      <c r="A7" s="7" t="s">
        <v>4</v>
      </c>
      <c r="B7" s="7">
        <v>2</v>
      </c>
      <c r="C7" s="7">
        <v>3</v>
      </c>
      <c r="D7" s="8">
        <v>4</v>
      </c>
      <c r="E7" s="9" t="s">
        <v>17</v>
      </c>
      <c r="F7" s="10">
        <v>6</v>
      </c>
      <c r="G7" s="26"/>
      <c r="H7" s="62"/>
      <c r="I7" s="62"/>
      <c r="J7" s="62"/>
      <c r="K7" s="62"/>
    </row>
    <row r="8" spans="1:11" s="16" customFormat="1" ht="27.75" customHeight="1">
      <c r="A8" s="73">
        <v>1</v>
      </c>
      <c r="B8" s="74" t="s">
        <v>777</v>
      </c>
      <c r="C8" s="73" t="s">
        <v>28</v>
      </c>
      <c r="D8" s="75">
        <v>180</v>
      </c>
      <c r="E8" s="94"/>
      <c r="F8" s="260"/>
      <c r="H8" s="503"/>
      <c r="I8" s="504"/>
      <c r="J8" s="30"/>
      <c r="K8" s="30"/>
    </row>
    <row r="9" spans="1:11" s="16" customFormat="1" ht="29.25" customHeight="1">
      <c r="A9" s="73">
        <v>2</v>
      </c>
      <c r="B9" s="74" t="s">
        <v>778</v>
      </c>
      <c r="C9" s="73" t="s">
        <v>28</v>
      </c>
      <c r="D9" s="75">
        <v>85</v>
      </c>
      <c r="E9" s="94"/>
      <c r="F9" s="260"/>
      <c r="G9" s="25"/>
      <c r="H9" s="503"/>
      <c r="I9" s="504"/>
      <c r="J9" s="30"/>
      <c r="K9" s="30"/>
    </row>
    <row r="10" spans="1:11" s="16" customFormat="1" ht="27.75" customHeight="1">
      <c r="A10" s="73">
        <v>3</v>
      </c>
      <c r="B10" s="74" t="s">
        <v>779</v>
      </c>
      <c r="C10" s="73" t="s">
        <v>28</v>
      </c>
      <c r="D10" s="75">
        <v>110</v>
      </c>
      <c r="E10" s="94"/>
      <c r="F10" s="260"/>
      <c r="G10" s="25"/>
      <c r="H10" s="503"/>
      <c r="I10" s="504"/>
      <c r="J10" s="30"/>
      <c r="K10" s="30"/>
    </row>
    <row r="11" spans="1:11" s="16" customFormat="1" ht="28.5" customHeight="1">
      <c r="A11" s="73">
        <v>4</v>
      </c>
      <c r="B11" s="74" t="s">
        <v>780</v>
      </c>
      <c r="C11" s="73" t="s">
        <v>28</v>
      </c>
      <c r="D11" s="75">
        <v>60</v>
      </c>
      <c r="E11" s="94"/>
      <c r="F11" s="260"/>
      <c r="G11" s="25"/>
      <c r="H11" s="503"/>
      <c r="I11" s="504"/>
      <c r="J11" s="30"/>
      <c r="K11" s="30"/>
    </row>
    <row r="12" spans="1:11" s="16" customFormat="1" ht="27.75" customHeight="1">
      <c r="A12" s="73">
        <v>5</v>
      </c>
      <c r="B12" s="74" t="s">
        <v>781</v>
      </c>
      <c r="C12" s="73" t="s">
        <v>28</v>
      </c>
      <c r="D12" s="75">
        <v>80</v>
      </c>
      <c r="E12" s="94"/>
      <c r="F12" s="260"/>
      <c r="G12" s="25"/>
      <c r="H12" s="503"/>
      <c r="I12" s="504"/>
      <c r="J12" s="30"/>
      <c r="K12" s="30"/>
    </row>
    <row r="13" spans="1:11" s="16" customFormat="1" ht="29.25" customHeight="1">
      <c r="A13" s="73">
        <v>6</v>
      </c>
      <c r="B13" s="74" t="s">
        <v>782</v>
      </c>
      <c r="C13" s="73" t="s">
        <v>28</v>
      </c>
      <c r="D13" s="75">
        <v>35</v>
      </c>
      <c r="E13" s="94"/>
      <c r="F13" s="260"/>
      <c r="G13" s="25"/>
      <c r="H13" s="503"/>
      <c r="I13" s="504"/>
      <c r="J13" s="30"/>
      <c r="K13" s="30"/>
    </row>
    <row r="14" spans="1:11" s="16" customFormat="1" ht="33" customHeight="1">
      <c r="A14" s="73">
        <v>7</v>
      </c>
      <c r="B14" s="74" t="s">
        <v>783</v>
      </c>
      <c r="C14" s="73" t="s">
        <v>28</v>
      </c>
      <c r="D14" s="75">
        <v>10</v>
      </c>
      <c r="E14" s="94"/>
      <c r="F14" s="260"/>
      <c r="G14" s="25"/>
      <c r="H14" s="503"/>
      <c r="I14" s="504"/>
      <c r="J14" s="30"/>
      <c r="K14" s="30"/>
    </row>
    <row r="15" spans="1:11" s="16" customFormat="1" ht="27.75" customHeight="1">
      <c r="A15" s="73">
        <v>8</v>
      </c>
      <c r="B15" s="74" t="s">
        <v>784</v>
      </c>
      <c r="C15" s="73" t="s">
        <v>28</v>
      </c>
      <c r="D15" s="75">
        <v>420</v>
      </c>
      <c r="E15" s="94"/>
      <c r="F15" s="260"/>
      <c r="H15" s="503"/>
      <c r="I15" s="504"/>
      <c r="J15" s="30"/>
      <c r="K15" s="30"/>
    </row>
    <row r="16" spans="1:11" s="16" customFormat="1" ht="29.25" customHeight="1">
      <c r="A16" s="73">
        <v>9</v>
      </c>
      <c r="B16" s="74" t="s">
        <v>785</v>
      </c>
      <c r="C16" s="73" t="s">
        <v>28</v>
      </c>
      <c r="D16" s="75">
        <v>140</v>
      </c>
      <c r="E16" s="94"/>
      <c r="F16" s="260"/>
      <c r="G16" s="25"/>
      <c r="H16" s="503"/>
      <c r="I16" s="504"/>
      <c r="J16" s="30"/>
      <c r="K16" s="30"/>
    </row>
    <row r="17" spans="1:11" s="16" customFormat="1" ht="27.75" customHeight="1">
      <c r="A17" s="73">
        <v>10</v>
      </c>
      <c r="B17" s="74" t="s">
        <v>786</v>
      </c>
      <c r="C17" s="73" t="s">
        <v>28</v>
      </c>
      <c r="D17" s="75">
        <v>220</v>
      </c>
      <c r="E17" s="94"/>
      <c r="F17" s="260"/>
      <c r="G17" s="25"/>
      <c r="H17" s="503"/>
      <c r="I17" s="504"/>
      <c r="J17" s="30"/>
      <c r="K17" s="30"/>
    </row>
    <row r="18" spans="1:11" s="16" customFormat="1" ht="28.5" customHeight="1">
      <c r="A18" s="73">
        <v>11</v>
      </c>
      <c r="B18" s="74" t="s">
        <v>787</v>
      </c>
      <c r="C18" s="73" t="s">
        <v>28</v>
      </c>
      <c r="D18" s="75">
        <v>40</v>
      </c>
      <c r="E18" s="94"/>
      <c r="F18" s="260"/>
      <c r="G18" s="25"/>
      <c r="H18" s="503"/>
      <c r="I18" s="504"/>
      <c r="J18" s="30"/>
      <c r="K18" s="30"/>
    </row>
    <row r="19" spans="1:11" s="16" customFormat="1" ht="27.75" customHeight="1">
      <c r="A19" s="73">
        <v>12</v>
      </c>
      <c r="B19" s="74" t="s">
        <v>788</v>
      </c>
      <c r="C19" s="73" t="s">
        <v>28</v>
      </c>
      <c r="D19" s="75">
        <v>55</v>
      </c>
      <c r="E19" s="94"/>
      <c r="F19" s="260"/>
      <c r="G19" s="25"/>
      <c r="H19" s="503"/>
      <c r="I19" s="504"/>
      <c r="J19" s="30"/>
      <c r="K19" s="30"/>
    </row>
    <row r="20" spans="1:11" s="15" customFormat="1" ht="14.25" customHeight="1">
      <c r="A20" s="75">
        <v>13</v>
      </c>
      <c r="B20" s="211" t="s">
        <v>776</v>
      </c>
      <c r="C20" s="11" t="s">
        <v>74</v>
      </c>
      <c r="D20" s="454">
        <v>600</v>
      </c>
      <c r="E20" s="309"/>
      <c r="F20" s="455"/>
      <c r="G20" s="21"/>
      <c r="H20" s="494"/>
      <c r="I20" s="504"/>
      <c r="J20" s="505"/>
      <c r="K20" s="505"/>
    </row>
    <row r="21" spans="1:11" s="34" customFormat="1" ht="14.25" customHeight="1">
      <c r="A21" s="75">
        <v>14</v>
      </c>
      <c r="B21" s="211" t="s">
        <v>791</v>
      </c>
      <c r="C21" s="11" t="s">
        <v>74</v>
      </c>
      <c r="D21" s="454">
        <v>225</v>
      </c>
      <c r="E21" s="309"/>
      <c r="F21" s="455"/>
      <c r="G21" s="21"/>
      <c r="H21" s="494"/>
      <c r="I21" s="504"/>
      <c r="J21" s="63"/>
      <c r="K21" s="63"/>
    </row>
    <row r="22" spans="1:11" s="34" customFormat="1" ht="13.5">
      <c r="A22" s="75">
        <v>15</v>
      </c>
      <c r="B22" s="211" t="s">
        <v>792</v>
      </c>
      <c r="C22" s="11" t="s">
        <v>74</v>
      </c>
      <c r="D22" s="454">
        <v>330</v>
      </c>
      <c r="E22" s="309"/>
      <c r="F22" s="455"/>
      <c r="G22" s="21"/>
      <c r="H22" s="494"/>
      <c r="I22" s="504"/>
      <c r="J22" s="63"/>
      <c r="K22" s="63"/>
    </row>
    <row r="23" spans="1:11" s="34" customFormat="1" ht="13.5">
      <c r="A23" s="75">
        <v>16</v>
      </c>
      <c r="B23" s="211" t="s">
        <v>793</v>
      </c>
      <c r="C23" s="11" t="s">
        <v>74</v>
      </c>
      <c r="D23" s="454">
        <v>100</v>
      </c>
      <c r="E23" s="309"/>
      <c r="F23" s="455"/>
      <c r="G23" s="21"/>
      <c r="H23" s="494"/>
      <c r="I23" s="504"/>
      <c r="J23" s="63"/>
      <c r="K23" s="63"/>
    </row>
    <row r="24" spans="1:11" s="34" customFormat="1" ht="13.5">
      <c r="A24" s="75">
        <v>17</v>
      </c>
      <c r="B24" s="211" t="s">
        <v>794</v>
      </c>
      <c r="C24" s="11" t="s">
        <v>74</v>
      </c>
      <c r="D24" s="454">
        <v>135</v>
      </c>
      <c r="E24" s="309"/>
      <c r="F24" s="455"/>
      <c r="G24" s="21"/>
      <c r="H24" s="494"/>
      <c r="I24" s="504"/>
      <c r="J24" s="63"/>
      <c r="K24" s="63"/>
    </row>
    <row r="25" spans="1:11" s="34" customFormat="1" ht="13.5">
      <c r="A25" s="75">
        <v>18</v>
      </c>
      <c r="B25" s="211" t="s">
        <v>795</v>
      </c>
      <c r="C25" s="11" t="s">
        <v>74</v>
      </c>
      <c r="D25" s="454">
        <v>35</v>
      </c>
      <c r="E25" s="309"/>
      <c r="F25" s="455"/>
      <c r="G25" s="21"/>
      <c r="H25" s="494"/>
      <c r="I25" s="504"/>
      <c r="J25" s="63"/>
      <c r="K25" s="63"/>
    </row>
    <row r="26" spans="1:11" s="16" customFormat="1" ht="15" customHeight="1">
      <c r="A26" s="73">
        <v>19</v>
      </c>
      <c r="B26" s="211" t="s">
        <v>796</v>
      </c>
      <c r="C26" s="11" t="s">
        <v>74</v>
      </c>
      <c r="D26" s="77">
        <v>10</v>
      </c>
      <c r="E26" s="94"/>
      <c r="F26" s="455"/>
      <c r="G26" s="25"/>
      <c r="H26" s="503"/>
      <c r="I26" s="504"/>
      <c r="J26" s="30"/>
      <c r="K26" s="30"/>
    </row>
    <row r="27" spans="1:11" s="16" customFormat="1" ht="17.25" customHeight="1">
      <c r="A27" s="73">
        <v>20</v>
      </c>
      <c r="B27" s="74" t="s">
        <v>353</v>
      </c>
      <c r="C27" s="73" t="s">
        <v>29</v>
      </c>
      <c r="D27" s="93">
        <v>1</v>
      </c>
      <c r="E27" s="94"/>
      <c r="F27" s="260"/>
      <c r="G27" s="25"/>
      <c r="H27" s="503"/>
      <c r="I27" s="504"/>
      <c r="J27" s="30"/>
      <c r="K27" s="30"/>
    </row>
    <row r="28" spans="1:11" s="16" customFormat="1" ht="14.25" customHeight="1">
      <c r="A28" s="73">
        <v>21</v>
      </c>
      <c r="B28" s="111" t="s">
        <v>86</v>
      </c>
      <c r="C28" s="73" t="s">
        <v>29</v>
      </c>
      <c r="D28" s="93">
        <v>84</v>
      </c>
      <c r="E28" s="94"/>
      <c r="F28" s="94"/>
      <c r="G28" s="25"/>
      <c r="H28" s="503"/>
      <c r="I28" s="504"/>
      <c r="J28" s="30"/>
      <c r="K28" s="30"/>
    </row>
    <row r="29" spans="1:11" s="16" customFormat="1" ht="14.25" customHeight="1">
      <c r="A29" s="73">
        <v>22</v>
      </c>
      <c r="B29" s="111" t="s">
        <v>48</v>
      </c>
      <c r="C29" s="73" t="s">
        <v>29</v>
      </c>
      <c r="D29" s="93">
        <v>268</v>
      </c>
      <c r="E29" s="94"/>
      <c r="F29" s="94"/>
      <c r="G29" s="25"/>
      <c r="H29" s="503"/>
      <c r="I29" s="504"/>
      <c r="J29" s="30"/>
      <c r="K29" s="30"/>
    </row>
    <row r="30" spans="1:11" s="16" customFormat="1" ht="14.25" customHeight="1">
      <c r="A30" s="73">
        <v>23</v>
      </c>
      <c r="B30" s="111" t="s">
        <v>38</v>
      </c>
      <c r="C30" s="73" t="s">
        <v>29</v>
      </c>
      <c r="D30" s="93">
        <v>40</v>
      </c>
      <c r="E30" s="94"/>
      <c r="F30" s="94"/>
      <c r="G30" s="25"/>
      <c r="H30" s="503"/>
      <c r="I30" s="504"/>
      <c r="J30" s="30"/>
      <c r="K30" s="30"/>
    </row>
    <row r="31" spans="1:11" s="16" customFormat="1" ht="14.25" customHeight="1">
      <c r="A31" s="73">
        <v>24</v>
      </c>
      <c r="B31" s="111" t="s">
        <v>354</v>
      </c>
      <c r="C31" s="73" t="s">
        <v>29</v>
      </c>
      <c r="D31" s="93">
        <v>16</v>
      </c>
      <c r="E31" s="94"/>
      <c r="F31" s="94"/>
      <c r="G31" s="25"/>
      <c r="H31" s="503"/>
      <c r="I31" s="504"/>
      <c r="J31" s="30"/>
      <c r="K31" s="30"/>
    </row>
    <row r="32" spans="1:11" s="16" customFormat="1" ht="14.25" customHeight="1">
      <c r="A32" s="73">
        <v>25</v>
      </c>
      <c r="B32" s="111" t="s">
        <v>355</v>
      </c>
      <c r="C32" s="73" t="s">
        <v>29</v>
      </c>
      <c r="D32" s="93">
        <v>1</v>
      </c>
      <c r="E32" s="94"/>
      <c r="F32" s="94"/>
      <c r="G32" s="25"/>
      <c r="H32" s="503"/>
      <c r="I32" s="504"/>
      <c r="J32" s="30"/>
      <c r="K32" s="30"/>
    </row>
    <row r="33" spans="1:11" s="16" customFormat="1" ht="15" customHeight="1">
      <c r="A33" s="73">
        <v>26</v>
      </c>
      <c r="B33" s="111" t="s">
        <v>356</v>
      </c>
      <c r="C33" s="73" t="s">
        <v>29</v>
      </c>
      <c r="D33" s="93">
        <v>356</v>
      </c>
      <c r="E33" s="94"/>
      <c r="F33" s="94"/>
      <c r="G33" s="25"/>
      <c r="H33" s="503"/>
      <c r="I33" s="504"/>
      <c r="J33" s="30"/>
      <c r="K33" s="30"/>
    </row>
    <row r="34" spans="1:11" s="16" customFormat="1" ht="14.25" customHeight="1">
      <c r="A34" s="73">
        <v>27</v>
      </c>
      <c r="B34" s="111" t="s">
        <v>372</v>
      </c>
      <c r="C34" s="73" t="s">
        <v>29</v>
      </c>
      <c r="D34" s="93">
        <v>370</v>
      </c>
      <c r="E34" s="94"/>
      <c r="F34" s="94"/>
      <c r="H34" s="503"/>
      <c r="I34" s="504"/>
      <c r="J34" s="30"/>
      <c r="K34" s="30"/>
    </row>
    <row r="35" spans="1:11" s="16" customFormat="1" ht="14.25" customHeight="1">
      <c r="A35" s="73">
        <v>28</v>
      </c>
      <c r="B35" s="111" t="s">
        <v>373</v>
      </c>
      <c r="C35" s="73" t="s">
        <v>29</v>
      </c>
      <c r="D35" s="93">
        <v>296</v>
      </c>
      <c r="E35" s="94"/>
      <c r="F35" s="94"/>
      <c r="H35" s="503"/>
      <c r="I35" s="504"/>
      <c r="J35" s="30"/>
      <c r="K35" s="30"/>
    </row>
    <row r="36" spans="1:11" s="16" customFormat="1" ht="14.25" customHeight="1">
      <c r="A36" s="73">
        <v>29</v>
      </c>
      <c r="B36" s="111" t="s">
        <v>374</v>
      </c>
      <c r="C36" s="73" t="s">
        <v>29</v>
      </c>
      <c r="D36" s="93">
        <v>68</v>
      </c>
      <c r="E36" s="94"/>
      <c r="F36" s="94"/>
      <c r="H36" s="503"/>
      <c r="I36" s="504"/>
      <c r="J36" s="30"/>
      <c r="K36" s="30"/>
    </row>
    <row r="37" spans="1:11" s="16" customFormat="1" ht="14.25" customHeight="1">
      <c r="A37" s="73">
        <v>30</v>
      </c>
      <c r="B37" s="111" t="s">
        <v>375</v>
      </c>
      <c r="C37" s="73" t="s">
        <v>29</v>
      </c>
      <c r="D37" s="93">
        <v>42</v>
      </c>
      <c r="E37" s="94"/>
      <c r="F37" s="94"/>
      <c r="H37" s="503"/>
      <c r="I37" s="504"/>
      <c r="J37" s="30"/>
      <c r="K37" s="30"/>
    </row>
    <row r="38" spans="1:11" s="16" customFormat="1" ht="14.25" customHeight="1">
      <c r="A38" s="73">
        <v>31</v>
      </c>
      <c r="B38" s="111" t="s">
        <v>325</v>
      </c>
      <c r="C38" s="73" t="s">
        <v>29</v>
      </c>
      <c r="D38" s="93">
        <v>8</v>
      </c>
      <c r="E38" s="94"/>
      <c r="F38" s="94"/>
      <c r="H38" s="503"/>
      <c r="I38" s="504"/>
      <c r="J38" s="30"/>
      <c r="K38" s="30"/>
    </row>
    <row r="39" spans="1:11" s="16" customFormat="1" ht="14.25" customHeight="1">
      <c r="A39" s="73">
        <v>32</v>
      </c>
      <c r="B39" s="111" t="s">
        <v>376</v>
      </c>
      <c r="C39" s="73" t="s">
        <v>29</v>
      </c>
      <c r="D39" s="93">
        <v>4</v>
      </c>
      <c r="E39" s="94"/>
      <c r="F39" s="94"/>
      <c r="H39" s="503"/>
      <c r="I39" s="504"/>
      <c r="J39" s="30"/>
      <c r="K39" s="30"/>
    </row>
    <row r="40" spans="1:11" s="16" customFormat="1" ht="14.25" customHeight="1">
      <c r="A40" s="73">
        <v>33</v>
      </c>
      <c r="B40" s="111" t="s">
        <v>377</v>
      </c>
      <c r="C40" s="73" t="s">
        <v>29</v>
      </c>
      <c r="D40" s="93">
        <v>4</v>
      </c>
      <c r="E40" s="94"/>
      <c r="F40" s="94"/>
      <c r="H40" s="503"/>
      <c r="I40" s="504"/>
      <c r="J40" s="30"/>
      <c r="K40" s="30"/>
    </row>
    <row r="41" spans="1:11" s="16" customFormat="1" ht="14.25" customHeight="1">
      <c r="A41" s="73">
        <v>35</v>
      </c>
      <c r="B41" s="111" t="s">
        <v>378</v>
      </c>
      <c r="C41" s="73" t="s">
        <v>29</v>
      </c>
      <c r="D41" s="93">
        <v>2</v>
      </c>
      <c r="E41" s="94"/>
      <c r="F41" s="94"/>
      <c r="H41" s="503"/>
      <c r="I41" s="504"/>
      <c r="J41" s="30"/>
      <c r="K41" s="30"/>
    </row>
    <row r="42" spans="1:11" s="16" customFormat="1" ht="14.25" customHeight="1">
      <c r="A42" s="73">
        <v>36</v>
      </c>
      <c r="B42" s="111" t="s">
        <v>379</v>
      </c>
      <c r="C42" s="73" t="s">
        <v>29</v>
      </c>
      <c r="D42" s="93">
        <v>2</v>
      </c>
      <c r="E42" s="94"/>
      <c r="F42" s="94"/>
      <c r="H42" s="503"/>
      <c r="I42" s="504"/>
      <c r="J42" s="30"/>
      <c r="K42" s="30"/>
    </row>
    <row r="43" spans="1:11" s="16" customFormat="1" ht="14.25" customHeight="1">
      <c r="A43" s="73">
        <v>37</v>
      </c>
      <c r="B43" s="111" t="s">
        <v>380</v>
      </c>
      <c r="C43" s="73" t="s">
        <v>29</v>
      </c>
      <c r="D43" s="93">
        <v>2</v>
      </c>
      <c r="E43" s="94"/>
      <c r="F43" s="94"/>
      <c r="H43" s="503"/>
      <c r="I43" s="504"/>
      <c r="J43" s="30"/>
      <c r="K43" s="30"/>
    </row>
    <row r="44" spans="1:11" s="16" customFormat="1" ht="14.25" customHeight="1">
      <c r="A44" s="73">
        <v>38</v>
      </c>
      <c r="B44" s="111" t="s">
        <v>381</v>
      </c>
      <c r="C44" s="73" t="s">
        <v>29</v>
      </c>
      <c r="D44" s="93">
        <v>2</v>
      </c>
      <c r="E44" s="94"/>
      <c r="F44" s="94"/>
      <c r="H44" s="503"/>
      <c r="I44" s="504"/>
      <c r="J44" s="30"/>
      <c r="K44" s="30"/>
    </row>
    <row r="45" spans="1:11" s="16" customFormat="1" ht="14.25" customHeight="1">
      <c r="A45" s="73">
        <v>39</v>
      </c>
      <c r="B45" s="111" t="s">
        <v>382</v>
      </c>
      <c r="C45" s="73" t="s">
        <v>29</v>
      </c>
      <c r="D45" s="93">
        <v>10</v>
      </c>
      <c r="E45" s="94"/>
      <c r="F45" s="94"/>
      <c r="H45" s="503"/>
      <c r="I45" s="504"/>
      <c r="J45" s="30"/>
      <c r="K45" s="30"/>
    </row>
    <row r="46" spans="1:11" s="16" customFormat="1" ht="14.25" customHeight="1">
      <c r="A46" s="73">
        <v>40</v>
      </c>
      <c r="B46" s="111" t="s">
        <v>383</v>
      </c>
      <c r="C46" s="73" t="s">
        <v>29</v>
      </c>
      <c r="D46" s="93">
        <v>2</v>
      </c>
      <c r="E46" s="94"/>
      <c r="F46" s="94"/>
      <c r="H46" s="503"/>
      <c r="I46" s="504"/>
      <c r="J46" s="30"/>
      <c r="K46" s="30"/>
    </row>
    <row r="47" spans="1:11" s="16" customFormat="1" ht="14.25" customHeight="1">
      <c r="A47" s="73">
        <v>41</v>
      </c>
      <c r="B47" s="111" t="s">
        <v>384</v>
      </c>
      <c r="C47" s="73" t="s">
        <v>29</v>
      </c>
      <c r="D47" s="93">
        <v>2</v>
      </c>
      <c r="E47" s="94"/>
      <c r="F47" s="94"/>
      <c r="H47" s="503"/>
      <c r="I47" s="504"/>
      <c r="J47" s="30"/>
      <c r="K47" s="30"/>
    </row>
    <row r="48" spans="1:11" s="16" customFormat="1" ht="14.25" customHeight="1">
      <c r="A48" s="73">
        <v>42</v>
      </c>
      <c r="B48" s="111" t="s">
        <v>385</v>
      </c>
      <c r="C48" s="73" t="s">
        <v>29</v>
      </c>
      <c r="D48" s="93">
        <v>4</v>
      </c>
      <c r="E48" s="94"/>
      <c r="F48" s="94"/>
      <c r="H48" s="503"/>
      <c r="I48" s="504"/>
      <c r="J48" s="30"/>
      <c r="K48" s="30"/>
    </row>
    <row r="49" spans="1:11" s="16" customFormat="1" ht="14.25" customHeight="1">
      <c r="A49" s="73">
        <v>43</v>
      </c>
      <c r="B49" s="111" t="s">
        <v>386</v>
      </c>
      <c r="C49" s="73" t="s">
        <v>29</v>
      </c>
      <c r="D49" s="93">
        <v>2</v>
      </c>
      <c r="E49" s="94"/>
      <c r="F49" s="94"/>
      <c r="H49" s="503"/>
      <c r="I49" s="504"/>
      <c r="J49" s="30"/>
      <c r="K49" s="30"/>
    </row>
    <row r="50" spans="1:11" s="16" customFormat="1" ht="14.25" customHeight="1">
      <c r="A50" s="73">
        <v>44</v>
      </c>
      <c r="B50" s="111" t="s">
        <v>387</v>
      </c>
      <c r="C50" s="73" t="s">
        <v>29</v>
      </c>
      <c r="D50" s="93">
        <v>7</v>
      </c>
      <c r="E50" s="94"/>
      <c r="F50" s="94"/>
      <c r="H50" s="503"/>
      <c r="I50" s="504"/>
      <c r="J50" s="30"/>
      <c r="K50" s="30"/>
    </row>
    <row r="51" spans="1:11" s="16" customFormat="1" ht="14.25" customHeight="1">
      <c r="A51" s="73">
        <v>45</v>
      </c>
      <c r="B51" s="111" t="s">
        <v>388</v>
      </c>
      <c r="C51" s="73" t="s">
        <v>29</v>
      </c>
      <c r="D51" s="93">
        <v>8</v>
      </c>
      <c r="E51" s="94"/>
      <c r="F51" s="94"/>
      <c r="H51" s="503"/>
      <c r="I51" s="504"/>
      <c r="J51" s="30"/>
      <c r="K51" s="30"/>
    </row>
    <row r="52" spans="1:11" s="16" customFormat="1" ht="14.25" customHeight="1">
      <c r="A52" s="73">
        <v>46</v>
      </c>
      <c r="B52" s="111" t="s">
        <v>390</v>
      </c>
      <c r="C52" s="73" t="s">
        <v>29</v>
      </c>
      <c r="D52" s="93">
        <v>2</v>
      </c>
      <c r="E52" s="94"/>
      <c r="F52" s="94"/>
      <c r="H52" s="503"/>
      <c r="I52" s="504"/>
      <c r="J52" s="30"/>
      <c r="K52" s="30"/>
    </row>
    <row r="53" spans="1:11" s="16" customFormat="1" ht="18" customHeight="1">
      <c r="A53" s="73">
        <v>48</v>
      </c>
      <c r="B53" s="111" t="s">
        <v>391</v>
      </c>
      <c r="C53" s="73" t="s">
        <v>29</v>
      </c>
      <c r="D53" s="93">
        <v>2</v>
      </c>
      <c r="E53" s="94"/>
      <c r="F53" s="94"/>
      <c r="G53" s="25"/>
      <c r="H53" s="503"/>
      <c r="I53" s="504"/>
      <c r="J53" s="30"/>
      <c r="K53" s="30"/>
    </row>
    <row r="54" spans="1:11" s="16" customFormat="1" ht="18" customHeight="1">
      <c r="A54" s="73">
        <v>49</v>
      </c>
      <c r="B54" s="111" t="s">
        <v>392</v>
      </c>
      <c r="C54" s="73" t="s">
        <v>29</v>
      </c>
      <c r="D54" s="93">
        <v>2</v>
      </c>
      <c r="E54" s="94"/>
      <c r="F54" s="94"/>
      <c r="G54" s="25"/>
      <c r="H54" s="503"/>
      <c r="I54" s="504"/>
      <c r="J54" s="30"/>
      <c r="K54" s="30"/>
    </row>
    <row r="55" spans="1:11" s="16" customFormat="1" ht="18" customHeight="1">
      <c r="A55" s="73">
        <v>50</v>
      </c>
      <c r="B55" s="111" t="s">
        <v>393</v>
      </c>
      <c r="C55" s="73" t="s">
        <v>29</v>
      </c>
      <c r="D55" s="75">
        <v>6</v>
      </c>
      <c r="E55" s="94"/>
      <c r="F55" s="94"/>
      <c r="G55" s="25"/>
      <c r="H55" s="503"/>
      <c r="I55" s="504"/>
      <c r="J55" s="30"/>
      <c r="K55" s="30"/>
    </row>
    <row r="56" spans="1:11" s="16" customFormat="1" ht="18" customHeight="1">
      <c r="A56" s="73">
        <v>51</v>
      </c>
      <c r="B56" s="111" t="s">
        <v>394</v>
      </c>
      <c r="C56" s="73" t="s">
        <v>29</v>
      </c>
      <c r="D56" s="75">
        <v>9</v>
      </c>
      <c r="E56" s="94"/>
      <c r="F56" s="94"/>
      <c r="G56" s="25"/>
      <c r="H56" s="503"/>
      <c r="I56" s="504"/>
      <c r="J56" s="30"/>
      <c r="K56" s="30"/>
    </row>
    <row r="57" spans="1:11" s="16" customFormat="1" ht="18" customHeight="1">
      <c r="A57" s="73">
        <v>52</v>
      </c>
      <c r="B57" s="111" t="s">
        <v>395</v>
      </c>
      <c r="C57" s="73" t="s">
        <v>29</v>
      </c>
      <c r="D57" s="75">
        <v>6</v>
      </c>
      <c r="E57" s="94"/>
      <c r="F57" s="94"/>
      <c r="G57" s="25"/>
      <c r="H57" s="503"/>
      <c r="I57" s="504"/>
      <c r="J57" s="30"/>
      <c r="K57" s="30"/>
    </row>
    <row r="58" spans="1:11" s="16" customFormat="1" ht="18" customHeight="1">
      <c r="A58" s="73">
        <v>53</v>
      </c>
      <c r="B58" s="111" t="s">
        <v>396</v>
      </c>
      <c r="C58" s="73" t="s">
        <v>29</v>
      </c>
      <c r="D58" s="75">
        <v>8</v>
      </c>
      <c r="E58" s="94"/>
      <c r="F58" s="94"/>
      <c r="G58" s="25"/>
      <c r="H58" s="503"/>
      <c r="I58" s="504"/>
      <c r="J58" s="30"/>
      <c r="K58" s="30"/>
    </row>
    <row r="59" spans="1:11" s="16" customFormat="1" ht="18" customHeight="1">
      <c r="A59" s="73">
        <v>54</v>
      </c>
      <c r="B59" s="111" t="s">
        <v>397</v>
      </c>
      <c r="C59" s="73" t="s">
        <v>29</v>
      </c>
      <c r="D59" s="75">
        <v>12</v>
      </c>
      <c r="E59" s="94"/>
      <c r="F59" s="94"/>
      <c r="G59" s="25"/>
      <c r="H59" s="503"/>
      <c r="I59" s="504"/>
      <c r="J59" s="30"/>
      <c r="K59" s="30"/>
    </row>
    <row r="60" spans="1:11" s="16" customFormat="1" ht="18" customHeight="1">
      <c r="A60" s="73">
        <v>55</v>
      </c>
      <c r="B60" s="111" t="s">
        <v>398</v>
      </c>
      <c r="C60" s="73" t="s">
        <v>29</v>
      </c>
      <c r="D60" s="75">
        <v>18</v>
      </c>
      <c r="E60" s="94"/>
      <c r="F60" s="94"/>
      <c r="G60" s="25"/>
      <c r="H60" s="503"/>
      <c r="I60" s="504"/>
      <c r="J60" s="30"/>
      <c r="K60" s="30"/>
    </row>
    <row r="61" spans="1:11" s="16" customFormat="1" ht="18" customHeight="1">
      <c r="A61" s="73">
        <v>56</v>
      </c>
      <c r="B61" s="111" t="s">
        <v>399</v>
      </c>
      <c r="C61" s="73" t="s">
        <v>29</v>
      </c>
      <c r="D61" s="75">
        <v>28</v>
      </c>
      <c r="E61" s="94"/>
      <c r="F61" s="94"/>
      <c r="G61" s="25"/>
      <c r="H61" s="503"/>
      <c r="I61" s="504"/>
      <c r="J61" s="30"/>
      <c r="K61" s="30"/>
    </row>
    <row r="62" spans="1:11" s="16" customFormat="1" ht="18" customHeight="1">
      <c r="A62" s="73">
        <v>57</v>
      </c>
      <c r="B62" s="111" t="s">
        <v>400</v>
      </c>
      <c r="C62" s="73" t="s">
        <v>29</v>
      </c>
      <c r="D62" s="75">
        <v>45</v>
      </c>
      <c r="E62" s="94"/>
      <c r="F62" s="94"/>
      <c r="G62" s="25"/>
      <c r="H62" s="503"/>
      <c r="I62" s="504"/>
      <c r="J62" s="30"/>
      <c r="K62" s="30"/>
    </row>
    <row r="63" spans="1:11" s="16" customFormat="1" ht="18" customHeight="1">
      <c r="A63" s="73">
        <v>58</v>
      </c>
      <c r="B63" s="111" t="s">
        <v>401</v>
      </c>
      <c r="C63" s="73" t="s">
        <v>29</v>
      </c>
      <c r="D63" s="75">
        <v>12</v>
      </c>
      <c r="E63" s="94"/>
      <c r="F63" s="94"/>
      <c r="G63" s="25"/>
      <c r="H63" s="503"/>
      <c r="I63" s="504"/>
      <c r="J63" s="30"/>
      <c r="K63" s="30"/>
    </row>
    <row r="64" spans="1:11" s="16" customFormat="1" ht="18" customHeight="1">
      <c r="A64" s="73">
        <v>59</v>
      </c>
      <c r="B64" s="111" t="s">
        <v>389</v>
      </c>
      <c r="C64" s="73" t="s">
        <v>29</v>
      </c>
      <c r="D64" s="75">
        <v>32</v>
      </c>
      <c r="E64" s="94"/>
      <c r="F64" s="94"/>
      <c r="G64" s="25"/>
      <c r="H64" s="503"/>
      <c r="I64" s="504"/>
      <c r="J64" s="30"/>
      <c r="K64" s="30"/>
    </row>
    <row r="65" spans="1:11" s="16" customFormat="1" ht="18" customHeight="1">
      <c r="A65" s="73">
        <v>60</v>
      </c>
      <c r="B65" s="111" t="s">
        <v>402</v>
      </c>
      <c r="C65" s="73" t="s">
        <v>29</v>
      </c>
      <c r="D65" s="75">
        <v>4</v>
      </c>
      <c r="E65" s="94"/>
      <c r="F65" s="94"/>
      <c r="G65" s="25"/>
      <c r="H65" s="503"/>
      <c r="I65" s="504"/>
      <c r="J65" s="30"/>
      <c r="K65" s="30"/>
    </row>
    <row r="66" spans="1:11" s="16" customFormat="1" ht="18" customHeight="1">
      <c r="A66" s="73">
        <v>61</v>
      </c>
      <c r="B66" s="111" t="s">
        <v>357</v>
      </c>
      <c r="C66" s="73" t="s">
        <v>29</v>
      </c>
      <c r="D66" s="75">
        <v>5</v>
      </c>
      <c r="E66" s="94"/>
      <c r="F66" s="94"/>
      <c r="G66" s="25"/>
      <c r="H66" s="503"/>
      <c r="I66" s="504"/>
      <c r="J66" s="30"/>
      <c r="K66" s="30"/>
    </row>
    <row r="67" spans="1:11" s="16" customFormat="1" ht="18" customHeight="1">
      <c r="A67" s="73">
        <v>62</v>
      </c>
      <c r="B67" s="111" t="s">
        <v>358</v>
      </c>
      <c r="C67" s="73" t="s">
        <v>29</v>
      </c>
      <c r="D67" s="75">
        <v>18</v>
      </c>
      <c r="E67" s="94"/>
      <c r="F67" s="94"/>
      <c r="G67" s="25"/>
      <c r="H67" s="503"/>
      <c r="I67" s="504"/>
      <c r="J67" s="30"/>
      <c r="K67" s="30"/>
    </row>
    <row r="68" spans="1:11" s="16" customFormat="1" ht="18" customHeight="1">
      <c r="A68" s="73">
        <v>63</v>
      </c>
      <c r="B68" s="111" t="s">
        <v>359</v>
      </c>
      <c r="C68" s="73" t="s">
        <v>29</v>
      </c>
      <c r="D68" s="75">
        <v>78</v>
      </c>
      <c r="E68" s="94"/>
      <c r="F68" s="94"/>
      <c r="G68" s="25"/>
      <c r="H68" s="503"/>
      <c r="I68" s="504"/>
      <c r="J68" s="30"/>
      <c r="K68" s="30"/>
    </row>
    <row r="69" spans="1:11" s="16" customFormat="1" ht="18" customHeight="1">
      <c r="A69" s="73">
        <v>64</v>
      </c>
      <c r="B69" s="111" t="s">
        <v>360</v>
      </c>
      <c r="C69" s="73" t="s">
        <v>29</v>
      </c>
      <c r="D69" s="75">
        <v>50</v>
      </c>
      <c r="E69" s="94"/>
      <c r="F69" s="94"/>
      <c r="G69" s="25"/>
      <c r="H69" s="503"/>
      <c r="I69" s="504"/>
      <c r="J69" s="30"/>
      <c r="K69" s="30"/>
    </row>
    <row r="70" spans="1:11" s="16" customFormat="1" ht="18" customHeight="1">
      <c r="A70" s="73">
        <v>65</v>
      </c>
      <c r="B70" s="111" t="s">
        <v>361</v>
      </c>
      <c r="C70" s="73" t="s">
        <v>29</v>
      </c>
      <c r="D70" s="75">
        <v>165</v>
      </c>
      <c r="E70" s="94"/>
      <c r="F70" s="94"/>
      <c r="G70" s="25"/>
      <c r="H70" s="503"/>
      <c r="I70" s="504"/>
      <c r="J70" s="30"/>
      <c r="K70" s="30"/>
    </row>
    <row r="71" spans="1:11" s="16" customFormat="1" ht="18" customHeight="1">
      <c r="A71" s="73">
        <v>66</v>
      </c>
      <c r="B71" s="111" t="s">
        <v>362</v>
      </c>
      <c r="C71" s="73" t="s">
        <v>29</v>
      </c>
      <c r="D71" s="75">
        <v>112</v>
      </c>
      <c r="E71" s="94"/>
      <c r="F71" s="94"/>
      <c r="G71" s="25"/>
      <c r="H71" s="503"/>
      <c r="I71" s="504"/>
      <c r="J71" s="30"/>
      <c r="K71" s="30"/>
    </row>
    <row r="72" spans="1:11" s="16" customFormat="1" ht="18" customHeight="1">
      <c r="A72" s="73">
        <v>67</v>
      </c>
      <c r="B72" s="111" t="s">
        <v>363</v>
      </c>
      <c r="C72" s="73" t="s">
        <v>29</v>
      </c>
      <c r="D72" s="75">
        <v>300</v>
      </c>
      <c r="E72" s="94"/>
      <c r="F72" s="94"/>
      <c r="G72" s="25"/>
      <c r="H72" s="503"/>
      <c r="I72" s="504"/>
      <c r="J72" s="30"/>
      <c r="K72" s="30"/>
    </row>
    <row r="73" spans="1:11" s="16" customFormat="1" ht="18" customHeight="1">
      <c r="A73" s="73">
        <v>68</v>
      </c>
      <c r="B73" s="111" t="s">
        <v>364</v>
      </c>
      <c r="C73" s="73" t="s">
        <v>29</v>
      </c>
      <c r="D73" s="75">
        <v>3</v>
      </c>
      <c r="E73" s="94"/>
      <c r="F73" s="94"/>
      <c r="G73" s="25"/>
      <c r="H73" s="503"/>
      <c r="I73" s="504"/>
      <c r="J73" s="30"/>
      <c r="K73" s="30"/>
    </row>
    <row r="74" spans="1:11" s="16" customFormat="1" ht="18" customHeight="1">
      <c r="A74" s="73">
        <v>69</v>
      </c>
      <c r="B74" s="111" t="s">
        <v>365</v>
      </c>
      <c r="C74" s="73" t="s">
        <v>29</v>
      </c>
      <c r="D74" s="75">
        <v>9</v>
      </c>
      <c r="E74" s="94"/>
      <c r="F74" s="94"/>
      <c r="G74" s="25"/>
      <c r="H74" s="503"/>
      <c r="I74" s="504"/>
      <c r="J74" s="30"/>
      <c r="K74" s="30"/>
    </row>
    <row r="75" spans="1:11" s="16" customFormat="1" ht="18" customHeight="1">
      <c r="A75" s="73">
        <v>70</v>
      </c>
      <c r="B75" s="111" t="s">
        <v>366</v>
      </c>
      <c r="C75" s="73" t="s">
        <v>29</v>
      </c>
      <c r="D75" s="75">
        <v>39</v>
      </c>
      <c r="E75" s="94"/>
      <c r="F75" s="94"/>
      <c r="G75" s="25"/>
      <c r="H75" s="503"/>
      <c r="I75" s="504"/>
      <c r="J75" s="30"/>
      <c r="K75" s="30"/>
    </row>
    <row r="76" spans="1:11" s="16" customFormat="1" ht="18" customHeight="1">
      <c r="A76" s="73">
        <v>71</v>
      </c>
      <c r="B76" s="111" t="s">
        <v>367</v>
      </c>
      <c r="C76" s="73" t="s">
        <v>29</v>
      </c>
      <c r="D76" s="75">
        <v>25</v>
      </c>
      <c r="E76" s="94"/>
      <c r="F76" s="94"/>
      <c r="G76" s="25"/>
      <c r="H76" s="503"/>
      <c r="I76" s="504"/>
      <c r="J76" s="30"/>
      <c r="K76" s="30"/>
    </row>
    <row r="77" spans="1:11" s="16" customFormat="1" ht="18" customHeight="1">
      <c r="A77" s="73">
        <v>72</v>
      </c>
      <c r="B77" s="111" t="s">
        <v>368</v>
      </c>
      <c r="C77" s="73" t="s">
        <v>29</v>
      </c>
      <c r="D77" s="75">
        <v>83</v>
      </c>
      <c r="E77" s="94"/>
      <c r="F77" s="94"/>
      <c r="G77" s="25"/>
      <c r="H77" s="503"/>
      <c r="I77" s="504"/>
      <c r="J77" s="30"/>
      <c r="K77" s="30"/>
    </row>
    <row r="78" spans="1:11" s="16" customFormat="1" ht="18" customHeight="1">
      <c r="A78" s="73">
        <v>73</v>
      </c>
      <c r="B78" s="111" t="s">
        <v>369</v>
      </c>
      <c r="C78" s="73" t="s">
        <v>29</v>
      </c>
      <c r="D78" s="75">
        <v>56</v>
      </c>
      <c r="E78" s="94"/>
      <c r="F78" s="94"/>
      <c r="G78" s="25"/>
      <c r="H78" s="503"/>
      <c r="I78" s="504"/>
      <c r="J78" s="30"/>
      <c r="K78" s="30"/>
    </row>
    <row r="79" spans="1:11" s="16" customFormat="1" ht="18" customHeight="1">
      <c r="A79" s="73">
        <v>74</v>
      </c>
      <c r="B79" s="111" t="s">
        <v>370</v>
      </c>
      <c r="C79" s="73" t="s">
        <v>29</v>
      </c>
      <c r="D79" s="75">
        <v>150</v>
      </c>
      <c r="E79" s="94"/>
      <c r="F79" s="94"/>
      <c r="G79" s="25"/>
      <c r="H79" s="503"/>
      <c r="I79" s="504"/>
      <c r="J79" s="30"/>
      <c r="K79" s="30"/>
    </row>
    <row r="80" spans="1:11" s="16" customFormat="1" ht="16.5" customHeight="1">
      <c r="A80" s="73">
        <v>75</v>
      </c>
      <c r="B80" s="111" t="s">
        <v>371</v>
      </c>
      <c r="C80" s="73" t="s">
        <v>28</v>
      </c>
      <c r="D80" s="75">
        <f>D8+D9+D10+D11+D12+D13+D14+D15+D16+D17+D18+D19</f>
        <v>1435</v>
      </c>
      <c r="E80" s="94"/>
      <c r="F80" s="94"/>
      <c r="G80" s="25"/>
      <c r="H80" s="503"/>
      <c r="I80" s="504"/>
      <c r="J80" s="30"/>
      <c r="K80" s="30"/>
    </row>
    <row r="81" spans="1:11" s="92" customFormat="1" ht="24" customHeight="1">
      <c r="A81" s="75">
        <v>76</v>
      </c>
      <c r="B81" s="74" t="s">
        <v>352</v>
      </c>
      <c r="C81" s="75" t="s">
        <v>46</v>
      </c>
      <c r="D81" s="77">
        <v>44</v>
      </c>
      <c r="E81" s="94"/>
      <c r="F81" s="94"/>
      <c r="H81" s="503"/>
      <c r="I81" s="504"/>
      <c r="J81" s="72"/>
      <c r="K81" s="72"/>
    </row>
    <row r="82" spans="1:7" s="30" customFormat="1" ht="15" customHeight="1">
      <c r="A82" s="108"/>
      <c r="B82" s="86" t="s">
        <v>3</v>
      </c>
      <c r="C82" s="82"/>
      <c r="D82" s="109"/>
      <c r="E82" s="75"/>
      <c r="F82" s="98"/>
      <c r="G82" s="39"/>
    </row>
    <row r="83" spans="8:11" ht="12.75">
      <c r="H83" s="62"/>
      <c r="I83" s="62"/>
      <c r="J83" s="62"/>
      <c r="K83" s="62"/>
    </row>
    <row r="84" spans="8:11" ht="12.75">
      <c r="H84" s="62"/>
      <c r="I84" s="62"/>
      <c r="J84" s="62"/>
      <c r="K84" s="62"/>
    </row>
    <row r="85" spans="1:11" ht="12.75">
      <c r="A85" s="663" t="s">
        <v>913</v>
      </c>
      <c r="B85" s="661"/>
      <c r="C85" s="661"/>
      <c r="D85" s="661"/>
      <c r="E85" s="661"/>
      <c r="F85" s="661"/>
      <c r="G85" s="357"/>
      <c r="H85" s="413"/>
      <c r="I85" s="413"/>
      <c r="J85" s="62"/>
      <c r="K85" s="62"/>
    </row>
    <row r="86" spans="8:11" ht="12.75">
      <c r="H86" s="62"/>
      <c r="I86" s="62"/>
      <c r="J86" s="62"/>
      <c r="K86" s="62"/>
    </row>
    <row r="87" spans="8:11" ht="12.75">
      <c r="H87" s="62"/>
      <c r="I87" s="62"/>
      <c r="J87" s="62"/>
      <c r="K87" s="62"/>
    </row>
    <row r="88" spans="8:11" ht="12.75">
      <c r="H88" s="62"/>
      <c r="I88" s="62"/>
      <c r="J88" s="62"/>
      <c r="K88" s="62"/>
    </row>
  </sheetData>
  <sheetProtection/>
  <mergeCells count="10">
    <mergeCell ref="A85:F85"/>
    <mergeCell ref="A1:F1"/>
    <mergeCell ref="A2:F2"/>
    <mergeCell ref="A3:F3"/>
    <mergeCell ref="A5:A6"/>
    <mergeCell ref="B5:B6"/>
    <mergeCell ref="C5:C6"/>
    <mergeCell ref="D5:D6"/>
    <mergeCell ref="E5:E6"/>
    <mergeCell ref="F5:F6"/>
  </mergeCells>
  <printOptions horizontalCentered="1"/>
  <pageMargins left="0" right="0" top="0.5" bottom="0.5" header="0.3" footer="0.3"/>
  <pageSetup horizontalDpi="600" verticalDpi="600" orientation="portrait" paperSize="9" r:id="rId1"/>
  <headerFooter>
    <oddFooter>&amp;Lხარჯთაღრიცხვა&amp;R&amp;P/&amp;N</oddFooter>
  </headerFooter>
</worksheet>
</file>

<file path=xl/worksheets/sheet5.xml><?xml version="1.0" encoding="utf-8"?>
<worksheet xmlns="http://schemas.openxmlformats.org/spreadsheetml/2006/main" xmlns:r="http://schemas.openxmlformats.org/officeDocument/2006/relationships">
  <sheetPr>
    <tabColor rgb="FF92D050"/>
  </sheetPr>
  <dimension ref="A1:L46"/>
  <sheetViews>
    <sheetView zoomScaleSheetLayoutView="100" zoomScalePageLayoutView="0" workbookViewId="0" topLeftCell="A28">
      <selection activeCell="E38" sqref="E38"/>
    </sheetView>
  </sheetViews>
  <sheetFormatPr defaultColWidth="9.00390625" defaultRowHeight="12.75"/>
  <cols>
    <col min="1" max="1" width="4.75390625" style="13" customWidth="1"/>
    <col min="2" max="2" width="40.75390625" style="13" customWidth="1"/>
    <col min="3" max="3" width="8.25390625" style="13" customWidth="1"/>
    <col min="4" max="4" width="11.00390625" style="13" customWidth="1"/>
    <col min="5" max="5" width="12.375" style="13" customWidth="1"/>
    <col min="6" max="6" width="12.625" style="13" customWidth="1"/>
    <col min="7" max="7" width="11.75390625" style="13" customWidth="1"/>
    <col min="8" max="8" width="11.375" style="13" customWidth="1"/>
    <col min="9" max="16384" width="9.125" style="13" customWidth="1"/>
  </cols>
  <sheetData>
    <row r="1" spans="1:6" s="14" customFormat="1" ht="18.75" customHeight="1">
      <c r="A1" s="655" t="s">
        <v>176</v>
      </c>
      <c r="B1" s="655"/>
      <c r="C1" s="655"/>
      <c r="D1" s="655"/>
      <c r="E1" s="655"/>
      <c r="F1" s="655"/>
    </row>
    <row r="2" spans="1:6" s="14" customFormat="1" ht="10.5" customHeight="1">
      <c r="A2" s="655"/>
      <c r="B2" s="655"/>
      <c r="C2" s="655"/>
      <c r="D2" s="655"/>
      <c r="E2" s="655"/>
      <c r="F2" s="655"/>
    </row>
    <row r="3" spans="1:6" s="14" customFormat="1" ht="17.25" customHeight="1">
      <c r="A3" s="656" t="s">
        <v>58</v>
      </c>
      <c r="B3" s="657"/>
      <c r="C3" s="657"/>
      <c r="D3" s="657"/>
      <c r="E3" s="657"/>
      <c r="F3" s="657"/>
    </row>
    <row r="4" spans="1:6" s="14" customFormat="1" ht="16.5" customHeight="1">
      <c r="A4" s="655" t="s">
        <v>50</v>
      </c>
      <c r="B4" s="659"/>
      <c r="C4" s="659"/>
      <c r="D4" s="659"/>
      <c r="E4" s="659"/>
      <c r="F4" s="659"/>
    </row>
    <row r="5" spans="1:6" s="55" customFormat="1" ht="13.5">
      <c r="A5" s="52"/>
      <c r="B5" s="357"/>
      <c r="C5" s="293"/>
      <c r="D5" s="664"/>
      <c r="E5" s="664"/>
      <c r="F5" s="664"/>
    </row>
    <row r="6" spans="1:12" s="14" customFormat="1" ht="47.25" customHeight="1">
      <c r="A6" s="662" t="s">
        <v>9</v>
      </c>
      <c r="B6" s="651" t="s">
        <v>771</v>
      </c>
      <c r="C6" s="651" t="s">
        <v>2</v>
      </c>
      <c r="D6" s="651" t="s">
        <v>772</v>
      </c>
      <c r="E6" s="654" t="s">
        <v>773</v>
      </c>
      <c r="F6" s="654" t="s">
        <v>774</v>
      </c>
      <c r="G6" s="22"/>
      <c r="H6" s="502"/>
      <c r="I6" s="502"/>
      <c r="J6" s="502"/>
      <c r="K6" s="502"/>
      <c r="L6" s="502"/>
    </row>
    <row r="7" spans="1:12" ht="12.75">
      <c r="A7" s="662"/>
      <c r="B7" s="651"/>
      <c r="C7" s="651"/>
      <c r="D7" s="653"/>
      <c r="E7" s="653"/>
      <c r="F7" s="653"/>
      <c r="G7" s="22"/>
      <c r="H7" s="62"/>
      <c r="I7" s="62"/>
      <c r="J7" s="62"/>
      <c r="K7" s="62"/>
      <c r="L7" s="62"/>
    </row>
    <row r="8" spans="1:12" ht="14.25" customHeight="1">
      <c r="A8" s="7" t="s">
        <v>4</v>
      </c>
      <c r="B8" s="7">
        <v>2</v>
      </c>
      <c r="C8" s="7">
        <v>3</v>
      </c>
      <c r="D8" s="8">
        <v>4</v>
      </c>
      <c r="E8" s="9" t="s">
        <v>17</v>
      </c>
      <c r="F8" s="10">
        <v>6</v>
      </c>
      <c r="G8" s="26"/>
      <c r="H8" s="62"/>
      <c r="I8" s="62"/>
      <c r="J8" s="62"/>
      <c r="K8" s="62"/>
      <c r="L8" s="62"/>
    </row>
    <row r="9" spans="1:12" s="16" customFormat="1" ht="13.5">
      <c r="A9" s="75">
        <v>1</v>
      </c>
      <c r="B9" s="102" t="s">
        <v>340</v>
      </c>
      <c r="C9" s="75" t="s">
        <v>28</v>
      </c>
      <c r="D9" s="216">
        <v>200</v>
      </c>
      <c r="E9" s="77"/>
      <c r="F9" s="77"/>
      <c r="H9" s="18"/>
      <c r="I9" s="506"/>
      <c r="J9" s="30"/>
      <c r="K9" s="30"/>
      <c r="L9" s="30"/>
    </row>
    <row r="10" spans="1:12" s="16" customFormat="1" ht="13.5">
      <c r="A10" s="75">
        <v>2</v>
      </c>
      <c r="B10" s="102" t="s">
        <v>322</v>
      </c>
      <c r="C10" s="75" t="s">
        <v>28</v>
      </c>
      <c r="D10" s="216">
        <v>300</v>
      </c>
      <c r="E10" s="77"/>
      <c r="F10" s="77"/>
      <c r="H10" s="18"/>
      <c r="I10" s="506"/>
      <c r="J10" s="30"/>
      <c r="K10" s="30"/>
      <c r="L10" s="30"/>
    </row>
    <row r="11" spans="1:12" s="16" customFormat="1" ht="14.25" customHeight="1">
      <c r="A11" s="75">
        <v>3</v>
      </c>
      <c r="B11" s="102" t="s">
        <v>325</v>
      </c>
      <c r="C11" s="75" t="s">
        <v>29</v>
      </c>
      <c r="D11" s="75">
        <v>88</v>
      </c>
      <c r="E11" s="77"/>
      <c r="F11" s="77"/>
      <c r="H11" s="18"/>
      <c r="I11" s="447"/>
      <c r="J11" s="30"/>
      <c r="K11" s="30"/>
      <c r="L11" s="30"/>
    </row>
    <row r="12" spans="1:12" s="16" customFormat="1" ht="14.25" customHeight="1">
      <c r="A12" s="75">
        <v>4</v>
      </c>
      <c r="B12" s="102" t="s">
        <v>326</v>
      </c>
      <c r="C12" s="75" t="s">
        <v>29</v>
      </c>
      <c r="D12" s="75">
        <v>34</v>
      </c>
      <c r="E12" s="77"/>
      <c r="F12" s="77"/>
      <c r="H12" s="18"/>
      <c r="I12" s="447"/>
      <c r="J12" s="30"/>
      <c r="K12" s="30"/>
      <c r="L12" s="30"/>
    </row>
    <row r="13" spans="1:12" s="16" customFormat="1" ht="14.25" customHeight="1">
      <c r="A13" s="75">
        <v>5</v>
      </c>
      <c r="B13" s="102" t="s">
        <v>327</v>
      </c>
      <c r="C13" s="75" t="s">
        <v>29</v>
      </c>
      <c r="D13" s="75">
        <v>42</v>
      </c>
      <c r="E13" s="77"/>
      <c r="F13" s="77"/>
      <c r="H13" s="18"/>
      <c r="I13" s="507"/>
      <c r="J13" s="30"/>
      <c r="K13" s="30"/>
      <c r="L13" s="30"/>
    </row>
    <row r="14" spans="1:12" s="16" customFormat="1" ht="14.25" customHeight="1">
      <c r="A14" s="75">
        <v>6</v>
      </c>
      <c r="B14" s="102" t="s">
        <v>328</v>
      </c>
      <c r="C14" s="75" t="s">
        <v>29</v>
      </c>
      <c r="D14" s="75">
        <v>78</v>
      </c>
      <c r="E14" s="77"/>
      <c r="F14" s="77"/>
      <c r="H14" s="18"/>
      <c r="I14" s="447"/>
      <c r="J14" s="30"/>
      <c r="K14" s="30"/>
      <c r="L14" s="30"/>
    </row>
    <row r="15" spans="1:12" s="16" customFormat="1" ht="14.25" customHeight="1">
      <c r="A15" s="75">
        <v>7</v>
      </c>
      <c r="B15" s="102" t="s">
        <v>329</v>
      </c>
      <c r="C15" s="75" t="s">
        <v>29</v>
      </c>
      <c r="D15" s="75">
        <v>42</v>
      </c>
      <c r="E15" s="77"/>
      <c r="F15" s="77"/>
      <c r="G15" s="30"/>
      <c r="H15" s="18"/>
      <c r="I15" s="447"/>
      <c r="J15" s="30"/>
      <c r="K15" s="30"/>
      <c r="L15" s="30"/>
    </row>
    <row r="16" spans="1:12" s="16" customFormat="1" ht="14.25" customHeight="1">
      <c r="A16" s="75">
        <v>8</v>
      </c>
      <c r="B16" s="102" t="s">
        <v>330</v>
      </c>
      <c r="C16" s="75" t="s">
        <v>29</v>
      </c>
      <c r="D16" s="388">
        <v>30</v>
      </c>
      <c r="E16" s="77"/>
      <c r="F16" s="77"/>
      <c r="G16" s="58"/>
      <c r="H16" s="18"/>
      <c r="I16" s="447"/>
      <c r="J16" s="30"/>
      <c r="K16" s="30"/>
      <c r="L16" s="30"/>
    </row>
    <row r="17" spans="1:12" s="16" customFormat="1" ht="14.25" customHeight="1">
      <c r="A17" s="75">
        <v>9</v>
      </c>
      <c r="B17" s="102" t="s">
        <v>331</v>
      </c>
      <c r="C17" s="75" t="s">
        <v>29</v>
      </c>
      <c r="D17" s="388">
        <v>72</v>
      </c>
      <c r="E17" s="77"/>
      <c r="F17" s="77"/>
      <c r="G17" s="58"/>
      <c r="H17" s="18"/>
      <c r="I17" s="447"/>
      <c r="J17" s="30"/>
      <c r="K17" s="30"/>
      <c r="L17" s="30"/>
    </row>
    <row r="18" spans="1:12" s="16" customFormat="1" ht="14.25" customHeight="1">
      <c r="A18" s="75">
        <v>10</v>
      </c>
      <c r="B18" s="102" t="s">
        <v>332</v>
      </c>
      <c r="C18" s="75" t="s">
        <v>29</v>
      </c>
      <c r="D18" s="75">
        <v>46</v>
      </c>
      <c r="E18" s="77"/>
      <c r="F18" s="77"/>
      <c r="G18" s="30"/>
      <c r="H18" s="18"/>
      <c r="I18" s="447"/>
      <c r="J18" s="30"/>
      <c r="K18" s="30"/>
      <c r="L18" s="30"/>
    </row>
    <row r="19" spans="1:12" s="16" customFormat="1" ht="14.25" customHeight="1">
      <c r="A19" s="75">
        <v>11</v>
      </c>
      <c r="B19" s="102" t="s">
        <v>333</v>
      </c>
      <c r="C19" s="75" t="s">
        <v>29</v>
      </c>
      <c r="D19" s="388">
        <v>15</v>
      </c>
      <c r="E19" s="77"/>
      <c r="F19" s="77"/>
      <c r="G19" s="58"/>
      <c r="H19" s="18"/>
      <c r="I19" s="447"/>
      <c r="J19" s="30"/>
      <c r="K19" s="30"/>
      <c r="L19" s="30"/>
    </row>
    <row r="20" spans="1:12" s="16" customFormat="1" ht="14.25" customHeight="1">
      <c r="A20" s="75">
        <v>12</v>
      </c>
      <c r="B20" s="102" t="s">
        <v>334</v>
      </c>
      <c r="C20" s="75" t="s">
        <v>29</v>
      </c>
      <c r="D20" s="388">
        <v>26</v>
      </c>
      <c r="E20" s="77"/>
      <c r="F20" s="77"/>
      <c r="G20" s="58"/>
      <c r="H20" s="18"/>
      <c r="I20" s="447"/>
      <c r="J20" s="30"/>
      <c r="K20" s="30"/>
      <c r="L20" s="30"/>
    </row>
    <row r="21" spans="1:12" s="16" customFormat="1" ht="14.25" customHeight="1">
      <c r="A21" s="75">
        <v>13</v>
      </c>
      <c r="B21" s="102" t="s">
        <v>323</v>
      </c>
      <c r="C21" s="75" t="s">
        <v>29</v>
      </c>
      <c r="D21" s="388">
        <v>19</v>
      </c>
      <c r="E21" s="77"/>
      <c r="F21" s="77"/>
      <c r="G21" s="25"/>
      <c r="H21" s="18"/>
      <c r="I21" s="447"/>
      <c r="J21" s="30"/>
      <c r="K21" s="30"/>
      <c r="L21" s="30"/>
    </row>
    <row r="22" spans="1:12" s="16" customFormat="1" ht="14.25" customHeight="1">
      <c r="A22" s="75">
        <v>14</v>
      </c>
      <c r="B22" s="102" t="s">
        <v>324</v>
      </c>
      <c r="C22" s="75" t="s">
        <v>29</v>
      </c>
      <c r="D22" s="388">
        <v>1</v>
      </c>
      <c r="E22" s="77"/>
      <c r="F22" s="77"/>
      <c r="G22" s="25"/>
      <c r="H22" s="18"/>
      <c r="I22" s="447"/>
      <c r="J22" s="30"/>
      <c r="K22" s="30"/>
      <c r="L22" s="30"/>
    </row>
    <row r="23" spans="1:12" s="16" customFormat="1" ht="14.25" customHeight="1">
      <c r="A23" s="75">
        <v>15</v>
      </c>
      <c r="B23" s="102" t="s">
        <v>335</v>
      </c>
      <c r="C23" s="75" t="s">
        <v>29</v>
      </c>
      <c r="D23" s="388">
        <v>2</v>
      </c>
      <c r="E23" s="77"/>
      <c r="F23" s="77"/>
      <c r="G23" s="25"/>
      <c r="H23" s="18"/>
      <c r="I23" s="447"/>
      <c r="J23" s="30"/>
      <c r="K23" s="30"/>
      <c r="L23" s="30"/>
    </row>
    <row r="24" spans="1:12" s="16" customFormat="1" ht="14.25" customHeight="1">
      <c r="A24" s="75">
        <v>16</v>
      </c>
      <c r="B24" s="102" t="s">
        <v>336</v>
      </c>
      <c r="C24" s="75" t="s">
        <v>29</v>
      </c>
      <c r="D24" s="388">
        <v>1</v>
      </c>
      <c r="E24" s="77"/>
      <c r="F24" s="77"/>
      <c r="G24" s="25"/>
      <c r="H24" s="18"/>
      <c r="I24" s="447"/>
      <c r="J24" s="30"/>
      <c r="K24" s="30"/>
      <c r="L24" s="30"/>
    </row>
    <row r="25" spans="1:12" s="16" customFormat="1" ht="14.25" customHeight="1">
      <c r="A25" s="75">
        <v>17</v>
      </c>
      <c r="B25" s="102" t="s">
        <v>337</v>
      </c>
      <c r="C25" s="75" t="s">
        <v>29</v>
      </c>
      <c r="D25" s="388">
        <v>6</v>
      </c>
      <c r="E25" s="77"/>
      <c r="F25" s="77"/>
      <c r="G25" s="25"/>
      <c r="H25" s="18"/>
      <c r="I25" s="447"/>
      <c r="J25" s="30"/>
      <c r="K25" s="30"/>
      <c r="L25" s="30"/>
    </row>
    <row r="26" spans="1:12" s="16" customFormat="1" ht="14.25" customHeight="1">
      <c r="A26" s="75">
        <v>18</v>
      </c>
      <c r="B26" s="102" t="s">
        <v>338</v>
      </c>
      <c r="C26" s="75" t="s">
        <v>29</v>
      </c>
      <c r="D26" s="388">
        <v>5</v>
      </c>
      <c r="E26" s="77"/>
      <c r="F26" s="77"/>
      <c r="G26" s="25"/>
      <c r="H26" s="18"/>
      <c r="I26" s="447"/>
      <c r="J26" s="30"/>
      <c r="K26" s="30"/>
      <c r="L26" s="30"/>
    </row>
    <row r="27" spans="1:12" s="16" customFormat="1" ht="14.25" customHeight="1">
      <c r="A27" s="75">
        <v>19</v>
      </c>
      <c r="B27" s="102" t="s">
        <v>60</v>
      </c>
      <c r="C27" s="75" t="s">
        <v>29</v>
      </c>
      <c r="D27" s="388">
        <v>3</v>
      </c>
      <c r="E27" s="77"/>
      <c r="F27" s="77"/>
      <c r="G27" s="25"/>
      <c r="H27" s="18"/>
      <c r="I27" s="447"/>
      <c r="J27" s="30"/>
      <c r="K27" s="30"/>
      <c r="L27" s="30"/>
    </row>
    <row r="28" spans="1:12" s="16" customFormat="1" ht="14.25" customHeight="1">
      <c r="A28" s="75">
        <v>20</v>
      </c>
      <c r="B28" s="102" t="s">
        <v>339</v>
      </c>
      <c r="C28" s="75" t="s">
        <v>29</v>
      </c>
      <c r="D28" s="388">
        <v>12</v>
      </c>
      <c r="E28" s="77"/>
      <c r="F28" s="77"/>
      <c r="G28" s="25"/>
      <c r="H28" s="18"/>
      <c r="I28" s="447"/>
      <c r="J28" s="30"/>
      <c r="K28" s="30"/>
      <c r="L28" s="30"/>
    </row>
    <row r="29" spans="1:12" s="16" customFormat="1" ht="14.25" customHeight="1">
      <c r="A29" s="75">
        <v>21</v>
      </c>
      <c r="B29" s="102" t="s">
        <v>341</v>
      </c>
      <c r="C29" s="75" t="s">
        <v>29</v>
      </c>
      <c r="D29" s="388">
        <v>150</v>
      </c>
      <c r="E29" s="77"/>
      <c r="F29" s="77"/>
      <c r="G29" s="25"/>
      <c r="H29" s="18"/>
      <c r="I29" s="447"/>
      <c r="J29" s="30"/>
      <c r="K29" s="30"/>
      <c r="L29" s="30"/>
    </row>
    <row r="30" spans="1:12" s="16" customFormat="1" ht="14.25" customHeight="1">
      <c r="A30" s="75">
        <v>22</v>
      </c>
      <c r="B30" s="102" t="s">
        <v>342</v>
      </c>
      <c r="C30" s="75" t="s">
        <v>29</v>
      </c>
      <c r="D30" s="388">
        <v>100</v>
      </c>
      <c r="E30" s="77"/>
      <c r="F30" s="77"/>
      <c r="G30" s="25"/>
      <c r="H30" s="18"/>
      <c r="I30" s="506"/>
      <c r="J30" s="30"/>
      <c r="K30" s="30"/>
      <c r="L30" s="30"/>
    </row>
    <row r="31" spans="1:12" s="16" customFormat="1" ht="14.25" customHeight="1">
      <c r="A31" s="75">
        <v>23</v>
      </c>
      <c r="B31" s="102" t="s">
        <v>343</v>
      </c>
      <c r="C31" s="75" t="s">
        <v>29</v>
      </c>
      <c r="D31" s="388">
        <v>75</v>
      </c>
      <c r="E31" s="77"/>
      <c r="F31" s="77"/>
      <c r="G31" s="25"/>
      <c r="H31" s="18"/>
      <c r="I31" s="447"/>
      <c r="J31" s="30"/>
      <c r="K31" s="30"/>
      <c r="L31" s="30"/>
    </row>
    <row r="32" spans="1:12" s="16" customFormat="1" ht="14.25" customHeight="1">
      <c r="A32" s="75">
        <v>24</v>
      </c>
      <c r="B32" s="102" t="s">
        <v>344</v>
      </c>
      <c r="C32" s="75" t="s">
        <v>29</v>
      </c>
      <c r="D32" s="388">
        <v>50</v>
      </c>
      <c r="E32" s="77"/>
      <c r="F32" s="77"/>
      <c r="G32" s="25"/>
      <c r="H32" s="18"/>
      <c r="I32" s="447"/>
      <c r="J32" s="30"/>
      <c r="K32" s="30"/>
      <c r="L32" s="30"/>
    </row>
    <row r="33" spans="1:12" s="16" customFormat="1" ht="13.5">
      <c r="A33" s="75">
        <v>25</v>
      </c>
      <c r="B33" s="102" t="s">
        <v>345</v>
      </c>
      <c r="C33" s="75" t="s">
        <v>28</v>
      </c>
      <c r="D33" s="216">
        <v>4.9</v>
      </c>
      <c r="E33" s="77"/>
      <c r="F33" s="77"/>
      <c r="H33" s="18"/>
      <c r="I33" s="447"/>
      <c r="J33" s="30"/>
      <c r="K33" s="30"/>
      <c r="L33" s="30"/>
    </row>
    <row r="34" spans="1:12" s="16" customFormat="1" ht="13.5" customHeight="1">
      <c r="A34" s="75">
        <v>26</v>
      </c>
      <c r="B34" s="102" t="s">
        <v>61</v>
      </c>
      <c r="C34" s="75" t="s">
        <v>29</v>
      </c>
      <c r="D34" s="112">
        <v>42</v>
      </c>
      <c r="E34" s="77"/>
      <c r="F34" s="77"/>
      <c r="H34" s="18"/>
      <c r="I34" s="447"/>
      <c r="J34" s="30"/>
      <c r="K34" s="30"/>
      <c r="L34" s="30"/>
    </row>
    <row r="35" spans="1:12" s="16" customFormat="1" ht="30.75" customHeight="1">
      <c r="A35" s="75">
        <v>27</v>
      </c>
      <c r="B35" s="102" t="s">
        <v>346</v>
      </c>
      <c r="C35" s="209" t="s">
        <v>49</v>
      </c>
      <c r="D35" s="112">
        <v>54</v>
      </c>
      <c r="E35" s="77"/>
      <c r="F35" s="77"/>
      <c r="H35" s="18"/>
      <c r="I35" s="447"/>
      <c r="J35" s="30"/>
      <c r="K35" s="30"/>
      <c r="L35" s="30"/>
    </row>
    <row r="36" spans="1:12" s="114" customFormat="1" ht="42" customHeight="1">
      <c r="A36" s="209">
        <v>28</v>
      </c>
      <c r="B36" s="440" t="s">
        <v>347</v>
      </c>
      <c r="C36" s="209" t="s">
        <v>49</v>
      </c>
      <c r="D36" s="456">
        <v>20</v>
      </c>
      <c r="E36" s="455"/>
      <c r="F36" s="457"/>
      <c r="H36" s="508"/>
      <c r="I36" s="447"/>
      <c r="J36" s="509"/>
      <c r="K36" s="509"/>
      <c r="L36" s="509"/>
    </row>
    <row r="37" spans="1:12" s="16" customFormat="1" ht="28.5" customHeight="1">
      <c r="A37" s="75">
        <v>29</v>
      </c>
      <c r="B37" s="102" t="s">
        <v>348</v>
      </c>
      <c r="C37" s="209" t="s">
        <v>49</v>
      </c>
      <c r="D37" s="75">
        <v>64</v>
      </c>
      <c r="E37" s="77"/>
      <c r="F37" s="77"/>
      <c r="H37" s="18"/>
      <c r="I37" s="447"/>
      <c r="J37" s="30"/>
      <c r="K37" s="30"/>
      <c r="L37" s="30"/>
    </row>
    <row r="38" spans="1:12" s="114" customFormat="1" ht="54">
      <c r="A38" s="209">
        <v>30</v>
      </c>
      <c r="B38" s="440" t="s">
        <v>349</v>
      </c>
      <c r="C38" s="209" t="s">
        <v>49</v>
      </c>
      <c r="D38" s="75">
        <v>20</v>
      </c>
      <c r="E38" s="485"/>
      <c r="F38" s="77"/>
      <c r="H38" s="353"/>
      <c r="I38" s="447"/>
      <c r="J38" s="509"/>
      <c r="K38" s="509"/>
      <c r="L38" s="509"/>
    </row>
    <row r="39" spans="1:12" ht="27">
      <c r="A39" s="73">
        <v>31</v>
      </c>
      <c r="B39" s="74" t="s">
        <v>350</v>
      </c>
      <c r="C39" s="75" t="s">
        <v>30</v>
      </c>
      <c r="D39" s="75">
        <v>12</v>
      </c>
      <c r="E39" s="77"/>
      <c r="F39" s="77"/>
      <c r="H39" s="18"/>
      <c r="I39" s="447"/>
      <c r="J39" s="62"/>
      <c r="K39" s="62"/>
      <c r="L39" s="62"/>
    </row>
    <row r="40" spans="1:12" s="16" customFormat="1" ht="18.75" customHeight="1">
      <c r="A40" s="73">
        <v>32</v>
      </c>
      <c r="B40" s="111" t="s">
        <v>351</v>
      </c>
      <c r="C40" s="73" t="s">
        <v>29</v>
      </c>
      <c r="D40" s="112">
        <v>6</v>
      </c>
      <c r="E40" s="77"/>
      <c r="F40" s="77"/>
      <c r="H40" s="18"/>
      <c r="I40" s="447"/>
      <c r="J40" s="30"/>
      <c r="K40" s="30"/>
      <c r="L40" s="30"/>
    </row>
    <row r="41" spans="1:7" s="30" customFormat="1" ht="15" customHeight="1">
      <c r="A41" s="108"/>
      <c r="B41" s="86" t="s">
        <v>3</v>
      </c>
      <c r="C41" s="82"/>
      <c r="D41" s="109"/>
      <c r="E41" s="82"/>
      <c r="F41" s="98"/>
      <c r="G41" s="39"/>
    </row>
    <row r="42" spans="8:12" ht="12.75">
      <c r="H42" s="62"/>
      <c r="I42" s="62"/>
      <c r="J42" s="62"/>
      <c r="K42" s="62"/>
      <c r="L42" s="62"/>
    </row>
    <row r="43" spans="1:11" ht="12.75">
      <c r="A43" s="663" t="s">
        <v>913</v>
      </c>
      <c r="B43" s="661"/>
      <c r="C43" s="661"/>
      <c r="D43" s="661"/>
      <c r="E43" s="661"/>
      <c r="F43" s="661"/>
      <c r="G43" s="357"/>
      <c r="H43" s="413"/>
      <c r="I43" s="413"/>
      <c r="J43" s="62"/>
      <c r="K43" s="62"/>
    </row>
    <row r="44" spans="8:12" ht="12.75">
      <c r="H44" s="62"/>
      <c r="I44" s="62"/>
      <c r="J44" s="62"/>
      <c r="K44" s="62"/>
      <c r="L44" s="62"/>
    </row>
    <row r="45" spans="8:12" ht="12.75">
      <c r="H45" s="62"/>
      <c r="I45" s="62"/>
      <c r="J45" s="62"/>
      <c r="K45" s="62"/>
      <c r="L45" s="62"/>
    </row>
    <row r="46" spans="8:12" ht="12.75">
      <c r="H46" s="62"/>
      <c r="I46" s="62"/>
      <c r="J46" s="62"/>
      <c r="K46" s="62"/>
      <c r="L46" s="62"/>
    </row>
  </sheetData>
  <sheetProtection/>
  <mergeCells count="12">
    <mergeCell ref="E6:E7"/>
    <mergeCell ref="F6:F7"/>
    <mergeCell ref="A1:F1"/>
    <mergeCell ref="A2:F2"/>
    <mergeCell ref="A3:F3"/>
    <mergeCell ref="A4:F4"/>
    <mergeCell ref="D5:F5"/>
    <mergeCell ref="A43:F43"/>
    <mergeCell ref="A6:A7"/>
    <mergeCell ref="B6:B7"/>
    <mergeCell ref="C6:C7"/>
    <mergeCell ref="D6:D7"/>
  </mergeCells>
  <printOptions horizontalCentered="1"/>
  <pageMargins left="0" right="0" top="0.75" bottom="0.5" header="0.3" footer="0.3"/>
  <pageSetup horizontalDpi="600" verticalDpi="600" orientation="portrait" paperSize="9" r:id="rId1"/>
  <headerFooter>
    <oddFooter>&amp;Lხარჯთაღრიცხვა&amp;R&amp;P/&amp;N</oddFooter>
  </headerFooter>
</worksheet>
</file>

<file path=xl/worksheets/sheet6.xml><?xml version="1.0" encoding="utf-8"?>
<worksheet xmlns="http://schemas.openxmlformats.org/spreadsheetml/2006/main" xmlns:r="http://schemas.openxmlformats.org/officeDocument/2006/relationships">
  <sheetPr>
    <tabColor rgb="FF92D050"/>
  </sheetPr>
  <dimension ref="A1:I25"/>
  <sheetViews>
    <sheetView zoomScaleSheetLayoutView="110" zoomScalePageLayoutView="0" workbookViewId="0" topLeftCell="A3">
      <selection activeCell="E7" sqref="E7:F7"/>
    </sheetView>
  </sheetViews>
  <sheetFormatPr defaultColWidth="9.00390625" defaultRowHeight="12.75"/>
  <cols>
    <col min="1" max="1" width="3.375" style="13" customWidth="1"/>
    <col min="2" max="2" width="40.625" style="13" customWidth="1"/>
    <col min="3" max="3" width="8.25390625" style="13" customWidth="1"/>
    <col min="4" max="4" width="12.125" style="47" customWidth="1"/>
    <col min="5" max="5" width="8.75390625" style="47" customWidth="1"/>
    <col min="6" max="6" width="11.875" style="13" customWidth="1"/>
    <col min="7" max="7" width="11.75390625" style="13" customWidth="1"/>
    <col min="8" max="8" width="13.125" style="13" customWidth="1"/>
    <col min="9" max="16384" width="9.125" style="13" customWidth="1"/>
  </cols>
  <sheetData>
    <row r="1" spans="1:6" s="14" customFormat="1" ht="37.5" customHeight="1">
      <c r="A1" s="655" t="s">
        <v>176</v>
      </c>
      <c r="B1" s="655"/>
      <c r="C1" s="655"/>
      <c r="D1" s="655"/>
      <c r="E1" s="655"/>
      <c r="F1" s="655"/>
    </row>
    <row r="2" spans="1:6" s="14" customFormat="1" ht="17.25" customHeight="1">
      <c r="A2" s="655"/>
      <c r="B2" s="655"/>
      <c r="C2" s="655"/>
      <c r="D2" s="655"/>
      <c r="E2" s="655"/>
      <c r="F2" s="655"/>
    </row>
    <row r="3" spans="1:6" s="14" customFormat="1" ht="28.5" customHeight="1">
      <c r="A3" s="656" t="s">
        <v>59</v>
      </c>
      <c r="B3" s="657"/>
      <c r="C3" s="657"/>
      <c r="D3" s="657"/>
      <c r="E3" s="657"/>
      <c r="F3" s="657"/>
    </row>
    <row r="4" spans="1:6" s="14" customFormat="1" ht="22.5" customHeight="1">
      <c r="A4" s="655" t="s">
        <v>403</v>
      </c>
      <c r="B4" s="659"/>
      <c r="C4" s="659"/>
      <c r="D4" s="659"/>
      <c r="E4" s="659"/>
      <c r="F4" s="659"/>
    </row>
    <row r="5" spans="1:6" s="14" customFormat="1" ht="16.5" customHeight="1">
      <c r="A5" s="51"/>
      <c r="B5" s="40"/>
      <c r="C5" s="40"/>
      <c r="D5" s="154"/>
      <c r="E5" s="154"/>
      <c r="F5" s="40"/>
    </row>
    <row r="6" spans="1:6" s="55" customFormat="1" ht="12" customHeight="1">
      <c r="A6" s="52"/>
      <c r="B6" s="357"/>
      <c r="C6" s="53"/>
      <c r="D6" s="667"/>
      <c r="E6" s="667"/>
      <c r="F6" s="667"/>
    </row>
    <row r="7" spans="1:6" s="55" customFormat="1" ht="13.5">
      <c r="A7" s="56"/>
      <c r="B7" s="359"/>
      <c r="C7" s="57"/>
      <c r="D7" s="54"/>
      <c r="E7" s="668"/>
      <c r="F7" s="668"/>
    </row>
    <row r="8" spans="1:7" s="14" customFormat="1" ht="16.5">
      <c r="A8" s="4"/>
      <c r="B8" s="669"/>
      <c r="C8" s="669"/>
      <c r="D8" s="669"/>
      <c r="E8" s="669"/>
      <c r="F8" s="669"/>
      <c r="G8" s="13"/>
    </row>
    <row r="9" spans="1:7" s="14" customFormat="1" ht="39.75" customHeight="1">
      <c r="A9" s="662" t="s">
        <v>9</v>
      </c>
      <c r="B9" s="651" t="s">
        <v>771</v>
      </c>
      <c r="C9" s="651" t="s">
        <v>2</v>
      </c>
      <c r="D9" s="651" t="s">
        <v>772</v>
      </c>
      <c r="E9" s="654" t="s">
        <v>773</v>
      </c>
      <c r="F9" s="654" t="s">
        <v>774</v>
      </c>
      <c r="G9" s="22"/>
    </row>
    <row r="10" spans="1:7" ht="12.75">
      <c r="A10" s="662"/>
      <c r="B10" s="651"/>
      <c r="C10" s="651"/>
      <c r="D10" s="653"/>
      <c r="E10" s="653"/>
      <c r="F10" s="653"/>
      <c r="G10" s="22"/>
    </row>
    <row r="11" spans="1:7" ht="15" customHeight="1">
      <c r="A11" s="7" t="s">
        <v>4</v>
      </c>
      <c r="B11" s="7">
        <v>2</v>
      </c>
      <c r="C11" s="7">
        <v>3</v>
      </c>
      <c r="D11" s="8">
        <v>4</v>
      </c>
      <c r="E11" s="9" t="s">
        <v>17</v>
      </c>
      <c r="F11" s="10">
        <v>6</v>
      </c>
      <c r="G11" s="26"/>
    </row>
    <row r="12" spans="1:7" s="16" customFormat="1" ht="27.75" customHeight="1">
      <c r="A12" s="73">
        <v>1</v>
      </c>
      <c r="B12" s="74" t="s">
        <v>781</v>
      </c>
      <c r="C12" s="73" t="s">
        <v>28</v>
      </c>
      <c r="D12" s="93">
        <v>10</v>
      </c>
      <c r="E12" s="94"/>
      <c r="F12" s="260"/>
      <c r="G12" s="25"/>
    </row>
    <row r="13" spans="1:7" s="16" customFormat="1" ht="33" customHeight="1">
      <c r="A13" s="73">
        <v>2</v>
      </c>
      <c r="B13" s="74" t="s">
        <v>783</v>
      </c>
      <c r="C13" s="73" t="s">
        <v>28</v>
      </c>
      <c r="D13" s="93">
        <v>30</v>
      </c>
      <c r="E13" s="94"/>
      <c r="F13" s="260"/>
      <c r="G13" s="25"/>
    </row>
    <row r="14" spans="1:6" s="16" customFormat="1" ht="13.5">
      <c r="A14" s="75">
        <v>3</v>
      </c>
      <c r="B14" s="102" t="s">
        <v>340</v>
      </c>
      <c r="C14" s="75" t="s">
        <v>28</v>
      </c>
      <c r="D14" s="389">
        <v>10</v>
      </c>
      <c r="E14" s="94"/>
      <c r="F14" s="260"/>
    </row>
    <row r="15" spans="1:6" s="16" customFormat="1" ht="13.5" customHeight="1">
      <c r="A15" s="75">
        <v>4</v>
      </c>
      <c r="B15" s="102" t="s">
        <v>61</v>
      </c>
      <c r="C15" s="75" t="s">
        <v>29</v>
      </c>
      <c r="D15" s="388">
        <v>1</v>
      </c>
      <c r="E15" s="94"/>
      <c r="F15" s="260"/>
    </row>
    <row r="16" spans="1:7" s="16" customFormat="1" ht="17.25" customHeight="1">
      <c r="A16" s="73">
        <v>5</v>
      </c>
      <c r="B16" s="74" t="s">
        <v>404</v>
      </c>
      <c r="C16" s="73" t="s">
        <v>29</v>
      </c>
      <c r="D16" s="93">
        <v>5</v>
      </c>
      <c r="E16" s="94"/>
      <c r="F16" s="260"/>
      <c r="G16" s="25"/>
    </row>
    <row r="17" spans="1:7" s="16" customFormat="1" ht="17.25" customHeight="1">
      <c r="A17" s="73">
        <v>6</v>
      </c>
      <c r="B17" s="74" t="s">
        <v>405</v>
      </c>
      <c r="C17" s="73" t="s">
        <v>29</v>
      </c>
      <c r="D17" s="93">
        <v>2</v>
      </c>
      <c r="E17" s="94"/>
      <c r="F17" s="260"/>
      <c r="G17" s="25"/>
    </row>
    <row r="18" spans="1:6" s="16" customFormat="1" ht="26.25" customHeight="1">
      <c r="A18" s="75">
        <v>7</v>
      </c>
      <c r="B18" s="102" t="s">
        <v>406</v>
      </c>
      <c r="C18" s="75" t="s">
        <v>29</v>
      </c>
      <c r="D18" s="94">
        <v>3</v>
      </c>
      <c r="E18" s="94"/>
      <c r="F18" s="260"/>
    </row>
    <row r="19" spans="1:6" ht="32.25" customHeight="1">
      <c r="A19" s="73">
        <v>8</v>
      </c>
      <c r="B19" s="74" t="s">
        <v>407</v>
      </c>
      <c r="C19" s="73" t="s">
        <v>29</v>
      </c>
      <c r="D19" s="93">
        <v>1</v>
      </c>
      <c r="E19" s="94"/>
      <c r="F19" s="260"/>
    </row>
    <row r="20" spans="1:7" s="65" customFormat="1" ht="15.75">
      <c r="A20" s="75">
        <v>9</v>
      </c>
      <c r="B20" s="363" t="s">
        <v>870</v>
      </c>
      <c r="C20" s="75" t="s">
        <v>30</v>
      </c>
      <c r="D20" s="388">
        <v>2</v>
      </c>
      <c r="E20" s="371"/>
      <c r="F20" s="260"/>
      <c r="G20" s="141"/>
    </row>
    <row r="21" spans="1:6" s="237" customFormat="1" ht="13.5">
      <c r="A21" s="142">
        <v>10</v>
      </c>
      <c r="B21" s="182" t="s">
        <v>871</v>
      </c>
      <c r="C21" s="138" t="s">
        <v>51</v>
      </c>
      <c r="D21" s="387">
        <v>1</v>
      </c>
      <c r="E21" s="261"/>
      <c r="F21" s="260"/>
    </row>
    <row r="22" spans="1:7" s="30" customFormat="1" ht="15" customHeight="1">
      <c r="A22" s="484"/>
      <c r="B22" s="86" t="s">
        <v>3</v>
      </c>
      <c r="C22" s="86"/>
      <c r="D22" s="624"/>
      <c r="E22" s="86"/>
      <c r="F22" s="625"/>
      <c r="G22" s="39"/>
    </row>
    <row r="23" spans="1:6" ht="12.75">
      <c r="A23" s="626"/>
      <c r="B23" s="626"/>
      <c r="C23" s="626"/>
      <c r="D23" s="627"/>
      <c r="E23" s="627"/>
      <c r="F23" s="626"/>
    </row>
    <row r="24" spans="1:6" ht="12.75">
      <c r="A24" s="626"/>
      <c r="B24" s="626"/>
      <c r="C24" s="626"/>
      <c r="D24" s="627"/>
      <c r="E24" s="627"/>
      <c r="F24" s="626"/>
    </row>
    <row r="25" spans="1:9" ht="12.75">
      <c r="A25" s="665" t="s">
        <v>913</v>
      </c>
      <c r="B25" s="666"/>
      <c r="C25" s="666"/>
      <c r="D25" s="666"/>
      <c r="E25" s="666"/>
      <c r="F25" s="666"/>
      <c r="G25" s="357"/>
      <c r="H25" s="357"/>
      <c r="I25" s="357"/>
    </row>
  </sheetData>
  <sheetProtection/>
  <mergeCells count="14">
    <mergeCell ref="B8:F8"/>
    <mergeCell ref="D9:D10"/>
    <mergeCell ref="E9:E10"/>
    <mergeCell ref="F9:F10"/>
    <mergeCell ref="A25:F25"/>
    <mergeCell ref="A1:F1"/>
    <mergeCell ref="A2:F2"/>
    <mergeCell ref="A3:F3"/>
    <mergeCell ref="A4:F4"/>
    <mergeCell ref="D6:F6"/>
    <mergeCell ref="A9:A10"/>
    <mergeCell ref="B9:B10"/>
    <mergeCell ref="C9:C10"/>
    <mergeCell ref="E7:F7"/>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92D050"/>
  </sheetPr>
  <dimension ref="A1:IO43"/>
  <sheetViews>
    <sheetView zoomScaleSheetLayoutView="100" zoomScalePageLayoutView="0" workbookViewId="0" topLeftCell="A31">
      <selection activeCell="E9" sqref="D9:E9"/>
    </sheetView>
  </sheetViews>
  <sheetFormatPr defaultColWidth="9.00390625" defaultRowHeight="12.75"/>
  <cols>
    <col min="1" max="1" width="4.875" style="0" customWidth="1"/>
    <col min="2" max="2" width="42.875" style="0" customWidth="1"/>
    <col min="3" max="3" width="8.00390625" style="0" customWidth="1"/>
    <col min="4" max="4" width="13.375" style="105" customWidth="1"/>
    <col min="5" max="5" width="12.375" style="105" customWidth="1"/>
    <col min="6" max="6" width="12.375" style="0" customWidth="1"/>
    <col min="7" max="7" width="10.875" style="0" bestFit="1" customWidth="1"/>
    <col min="9" max="9" width="13.00390625" style="0" customWidth="1"/>
    <col min="10" max="10" width="11.125" style="0" customWidth="1"/>
    <col min="12" max="12" width="13.375" style="0" customWidth="1"/>
  </cols>
  <sheetData>
    <row r="1" spans="1:6" s="14" customFormat="1" ht="39.75" customHeight="1">
      <c r="A1" s="655" t="s">
        <v>176</v>
      </c>
      <c r="B1" s="655"/>
      <c r="C1" s="655"/>
      <c r="D1" s="655"/>
      <c r="E1" s="655"/>
      <c r="F1" s="655"/>
    </row>
    <row r="2" spans="1:6" s="14" customFormat="1" ht="16.5">
      <c r="A2" s="3"/>
      <c r="B2" s="3"/>
      <c r="C2" s="3"/>
      <c r="D2" s="147"/>
      <c r="E2" s="156"/>
      <c r="F2" s="3"/>
    </row>
    <row r="3" spans="1:6" s="14" customFormat="1" ht="19.5" customHeight="1">
      <c r="A3" s="656" t="s">
        <v>69</v>
      </c>
      <c r="B3" s="670"/>
      <c r="C3" s="670"/>
      <c r="D3" s="670"/>
      <c r="E3" s="670"/>
      <c r="F3" s="670"/>
    </row>
    <row r="4" spans="1:6" s="14" customFormat="1" ht="16.5">
      <c r="A4" s="671" t="s">
        <v>52</v>
      </c>
      <c r="B4" s="671"/>
      <c r="C4" s="671"/>
      <c r="D4" s="671"/>
      <c r="E4" s="671"/>
      <c r="F4" s="671"/>
    </row>
    <row r="5" spans="1:6" s="14" customFormat="1" ht="13.5">
      <c r="A5" s="19"/>
      <c r="B5" s="59"/>
      <c r="C5" s="59"/>
      <c r="D5" s="160"/>
      <c r="E5" s="160"/>
      <c r="F5" s="59"/>
    </row>
    <row r="6" spans="1:12" s="14" customFormat="1" ht="13.5">
      <c r="A6" s="19"/>
      <c r="B6" s="672"/>
      <c r="C6" s="672"/>
      <c r="D6" s="672"/>
      <c r="E6" s="672"/>
      <c r="F6" s="672"/>
      <c r="G6" s="61"/>
      <c r="H6" s="502"/>
      <c r="I6" s="502"/>
      <c r="J6" s="502"/>
      <c r="K6" s="502"/>
      <c r="L6" s="502"/>
    </row>
    <row r="7" spans="1:12" s="13" customFormat="1" ht="23.25" customHeight="1">
      <c r="A7" s="662" t="s">
        <v>9</v>
      </c>
      <c r="B7" s="651" t="s">
        <v>771</v>
      </c>
      <c r="C7" s="651" t="s">
        <v>2</v>
      </c>
      <c r="D7" s="651" t="s">
        <v>772</v>
      </c>
      <c r="E7" s="654" t="s">
        <v>773</v>
      </c>
      <c r="F7" s="654" t="s">
        <v>774</v>
      </c>
      <c r="G7" s="47"/>
      <c r="H7" s="62"/>
      <c r="I7" s="62"/>
      <c r="J7" s="62"/>
      <c r="K7" s="62"/>
      <c r="L7" s="62"/>
    </row>
    <row r="8" spans="1:12" s="13" customFormat="1" ht="29.25" customHeight="1">
      <c r="A8" s="662"/>
      <c r="B8" s="651"/>
      <c r="C8" s="651"/>
      <c r="D8" s="653"/>
      <c r="E8" s="653"/>
      <c r="F8" s="653"/>
      <c r="H8" s="62"/>
      <c r="I8" s="62"/>
      <c r="J8" s="62"/>
      <c r="K8" s="62"/>
      <c r="L8" s="62"/>
    </row>
    <row r="9" spans="1:12" s="137" customFormat="1" ht="12.75">
      <c r="A9" s="7" t="s">
        <v>4</v>
      </c>
      <c r="B9" s="7">
        <v>2</v>
      </c>
      <c r="C9" s="7">
        <v>3</v>
      </c>
      <c r="D9" s="8">
        <v>4</v>
      </c>
      <c r="E9" s="9" t="s">
        <v>17</v>
      </c>
      <c r="F9" s="10">
        <v>6</v>
      </c>
      <c r="H9" s="510"/>
      <c r="I9" s="510"/>
      <c r="J9" s="510"/>
      <c r="K9" s="510"/>
      <c r="L9" s="510"/>
    </row>
    <row r="10" spans="1:12" s="13" customFormat="1" ht="22.5" customHeight="1">
      <c r="A10" s="132"/>
      <c r="B10" s="135" t="s">
        <v>293</v>
      </c>
      <c r="C10" s="135"/>
      <c r="D10" s="174"/>
      <c r="E10" s="134"/>
      <c r="F10" s="133"/>
      <c r="G10" s="26"/>
      <c r="H10" s="62"/>
      <c r="I10" s="62"/>
      <c r="J10" s="62"/>
      <c r="K10" s="62"/>
      <c r="L10" s="62"/>
    </row>
    <row r="11" spans="1:249" s="37" customFormat="1" ht="155.25" customHeight="1">
      <c r="A11" s="75">
        <v>1</v>
      </c>
      <c r="B11" s="375" t="s">
        <v>823</v>
      </c>
      <c r="C11" s="420" t="s">
        <v>195</v>
      </c>
      <c r="D11" s="415">
        <v>1</v>
      </c>
      <c r="E11" s="554"/>
      <c r="F11" s="415"/>
      <c r="G11" s="71"/>
      <c r="H11" s="374"/>
      <c r="I11" s="511"/>
      <c r="J11" s="467"/>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row>
    <row r="12" spans="1:12" s="13" customFormat="1" ht="13.5" customHeight="1">
      <c r="A12" s="255"/>
      <c r="B12" s="256" t="s">
        <v>294</v>
      </c>
      <c r="C12" s="256"/>
      <c r="D12" s="416"/>
      <c r="E12" s="555"/>
      <c r="F12" s="425"/>
      <c r="G12" s="26"/>
      <c r="H12" s="62"/>
      <c r="I12" s="512"/>
      <c r="J12" s="467"/>
      <c r="K12" s="62"/>
      <c r="L12" s="62"/>
    </row>
    <row r="13" spans="1:249" s="37" customFormat="1" ht="144.75" customHeight="1">
      <c r="A13" s="75">
        <v>2</v>
      </c>
      <c r="B13" s="375" t="s">
        <v>824</v>
      </c>
      <c r="C13" s="420" t="s">
        <v>195</v>
      </c>
      <c r="D13" s="415">
        <v>1</v>
      </c>
      <c r="E13" s="554"/>
      <c r="F13" s="415"/>
      <c r="G13" s="71"/>
      <c r="H13" s="72"/>
      <c r="I13" s="511"/>
      <c r="J13" s="467"/>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row>
    <row r="14" spans="1:12" s="13" customFormat="1" ht="15.75" customHeight="1">
      <c r="A14" s="255"/>
      <c r="B14" s="256" t="s">
        <v>295</v>
      </c>
      <c r="C14" s="256"/>
      <c r="D14" s="416"/>
      <c r="E14" s="555"/>
      <c r="F14" s="425"/>
      <c r="G14" s="26"/>
      <c r="H14" s="62"/>
      <c r="I14" s="512"/>
      <c r="J14" s="467"/>
      <c r="K14" s="62"/>
      <c r="L14" s="62"/>
    </row>
    <row r="15" spans="1:10" s="72" customFormat="1" ht="36">
      <c r="A15" s="75">
        <v>3</v>
      </c>
      <c r="B15" s="228" t="s">
        <v>296</v>
      </c>
      <c r="C15" s="421" t="s">
        <v>195</v>
      </c>
      <c r="D15" s="117">
        <v>1</v>
      </c>
      <c r="E15" s="556"/>
      <c r="F15" s="117"/>
      <c r="G15" s="71"/>
      <c r="I15" s="158"/>
      <c r="J15" s="467"/>
    </row>
    <row r="16" spans="1:12" s="13" customFormat="1" ht="22.5" customHeight="1">
      <c r="A16" s="132"/>
      <c r="B16" s="376" t="s">
        <v>297</v>
      </c>
      <c r="C16" s="376"/>
      <c r="D16" s="417"/>
      <c r="E16" s="557"/>
      <c r="F16" s="426"/>
      <c r="G16" s="26"/>
      <c r="H16" s="62"/>
      <c r="I16" s="512"/>
      <c r="J16" s="467"/>
      <c r="K16" s="62"/>
      <c r="L16" s="62"/>
    </row>
    <row r="17" spans="1:10" s="72" customFormat="1" ht="37.5" customHeight="1">
      <c r="A17" s="75">
        <v>4</v>
      </c>
      <c r="B17" s="228" t="s">
        <v>298</v>
      </c>
      <c r="C17" s="421" t="s">
        <v>195</v>
      </c>
      <c r="D17" s="117">
        <v>1</v>
      </c>
      <c r="E17" s="556"/>
      <c r="F17" s="117"/>
      <c r="G17" s="71"/>
      <c r="I17" s="158"/>
      <c r="J17" s="467"/>
    </row>
    <row r="18" spans="1:12" s="13" customFormat="1" ht="22.5" customHeight="1">
      <c r="A18" s="132"/>
      <c r="B18" s="135" t="s">
        <v>299</v>
      </c>
      <c r="C18" s="421"/>
      <c r="D18" s="417"/>
      <c r="E18" s="557"/>
      <c r="F18" s="117"/>
      <c r="G18" s="26"/>
      <c r="H18" s="62"/>
      <c r="I18" s="512"/>
      <c r="J18" s="467"/>
      <c r="K18" s="62"/>
      <c r="L18" s="62"/>
    </row>
    <row r="19" spans="1:10" s="72" customFormat="1" ht="72">
      <c r="A19" s="75">
        <v>5</v>
      </c>
      <c r="B19" s="228" t="s">
        <v>300</v>
      </c>
      <c r="C19" s="421" t="s">
        <v>195</v>
      </c>
      <c r="D19" s="117">
        <v>1</v>
      </c>
      <c r="E19" s="556"/>
      <c r="F19" s="117"/>
      <c r="G19" s="71"/>
      <c r="I19" s="158"/>
      <c r="J19" s="467"/>
    </row>
    <row r="20" spans="1:12" s="13" customFormat="1" ht="18" customHeight="1">
      <c r="A20" s="132"/>
      <c r="B20" s="135" t="s">
        <v>301</v>
      </c>
      <c r="C20" s="421"/>
      <c r="D20" s="417"/>
      <c r="E20" s="557"/>
      <c r="F20" s="117"/>
      <c r="G20" s="26"/>
      <c r="H20" s="62"/>
      <c r="I20" s="512"/>
      <c r="J20" s="467"/>
      <c r="K20" s="62"/>
      <c r="L20" s="62"/>
    </row>
    <row r="21" spans="1:10" s="72" customFormat="1" ht="36.75" customHeight="1">
      <c r="A21" s="75">
        <v>6</v>
      </c>
      <c r="B21" s="228" t="s">
        <v>302</v>
      </c>
      <c r="C21" s="421" t="s">
        <v>195</v>
      </c>
      <c r="D21" s="117">
        <v>2</v>
      </c>
      <c r="E21" s="556"/>
      <c r="F21" s="117"/>
      <c r="G21" s="71"/>
      <c r="I21" s="158"/>
      <c r="J21" s="467"/>
    </row>
    <row r="22" spans="1:10" s="72" customFormat="1" ht="36.75" customHeight="1">
      <c r="A22" s="75">
        <v>7</v>
      </c>
      <c r="B22" s="228" t="s">
        <v>303</v>
      </c>
      <c r="C22" s="421" t="s">
        <v>195</v>
      </c>
      <c r="D22" s="117">
        <v>2</v>
      </c>
      <c r="E22" s="556"/>
      <c r="F22" s="117"/>
      <c r="G22" s="71"/>
      <c r="I22" s="158"/>
      <c r="J22" s="467"/>
    </row>
    <row r="23" spans="1:10" s="72" customFormat="1" ht="35.25" customHeight="1">
      <c r="A23" s="75">
        <v>8</v>
      </c>
      <c r="B23" s="228" t="s">
        <v>304</v>
      </c>
      <c r="C23" s="421" t="s">
        <v>195</v>
      </c>
      <c r="D23" s="117">
        <v>1</v>
      </c>
      <c r="E23" s="556"/>
      <c r="F23" s="117"/>
      <c r="G23" s="71"/>
      <c r="I23" s="158"/>
      <c r="J23" s="467"/>
    </row>
    <row r="24" spans="1:12" s="13" customFormat="1" ht="33" customHeight="1">
      <c r="A24" s="132"/>
      <c r="B24" s="135" t="s">
        <v>305</v>
      </c>
      <c r="C24" s="421"/>
      <c r="D24" s="417"/>
      <c r="E24" s="557"/>
      <c r="F24" s="117"/>
      <c r="G24" s="26"/>
      <c r="H24" s="62"/>
      <c r="I24" s="512"/>
      <c r="J24" s="467"/>
      <c r="K24" s="62"/>
      <c r="L24" s="62"/>
    </row>
    <row r="25" spans="1:10" s="72" customFormat="1" ht="62.25" customHeight="1">
      <c r="A25" s="75">
        <v>9</v>
      </c>
      <c r="B25" s="228" t="s">
        <v>306</v>
      </c>
      <c r="C25" s="421" t="s">
        <v>195</v>
      </c>
      <c r="D25" s="117">
        <v>3</v>
      </c>
      <c r="E25" s="556"/>
      <c r="F25" s="117"/>
      <c r="G25" s="71"/>
      <c r="I25" s="158"/>
      <c r="J25" s="467"/>
    </row>
    <row r="26" spans="1:10" s="72" customFormat="1" ht="13.5">
      <c r="A26" s="75">
        <v>10</v>
      </c>
      <c r="B26" s="102" t="s">
        <v>822</v>
      </c>
      <c r="C26" s="93" t="s">
        <v>87</v>
      </c>
      <c r="D26" s="117">
        <v>31</v>
      </c>
      <c r="E26" s="558"/>
      <c r="F26" s="118"/>
      <c r="G26" s="71"/>
      <c r="I26" s="159"/>
      <c r="J26" s="467"/>
    </row>
    <row r="27" spans="1:10" s="125" customFormat="1" ht="27.75" customHeight="1">
      <c r="A27" s="75">
        <v>11</v>
      </c>
      <c r="B27" s="102" t="s">
        <v>307</v>
      </c>
      <c r="C27" s="93" t="s">
        <v>87</v>
      </c>
      <c r="D27" s="418">
        <v>9</v>
      </c>
      <c r="E27" s="559"/>
      <c r="F27" s="118"/>
      <c r="G27" s="257"/>
      <c r="I27" s="513"/>
      <c r="J27" s="467"/>
    </row>
    <row r="28" spans="1:10" s="125" customFormat="1" ht="27.75" customHeight="1">
      <c r="A28" s="75">
        <v>12</v>
      </c>
      <c r="B28" s="102" t="s">
        <v>308</v>
      </c>
      <c r="C28" s="93" t="s">
        <v>87</v>
      </c>
      <c r="D28" s="418">
        <v>6</v>
      </c>
      <c r="E28" s="559"/>
      <c r="F28" s="118"/>
      <c r="G28" s="257"/>
      <c r="I28" s="513"/>
      <c r="J28" s="467"/>
    </row>
    <row r="29" spans="1:10" s="125" customFormat="1" ht="14.25" customHeight="1">
      <c r="A29" s="75">
        <v>13</v>
      </c>
      <c r="B29" s="102" t="s">
        <v>309</v>
      </c>
      <c r="C29" s="93" t="s">
        <v>87</v>
      </c>
      <c r="D29" s="418">
        <v>22</v>
      </c>
      <c r="E29" s="559"/>
      <c r="F29" s="118"/>
      <c r="G29" s="257"/>
      <c r="I29" s="513"/>
      <c r="J29" s="467"/>
    </row>
    <row r="30" spans="1:10" s="125" customFormat="1" ht="20.25" customHeight="1">
      <c r="A30" s="75">
        <v>14</v>
      </c>
      <c r="B30" s="102" t="s">
        <v>312</v>
      </c>
      <c r="C30" s="93" t="s">
        <v>87</v>
      </c>
      <c r="D30" s="418">
        <v>3</v>
      </c>
      <c r="E30" s="559"/>
      <c r="F30" s="118"/>
      <c r="G30" s="257"/>
      <c r="I30" s="513"/>
      <c r="J30" s="467"/>
    </row>
    <row r="31" spans="1:10" s="125" customFormat="1" ht="20.25" customHeight="1">
      <c r="A31" s="75">
        <v>15</v>
      </c>
      <c r="B31" s="102" t="s">
        <v>313</v>
      </c>
      <c r="C31" s="93" t="s">
        <v>87</v>
      </c>
      <c r="D31" s="418">
        <v>1</v>
      </c>
      <c r="E31" s="559"/>
      <c r="F31" s="118"/>
      <c r="G31" s="257"/>
      <c r="I31" s="513"/>
      <c r="J31" s="467"/>
    </row>
    <row r="32" spans="1:10" s="125" customFormat="1" ht="20.25" customHeight="1">
      <c r="A32" s="75">
        <v>16</v>
      </c>
      <c r="B32" s="102" t="s">
        <v>310</v>
      </c>
      <c r="C32" s="93" t="s">
        <v>87</v>
      </c>
      <c r="D32" s="418">
        <v>2</v>
      </c>
      <c r="E32" s="559"/>
      <c r="F32" s="118"/>
      <c r="G32" s="257"/>
      <c r="I32" s="513"/>
      <c r="J32" s="467"/>
    </row>
    <row r="33" spans="1:10" s="125" customFormat="1" ht="20.25" customHeight="1">
      <c r="A33" s="75">
        <v>17</v>
      </c>
      <c r="B33" s="102" t="s">
        <v>311</v>
      </c>
      <c r="C33" s="93" t="s">
        <v>87</v>
      </c>
      <c r="D33" s="418">
        <v>2</v>
      </c>
      <c r="E33" s="559"/>
      <c r="F33" s="118"/>
      <c r="G33" s="257"/>
      <c r="I33" s="513"/>
      <c r="J33" s="467"/>
    </row>
    <row r="34" spans="1:249" s="27" customFormat="1" ht="33" customHeight="1">
      <c r="A34" s="75">
        <v>18</v>
      </c>
      <c r="B34" s="378" t="s">
        <v>314</v>
      </c>
      <c r="C34" s="93" t="s">
        <v>87</v>
      </c>
      <c r="D34" s="415">
        <v>1</v>
      </c>
      <c r="E34" s="554"/>
      <c r="F34" s="117"/>
      <c r="G34" s="257"/>
      <c r="H34" s="125"/>
      <c r="I34" s="511"/>
      <c r="J34" s="467"/>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c r="EJ34" s="125"/>
      <c r="EK34" s="125"/>
      <c r="EL34" s="125"/>
      <c r="EM34" s="125"/>
      <c r="EN34" s="125"/>
      <c r="EO34" s="125"/>
      <c r="EP34" s="125"/>
      <c r="EQ34" s="125"/>
      <c r="ER34" s="125"/>
      <c r="ES34" s="125"/>
      <c r="ET34" s="125"/>
      <c r="EU34" s="125"/>
      <c r="EV34" s="125"/>
      <c r="EW34" s="125"/>
      <c r="EX34" s="125"/>
      <c r="EY34" s="125"/>
      <c r="EZ34" s="125"/>
      <c r="FA34" s="125"/>
      <c r="FB34" s="125"/>
      <c r="FC34" s="125"/>
      <c r="FD34" s="125"/>
      <c r="FE34" s="125"/>
      <c r="FF34" s="125"/>
      <c r="FG34" s="125"/>
      <c r="FH34" s="125"/>
      <c r="FI34" s="125"/>
      <c r="FJ34" s="125"/>
      <c r="FK34" s="125"/>
      <c r="FL34" s="125"/>
      <c r="FM34" s="125"/>
      <c r="FN34" s="125"/>
      <c r="FO34" s="125"/>
      <c r="FP34" s="125"/>
      <c r="FQ34" s="125"/>
      <c r="FR34" s="125"/>
      <c r="FS34" s="125"/>
      <c r="FT34" s="125"/>
      <c r="FU34" s="125"/>
      <c r="FV34" s="125"/>
      <c r="FW34" s="125"/>
      <c r="FX34" s="125"/>
      <c r="FY34" s="125"/>
      <c r="FZ34" s="125"/>
      <c r="GA34" s="125"/>
      <c r="GB34" s="125"/>
      <c r="GC34" s="125"/>
      <c r="GD34" s="125"/>
      <c r="GE34" s="125"/>
      <c r="GF34" s="125"/>
      <c r="GG34" s="125"/>
      <c r="GH34" s="125"/>
      <c r="GI34" s="125"/>
      <c r="GJ34" s="125"/>
      <c r="GK34" s="125"/>
      <c r="GL34" s="125"/>
      <c r="GM34" s="125"/>
      <c r="GN34" s="125"/>
      <c r="GO34" s="125"/>
      <c r="GP34" s="125"/>
      <c r="GQ34" s="125"/>
      <c r="GR34" s="125"/>
      <c r="GS34" s="125"/>
      <c r="GT34" s="125"/>
      <c r="GU34" s="125"/>
      <c r="GV34" s="125"/>
      <c r="GW34" s="125"/>
      <c r="GX34" s="125"/>
      <c r="GY34" s="125"/>
      <c r="GZ34" s="125"/>
      <c r="HA34" s="125"/>
      <c r="HB34" s="125"/>
      <c r="HC34" s="125"/>
      <c r="HD34" s="125"/>
      <c r="HE34" s="125"/>
      <c r="HF34" s="125"/>
      <c r="HG34" s="125"/>
      <c r="HH34" s="125"/>
      <c r="HI34" s="125"/>
      <c r="HJ34" s="125"/>
      <c r="HK34" s="125"/>
      <c r="HL34" s="125"/>
      <c r="HM34" s="125"/>
      <c r="HN34" s="125"/>
      <c r="HO34" s="125"/>
      <c r="HP34" s="125"/>
      <c r="HQ34" s="125"/>
      <c r="HR34" s="125"/>
      <c r="HS34" s="125"/>
      <c r="HT34" s="125"/>
      <c r="HU34" s="125"/>
      <c r="HV34" s="125"/>
      <c r="HW34" s="125"/>
      <c r="HX34" s="125"/>
      <c r="HY34" s="125"/>
      <c r="HZ34" s="125"/>
      <c r="IA34" s="125"/>
      <c r="IB34" s="125"/>
      <c r="IC34" s="125"/>
      <c r="ID34" s="125"/>
      <c r="IE34" s="125"/>
      <c r="IF34" s="125"/>
      <c r="IG34" s="125"/>
      <c r="IH34" s="125"/>
      <c r="II34" s="125"/>
      <c r="IJ34" s="125"/>
      <c r="IK34" s="125"/>
      <c r="IL34" s="125"/>
      <c r="IM34" s="125"/>
      <c r="IN34" s="125"/>
      <c r="IO34" s="125"/>
    </row>
    <row r="35" spans="1:249" s="27" customFormat="1" ht="33" customHeight="1">
      <c r="A35" s="75">
        <v>19</v>
      </c>
      <c r="B35" s="378" t="s">
        <v>315</v>
      </c>
      <c r="C35" s="93" t="s">
        <v>87</v>
      </c>
      <c r="D35" s="415">
        <v>1</v>
      </c>
      <c r="E35" s="554"/>
      <c r="F35" s="117"/>
      <c r="G35" s="257"/>
      <c r="H35" s="125"/>
      <c r="I35" s="511"/>
      <c r="J35" s="467"/>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c r="EJ35" s="125"/>
      <c r="EK35" s="125"/>
      <c r="EL35" s="125"/>
      <c r="EM35" s="125"/>
      <c r="EN35" s="125"/>
      <c r="EO35" s="125"/>
      <c r="EP35" s="125"/>
      <c r="EQ35" s="125"/>
      <c r="ER35" s="125"/>
      <c r="ES35" s="125"/>
      <c r="ET35" s="125"/>
      <c r="EU35" s="125"/>
      <c r="EV35" s="125"/>
      <c r="EW35" s="125"/>
      <c r="EX35" s="125"/>
      <c r="EY35" s="125"/>
      <c r="EZ35" s="125"/>
      <c r="FA35" s="125"/>
      <c r="FB35" s="125"/>
      <c r="FC35" s="125"/>
      <c r="FD35" s="125"/>
      <c r="FE35" s="125"/>
      <c r="FF35" s="125"/>
      <c r="FG35" s="125"/>
      <c r="FH35" s="125"/>
      <c r="FI35" s="125"/>
      <c r="FJ35" s="125"/>
      <c r="FK35" s="125"/>
      <c r="FL35" s="125"/>
      <c r="FM35" s="125"/>
      <c r="FN35" s="125"/>
      <c r="FO35" s="125"/>
      <c r="FP35" s="125"/>
      <c r="FQ35" s="125"/>
      <c r="FR35" s="125"/>
      <c r="FS35" s="125"/>
      <c r="FT35" s="125"/>
      <c r="FU35" s="125"/>
      <c r="FV35" s="125"/>
      <c r="FW35" s="125"/>
      <c r="FX35" s="125"/>
      <c r="FY35" s="125"/>
      <c r="FZ35" s="125"/>
      <c r="GA35" s="125"/>
      <c r="GB35" s="125"/>
      <c r="GC35" s="125"/>
      <c r="GD35" s="125"/>
      <c r="GE35" s="125"/>
      <c r="GF35" s="125"/>
      <c r="GG35" s="125"/>
      <c r="GH35" s="125"/>
      <c r="GI35" s="125"/>
      <c r="GJ35" s="125"/>
      <c r="GK35" s="125"/>
      <c r="GL35" s="125"/>
      <c r="GM35" s="125"/>
      <c r="GN35" s="125"/>
      <c r="GO35" s="125"/>
      <c r="GP35" s="125"/>
      <c r="GQ35" s="125"/>
      <c r="GR35" s="125"/>
      <c r="GS35" s="125"/>
      <c r="GT35" s="125"/>
      <c r="GU35" s="125"/>
      <c r="GV35" s="125"/>
      <c r="GW35" s="125"/>
      <c r="GX35" s="125"/>
      <c r="GY35" s="125"/>
      <c r="GZ35" s="125"/>
      <c r="HA35" s="125"/>
      <c r="HB35" s="125"/>
      <c r="HC35" s="125"/>
      <c r="HD35" s="125"/>
      <c r="HE35" s="125"/>
      <c r="HF35" s="125"/>
      <c r="HG35" s="125"/>
      <c r="HH35" s="125"/>
      <c r="HI35" s="125"/>
      <c r="HJ35" s="125"/>
      <c r="HK35" s="125"/>
      <c r="HL35" s="125"/>
      <c r="HM35" s="125"/>
      <c r="HN35" s="125"/>
      <c r="HO35" s="125"/>
      <c r="HP35" s="125"/>
      <c r="HQ35" s="125"/>
      <c r="HR35" s="125"/>
      <c r="HS35" s="125"/>
      <c r="HT35" s="125"/>
      <c r="HU35" s="125"/>
      <c r="HV35" s="125"/>
      <c r="HW35" s="125"/>
      <c r="HX35" s="125"/>
      <c r="HY35" s="125"/>
      <c r="HZ35" s="125"/>
      <c r="IA35" s="125"/>
      <c r="IB35" s="125"/>
      <c r="IC35" s="125"/>
      <c r="ID35" s="125"/>
      <c r="IE35" s="125"/>
      <c r="IF35" s="125"/>
      <c r="IG35" s="125"/>
      <c r="IH35" s="125"/>
      <c r="II35" s="125"/>
      <c r="IJ35" s="125"/>
      <c r="IK35" s="125"/>
      <c r="IL35" s="125"/>
      <c r="IM35" s="125"/>
      <c r="IN35" s="125"/>
      <c r="IO35" s="125"/>
    </row>
    <row r="36" spans="1:249" s="27" customFormat="1" ht="27.75" customHeight="1">
      <c r="A36" s="75">
        <v>20</v>
      </c>
      <c r="B36" s="378" t="s">
        <v>316</v>
      </c>
      <c r="C36" s="93" t="s">
        <v>87</v>
      </c>
      <c r="D36" s="415">
        <v>1</v>
      </c>
      <c r="E36" s="554"/>
      <c r="F36" s="117"/>
      <c r="G36" s="257"/>
      <c r="H36" s="125"/>
      <c r="I36" s="511"/>
      <c r="J36" s="467"/>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125"/>
      <c r="GE36" s="125"/>
      <c r="GF36" s="125"/>
      <c r="GG36" s="125"/>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row>
    <row r="37" spans="1:12" s="92" customFormat="1" ht="45.75" customHeight="1">
      <c r="A37" s="75">
        <v>21</v>
      </c>
      <c r="B37" s="74" t="s">
        <v>319</v>
      </c>
      <c r="C37" s="93" t="s">
        <v>872</v>
      </c>
      <c r="D37" s="422">
        <v>201</v>
      </c>
      <c r="E37" s="481"/>
      <c r="F37" s="117"/>
      <c r="G37" s="258"/>
      <c r="H37" s="374"/>
      <c r="I37" s="514"/>
      <c r="J37" s="467"/>
      <c r="K37" s="72"/>
      <c r="L37" s="72"/>
    </row>
    <row r="38" spans="1:12" s="92" customFormat="1" ht="43.5" customHeight="1">
      <c r="A38" s="75">
        <v>22</v>
      </c>
      <c r="B38" s="74" t="s">
        <v>317</v>
      </c>
      <c r="C38" s="93" t="s">
        <v>872</v>
      </c>
      <c r="D38" s="422">
        <v>142</v>
      </c>
      <c r="E38" s="481"/>
      <c r="F38" s="117"/>
      <c r="G38" s="258"/>
      <c r="H38" s="374"/>
      <c r="I38" s="515"/>
      <c r="J38" s="467"/>
      <c r="K38" s="72"/>
      <c r="L38" s="72"/>
    </row>
    <row r="39" spans="1:12" s="16" customFormat="1" ht="26.25" customHeight="1">
      <c r="A39" s="73">
        <v>23</v>
      </c>
      <c r="B39" s="74" t="s">
        <v>318</v>
      </c>
      <c r="C39" s="93" t="s">
        <v>872</v>
      </c>
      <c r="D39" s="423">
        <v>35</v>
      </c>
      <c r="E39" s="463"/>
      <c r="F39" s="117"/>
      <c r="G39" s="258"/>
      <c r="H39" s="30"/>
      <c r="I39" s="516"/>
      <c r="J39" s="467"/>
      <c r="K39" s="30"/>
      <c r="L39" s="30"/>
    </row>
    <row r="40" spans="1:10" s="72" customFormat="1" ht="37.5" customHeight="1">
      <c r="A40" s="75">
        <v>24</v>
      </c>
      <c r="B40" s="377" t="s">
        <v>320</v>
      </c>
      <c r="C40" s="424" t="s">
        <v>195</v>
      </c>
      <c r="D40" s="419">
        <v>1</v>
      </c>
      <c r="E40" s="469"/>
      <c r="F40" s="117"/>
      <c r="G40" s="71"/>
      <c r="I40" s="517"/>
      <c r="J40" s="467"/>
    </row>
    <row r="41" spans="1:7" s="28" customFormat="1" ht="13.5">
      <c r="A41" s="85"/>
      <c r="B41" s="87" t="s">
        <v>3</v>
      </c>
      <c r="C41" s="88"/>
      <c r="D41" s="117"/>
      <c r="E41" s="118"/>
      <c r="F41" s="263"/>
      <c r="G41" s="32"/>
    </row>
    <row r="42" spans="1:7" s="28" customFormat="1" ht="13.5">
      <c r="A42" s="157"/>
      <c r="B42" s="150"/>
      <c r="C42" s="150"/>
      <c r="D42" s="158"/>
      <c r="E42" s="159"/>
      <c r="F42" s="159"/>
      <c r="G42" s="32"/>
    </row>
    <row r="43" spans="1:12" s="13" customFormat="1" ht="24.75" customHeight="1">
      <c r="A43" s="665" t="s">
        <v>914</v>
      </c>
      <c r="B43" s="666"/>
      <c r="C43" s="666"/>
      <c r="D43" s="666"/>
      <c r="E43" s="666"/>
      <c r="F43" s="666"/>
      <c r="G43" s="357"/>
      <c r="H43" s="413"/>
      <c r="I43" s="413"/>
      <c r="J43" s="62"/>
      <c r="K43" s="62"/>
      <c r="L43" s="62"/>
    </row>
  </sheetData>
  <sheetProtection/>
  <mergeCells count="11">
    <mergeCell ref="A1:F1"/>
    <mergeCell ref="A3:F3"/>
    <mergeCell ref="A4:F4"/>
    <mergeCell ref="B6:F6"/>
    <mergeCell ref="A7:A8"/>
    <mergeCell ref="B7:B8"/>
    <mergeCell ref="A43:F43"/>
    <mergeCell ref="C7:C8"/>
    <mergeCell ref="D7:D8"/>
    <mergeCell ref="E7:E8"/>
    <mergeCell ref="F7:F8"/>
  </mergeCells>
  <printOptions horizontalCentered="1"/>
  <pageMargins left="0" right="0" top="0.5" bottom="0.5" header="0.3" footer="0.3"/>
  <pageSetup horizontalDpi="600" verticalDpi="600" orientation="portrait" r:id="rId1"/>
  <headerFooter>
    <oddHeader>&amp;Cსაგანმანათლებლო და სამეცნიერო ინფრასტრუქტურის განვითარების სააგენტო</oddHeader>
    <oddFooter>&amp;Lხარჯთაღრიცხვა&amp;R&amp;P/&amp;N</oddFooter>
  </headerFooter>
</worksheet>
</file>

<file path=xl/worksheets/sheet8.xml><?xml version="1.0" encoding="utf-8"?>
<worksheet xmlns="http://schemas.openxmlformats.org/spreadsheetml/2006/main" xmlns:r="http://schemas.openxmlformats.org/officeDocument/2006/relationships">
  <sheetPr>
    <tabColor rgb="FF92D050"/>
  </sheetPr>
  <dimension ref="A1:L50"/>
  <sheetViews>
    <sheetView zoomScaleSheetLayoutView="100" zoomScalePageLayoutView="0" workbookViewId="0" topLeftCell="A28">
      <selection activeCell="F50" sqref="F50"/>
    </sheetView>
  </sheetViews>
  <sheetFormatPr defaultColWidth="9.00390625" defaultRowHeight="12.75"/>
  <cols>
    <col min="1" max="1" width="4.125" style="47" customWidth="1"/>
    <col min="2" max="2" width="57.875" style="13" customWidth="1"/>
    <col min="3" max="3" width="8.25390625" style="13" customWidth="1"/>
    <col min="4" max="4" width="11.00390625" style="13" bestFit="1" customWidth="1"/>
    <col min="5" max="5" width="12.25390625" style="13" customWidth="1"/>
    <col min="6" max="6" width="12.375" style="13" customWidth="1"/>
    <col min="7" max="7" width="11.75390625" style="13" customWidth="1"/>
    <col min="8" max="8" width="9.125" style="13" customWidth="1"/>
    <col min="9" max="9" width="9.875" style="13" bestFit="1" customWidth="1"/>
    <col min="10" max="16384" width="9.125" style="13" customWidth="1"/>
  </cols>
  <sheetData>
    <row r="1" spans="1:6" s="14" customFormat="1" ht="24" customHeight="1">
      <c r="A1" s="655" t="s">
        <v>176</v>
      </c>
      <c r="B1" s="655"/>
      <c r="C1" s="655"/>
      <c r="D1" s="655"/>
      <c r="E1" s="655"/>
      <c r="F1" s="655"/>
    </row>
    <row r="2" spans="1:6" s="14" customFormat="1" ht="17.25" customHeight="1">
      <c r="A2" s="656" t="s">
        <v>56</v>
      </c>
      <c r="B2" s="670"/>
      <c r="C2" s="670"/>
      <c r="D2" s="670"/>
      <c r="E2" s="670"/>
      <c r="F2" s="670"/>
    </row>
    <row r="3" spans="1:6" s="14" customFormat="1" ht="16.5" customHeight="1">
      <c r="A3" s="671" t="s">
        <v>63</v>
      </c>
      <c r="B3" s="671"/>
      <c r="C3" s="671"/>
      <c r="D3" s="671"/>
      <c r="E3" s="671"/>
      <c r="F3" s="671"/>
    </row>
    <row r="4" spans="1:7" s="14" customFormat="1" ht="13.5">
      <c r="A4" s="19"/>
      <c r="B4" s="672"/>
      <c r="C4" s="672"/>
      <c r="D4" s="672"/>
      <c r="E4" s="672"/>
      <c r="F4" s="672"/>
      <c r="G4" s="61"/>
    </row>
    <row r="5" spans="1:12" ht="29.25" customHeight="1">
      <c r="A5" s="662" t="s">
        <v>9</v>
      </c>
      <c r="B5" s="651" t="s">
        <v>771</v>
      </c>
      <c r="C5" s="651" t="s">
        <v>2</v>
      </c>
      <c r="D5" s="651" t="s">
        <v>772</v>
      </c>
      <c r="E5" s="654" t="s">
        <v>773</v>
      </c>
      <c r="F5" s="654" t="s">
        <v>774</v>
      </c>
      <c r="G5" s="47"/>
      <c r="H5" s="62"/>
      <c r="I5" s="62"/>
      <c r="J5" s="62"/>
      <c r="K5" s="62"/>
      <c r="L5" s="62"/>
    </row>
    <row r="6" spans="1:12" ht="38.25" customHeight="1">
      <c r="A6" s="662"/>
      <c r="B6" s="651"/>
      <c r="C6" s="651"/>
      <c r="D6" s="653"/>
      <c r="E6" s="653"/>
      <c r="F6" s="653"/>
      <c r="H6" s="62"/>
      <c r="I6" s="62"/>
      <c r="J6" s="62"/>
      <c r="K6" s="62"/>
      <c r="L6" s="62"/>
    </row>
    <row r="7" spans="1:12" s="137" customFormat="1" ht="12.75">
      <c r="A7" s="7" t="s">
        <v>4</v>
      </c>
      <c r="B7" s="7">
        <v>2</v>
      </c>
      <c r="C7" s="7">
        <v>3</v>
      </c>
      <c r="D7" s="8">
        <v>4</v>
      </c>
      <c r="E7" s="9" t="s">
        <v>17</v>
      </c>
      <c r="F7" s="10">
        <v>6</v>
      </c>
      <c r="H7" s="510"/>
      <c r="I7" s="510"/>
      <c r="J7" s="510"/>
      <c r="K7" s="510"/>
      <c r="L7" s="510"/>
    </row>
    <row r="8" spans="1:12" s="16" customFormat="1" ht="27" customHeight="1">
      <c r="A8" s="75">
        <v>1</v>
      </c>
      <c r="B8" s="74" t="s">
        <v>806</v>
      </c>
      <c r="C8" s="73" t="s">
        <v>7</v>
      </c>
      <c r="D8" s="75">
        <v>10</v>
      </c>
      <c r="E8" s="94"/>
      <c r="F8" s="260"/>
      <c r="G8" s="25"/>
      <c r="H8" s="503"/>
      <c r="I8" s="518"/>
      <c r="J8" s="30"/>
      <c r="K8" s="30"/>
      <c r="L8" s="30"/>
    </row>
    <row r="9" spans="1:12" s="16" customFormat="1" ht="28.5" customHeight="1">
      <c r="A9" s="75">
        <v>2</v>
      </c>
      <c r="B9" s="74" t="s">
        <v>807</v>
      </c>
      <c r="C9" s="73" t="s">
        <v>7</v>
      </c>
      <c r="D9" s="75">
        <v>3</v>
      </c>
      <c r="E9" s="94"/>
      <c r="F9" s="260"/>
      <c r="G9" s="25"/>
      <c r="H9" s="503"/>
      <c r="I9" s="518"/>
      <c r="J9" s="30"/>
      <c r="K9" s="30"/>
      <c r="L9" s="30"/>
    </row>
    <row r="10" spans="1:12" s="16" customFormat="1" ht="29.25" customHeight="1">
      <c r="A10" s="75">
        <v>3</v>
      </c>
      <c r="B10" s="74" t="s">
        <v>808</v>
      </c>
      <c r="C10" s="73" t="s">
        <v>7</v>
      </c>
      <c r="D10" s="75">
        <v>9</v>
      </c>
      <c r="E10" s="94"/>
      <c r="F10" s="260"/>
      <c r="G10" s="25"/>
      <c r="H10" s="503"/>
      <c r="I10" s="518"/>
      <c r="J10" s="30"/>
      <c r="K10" s="30"/>
      <c r="L10" s="30"/>
    </row>
    <row r="11" spans="1:12" s="16" customFormat="1" ht="27.75" customHeight="1">
      <c r="A11" s="75">
        <v>4</v>
      </c>
      <c r="B11" s="74" t="s">
        <v>809</v>
      </c>
      <c r="C11" s="73" t="s">
        <v>7</v>
      </c>
      <c r="D11" s="75">
        <v>14</v>
      </c>
      <c r="E11" s="94"/>
      <c r="F11" s="260"/>
      <c r="G11" s="25"/>
      <c r="H11" s="503"/>
      <c r="I11" s="518"/>
      <c r="J11" s="30"/>
      <c r="K11" s="30"/>
      <c r="L11" s="30"/>
    </row>
    <row r="12" spans="1:12" s="16" customFormat="1" ht="27">
      <c r="A12" s="75">
        <v>5</v>
      </c>
      <c r="B12" s="74" t="s">
        <v>810</v>
      </c>
      <c r="C12" s="73" t="s">
        <v>7</v>
      </c>
      <c r="D12" s="75">
        <v>6</v>
      </c>
      <c r="E12" s="94"/>
      <c r="F12" s="260"/>
      <c r="G12" s="25"/>
      <c r="H12" s="503"/>
      <c r="I12" s="518"/>
      <c r="J12" s="30"/>
      <c r="K12" s="30"/>
      <c r="L12" s="30"/>
    </row>
    <row r="13" spans="1:12" s="16" customFormat="1" ht="27">
      <c r="A13" s="75">
        <v>6</v>
      </c>
      <c r="B13" s="74" t="s">
        <v>811</v>
      </c>
      <c r="C13" s="73" t="s">
        <v>7</v>
      </c>
      <c r="D13" s="75">
        <v>53</v>
      </c>
      <c r="E13" s="94"/>
      <c r="F13" s="260"/>
      <c r="G13" s="25"/>
      <c r="H13" s="503"/>
      <c r="I13" s="518"/>
      <c r="J13" s="30"/>
      <c r="K13" s="30"/>
      <c r="L13" s="30"/>
    </row>
    <row r="14" spans="1:12" s="16" customFormat="1" ht="27">
      <c r="A14" s="75">
        <v>7</v>
      </c>
      <c r="B14" s="74" t="s">
        <v>812</v>
      </c>
      <c r="C14" s="73" t="s">
        <v>7</v>
      </c>
      <c r="D14" s="75">
        <v>9</v>
      </c>
      <c r="E14" s="94"/>
      <c r="F14" s="260"/>
      <c r="G14" s="25"/>
      <c r="H14" s="503"/>
      <c r="I14" s="518"/>
      <c r="J14" s="30"/>
      <c r="K14" s="30"/>
      <c r="L14" s="30"/>
    </row>
    <row r="15" spans="1:12" s="16" customFormat="1" ht="27">
      <c r="A15" s="75">
        <v>8</v>
      </c>
      <c r="B15" s="74" t="s">
        <v>813</v>
      </c>
      <c r="C15" s="73" t="s">
        <v>7</v>
      </c>
      <c r="D15" s="75">
        <v>4</v>
      </c>
      <c r="E15" s="94"/>
      <c r="F15" s="260"/>
      <c r="G15" s="25"/>
      <c r="H15" s="503"/>
      <c r="I15" s="518"/>
      <c r="J15" s="30"/>
      <c r="K15" s="30"/>
      <c r="L15" s="30"/>
    </row>
    <row r="16" spans="1:12" s="16" customFormat="1" ht="27">
      <c r="A16" s="75">
        <v>9</v>
      </c>
      <c r="B16" s="74" t="s">
        <v>814</v>
      </c>
      <c r="C16" s="73" t="s">
        <v>7</v>
      </c>
      <c r="D16" s="75">
        <v>2</v>
      </c>
      <c r="E16" s="94"/>
      <c r="F16" s="260"/>
      <c r="G16" s="25"/>
      <c r="H16" s="503"/>
      <c r="I16" s="518"/>
      <c r="J16" s="30"/>
      <c r="K16" s="30"/>
      <c r="L16" s="30"/>
    </row>
    <row r="17" spans="1:12" s="16" customFormat="1" ht="27">
      <c r="A17" s="75">
        <v>10</v>
      </c>
      <c r="B17" s="74" t="s">
        <v>815</v>
      </c>
      <c r="C17" s="73" t="s">
        <v>7</v>
      </c>
      <c r="D17" s="75">
        <v>1</v>
      </c>
      <c r="E17" s="94"/>
      <c r="F17" s="260"/>
      <c r="G17" s="25"/>
      <c r="H17" s="503"/>
      <c r="I17" s="518"/>
      <c r="J17" s="30"/>
      <c r="K17" s="30"/>
      <c r="L17" s="30"/>
    </row>
    <row r="18" spans="1:12" s="15" customFormat="1" ht="29.25" customHeight="1">
      <c r="A18" s="75">
        <v>11</v>
      </c>
      <c r="B18" s="74" t="s">
        <v>816</v>
      </c>
      <c r="C18" s="73" t="s">
        <v>7</v>
      </c>
      <c r="D18" s="75">
        <v>15</v>
      </c>
      <c r="E18" s="94"/>
      <c r="F18" s="260"/>
      <c r="G18" s="36"/>
      <c r="H18" s="503"/>
      <c r="I18" s="518"/>
      <c r="J18" s="505"/>
      <c r="K18" s="505"/>
      <c r="L18" s="505"/>
    </row>
    <row r="19" spans="1:12" s="15" customFormat="1" ht="30.75" customHeight="1">
      <c r="A19" s="75">
        <v>12</v>
      </c>
      <c r="B19" s="74" t="s">
        <v>817</v>
      </c>
      <c r="C19" s="73" t="s">
        <v>7</v>
      </c>
      <c r="D19" s="75">
        <v>1</v>
      </c>
      <c r="E19" s="94"/>
      <c r="F19" s="260"/>
      <c r="G19" s="36"/>
      <c r="H19" s="503"/>
      <c r="I19" s="518"/>
      <c r="J19" s="505"/>
      <c r="K19" s="505"/>
      <c r="L19" s="505"/>
    </row>
    <row r="20" spans="1:12" s="15" customFormat="1" ht="30" customHeight="1">
      <c r="A20" s="75">
        <v>13</v>
      </c>
      <c r="B20" s="74" t="s">
        <v>818</v>
      </c>
      <c r="C20" s="73" t="s">
        <v>7</v>
      </c>
      <c r="D20" s="75">
        <v>3</v>
      </c>
      <c r="E20" s="94"/>
      <c r="F20" s="260"/>
      <c r="G20" s="36"/>
      <c r="H20" s="503"/>
      <c r="I20" s="518"/>
      <c r="J20" s="505"/>
      <c r="K20" s="505"/>
      <c r="L20" s="505"/>
    </row>
    <row r="21" spans="1:12" s="15" customFormat="1" ht="26.25" customHeight="1">
      <c r="A21" s="75">
        <v>14</v>
      </c>
      <c r="B21" s="74" t="s">
        <v>819</v>
      </c>
      <c r="C21" s="73" t="s">
        <v>7</v>
      </c>
      <c r="D21" s="75">
        <v>2</v>
      </c>
      <c r="E21" s="94"/>
      <c r="F21" s="260"/>
      <c r="G21" s="36"/>
      <c r="H21" s="503"/>
      <c r="I21" s="518"/>
      <c r="J21" s="505"/>
      <c r="K21" s="505"/>
      <c r="L21" s="505"/>
    </row>
    <row r="22" spans="1:12" s="15" customFormat="1" ht="29.25" customHeight="1">
      <c r="A22" s="75">
        <v>15</v>
      </c>
      <c r="B22" s="74" t="s">
        <v>820</v>
      </c>
      <c r="C22" s="73" t="s">
        <v>7</v>
      </c>
      <c r="D22" s="75">
        <v>2</v>
      </c>
      <c r="E22" s="94"/>
      <c r="F22" s="260"/>
      <c r="G22" s="36"/>
      <c r="H22" s="503"/>
      <c r="I22" s="518"/>
      <c r="J22" s="505"/>
      <c r="K22" s="505"/>
      <c r="L22" s="505"/>
    </row>
    <row r="23" spans="1:12" s="15" customFormat="1" ht="31.5" customHeight="1">
      <c r="A23" s="75">
        <v>16</v>
      </c>
      <c r="B23" s="74" t="s">
        <v>805</v>
      </c>
      <c r="C23" s="73" t="s">
        <v>7</v>
      </c>
      <c r="D23" s="75">
        <v>18</v>
      </c>
      <c r="E23" s="94"/>
      <c r="F23" s="260"/>
      <c r="G23" s="36"/>
      <c r="H23" s="503"/>
      <c r="I23" s="518"/>
      <c r="J23" s="505"/>
      <c r="K23" s="505"/>
      <c r="L23" s="505"/>
    </row>
    <row r="24" spans="1:12" s="15" customFormat="1" ht="29.25" customHeight="1">
      <c r="A24" s="75">
        <v>17</v>
      </c>
      <c r="B24" s="74" t="s">
        <v>177</v>
      </c>
      <c r="C24" s="73" t="s">
        <v>7</v>
      </c>
      <c r="D24" s="75">
        <v>3</v>
      </c>
      <c r="E24" s="94"/>
      <c r="F24" s="260"/>
      <c r="G24" s="36"/>
      <c r="H24" s="503"/>
      <c r="I24" s="518"/>
      <c r="J24" s="505"/>
      <c r="K24" s="505"/>
      <c r="L24" s="505"/>
    </row>
    <row r="25" spans="1:12" s="15" customFormat="1" ht="30.75" customHeight="1">
      <c r="A25" s="75">
        <v>18</v>
      </c>
      <c r="B25" s="74" t="s">
        <v>178</v>
      </c>
      <c r="C25" s="73" t="s">
        <v>7</v>
      </c>
      <c r="D25" s="75">
        <v>1</v>
      </c>
      <c r="E25" s="94"/>
      <c r="F25" s="260"/>
      <c r="G25" s="36"/>
      <c r="H25" s="503"/>
      <c r="I25" s="518"/>
      <c r="J25" s="505"/>
      <c r="K25" s="505"/>
      <c r="L25" s="505"/>
    </row>
    <row r="26" spans="1:12" s="129" customFormat="1" ht="21" customHeight="1">
      <c r="A26" s="138">
        <v>19</v>
      </c>
      <c r="B26" s="182" t="s">
        <v>75</v>
      </c>
      <c r="C26" s="209" t="s">
        <v>64</v>
      </c>
      <c r="D26" s="130">
        <v>156</v>
      </c>
      <c r="E26" s="386"/>
      <c r="F26" s="260"/>
      <c r="H26" s="519"/>
      <c r="I26" s="518"/>
      <c r="J26" s="520"/>
      <c r="K26" s="520"/>
      <c r="L26" s="520"/>
    </row>
    <row r="27" spans="1:12" s="129" customFormat="1" ht="16.5" customHeight="1">
      <c r="A27" s="138">
        <v>20</v>
      </c>
      <c r="B27" s="139" t="s">
        <v>186</v>
      </c>
      <c r="C27" s="138" t="s">
        <v>29</v>
      </c>
      <c r="D27" s="155">
        <f>156*2</f>
        <v>312</v>
      </c>
      <c r="E27" s="386"/>
      <c r="F27" s="260"/>
      <c r="H27" s="519"/>
      <c r="I27" s="518"/>
      <c r="J27" s="520"/>
      <c r="K27" s="520"/>
      <c r="L27" s="520"/>
    </row>
    <row r="28" spans="1:12" ht="18" customHeight="1">
      <c r="A28" s="75">
        <v>21</v>
      </c>
      <c r="B28" s="111" t="s">
        <v>179</v>
      </c>
      <c r="C28" s="73" t="s">
        <v>28</v>
      </c>
      <c r="D28" s="75">
        <v>1200</v>
      </c>
      <c r="E28" s="94"/>
      <c r="F28" s="260"/>
      <c r="H28" s="503"/>
      <c r="I28" s="521"/>
      <c r="J28" s="62"/>
      <c r="K28" s="62"/>
      <c r="L28" s="62"/>
    </row>
    <row r="29" spans="1:12" ht="18" customHeight="1">
      <c r="A29" s="75">
        <v>22</v>
      </c>
      <c r="B29" s="111" t="s">
        <v>180</v>
      </c>
      <c r="C29" s="73" t="s">
        <v>28</v>
      </c>
      <c r="D29" s="75">
        <v>600</v>
      </c>
      <c r="E29" s="94"/>
      <c r="F29" s="260"/>
      <c r="H29" s="503"/>
      <c r="I29" s="518"/>
      <c r="J29" s="62"/>
      <c r="K29" s="62"/>
      <c r="L29" s="62"/>
    </row>
    <row r="30" spans="1:12" ht="18" customHeight="1">
      <c r="A30" s="75">
        <v>23</v>
      </c>
      <c r="B30" s="74" t="s">
        <v>181</v>
      </c>
      <c r="C30" s="73" t="s">
        <v>28</v>
      </c>
      <c r="D30" s="75">
        <v>612</v>
      </c>
      <c r="E30" s="94"/>
      <c r="F30" s="260"/>
      <c r="H30" s="503"/>
      <c r="I30" s="522"/>
      <c r="J30" s="62"/>
      <c r="K30" s="62"/>
      <c r="L30" s="62"/>
    </row>
    <row r="31" spans="1:12" ht="18" customHeight="1">
      <c r="A31" s="75">
        <v>24</v>
      </c>
      <c r="B31" s="74" t="s">
        <v>182</v>
      </c>
      <c r="C31" s="73" t="s">
        <v>28</v>
      </c>
      <c r="D31" s="75">
        <v>92</v>
      </c>
      <c r="E31" s="94"/>
      <c r="F31" s="260"/>
      <c r="H31" s="503"/>
      <c r="I31" s="518"/>
      <c r="J31" s="62"/>
      <c r="K31" s="62"/>
      <c r="L31" s="62"/>
    </row>
    <row r="32" spans="1:12" ht="18" customHeight="1">
      <c r="A32" s="75">
        <v>25</v>
      </c>
      <c r="B32" s="74" t="s">
        <v>183</v>
      </c>
      <c r="C32" s="73" t="s">
        <v>28</v>
      </c>
      <c r="D32" s="75">
        <v>60</v>
      </c>
      <c r="E32" s="94"/>
      <c r="F32" s="260"/>
      <c r="H32" s="503"/>
      <c r="I32" s="518"/>
      <c r="J32" s="62"/>
      <c r="K32" s="62"/>
      <c r="L32" s="62"/>
    </row>
    <row r="33" spans="1:12" ht="18" customHeight="1">
      <c r="A33" s="75">
        <v>26</v>
      </c>
      <c r="B33" s="74" t="s">
        <v>184</v>
      </c>
      <c r="C33" s="73" t="s">
        <v>28</v>
      </c>
      <c r="D33" s="75">
        <v>172</v>
      </c>
      <c r="E33" s="94"/>
      <c r="F33" s="260"/>
      <c r="H33" s="503"/>
      <c r="I33" s="518"/>
      <c r="J33" s="62"/>
      <c r="K33" s="62"/>
      <c r="L33" s="62"/>
    </row>
    <row r="34" spans="1:12" s="16" customFormat="1" ht="18" customHeight="1">
      <c r="A34" s="75">
        <v>27</v>
      </c>
      <c r="B34" s="74" t="s">
        <v>185</v>
      </c>
      <c r="C34" s="73" t="s">
        <v>1</v>
      </c>
      <c r="D34" s="75">
        <v>1</v>
      </c>
      <c r="E34" s="94"/>
      <c r="F34" s="94"/>
      <c r="G34" s="25"/>
      <c r="H34" s="503"/>
      <c r="I34" s="518"/>
      <c r="J34" s="30"/>
      <c r="K34" s="30"/>
      <c r="L34" s="30"/>
    </row>
    <row r="35" spans="1:12" s="16" customFormat="1" ht="18" customHeight="1">
      <c r="A35" s="75">
        <v>28</v>
      </c>
      <c r="B35" s="111" t="s">
        <v>821</v>
      </c>
      <c r="C35" s="73" t="s">
        <v>28</v>
      </c>
      <c r="D35" s="212"/>
      <c r="E35" s="94"/>
      <c r="F35" s="94"/>
      <c r="G35" s="25"/>
      <c r="H35" s="503"/>
      <c r="I35" s="518"/>
      <c r="J35" s="30"/>
      <c r="K35" s="30"/>
      <c r="L35" s="30"/>
    </row>
    <row r="36" spans="1:12" s="15" customFormat="1" ht="18" customHeight="1">
      <c r="A36" s="75"/>
      <c r="B36" s="211" t="s">
        <v>799</v>
      </c>
      <c r="C36" s="11" t="s">
        <v>74</v>
      </c>
      <c r="D36" s="169">
        <v>1200</v>
      </c>
      <c r="E36" s="390"/>
      <c r="F36" s="386"/>
      <c r="G36" s="21"/>
      <c r="H36" s="523"/>
      <c r="I36" s="518"/>
      <c r="J36" s="505"/>
      <c r="K36" s="505"/>
      <c r="L36" s="505"/>
    </row>
    <row r="37" spans="1:12" s="22" customFormat="1" ht="18" customHeight="1">
      <c r="A37" s="75"/>
      <c r="B37" s="211" t="s">
        <v>800</v>
      </c>
      <c r="C37" s="11" t="s">
        <v>74</v>
      </c>
      <c r="D37" s="169">
        <v>600</v>
      </c>
      <c r="E37" s="390"/>
      <c r="F37" s="386"/>
      <c r="G37" s="21"/>
      <c r="H37" s="523"/>
      <c r="I37" s="518"/>
      <c r="J37" s="28"/>
      <c r="K37" s="28"/>
      <c r="L37" s="28"/>
    </row>
    <row r="38" spans="1:12" s="22" customFormat="1" ht="18" customHeight="1">
      <c r="A38" s="75"/>
      <c r="B38" s="211" t="s">
        <v>801</v>
      </c>
      <c r="C38" s="11" t="s">
        <v>74</v>
      </c>
      <c r="D38" s="169">
        <f>596+16</f>
        <v>612</v>
      </c>
      <c r="E38" s="390"/>
      <c r="F38" s="386"/>
      <c r="G38" s="21"/>
      <c r="H38" s="523"/>
      <c r="I38" s="518"/>
      <c r="J38" s="28"/>
      <c r="K38" s="28"/>
      <c r="L38" s="28"/>
    </row>
    <row r="39" spans="1:12" s="22" customFormat="1" ht="18" customHeight="1">
      <c r="A39" s="75"/>
      <c r="B39" s="211" t="s">
        <v>802</v>
      </c>
      <c r="C39" s="11" t="s">
        <v>74</v>
      </c>
      <c r="D39" s="169">
        <f>76+16</f>
        <v>92</v>
      </c>
      <c r="E39" s="390"/>
      <c r="F39" s="386"/>
      <c r="G39" s="21"/>
      <c r="H39" s="523"/>
      <c r="I39" s="518"/>
      <c r="J39" s="28"/>
      <c r="K39" s="28"/>
      <c r="L39" s="28"/>
    </row>
    <row r="40" spans="1:12" s="22" customFormat="1" ht="18" customHeight="1">
      <c r="A40" s="75"/>
      <c r="B40" s="211" t="s">
        <v>803</v>
      </c>
      <c r="C40" s="11" t="s">
        <v>74</v>
      </c>
      <c r="D40" s="169">
        <v>60</v>
      </c>
      <c r="E40" s="390"/>
      <c r="F40" s="386"/>
      <c r="G40" s="21"/>
      <c r="H40" s="523"/>
      <c r="I40" s="518"/>
      <c r="J40" s="28"/>
      <c r="K40" s="28"/>
      <c r="L40" s="28"/>
    </row>
    <row r="41" spans="1:12" s="22" customFormat="1" ht="18" customHeight="1">
      <c r="A41" s="75"/>
      <c r="B41" s="211" t="s">
        <v>804</v>
      </c>
      <c r="C41" s="11" t="s">
        <v>74</v>
      </c>
      <c r="D41" s="169">
        <v>172</v>
      </c>
      <c r="E41" s="390"/>
      <c r="F41" s="386"/>
      <c r="G41" s="21"/>
      <c r="H41" s="523"/>
      <c r="I41" s="518"/>
      <c r="J41" s="28"/>
      <c r="K41" s="28"/>
      <c r="L41" s="28"/>
    </row>
    <row r="42" spans="1:12" s="22" customFormat="1" ht="73.5" customHeight="1">
      <c r="A42" s="75">
        <v>29</v>
      </c>
      <c r="B42" s="228" t="s">
        <v>797</v>
      </c>
      <c r="C42" s="73" t="s">
        <v>51</v>
      </c>
      <c r="D42" s="169">
        <v>6</v>
      </c>
      <c r="E42" s="390"/>
      <c r="F42" s="386"/>
      <c r="G42" s="21"/>
      <c r="H42" s="523"/>
      <c r="I42" s="521"/>
      <c r="J42" s="28"/>
      <c r="K42" s="28"/>
      <c r="L42" s="28"/>
    </row>
    <row r="43" spans="1:12" s="16" customFormat="1" ht="17.25" customHeight="1">
      <c r="A43" s="73">
        <v>30</v>
      </c>
      <c r="B43" s="74" t="s">
        <v>187</v>
      </c>
      <c r="C43" s="73" t="s">
        <v>29</v>
      </c>
      <c r="D43" s="93">
        <v>12</v>
      </c>
      <c r="E43" s="94"/>
      <c r="F43" s="260"/>
      <c r="G43" s="25"/>
      <c r="H43" s="503"/>
      <c r="I43" s="518"/>
      <c r="J43" s="30"/>
      <c r="K43" s="30"/>
      <c r="L43" s="30"/>
    </row>
    <row r="44" spans="1:12" s="16" customFormat="1" ht="18.75" customHeight="1">
      <c r="A44" s="78">
        <v>31</v>
      </c>
      <c r="B44" s="313" t="s">
        <v>188</v>
      </c>
      <c r="C44" s="373" t="s">
        <v>29</v>
      </c>
      <c r="D44" s="80">
        <v>12</v>
      </c>
      <c r="E44" s="391"/>
      <c r="F44" s="94"/>
      <c r="G44" s="25"/>
      <c r="H44" s="503"/>
      <c r="I44" s="518"/>
      <c r="J44" s="30"/>
      <c r="K44" s="30"/>
      <c r="L44" s="30"/>
    </row>
    <row r="45" spans="1:12" s="106" customFormat="1" ht="21" customHeight="1">
      <c r="A45" s="213">
        <v>32</v>
      </c>
      <c r="B45" s="372" t="s">
        <v>798</v>
      </c>
      <c r="C45" s="138" t="s">
        <v>29</v>
      </c>
      <c r="D45" s="197">
        <v>6</v>
      </c>
      <c r="E45" s="387"/>
      <c r="F45" s="387"/>
      <c r="H45" s="524"/>
      <c r="I45" s="518"/>
      <c r="J45" s="525"/>
      <c r="K45" s="525"/>
      <c r="L45" s="525"/>
    </row>
    <row r="46" spans="1:12" ht="18" customHeight="1">
      <c r="A46" s="5">
        <v>33</v>
      </c>
      <c r="B46" s="140" t="s">
        <v>65</v>
      </c>
      <c r="C46" s="6" t="s">
        <v>66</v>
      </c>
      <c r="D46" s="5">
        <v>1</v>
      </c>
      <c r="E46" s="466"/>
      <c r="F46" s="387"/>
      <c r="H46" s="503"/>
      <c r="I46" s="518"/>
      <c r="J46" s="62"/>
      <c r="K46" s="62"/>
      <c r="L46" s="62"/>
    </row>
    <row r="47" spans="1:12" ht="16.5" customHeight="1">
      <c r="A47" s="113"/>
      <c r="B47" s="87" t="s">
        <v>3</v>
      </c>
      <c r="C47" s="82"/>
      <c r="D47" s="88"/>
      <c r="E47" s="82"/>
      <c r="F47" s="98"/>
      <c r="G47" s="122"/>
      <c r="H47" s="62"/>
      <c r="I47" s="62"/>
      <c r="J47" s="62"/>
      <c r="K47" s="62"/>
      <c r="L47" s="62"/>
    </row>
    <row r="48" spans="1:12" ht="12.75">
      <c r="A48" s="665" t="s">
        <v>914</v>
      </c>
      <c r="B48" s="666"/>
      <c r="C48" s="666"/>
      <c r="D48" s="666"/>
      <c r="E48" s="666"/>
      <c r="F48" s="666"/>
      <c r="G48" s="357"/>
      <c r="H48" s="413"/>
      <c r="I48" s="413"/>
      <c r="J48" s="62"/>
      <c r="K48" s="62"/>
      <c r="L48" s="62"/>
    </row>
    <row r="49" spans="1:12" ht="13.5">
      <c r="A49" s="105"/>
      <c r="B49" s="367"/>
      <c r="C49" s="34"/>
      <c r="D49" s="673"/>
      <c r="E49" s="673"/>
      <c r="F49" s="673"/>
      <c r="H49" s="62"/>
      <c r="I49" s="62"/>
      <c r="J49" s="62"/>
      <c r="K49" s="62"/>
      <c r="L49" s="62"/>
    </row>
    <row r="50" spans="8:12" ht="12.75">
      <c r="H50" s="62"/>
      <c r="I50" s="62"/>
      <c r="J50" s="62"/>
      <c r="K50" s="62"/>
      <c r="L50" s="62"/>
    </row>
  </sheetData>
  <sheetProtection/>
  <mergeCells count="12">
    <mergeCell ref="A1:F1"/>
    <mergeCell ref="A2:F2"/>
    <mergeCell ref="A3:F3"/>
    <mergeCell ref="D49:F49"/>
    <mergeCell ref="B4:F4"/>
    <mergeCell ref="A5:A6"/>
    <mergeCell ref="B5:B6"/>
    <mergeCell ref="A48:F48"/>
    <mergeCell ref="C5:C6"/>
    <mergeCell ref="D5:D6"/>
    <mergeCell ref="E5:E6"/>
    <mergeCell ref="F5:F6"/>
  </mergeCells>
  <printOptions/>
  <pageMargins left="0" right="0" top="0.75" bottom="0.5" header="0.25" footer="0.25"/>
  <pageSetup horizontalDpi="600" verticalDpi="600" orientation="portrait" scale="97" r:id="rId1"/>
  <headerFooter>
    <oddHeader>&amp;Cსაგანმანათლებლო და სამეცნიერო ინფრასტრუქტურის განვითარების სააგენტო</oddHeader>
    <oddFooter>&amp;Lხარჯთაღრიცხვა&amp;R&amp;P/&amp;N</oddFooter>
  </headerFooter>
</worksheet>
</file>

<file path=xl/worksheets/sheet9.xml><?xml version="1.0" encoding="utf-8"?>
<worksheet xmlns="http://schemas.openxmlformats.org/spreadsheetml/2006/main" xmlns:r="http://schemas.openxmlformats.org/officeDocument/2006/relationships">
  <sheetPr>
    <tabColor rgb="FF92D050"/>
  </sheetPr>
  <dimension ref="A1:L275"/>
  <sheetViews>
    <sheetView showZeros="0" zoomScale="90" zoomScaleNormal="90" zoomScaleSheetLayoutView="100" zoomScalePageLayoutView="0" workbookViewId="0" topLeftCell="A226">
      <selection activeCell="B245" sqref="B245"/>
    </sheetView>
  </sheetViews>
  <sheetFormatPr defaultColWidth="9.00390625" defaultRowHeight="12.75"/>
  <cols>
    <col min="1" max="1" width="3.375" style="13" customWidth="1"/>
    <col min="2" max="2" width="54.25390625" style="13" customWidth="1"/>
    <col min="3" max="3" width="8.25390625" style="13" customWidth="1"/>
    <col min="4" max="4" width="13.375" style="13" customWidth="1"/>
    <col min="5" max="5" width="12.75390625" style="13" customWidth="1"/>
    <col min="6" max="6" width="14.125" style="13" customWidth="1"/>
    <col min="7" max="8" width="9.125" style="13" customWidth="1"/>
    <col min="9" max="9" width="19.875" style="13" customWidth="1"/>
    <col min="10" max="10" width="15.75390625" style="13" customWidth="1"/>
    <col min="11" max="16384" width="9.125" style="13" customWidth="1"/>
  </cols>
  <sheetData>
    <row r="1" spans="1:6" s="14" customFormat="1" ht="20.25" customHeight="1">
      <c r="A1" s="655" t="s">
        <v>176</v>
      </c>
      <c r="B1" s="655"/>
      <c r="C1" s="655"/>
      <c r="D1" s="655"/>
      <c r="E1" s="655"/>
      <c r="F1" s="655"/>
    </row>
    <row r="2" spans="1:6" s="14" customFormat="1" ht="17.25" customHeight="1">
      <c r="A2" s="656" t="s">
        <v>70</v>
      </c>
      <c r="B2" s="657"/>
      <c r="C2" s="657"/>
      <c r="D2" s="657"/>
      <c r="E2" s="657"/>
      <c r="F2" s="657"/>
    </row>
    <row r="3" spans="1:6" s="14" customFormat="1" ht="16.5" customHeight="1">
      <c r="A3" s="655" t="s">
        <v>76</v>
      </c>
      <c r="B3" s="659"/>
      <c r="C3" s="659"/>
      <c r="D3" s="659"/>
      <c r="E3" s="659"/>
      <c r="F3" s="659"/>
    </row>
    <row r="4" spans="1:6" s="55" customFormat="1" ht="13.5">
      <c r="A4" s="52"/>
      <c r="B4" s="357"/>
      <c r="C4" s="53"/>
      <c r="D4" s="667" t="s">
        <v>36</v>
      </c>
      <c r="E4" s="667"/>
      <c r="F4" s="667"/>
    </row>
    <row r="5" spans="1:6" s="55" customFormat="1" ht="13.5">
      <c r="A5" s="56"/>
      <c r="B5" s="357"/>
      <c r="C5" s="57"/>
      <c r="D5" s="54"/>
      <c r="E5" s="675" t="s">
        <v>37</v>
      </c>
      <c r="F5" s="675"/>
    </row>
    <row r="6" spans="1:6" s="14" customFormat="1" ht="40.5" customHeight="1">
      <c r="A6" s="662" t="s">
        <v>9</v>
      </c>
      <c r="B6" s="651" t="s">
        <v>771</v>
      </c>
      <c r="C6" s="651" t="s">
        <v>2</v>
      </c>
      <c r="D6" s="651" t="s">
        <v>772</v>
      </c>
      <c r="E6" s="654" t="s">
        <v>773</v>
      </c>
      <c r="F6" s="654" t="s">
        <v>774</v>
      </c>
    </row>
    <row r="7" spans="1:6" ht="29.25" customHeight="1">
      <c r="A7" s="662"/>
      <c r="B7" s="651"/>
      <c r="C7" s="651"/>
      <c r="D7" s="653"/>
      <c r="E7" s="653"/>
      <c r="F7" s="653"/>
    </row>
    <row r="8" spans="1:12" ht="12.75">
      <c r="A8" s="7" t="s">
        <v>4</v>
      </c>
      <c r="B8" s="7">
        <v>2</v>
      </c>
      <c r="C8" s="7">
        <v>3</v>
      </c>
      <c r="D8" s="8">
        <v>4</v>
      </c>
      <c r="E8" s="9" t="s">
        <v>17</v>
      </c>
      <c r="F8" s="10">
        <v>6</v>
      </c>
      <c r="H8" s="62"/>
      <c r="I8" s="62"/>
      <c r="J8" s="62"/>
      <c r="K8" s="62"/>
      <c r="L8" s="62"/>
    </row>
    <row r="9" spans="1:12" ht="15.75">
      <c r="A9" s="161"/>
      <c r="B9" s="161" t="s">
        <v>154</v>
      </c>
      <c r="C9" s="162"/>
      <c r="D9" s="163"/>
      <c r="E9" s="162"/>
      <c r="F9" s="163"/>
      <c r="H9" s="62"/>
      <c r="I9" s="62"/>
      <c r="J9" s="62"/>
      <c r="K9" s="62"/>
      <c r="L9" s="62"/>
    </row>
    <row r="10" spans="1:12" s="68" customFormat="1" ht="16.5" customHeight="1">
      <c r="A10" s="138">
        <v>1</v>
      </c>
      <c r="B10" s="195" t="s">
        <v>93</v>
      </c>
      <c r="C10" s="153" t="s">
        <v>30</v>
      </c>
      <c r="D10" s="196">
        <v>1</v>
      </c>
      <c r="E10" s="460"/>
      <c r="F10" s="197"/>
      <c r="H10" s="526"/>
      <c r="I10" s="491"/>
      <c r="J10" s="527"/>
      <c r="K10" s="526"/>
      <c r="L10" s="526"/>
    </row>
    <row r="11" spans="1:12" s="144" customFormat="1" ht="18.75" customHeight="1">
      <c r="A11" s="138"/>
      <c r="B11" s="198" t="s">
        <v>94</v>
      </c>
      <c r="C11" s="199" t="s">
        <v>29</v>
      </c>
      <c r="D11" s="200">
        <v>1</v>
      </c>
      <c r="E11" s="460"/>
      <c r="F11" s="197"/>
      <c r="H11" s="528"/>
      <c r="I11" s="491"/>
      <c r="J11" s="527"/>
      <c r="K11" s="528"/>
      <c r="L11" s="528"/>
    </row>
    <row r="12" spans="1:12" s="144" customFormat="1" ht="18.75" customHeight="1">
      <c r="A12" s="138"/>
      <c r="B12" s="180" t="s">
        <v>95</v>
      </c>
      <c r="C12" s="201" t="s">
        <v>29</v>
      </c>
      <c r="D12" s="200">
        <v>1</v>
      </c>
      <c r="E12" s="460"/>
      <c r="F12" s="197"/>
      <c r="H12" s="528"/>
      <c r="I12" s="491"/>
      <c r="J12" s="527"/>
      <c r="K12" s="528"/>
      <c r="L12" s="528"/>
    </row>
    <row r="13" spans="1:12" s="144" customFormat="1" ht="18.75" customHeight="1">
      <c r="A13" s="138"/>
      <c r="B13" s="180" t="s">
        <v>96</v>
      </c>
      <c r="C13" s="201" t="s">
        <v>29</v>
      </c>
      <c r="D13" s="200">
        <v>1</v>
      </c>
      <c r="E13" s="460"/>
      <c r="F13" s="197"/>
      <c r="H13" s="528"/>
      <c r="I13" s="491"/>
      <c r="J13" s="527"/>
      <c r="K13" s="528"/>
      <c r="L13" s="528"/>
    </row>
    <row r="14" spans="1:12" s="144" customFormat="1" ht="18.75" customHeight="1">
      <c r="A14" s="138"/>
      <c r="B14" s="180" t="s">
        <v>97</v>
      </c>
      <c r="C14" s="201" t="s">
        <v>29</v>
      </c>
      <c r="D14" s="200">
        <v>1</v>
      </c>
      <c r="E14" s="460"/>
      <c r="F14" s="197"/>
      <c r="H14" s="528"/>
      <c r="I14" s="491"/>
      <c r="J14" s="527"/>
      <c r="K14" s="528"/>
      <c r="L14" s="528"/>
    </row>
    <row r="15" spans="1:12" s="144" customFormat="1" ht="18.75" customHeight="1">
      <c r="A15" s="138"/>
      <c r="B15" s="180" t="s">
        <v>98</v>
      </c>
      <c r="C15" s="201" t="s">
        <v>29</v>
      </c>
      <c r="D15" s="200">
        <v>2</v>
      </c>
      <c r="E15" s="460"/>
      <c r="F15" s="197"/>
      <c r="H15" s="528"/>
      <c r="I15" s="491"/>
      <c r="J15" s="527"/>
      <c r="K15" s="528"/>
      <c r="L15" s="528"/>
    </row>
    <row r="16" spans="1:12" s="144" customFormat="1" ht="18.75" customHeight="1">
      <c r="A16" s="138"/>
      <c r="B16" s="180" t="s">
        <v>99</v>
      </c>
      <c r="C16" s="201" t="s">
        <v>29</v>
      </c>
      <c r="D16" s="200">
        <v>1</v>
      </c>
      <c r="E16" s="460"/>
      <c r="F16" s="197"/>
      <c r="H16" s="528"/>
      <c r="I16" s="491"/>
      <c r="J16" s="527"/>
      <c r="K16" s="528"/>
      <c r="L16" s="528"/>
    </row>
    <row r="17" spans="1:12" ht="15.75" customHeight="1">
      <c r="A17" s="192">
        <v>2</v>
      </c>
      <c r="B17" s="195" t="s">
        <v>100</v>
      </c>
      <c r="C17" s="193" t="s">
        <v>49</v>
      </c>
      <c r="D17" s="194">
        <v>1</v>
      </c>
      <c r="E17" s="461"/>
      <c r="F17" s="197"/>
      <c r="H17" s="62"/>
      <c r="I17" s="529"/>
      <c r="J17" s="527"/>
      <c r="K17" s="62"/>
      <c r="L17" s="62"/>
    </row>
    <row r="18" spans="1:12" s="144" customFormat="1" ht="17.25" customHeight="1">
      <c r="A18" s="138"/>
      <c r="B18" s="198" t="s">
        <v>94</v>
      </c>
      <c r="C18" s="201" t="s">
        <v>29</v>
      </c>
      <c r="D18" s="200">
        <v>1</v>
      </c>
      <c r="E18" s="460"/>
      <c r="F18" s="197"/>
      <c r="H18" s="528"/>
      <c r="I18" s="491"/>
      <c r="J18" s="527"/>
      <c r="K18" s="528"/>
      <c r="L18" s="528"/>
    </row>
    <row r="19" spans="1:12" s="144" customFormat="1" ht="17.25" customHeight="1">
      <c r="A19" s="138"/>
      <c r="B19" s="180" t="s">
        <v>97</v>
      </c>
      <c r="C19" s="201" t="s">
        <v>29</v>
      </c>
      <c r="D19" s="200">
        <v>1</v>
      </c>
      <c r="E19" s="460"/>
      <c r="F19" s="197"/>
      <c r="H19" s="528"/>
      <c r="I19" s="491"/>
      <c r="J19" s="527"/>
      <c r="K19" s="528"/>
      <c r="L19" s="528"/>
    </row>
    <row r="20" spans="1:12" s="144" customFormat="1" ht="17.25" customHeight="1">
      <c r="A20" s="138"/>
      <c r="B20" s="180" t="s">
        <v>101</v>
      </c>
      <c r="C20" s="201" t="s">
        <v>29</v>
      </c>
      <c r="D20" s="200">
        <v>1</v>
      </c>
      <c r="E20" s="460"/>
      <c r="F20" s="197"/>
      <c r="H20" s="528"/>
      <c r="I20" s="491"/>
      <c r="J20" s="527"/>
      <c r="K20" s="528"/>
      <c r="L20" s="528"/>
    </row>
    <row r="21" spans="1:12" s="144" customFormat="1" ht="17.25" customHeight="1">
      <c r="A21" s="138"/>
      <c r="B21" s="180" t="s">
        <v>102</v>
      </c>
      <c r="C21" s="201" t="s">
        <v>29</v>
      </c>
      <c r="D21" s="200">
        <v>1</v>
      </c>
      <c r="E21" s="460"/>
      <c r="F21" s="197"/>
      <c r="H21" s="528"/>
      <c r="I21" s="491"/>
      <c r="J21" s="527"/>
      <c r="K21" s="528"/>
      <c r="L21" s="528"/>
    </row>
    <row r="22" spans="1:12" s="144" customFormat="1" ht="17.25" customHeight="1">
      <c r="A22" s="138"/>
      <c r="B22" s="180" t="s">
        <v>98</v>
      </c>
      <c r="C22" s="201" t="s">
        <v>29</v>
      </c>
      <c r="D22" s="200">
        <v>1</v>
      </c>
      <c r="E22" s="460"/>
      <c r="F22" s="197"/>
      <c r="H22" s="528"/>
      <c r="I22" s="491"/>
      <c r="J22" s="527"/>
      <c r="K22" s="528"/>
      <c r="L22" s="528"/>
    </row>
    <row r="23" spans="1:12" s="144" customFormat="1" ht="17.25" customHeight="1">
      <c r="A23" s="138"/>
      <c r="B23" s="180" t="s">
        <v>99</v>
      </c>
      <c r="C23" s="201" t="s">
        <v>29</v>
      </c>
      <c r="D23" s="200">
        <v>1</v>
      </c>
      <c r="E23" s="460"/>
      <c r="F23" s="197"/>
      <c r="H23" s="528"/>
      <c r="I23" s="491"/>
      <c r="J23" s="527"/>
      <c r="K23" s="528"/>
      <c r="L23" s="528"/>
    </row>
    <row r="24" spans="1:12" ht="15.75" customHeight="1">
      <c r="A24" s="192">
        <v>3</v>
      </c>
      <c r="B24" s="195" t="s">
        <v>103</v>
      </c>
      <c r="C24" s="193" t="s">
        <v>49</v>
      </c>
      <c r="D24" s="194">
        <v>1</v>
      </c>
      <c r="E24" s="461"/>
      <c r="F24" s="379"/>
      <c r="H24" s="62"/>
      <c r="I24" s="529"/>
      <c r="J24" s="527"/>
      <c r="K24" s="62"/>
      <c r="L24" s="62"/>
    </row>
    <row r="25" spans="1:12" s="144" customFormat="1" ht="16.5" customHeight="1">
      <c r="A25" s="138"/>
      <c r="B25" s="198" t="s">
        <v>107</v>
      </c>
      <c r="C25" s="199" t="s">
        <v>29</v>
      </c>
      <c r="D25" s="200">
        <v>1</v>
      </c>
      <c r="E25" s="460"/>
      <c r="F25" s="197"/>
      <c r="H25" s="528"/>
      <c r="I25" s="491"/>
      <c r="J25" s="527"/>
      <c r="K25" s="528"/>
      <c r="L25" s="528"/>
    </row>
    <row r="26" spans="1:12" s="68" customFormat="1" ht="16.5" customHeight="1">
      <c r="A26" s="138"/>
      <c r="B26" s="205" t="s">
        <v>106</v>
      </c>
      <c r="C26" s="199" t="s">
        <v>21</v>
      </c>
      <c r="D26" s="200">
        <v>3</v>
      </c>
      <c r="E26" s="460"/>
      <c r="F26" s="197"/>
      <c r="H26" s="526"/>
      <c r="I26" s="491"/>
      <c r="J26" s="527"/>
      <c r="K26" s="526"/>
      <c r="L26" s="526"/>
    </row>
    <row r="27" spans="1:12" s="68" customFormat="1" ht="16.5" customHeight="1">
      <c r="A27" s="138"/>
      <c r="B27" s="205" t="s">
        <v>104</v>
      </c>
      <c r="C27" s="199" t="s">
        <v>105</v>
      </c>
      <c r="D27" s="200">
        <v>24</v>
      </c>
      <c r="E27" s="460"/>
      <c r="F27" s="197"/>
      <c r="H27" s="526"/>
      <c r="I27" s="491"/>
      <c r="J27" s="527"/>
      <c r="K27" s="526"/>
      <c r="L27" s="526"/>
    </row>
    <row r="28" spans="1:12" s="144" customFormat="1" ht="16.5" customHeight="1">
      <c r="A28" s="138"/>
      <c r="B28" s="180" t="s">
        <v>96</v>
      </c>
      <c r="C28" s="201" t="s">
        <v>29</v>
      </c>
      <c r="D28" s="200">
        <v>1</v>
      </c>
      <c r="E28" s="460"/>
      <c r="F28" s="197"/>
      <c r="H28" s="528"/>
      <c r="I28" s="491"/>
      <c r="J28" s="527"/>
      <c r="K28" s="528"/>
      <c r="L28" s="528"/>
    </row>
    <row r="29" spans="1:12" s="144" customFormat="1" ht="16.5" customHeight="1">
      <c r="A29" s="138"/>
      <c r="B29" s="180" t="s">
        <v>97</v>
      </c>
      <c r="C29" s="201" t="s">
        <v>29</v>
      </c>
      <c r="D29" s="200">
        <v>1</v>
      </c>
      <c r="E29" s="460"/>
      <c r="F29" s="197"/>
      <c r="H29" s="528"/>
      <c r="I29" s="491"/>
      <c r="J29" s="527"/>
      <c r="K29" s="528"/>
      <c r="L29" s="528"/>
    </row>
    <row r="30" spans="1:12" s="144" customFormat="1" ht="16.5" customHeight="1">
      <c r="A30" s="138"/>
      <c r="B30" s="180" t="s">
        <v>108</v>
      </c>
      <c r="C30" s="201" t="s">
        <v>29</v>
      </c>
      <c r="D30" s="200">
        <v>1</v>
      </c>
      <c r="E30" s="460"/>
      <c r="F30" s="197"/>
      <c r="H30" s="528"/>
      <c r="I30" s="491"/>
      <c r="J30" s="527"/>
      <c r="K30" s="528"/>
      <c r="L30" s="528"/>
    </row>
    <row r="31" spans="1:12" s="144" customFormat="1" ht="16.5" customHeight="1">
      <c r="A31" s="138"/>
      <c r="B31" s="180" t="s">
        <v>109</v>
      </c>
      <c r="C31" s="201" t="s">
        <v>29</v>
      </c>
      <c r="D31" s="200">
        <v>1</v>
      </c>
      <c r="E31" s="460"/>
      <c r="F31" s="197"/>
      <c r="H31" s="528"/>
      <c r="I31" s="491"/>
      <c r="J31" s="527"/>
      <c r="K31" s="528"/>
      <c r="L31" s="528"/>
    </row>
    <row r="32" spans="1:12" s="68" customFormat="1" ht="27">
      <c r="A32" s="138"/>
      <c r="B32" s="203" t="s">
        <v>110</v>
      </c>
      <c r="C32" s="201" t="s">
        <v>29</v>
      </c>
      <c r="D32" s="200">
        <v>6</v>
      </c>
      <c r="E32" s="460"/>
      <c r="F32" s="197"/>
      <c r="H32" s="526"/>
      <c r="I32" s="491"/>
      <c r="J32" s="527"/>
      <c r="K32" s="526"/>
      <c r="L32" s="526"/>
    </row>
    <row r="33" spans="1:12" s="68" customFormat="1" ht="27">
      <c r="A33" s="138"/>
      <c r="B33" s="204" t="s">
        <v>111</v>
      </c>
      <c r="C33" s="201" t="s">
        <v>29</v>
      </c>
      <c r="D33" s="200">
        <v>6</v>
      </c>
      <c r="E33" s="460"/>
      <c r="F33" s="197"/>
      <c r="H33" s="526"/>
      <c r="I33" s="491"/>
      <c r="J33" s="527"/>
      <c r="K33" s="526"/>
      <c r="L33" s="526"/>
    </row>
    <row r="34" spans="1:12" s="68" customFormat="1" ht="19.5" customHeight="1">
      <c r="A34" s="138"/>
      <c r="B34" s="204" t="s">
        <v>112</v>
      </c>
      <c r="C34" s="201" t="s">
        <v>29</v>
      </c>
      <c r="D34" s="200">
        <v>1</v>
      </c>
      <c r="E34" s="460"/>
      <c r="F34" s="197"/>
      <c r="H34" s="526"/>
      <c r="I34" s="491"/>
      <c r="J34" s="527"/>
      <c r="K34" s="526"/>
      <c r="L34" s="526"/>
    </row>
    <row r="35" spans="1:12" s="68" customFormat="1" ht="19.5" customHeight="1">
      <c r="A35" s="138"/>
      <c r="B35" s="204" t="s">
        <v>113</v>
      </c>
      <c r="C35" s="201" t="s">
        <v>29</v>
      </c>
      <c r="D35" s="200">
        <v>15</v>
      </c>
      <c r="E35" s="460"/>
      <c r="F35" s="197"/>
      <c r="H35" s="526"/>
      <c r="I35" s="491"/>
      <c r="J35" s="527"/>
      <c r="K35" s="526"/>
      <c r="L35" s="526"/>
    </row>
    <row r="36" spans="1:12" s="68" customFormat="1" ht="19.5" customHeight="1">
      <c r="A36" s="138"/>
      <c r="B36" s="204" t="s">
        <v>114</v>
      </c>
      <c r="C36" s="201" t="s">
        <v>29</v>
      </c>
      <c r="D36" s="200">
        <v>22</v>
      </c>
      <c r="E36" s="460"/>
      <c r="F36" s="197"/>
      <c r="H36" s="526"/>
      <c r="I36" s="491"/>
      <c r="J36" s="527"/>
      <c r="K36" s="526"/>
      <c r="L36" s="526"/>
    </row>
    <row r="37" spans="1:12" ht="18" customHeight="1">
      <c r="A37" s="192">
        <v>4</v>
      </c>
      <c r="B37" s="202" t="s">
        <v>115</v>
      </c>
      <c r="C37" s="193" t="s">
        <v>49</v>
      </c>
      <c r="D37" s="194">
        <v>1</v>
      </c>
      <c r="E37" s="461"/>
      <c r="F37" s="197"/>
      <c r="H37" s="62"/>
      <c r="I37" s="529"/>
      <c r="J37" s="527"/>
      <c r="K37" s="62"/>
      <c r="L37" s="62"/>
    </row>
    <row r="38" spans="1:12" s="144" customFormat="1" ht="20.25" customHeight="1">
      <c r="A38" s="138"/>
      <c r="B38" s="198" t="s">
        <v>107</v>
      </c>
      <c r="C38" s="199" t="s">
        <v>29</v>
      </c>
      <c r="D38" s="200">
        <v>1</v>
      </c>
      <c r="E38" s="460"/>
      <c r="F38" s="197"/>
      <c r="H38" s="528"/>
      <c r="I38" s="491"/>
      <c r="J38" s="527"/>
      <c r="K38" s="528"/>
      <c r="L38" s="528"/>
    </row>
    <row r="39" spans="1:12" s="68" customFormat="1" ht="20.25" customHeight="1">
      <c r="A39" s="138"/>
      <c r="B39" s="205" t="s">
        <v>106</v>
      </c>
      <c r="C39" s="199" t="s">
        <v>21</v>
      </c>
      <c r="D39" s="200">
        <v>3</v>
      </c>
      <c r="E39" s="460"/>
      <c r="F39" s="197"/>
      <c r="H39" s="526"/>
      <c r="I39" s="491"/>
      <c r="J39" s="527"/>
      <c r="K39" s="526"/>
      <c r="L39" s="526"/>
    </row>
    <row r="40" spans="1:12" s="68" customFormat="1" ht="20.25" customHeight="1">
      <c r="A40" s="138"/>
      <c r="B40" s="205" t="s">
        <v>104</v>
      </c>
      <c r="C40" s="199" t="s">
        <v>105</v>
      </c>
      <c r="D40" s="200">
        <v>17</v>
      </c>
      <c r="E40" s="460"/>
      <c r="F40" s="197"/>
      <c r="H40" s="526"/>
      <c r="I40" s="491"/>
      <c r="J40" s="527"/>
      <c r="K40" s="526"/>
      <c r="L40" s="526"/>
    </row>
    <row r="41" spans="1:12" s="144" customFormat="1" ht="20.25" customHeight="1">
      <c r="A41" s="138"/>
      <c r="B41" s="180" t="s">
        <v>102</v>
      </c>
      <c r="C41" s="201" t="s">
        <v>29</v>
      </c>
      <c r="D41" s="200">
        <v>1</v>
      </c>
      <c r="E41" s="460"/>
      <c r="F41" s="197"/>
      <c r="H41" s="528"/>
      <c r="I41" s="491"/>
      <c r="J41" s="527"/>
      <c r="K41" s="528"/>
      <c r="L41" s="528"/>
    </row>
    <row r="42" spans="1:12" s="144" customFormat="1" ht="20.25" customHeight="1">
      <c r="A42" s="138"/>
      <c r="B42" s="180" t="s">
        <v>116</v>
      </c>
      <c r="C42" s="201" t="s">
        <v>29</v>
      </c>
      <c r="D42" s="200">
        <v>1</v>
      </c>
      <c r="E42" s="460"/>
      <c r="F42" s="197"/>
      <c r="H42" s="528"/>
      <c r="I42" s="491"/>
      <c r="J42" s="527"/>
      <c r="K42" s="528"/>
      <c r="L42" s="528"/>
    </row>
    <row r="43" spans="1:12" s="144" customFormat="1" ht="20.25" customHeight="1">
      <c r="A43" s="138"/>
      <c r="B43" s="180" t="s">
        <v>99</v>
      </c>
      <c r="C43" s="201" t="s">
        <v>29</v>
      </c>
      <c r="D43" s="200">
        <v>1</v>
      </c>
      <c r="E43" s="460"/>
      <c r="F43" s="197"/>
      <c r="H43" s="528"/>
      <c r="I43" s="491"/>
      <c r="J43" s="527"/>
      <c r="K43" s="528"/>
      <c r="L43" s="528"/>
    </row>
    <row r="44" spans="1:12" s="144" customFormat="1" ht="20.25" customHeight="1">
      <c r="A44" s="138"/>
      <c r="B44" s="180" t="s">
        <v>109</v>
      </c>
      <c r="C44" s="201" t="s">
        <v>29</v>
      </c>
      <c r="D44" s="200">
        <v>1</v>
      </c>
      <c r="E44" s="460"/>
      <c r="F44" s="197"/>
      <c r="H44" s="528"/>
      <c r="I44" s="491"/>
      <c r="J44" s="527"/>
      <c r="K44" s="528"/>
      <c r="L44" s="528"/>
    </row>
    <row r="45" spans="1:12" s="68" customFormat="1" ht="27">
      <c r="A45" s="138"/>
      <c r="B45" s="203" t="s">
        <v>110</v>
      </c>
      <c r="C45" s="201" t="s">
        <v>29</v>
      </c>
      <c r="D45" s="200">
        <v>8</v>
      </c>
      <c r="E45" s="460"/>
      <c r="F45" s="197"/>
      <c r="H45" s="526"/>
      <c r="I45" s="491"/>
      <c r="J45" s="527"/>
      <c r="K45" s="526"/>
      <c r="L45" s="526"/>
    </row>
    <row r="46" spans="1:12" s="68" customFormat="1" ht="27">
      <c r="A46" s="138"/>
      <c r="B46" s="204" t="s">
        <v>111</v>
      </c>
      <c r="C46" s="201" t="s">
        <v>29</v>
      </c>
      <c r="D46" s="200">
        <v>8</v>
      </c>
      <c r="E46" s="460"/>
      <c r="F46" s="197"/>
      <c r="H46" s="526"/>
      <c r="I46" s="491"/>
      <c r="J46" s="527"/>
      <c r="K46" s="526"/>
      <c r="L46" s="526"/>
    </row>
    <row r="47" spans="1:12" s="68" customFormat="1" ht="20.25" customHeight="1">
      <c r="A47" s="138"/>
      <c r="B47" s="204" t="s">
        <v>114</v>
      </c>
      <c r="C47" s="201" t="s">
        <v>29</v>
      </c>
      <c r="D47" s="200">
        <v>20</v>
      </c>
      <c r="E47" s="460"/>
      <c r="F47" s="197"/>
      <c r="H47" s="526"/>
      <c r="I47" s="491"/>
      <c r="J47" s="527"/>
      <c r="K47" s="526"/>
      <c r="L47" s="526"/>
    </row>
    <row r="48" spans="1:12" ht="30.75" customHeight="1">
      <c r="A48" s="192">
        <v>5</v>
      </c>
      <c r="B48" s="195" t="s">
        <v>117</v>
      </c>
      <c r="C48" s="193" t="s">
        <v>49</v>
      </c>
      <c r="D48" s="194">
        <v>1</v>
      </c>
      <c r="E48" s="461"/>
      <c r="F48" s="197"/>
      <c r="H48" s="62"/>
      <c r="I48" s="529"/>
      <c r="J48" s="527"/>
      <c r="K48" s="62"/>
      <c r="L48" s="62"/>
    </row>
    <row r="49" spans="1:12" s="144" customFormat="1" ht="20.25" customHeight="1">
      <c r="A49" s="138"/>
      <c r="B49" s="198" t="s">
        <v>118</v>
      </c>
      <c r="C49" s="199" t="s">
        <v>29</v>
      </c>
      <c r="D49" s="200">
        <v>1</v>
      </c>
      <c r="E49" s="460"/>
      <c r="F49" s="197"/>
      <c r="H49" s="528"/>
      <c r="I49" s="491"/>
      <c r="J49" s="527"/>
      <c r="K49" s="528"/>
      <c r="L49" s="528"/>
    </row>
    <row r="50" spans="1:12" s="68" customFormat="1" ht="20.25" customHeight="1">
      <c r="A50" s="138"/>
      <c r="B50" s="205" t="s">
        <v>106</v>
      </c>
      <c r="C50" s="199" t="s">
        <v>21</v>
      </c>
      <c r="D50" s="200">
        <v>3</v>
      </c>
      <c r="E50" s="460"/>
      <c r="F50" s="197"/>
      <c r="H50" s="526"/>
      <c r="I50" s="491"/>
      <c r="J50" s="527"/>
      <c r="K50" s="526"/>
      <c r="L50" s="526"/>
    </row>
    <row r="51" spans="1:12" s="68" customFormat="1" ht="20.25" customHeight="1">
      <c r="A51" s="138"/>
      <c r="B51" s="205" t="s">
        <v>104</v>
      </c>
      <c r="C51" s="199" t="s">
        <v>105</v>
      </c>
      <c r="D51" s="200">
        <v>26</v>
      </c>
      <c r="E51" s="460"/>
      <c r="F51" s="197"/>
      <c r="H51" s="526"/>
      <c r="I51" s="491"/>
      <c r="J51" s="527"/>
      <c r="K51" s="526"/>
      <c r="L51" s="526"/>
    </row>
    <row r="52" spans="1:12" s="144" customFormat="1" ht="20.25" customHeight="1">
      <c r="A52" s="138"/>
      <c r="B52" s="180" t="s">
        <v>97</v>
      </c>
      <c r="C52" s="201" t="s">
        <v>29</v>
      </c>
      <c r="D52" s="200">
        <v>1</v>
      </c>
      <c r="E52" s="460"/>
      <c r="F52" s="197"/>
      <c r="H52" s="528"/>
      <c r="I52" s="491"/>
      <c r="J52" s="527"/>
      <c r="K52" s="528"/>
      <c r="L52" s="528"/>
    </row>
    <row r="53" spans="1:12" s="144" customFormat="1" ht="20.25" customHeight="1">
      <c r="A53" s="138"/>
      <c r="B53" s="180" t="s">
        <v>116</v>
      </c>
      <c r="C53" s="201" t="s">
        <v>29</v>
      </c>
      <c r="D53" s="200">
        <v>1</v>
      </c>
      <c r="E53" s="460"/>
      <c r="F53" s="197"/>
      <c r="H53" s="528"/>
      <c r="I53" s="491"/>
      <c r="J53" s="527"/>
      <c r="K53" s="528"/>
      <c r="L53" s="528"/>
    </row>
    <row r="54" spans="1:12" s="144" customFormat="1" ht="20.25" customHeight="1">
      <c r="A54" s="138"/>
      <c r="B54" s="180" t="s">
        <v>99</v>
      </c>
      <c r="C54" s="201" t="s">
        <v>29</v>
      </c>
      <c r="D54" s="200">
        <v>6</v>
      </c>
      <c r="E54" s="460"/>
      <c r="F54" s="197"/>
      <c r="H54" s="528"/>
      <c r="I54" s="491"/>
      <c r="J54" s="527"/>
      <c r="K54" s="528"/>
      <c r="L54" s="528"/>
    </row>
    <row r="55" spans="1:12" s="144" customFormat="1" ht="20.25" customHeight="1">
      <c r="A55" s="138"/>
      <c r="B55" s="180" t="s">
        <v>109</v>
      </c>
      <c r="C55" s="201" t="s">
        <v>29</v>
      </c>
      <c r="D55" s="200">
        <v>1</v>
      </c>
      <c r="E55" s="460"/>
      <c r="F55" s="197"/>
      <c r="H55" s="528"/>
      <c r="I55" s="491"/>
      <c r="J55" s="527"/>
      <c r="K55" s="528"/>
      <c r="L55" s="528"/>
    </row>
    <row r="56" spans="1:12" s="68" customFormat="1" ht="27">
      <c r="A56" s="138"/>
      <c r="B56" s="203" t="s">
        <v>110</v>
      </c>
      <c r="C56" s="201" t="s">
        <v>29</v>
      </c>
      <c r="D56" s="200">
        <v>6</v>
      </c>
      <c r="E56" s="460"/>
      <c r="F56" s="197"/>
      <c r="H56" s="526"/>
      <c r="I56" s="491"/>
      <c r="J56" s="527"/>
      <c r="K56" s="526"/>
      <c r="L56" s="526"/>
    </row>
    <row r="57" spans="1:12" s="68" customFormat="1" ht="27">
      <c r="A57" s="138"/>
      <c r="B57" s="204" t="s">
        <v>111</v>
      </c>
      <c r="C57" s="201" t="s">
        <v>29</v>
      </c>
      <c r="D57" s="200">
        <v>6</v>
      </c>
      <c r="E57" s="460"/>
      <c r="F57" s="197"/>
      <c r="H57" s="526"/>
      <c r="I57" s="491"/>
      <c r="J57" s="527"/>
      <c r="K57" s="526"/>
      <c r="L57" s="526"/>
    </row>
    <row r="58" spans="1:12" s="68" customFormat="1" ht="21" customHeight="1">
      <c r="A58" s="138"/>
      <c r="B58" s="204" t="s">
        <v>119</v>
      </c>
      <c r="C58" s="201" t="s">
        <v>29</v>
      </c>
      <c r="D58" s="200">
        <v>1</v>
      </c>
      <c r="E58" s="460"/>
      <c r="F58" s="197"/>
      <c r="H58" s="526"/>
      <c r="I58" s="491"/>
      <c r="J58" s="527"/>
      <c r="K58" s="526"/>
      <c r="L58" s="526"/>
    </row>
    <row r="59" spans="1:12" s="68" customFormat="1" ht="21" customHeight="1">
      <c r="A59" s="138"/>
      <c r="B59" s="204" t="s">
        <v>113</v>
      </c>
      <c r="C59" s="201" t="s">
        <v>29</v>
      </c>
      <c r="D59" s="200">
        <v>10</v>
      </c>
      <c r="E59" s="460"/>
      <c r="F59" s="197"/>
      <c r="H59" s="526"/>
      <c r="I59" s="491"/>
      <c r="J59" s="527"/>
      <c r="K59" s="526"/>
      <c r="L59" s="526"/>
    </row>
    <row r="60" spans="1:12" s="68" customFormat="1" ht="21" customHeight="1">
      <c r="A60" s="138"/>
      <c r="B60" s="204" t="s">
        <v>114</v>
      </c>
      <c r="C60" s="201" t="s">
        <v>29</v>
      </c>
      <c r="D60" s="200">
        <v>17</v>
      </c>
      <c r="E60" s="460"/>
      <c r="F60" s="197"/>
      <c r="H60" s="526"/>
      <c r="I60" s="491"/>
      <c r="J60" s="527"/>
      <c r="K60" s="526"/>
      <c r="L60" s="526"/>
    </row>
    <row r="61" spans="1:12" ht="30.75" customHeight="1">
      <c r="A61" s="192">
        <v>6</v>
      </c>
      <c r="B61" s="195" t="s">
        <v>120</v>
      </c>
      <c r="C61" s="193" t="s">
        <v>49</v>
      </c>
      <c r="D61" s="194">
        <v>1</v>
      </c>
      <c r="E61" s="461"/>
      <c r="F61" s="197"/>
      <c r="H61" s="62"/>
      <c r="I61" s="529"/>
      <c r="J61" s="527"/>
      <c r="K61" s="62"/>
      <c r="L61" s="62"/>
    </row>
    <row r="62" spans="1:12" s="144" customFormat="1" ht="21" customHeight="1">
      <c r="A62" s="138"/>
      <c r="B62" s="198" t="s">
        <v>121</v>
      </c>
      <c r="C62" s="199" t="s">
        <v>29</v>
      </c>
      <c r="D62" s="200">
        <v>1</v>
      </c>
      <c r="E62" s="460"/>
      <c r="F62" s="197"/>
      <c r="H62" s="528"/>
      <c r="I62" s="491"/>
      <c r="J62" s="527"/>
      <c r="K62" s="528"/>
      <c r="L62" s="528"/>
    </row>
    <row r="63" spans="1:12" s="68" customFormat="1" ht="21" customHeight="1">
      <c r="A63" s="138"/>
      <c r="B63" s="205" t="s">
        <v>122</v>
      </c>
      <c r="C63" s="199" t="s">
        <v>21</v>
      </c>
      <c r="D63" s="200">
        <v>3</v>
      </c>
      <c r="E63" s="460"/>
      <c r="F63" s="197"/>
      <c r="H63" s="526"/>
      <c r="I63" s="491"/>
      <c r="J63" s="527"/>
      <c r="K63" s="526"/>
      <c r="L63" s="526"/>
    </row>
    <row r="64" spans="1:12" s="68" customFormat="1" ht="21" customHeight="1">
      <c r="A64" s="138"/>
      <c r="B64" s="205" t="s">
        <v>104</v>
      </c>
      <c r="C64" s="199" t="s">
        <v>105</v>
      </c>
      <c r="D64" s="200">
        <v>10</v>
      </c>
      <c r="E64" s="460"/>
      <c r="F64" s="197"/>
      <c r="H64" s="526"/>
      <c r="I64" s="491"/>
      <c r="J64" s="527"/>
      <c r="K64" s="526"/>
      <c r="L64" s="526"/>
    </row>
    <row r="65" spans="1:12" s="144" customFormat="1" ht="21" customHeight="1">
      <c r="A65" s="138"/>
      <c r="B65" s="180" t="s">
        <v>99</v>
      </c>
      <c r="C65" s="201" t="s">
        <v>29</v>
      </c>
      <c r="D65" s="200">
        <v>1</v>
      </c>
      <c r="E65" s="460"/>
      <c r="F65" s="197"/>
      <c r="H65" s="528"/>
      <c r="I65" s="491"/>
      <c r="J65" s="527"/>
      <c r="K65" s="528"/>
      <c r="L65" s="528"/>
    </row>
    <row r="66" spans="1:12" s="144" customFormat="1" ht="21" customHeight="1">
      <c r="A66" s="138"/>
      <c r="B66" s="180" t="s">
        <v>109</v>
      </c>
      <c r="C66" s="201" t="s">
        <v>29</v>
      </c>
      <c r="D66" s="200">
        <v>1</v>
      </c>
      <c r="E66" s="460"/>
      <c r="F66" s="197"/>
      <c r="H66" s="528"/>
      <c r="I66" s="491"/>
      <c r="J66" s="527"/>
      <c r="K66" s="528"/>
      <c r="L66" s="528"/>
    </row>
    <row r="67" spans="1:12" s="68" customFormat="1" ht="27">
      <c r="A67" s="138"/>
      <c r="B67" s="203" t="s">
        <v>110</v>
      </c>
      <c r="C67" s="201" t="s">
        <v>29</v>
      </c>
      <c r="D67" s="200">
        <v>5</v>
      </c>
      <c r="E67" s="460"/>
      <c r="F67" s="197"/>
      <c r="H67" s="526"/>
      <c r="I67" s="491"/>
      <c r="J67" s="527"/>
      <c r="K67" s="526"/>
      <c r="L67" s="526"/>
    </row>
    <row r="68" spans="1:12" s="68" customFormat="1" ht="27">
      <c r="A68" s="138"/>
      <c r="B68" s="204" t="s">
        <v>111</v>
      </c>
      <c r="C68" s="201" t="s">
        <v>29</v>
      </c>
      <c r="D68" s="200">
        <v>5</v>
      </c>
      <c r="E68" s="460"/>
      <c r="F68" s="197"/>
      <c r="H68" s="526"/>
      <c r="I68" s="491"/>
      <c r="J68" s="527"/>
      <c r="K68" s="526"/>
      <c r="L68" s="526"/>
    </row>
    <row r="69" spans="1:12" s="68" customFormat="1" ht="18.75" customHeight="1">
      <c r="A69" s="138"/>
      <c r="B69" s="204" t="s">
        <v>119</v>
      </c>
      <c r="C69" s="201" t="s">
        <v>29</v>
      </c>
      <c r="D69" s="200">
        <v>1</v>
      </c>
      <c r="E69" s="460"/>
      <c r="F69" s="197"/>
      <c r="H69" s="526"/>
      <c r="I69" s="491"/>
      <c r="J69" s="527"/>
      <c r="K69" s="526"/>
      <c r="L69" s="526"/>
    </row>
    <row r="70" spans="1:12" s="68" customFormat="1" ht="18" customHeight="1">
      <c r="A70" s="138"/>
      <c r="B70" s="204" t="s">
        <v>113</v>
      </c>
      <c r="C70" s="201" t="s">
        <v>29</v>
      </c>
      <c r="D70" s="200">
        <v>2</v>
      </c>
      <c r="E70" s="460"/>
      <c r="F70" s="197"/>
      <c r="H70" s="526"/>
      <c r="I70" s="491"/>
      <c r="J70" s="527"/>
      <c r="K70" s="526"/>
      <c r="L70" s="526"/>
    </row>
    <row r="71" spans="1:12" s="68" customFormat="1" ht="18" customHeight="1">
      <c r="A71" s="138"/>
      <c r="B71" s="204" t="s">
        <v>114</v>
      </c>
      <c r="C71" s="201" t="s">
        <v>29</v>
      </c>
      <c r="D71" s="200">
        <v>9</v>
      </c>
      <c r="E71" s="460"/>
      <c r="F71" s="197"/>
      <c r="H71" s="526"/>
      <c r="I71" s="491"/>
      <c r="J71" s="527"/>
      <c r="K71" s="526"/>
      <c r="L71" s="526"/>
    </row>
    <row r="72" spans="1:12" ht="20.25" customHeight="1">
      <c r="A72" s="192">
        <v>7</v>
      </c>
      <c r="B72" s="195" t="s">
        <v>123</v>
      </c>
      <c r="C72" s="193" t="s">
        <v>49</v>
      </c>
      <c r="D72" s="194">
        <v>1</v>
      </c>
      <c r="E72" s="461"/>
      <c r="F72" s="197"/>
      <c r="H72" s="62"/>
      <c r="I72" s="529"/>
      <c r="J72" s="527"/>
      <c r="K72" s="62"/>
      <c r="L72" s="62"/>
    </row>
    <row r="73" spans="1:12" s="144" customFormat="1" ht="18.75" customHeight="1">
      <c r="A73" s="138"/>
      <c r="B73" s="198" t="s">
        <v>107</v>
      </c>
      <c r="C73" s="199" t="s">
        <v>29</v>
      </c>
      <c r="D73" s="200">
        <v>1</v>
      </c>
      <c r="E73" s="460"/>
      <c r="F73" s="197"/>
      <c r="H73" s="528"/>
      <c r="I73" s="491"/>
      <c r="J73" s="527"/>
      <c r="K73" s="528"/>
      <c r="L73" s="528"/>
    </row>
    <row r="74" spans="1:12" s="68" customFormat="1" ht="18.75" customHeight="1">
      <c r="A74" s="138"/>
      <c r="B74" s="205" t="s">
        <v>124</v>
      </c>
      <c r="C74" s="199" t="s">
        <v>21</v>
      </c>
      <c r="D74" s="200">
        <v>3</v>
      </c>
      <c r="E74" s="460"/>
      <c r="F74" s="197"/>
      <c r="H74" s="526"/>
      <c r="I74" s="491"/>
      <c r="J74" s="527"/>
      <c r="K74" s="526"/>
      <c r="L74" s="526"/>
    </row>
    <row r="75" spans="1:12" s="68" customFormat="1" ht="18.75" customHeight="1">
      <c r="A75" s="138"/>
      <c r="B75" s="205" t="s">
        <v>104</v>
      </c>
      <c r="C75" s="199" t="s">
        <v>105</v>
      </c>
      <c r="D75" s="200">
        <v>19</v>
      </c>
      <c r="E75" s="460"/>
      <c r="F75" s="197"/>
      <c r="H75" s="526"/>
      <c r="I75" s="491"/>
      <c r="J75" s="527"/>
      <c r="K75" s="526"/>
      <c r="L75" s="526"/>
    </row>
    <row r="76" spans="1:12" s="144" customFormat="1" ht="18.75" customHeight="1">
      <c r="A76" s="138"/>
      <c r="B76" s="180" t="s">
        <v>116</v>
      </c>
      <c r="C76" s="201" t="s">
        <v>29</v>
      </c>
      <c r="D76" s="200">
        <v>1</v>
      </c>
      <c r="E76" s="460"/>
      <c r="F76" s="197"/>
      <c r="H76" s="528"/>
      <c r="I76" s="491"/>
      <c r="J76" s="527"/>
      <c r="K76" s="528"/>
      <c r="L76" s="528"/>
    </row>
    <row r="77" spans="1:12" s="144" customFormat="1" ht="18.75" customHeight="1">
      <c r="A77" s="138"/>
      <c r="B77" s="180" t="s">
        <v>108</v>
      </c>
      <c r="C77" s="201" t="s">
        <v>29</v>
      </c>
      <c r="D77" s="200">
        <v>1</v>
      </c>
      <c r="E77" s="460"/>
      <c r="F77" s="197"/>
      <c r="H77" s="528"/>
      <c r="I77" s="491"/>
      <c r="J77" s="527"/>
      <c r="K77" s="528"/>
      <c r="L77" s="528"/>
    </row>
    <row r="78" spans="1:12" s="68" customFormat="1" ht="18.75" customHeight="1">
      <c r="A78" s="138"/>
      <c r="B78" s="204" t="s">
        <v>113</v>
      </c>
      <c r="C78" s="201" t="s">
        <v>29</v>
      </c>
      <c r="D78" s="200">
        <v>16</v>
      </c>
      <c r="E78" s="460"/>
      <c r="F78" s="197"/>
      <c r="H78" s="526"/>
      <c r="I78" s="491"/>
      <c r="J78" s="527"/>
      <c r="K78" s="526"/>
      <c r="L78" s="526"/>
    </row>
    <row r="79" spans="1:12" s="68" customFormat="1" ht="18.75" customHeight="1">
      <c r="A79" s="138"/>
      <c r="B79" s="204" t="s">
        <v>114</v>
      </c>
      <c r="C79" s="201" t="s">
        <v>29</v>
      </c>
      <c r="D79" s="200">
        <v>21</v>
      </c>
      <c r="E79" s="460"/>
      <c r="F79" s="197"/>
      <c r="H79" s="526"/>
      <c r="I79" s="491"/>
      <c r="J79" s="527"/>
      <c r="K79" s="526"/>
      <c r="L79" s="526"/>
    </row>
    <row r="80" spans="1:12" ht="18" customHeight="1">
      <c r="A80" s="192">
        <v>8</v>
      </c>
      <c r="B80" s="195" t="s">
        <v>125</v>
      </c>
      <c r="C80" s="193" t="s">
        <v>49</v>
      </c>
      <c r="D80" s="194">
        <v>1</v>
      </c>
      <c r="E80" s="461"/>
      <c r="F80" s="197"/>
      <c r="H80" s="62"/>
      <c r="I80" s="529"/>
      <c r="J80" s="527"/>
      <c r="K80" s="62"/>
      <c r="L80" s="62"/>
    </row>
    <row r="81" spans="1:12" s="144" customFormat="1" ht="19.5" customHeight="1">
      <c r="A81" s="138"/>
      <c r="B81" s="198" t="s">
        <v>121</v>
      </c>
      <c r="C81" s="199" t="s">
        <v>29</v>
      </c>
      <c r="D81" s="200">
        <v>1</v>
      </c>
      <c r="E81" s="460"/>
      <c r="F81" s="197"/>
      <c r="H81" s="528"/>
      <c r="I81" s="491"/>
      <c r="J81" s="527"/>
      <c r="K81" s="528"/>
      <c r="L81" s="528"/>
    </row>
    <row r="82" spans="1:12" s="68" customFormat="1" ht="19.5" customHeight="1">
      <c r="A82" s="138"/>
      <c r="B82" s="205" t="s">
        <v>122</v>
      </c>
      <c r="C82" s="199" t="s">
        <v>21</v>
      </c>
      <c r="D82" s="200">
        <v>3</v>
      </c>
      <c r="E82" s="460"/>
      <c r="F82" s="197"/>
      <c r="H82" s="526"/>
      <c r="I82" s="491"/>
      <c r="J82" s="527"/>
      <c r="K82" s="526"/>
      <c r="L82" s="526"/>
    </row>
    <row r="83" spans="1:12" s="68" customFormat="1" ht="19.5" customHeight="1">
      <c r="A83" s="138"/>
      <c r="B83" s="205" t="s">
        <v>104</v>
      </c>
      <c r="C83" s="199" t="s">
        <v>105</v>
      </c>
      <c r="D83" s="200">
        <v>18</v>
      </c>
      <c r="E83" s="460"/>
      <c r="F83" s="197"/>
      <c r="H83" s="526"/>
      <c r="I83" s="491"/>
      <c r="J83" s="527"/>
      <c r="K83" s="526"/>
      <c r="L83" s="526"/>
    </row>
    <row r="84" spans="1:12" s="144" customFormat="1" ht="19.5" customHeight="1">
      <c r="A84" s="138"/>
      <c r="B84" s="180" t="s">
        <v>99</v>
      </c>
      <c r="C84" s="201" t="s">
        <v>29</v>
      </c>
      <c r="D84" s="200">
        <v>1</v>
      </c>
      <c r="E84" s="460"/>
      <c r="F84" s="197"/>
      <c r="H84" s="528"/>
      <c r="I84" s="491"/>
      <c r="J84" s="527"/>
      <c r="K84" s="528"/>
      <c r="L84" s="528"/>
    </row>
    <row r="85" spans="1:12" s="144" customFormat="1" ht="19.5" customHeight="1">
      <c r="A85" s="138"/>
      <c r="B85" s="180" t="s">
        <v>109</v>
      </c>
      <c r="C85" s="201" t="s">
        <v>29</v>
      </c>
      <c r="D85" s="200">
        <v>1</v>
      </c>
      <c r="E85" s="460"/>
      <c r="F85" s="197"/>
      <c r="H85" s="528"/>
      <c r="I85" s="491"/>
      <c r="J85" s="527"/>
      <c r="K85" s="528"/>
      <c r="L85" s="528"/>
    </row>
    <row r="86" spans="1:12" s="68" customFormat="1" ht="27">
      <c r="A86" s="138"/>
      <c r="B86" s="203" t="s">
        <v>110</v>
      </c>
      <c r="C86" s="201" t="s">
        <v>29</v>
      </c>
      <c r="D86" s="200">
        <v>8</v>
      </c>
      <c r="E86" s="460"/>
      <c r="F86" s="197"/>
      <c r="H86" s="526"/>
      <c r="I86" s="491"/>
      <c r="J86" s="527"/>
      <c r="K86" s="526"/>
      <c r="L86" s="526"/>
    </row>
    <row r="87" spans="1:12" s="68" customFormat="1" ht="27">
      <c r="A87" s="138"/>
      <c r="B87" s="204" t="s">
        <v>111</v>
      </c>
      <c r="C87" s="201" t="s">
        <v>29</v>
      </c>
      <c r="D87" s="200">
        <v>8</v>
      </c>
      <c r="E87" s="460"/>
      <c r="F87" s="197"/>
      <c r="H87" s="526"/>
      <c r="I87" s="491"/>
      <c r="J87" s="527"/>
      <c r="K87" s="526"/>
      <c r="L87" s="526"/>
    </row>
    <row r="88" spans="1:12" s="68" customFormat="1" ht="18" customHeight="1">
      <c r="A88" s="138"/>
      <c r="B88" s="204" t="s">
        <v>113</v>
      </c>
      <c r="C88" s="201" t="s">
        <v>29</v>
      </c>
      <c r="D88" s="200">
        <v>5</v>
      </c>
      <c r="E88" s="460"/>
      <c r="F88" s="197"/>
      <c r="H88" s="526"/>
      <c r="I88" s="491"/>
      <c r="J88" s="527"/>
      <c r="K88" s="526"/>
      <c r="L88" s="526"/>
    </row>
    <row r="89" spans="1:12" s="68" customFormat="1" ht="18" customHeight="1">
      <c r="A89" s="138"/>
      <c r="B89" s="204" t="s">
        <v>114</v>
      </c>
      <c r="C89" s="201" t="s">
        <v>29</v>
      </c>
      <c r="D89" s="200">
        <v>23</v>
      </c>
      <c r="E89" s="460"/>
      <c r="F89" s="197"/>
      <c r="H89" s="526"/>
      <c r="I89" s="491"/>
      <c r="J89" s="527"/>
      <c r="K89" s="526"/>
      <c r="L89" s="526"/>
    </row>
    <row r="90" spans="1:12" ht="18.75" customHeight="1">
      <c r="A90" s="192">
        <v>9</v>
      </c>
      <c r="B90" s="195" t="s">
        <v>126</v>
      </c>
      <c r="C90" s="193" t="s">
        <v>49</v>
      </c>
      <c r="D90" s="194">
        <v>1</v>
      </c>
      <c r="E90" s="461"/>
      <c r="F90" s="197"/>
      <c r="H90" s="62"/>
      <c r="I90" s="529"/>
      <c r="J90" s="527"/>
      <c r="K90" s="62"/>
      <c r="L90" s="62"/>
    </row>
    <row r="91" spans="1:12" s="144" customFormat="1" ht="21" customHeight="1">
      <c r="A91" s="138"/>
      <c r="B91" s="198" t="s">
        <v>121</v>
      </c>
      <c r="C91" s="199" t="s">
        <v>29</v>
      </c>
      <c r="D91" s="200">
        <v>1</v>
      </c>
      <c r="E91" s="460"/>
      <c r="F91" s="197"/>
      <c r="H91" s="528"/>
      <c r="I91" s="491"/>
      <c r="J91" s="527"/>
      <c r="K91" s="528"/>
      <c r="L91" s="528"/>
    </row>
    <row r="92" spans="1:12" s="68" customFormat="1" ht="21" customHeight="1">
      <c r="A92" s="138"/>
      <c r="B92" s="205" t="s">
        <v>122</v>
      </c>
      <c r="C92" s="199" t="s">
        <v>21</v>
      </c>
      <c r="D92" s="200">
        <v>3</v>
      </c>
      <c r="E92" s="460"/>
      <c r="F92" s="197"/>
      <c r="H92" s="526"/>
      <c r="I92" s="491"/>
      <c r="J92" s="527"/>
      <c r="K92" s="526"/>
      <c r="L92" s="526"/>
    </row>
    <row r="93" spans="1:12" s="68" customFormat="1" ht="21" customHeight="1">
      <c r="A93" s="138"/>
      <c r="B93" s="205" t="s">
        <v>104</v>
      </c>
      <c r="C93" s="199" t="s">
        <v>105</v>
      </c>
      <c r="D93" s="200">
        <v>19</v>
      </c>
      <c r="E93" s="460"/>
      <c r="F93" s="197"/>
      <c r="H93" s="526"/>
      <c r="I93" s="491"/>
      <c r="J93" s="527"/>
      <c r="K93" s="526"/>
      <c r="L93" s="526"/>
    </row>
    <row r="94" spans="1:12" s="144" customFormat="1" ht="21" customHeight="1">
      <c r="A94" s="138"/>
      <c r="B94" s="180" t="s">
        <v>98</v>
      </c>
      <c r="C94" s="201" t="s">
        <v>29</v>
      </c>
      <c r="D94" s="200">
        <v>1</v>
      </c>
      <c r="E94" s="460"/>
      <c r="F94" s="197"/>
      <c r="H94" s="528"/>
      <c r="I94" s="491"/>
      <c r="J94" s="527"/>
      <c r="K94" s="528"/>
      <c r="L94" s="528"/>
    </row>
    <row r="95" spans="1:12" s="68" customFormat="1" ht="27">
      <c r="A95" s="138"/>
      <c r="B95" s="203" t="s">
        <v>110</v>
      </c>
      <c r="C95" s="201" t="s">
        <v>29</v>
      </c>
      <c r="D95" s="200">
        <v>5</v>
      </c>
      <c r="E95" s="460"/>
      <c r="F95" s="197"/>
      <c r="H95" s="526"/>
      <c r="I95" s="491"/>
      <c r="J95" s="527"/>
      <c r="K95" s="526"/>
      <c r="L95" s="526"/>
    </row>
    <row r="96" spans="1:12" s="68" customFormat="1" ht="27">
      <c r="A96" s="138"/>
      <c r="B96" s="204" t="s">
        <v>111</v>
      </c>
      <c r="C96" s="201" t="s">
        <v>29</v>
      </c>
      <c r="D96" s="200">
        <v>5</v>
      </c>
      <c r="E96" s="460"/>
      <c r="F96" s="197"/>
      <c r="H96" s="526"/>
      <c r="I96" s="491"/>
      <c r="J96" s="527"/>
      <c r="K96" s="526"/>
      <c r="L96" s="526"/>
    </row>
    <row r="97" spans="1:12" s="68" customFormat="1" ht="18" customHeight="1">
      <c r="A97" s="138"/>
      <c r="B97" s="204" t="s">
        <v>113</v>
      </c>
      <c r="C97" s="201" t="s">
        <v>29</v>
      </c>
      <c r="D97" s="200">
        <v>20</v>
      </c>
      <c r="E97" s="460"/>
      <c r="F97" s="197"/>
      <c r="H97" s="526"/>
      <c r="I97" s="491"/>
      <c r="J97" s="527"/>
      <c r="K97" s="526"/>
      <c r="L97" s="526"/>
    </row>
    <row r="98" spans="1:12" s="68" customFormat="1" ht="18" customHeight="1">
      <c r="A98" s="138"/>
      <c r="B98" s="204" t="s">
        <v>114</v>
      </c>
      <c r="C98" s="201" t="s">
        <v>29</v>
      </c>
      <c r="D98" s="200">
        <v>20</v>
      </c>
      <c r="E98" s="460"/>
      <c r="F98" s="197"/>
      <c r="H98" s="526"/>
      <c r="I98" s="491"/>
      <c r="J98" s="527"/>
      <c r="K98" s="526"/>
      <c r="L98" s="526"/>
    </row>
    <row r="99" spans="1:12" ht="18" customHeight="1">
      <c r="A99" s="192">
        <v>10</v>
      </c>
      <c r="B99" s="195" t="s">
        <v>127</v>
      </c>
      <c r="C99" s="193" t="s">
        <v>49</v>
      </c>
      <c r="D99" s="194">
        <v>1</v>
      </c>
      <c r="E99" s="461"/>
      <c r="F99" s="197"/>
      <c r="H99" s="62"/>
      <c r="I99" s="529"/>
      <c r="J99" s="527"/>
      <c r="K99" s="62"/>
      <c r="L99" s="62"/>
    </row>
    <row r="100" spans="1:12" s="144" customFormat="1" ht="15.75" customHeight="1">
      <c r="A100" s="138"/>
      <c r="B100" s="198" t="s">
        <v>121</v>
      </c>
      <c r="C100" s="199" t="s">
        <v>29</v>
      </c>
      <c r="D100" s="200">
        <v>1</v>
      </c>
      <c r="E100" s="460"/>
      <c r="F100" s="197"/>
      <c r="H100" s="528"/>
      <c r="I100" s="491"/>
      <c r="J100" s="527"/>
      <c r="K100" s="528"/>
      <c r="L100" s="528"/>
    </row>
    <row r="101" spans="1:12" s="68" customFormat="1" ht="15.75">
      <c r="A101" s="138"/>
      <c r="B101" s="205" t="s">
        <v>122</v>
      </c>
      <c r="C101" s="199" t="s">
        <v>21</v>
      </c>
      <c r="D101" s="200">
        <v>3</v>
      </c>
      <c r="E101" s="460"/>
      <c r="F101" s="197"/>
      <c r="H101" s="526"/>
      <c r="I101" s="491"/>
      <c r="J101" s="527"/>
      <c r="K101" s="526"/>
      <c r="L101" s="526"/>
    </row>
    <row r="102" spans="1:12" s="68" customFormat="1" ht="16.5" customHeight="1">
      <c r="A102" s="138"/>
      <c r="B102" s="205" t="s">
        <v>104</v>
      </c>
      <c r="C102" s="199" t="s">
        <v>105</v>
      </c>
      <c r="D102" s="200">
        <v>22</v>
      </c>
      <c r="E102" s="460"/>
      <c r="F102" s="197"/>
      <c r="H102" s="526"/>
      <c r="I102" s="491"/>
      <c r="J102" s="527"/>
      <c r="K102" s="526"/>
      <c r="L102" s="526"/>
    </row>
    <row r="103" spans="1:12" s="144" customFormat="1" ht="18.75" customHeight="1">
      <c r="A103" s="138"/>
      <c r="B103" s="180" t="s">
        <v>99</v>
      </c>
      <c r="C103" s="201" t="s">
        <v>29</v>
      </c>
      <c r="D103" s="200">
        <v>1</v>
      </c>
      <c r="E103" s="460"/>
      <c r="F103" s="197"/>
      <c r="H103" s="528"/>
      <c r="I103" s="491"/>
      <c r="J103" s="527"/>
      <c r="K103" s="528"/>
      <c r="L103" s="528"/>
    </row>
    <row r="104" spans="1:12" s="68" customFormat="1" ht="27">
      <c r="A104" s="138"/>
      <c r="B104" s="203" t="s">
        <v>110</v>
      </c>
      <c r="C104" s="201" t="s">
        <v>29</v>
      </c>
      <c r="D104" s="200">
        <v>8</v>
      </c>
      <c r="E104" s="460"/>
      <c r="F104" s="197"/>
      <c r="H104" s="526"/>
      <c r="I104" s="491"/>
      <c r="J104" s="527"/>
      <c r="K104" s="526"/>
      <c r="L104" s="526"/>
    </row>
    <row r="105" spans="1:12" s="68" customFormat="1" ht="27">
      <c r="A105" s="138"/>
      <c r="B105" s="204" t="s">
        <v>111</v>
      </c>
      <c r="C105" s="201" t="s">
        <v>29</v>
      </c>
      <c r="D105" s="200">
        <v>8</v>
      </c>
      <c r="E105" s="460"/>
      <c r="F105" s="197"/>
      <c r="H105" s="526"/>
      <c r="I105" s="491"/>
      <c r="J105" s="527"/>
      <c r="K105" s="526"/>
      <c r="L105" s="526"/>
    </row>
    <row r="106" spans="1:12" s="68" customFormat="1" ht="18" customHeight="1">
      <c r="A106" s="138"/>
      <c r="B106" s="204" t="s">
        <v>113</v>
      </c>
      <c r="C106" s="201" t="s">
        <v>29</v>
      </c>
      <c r="D106" s="200">
        <v>17</v>
      </c>
      <c r="E106" s="460"/>
      <c r="F106" s="197"/>
      <c r="H106" s="526"/>
      <c r="I106" s="491"/>
      <c r="J106" s="527"/>
      <c r="K106" s="526"/>
      <c r="L106" s="526"/>
    </row>
    <row r="107" spans="1:12" s="68" customFormat="1" ht="18" customHeight="1">
      <c r="A107" s="138"/>
      <c r="B107" s="204" t="s">
        <v>114</v>
      </c>
      <c r="C107" s="201" t="s">
        <v>29</v>
      </c>
      <c r="D107" s="200">
        <v>25</v>
      </c>
      <c r="E107" s="460"/>
      <c r="F107" s="197"/>
      <c r="H107" s="526"/>
      <c r="I107" s="491"/>
      <c r="J107" s="527"/>
      <c r="K107" s="526"/>
      <c r="L107" s="526"/>
    </row>
    <row r="108" spans="1:12" ht="16.5" customHeight="1">
      <c r="A108" s="192">
        <v>11</v>
      </c>
      <c r="B108" s="195" t="s">
        <v>128</v>
      </c>
      <c r="C108" s="193" t="s">
        <v>49</v>
      </c>
      <c r="D108" s="194">
        <v>1</v>
      </c>
      <c r="E108" s="461"/>
      <c r="F108" s="197"/>
      <c r="H108" s="62"/>
      <c r="I108" s="529"/>
      <c r="J108" s="527"/>
      <c r="K108" s="62"/>
      <c r="L108" s="62"/>
    </row>
    <row r="109" spans="1:12" s="144" customFormat="1" ht="20.25" customHeight="1">
      <c r="A109" s="138"/>
      <c r="B109" s="198" t="s">
        <v>130</v>
      </c>
      <c r="C109" s="199" t="s">
        <v>29</v>
      </c>
      <c r="D109" s="200">
        <v>1</v>
      </c>
      <c r="E109" s="460"/>
      <c r="F109" s="197"/>
      <c r="H109" s="528"/>
      <c r="I109" s="491"/>
      <c r="J109" s="527"/>
      <c r="K109" s="528"/>
      <c r="L109" s="528"/>
    </row>
    <row r="110" spans="1:12" s="68" customFormat="1" ht="20.25" customHeight="1">
      <c r="A110" s="138"/>
      <c r="B110" s="205" t="s">
        <v>122</v>
      </c>
      <c r="C110" s="199" t="s">
        <v>21</v>
      </c>
      <c r="D110" s="200">
        <v>3</v>
      </c>
      <c r="E110" s="460"/>
      <c r="F110" s="197"/>
      <c r="H110" s="526"/>
      <c r="I110" s="491"/>
      <c r="J110" s="527"/>
      <c r="K110" s="526"/>
      <c r="L110" s="526"/>
    </row>
    <row r="111" spans="1:12" s="68" customFormat="1" ht="20.25" customHeight="1">
      <c r="A111" s="138"/>
      <c r="B111" s="205" t="s">
        <v>104</v>
      </c>
      <c r="C111" s="199" t="s">
        <v>105</v>
      </c>
      <c r="D111" s="200">
        <v>8</v>
      </c>
      <c r="E111" s="460"/>
      <c r="F111" s="197"/>
      <c r="H111" s="526"/>
      <c r="I111" s="491"/>
      <c r="J111" s="527"/>
      <c r="K111" s="526"/>
      <c r="L111" s="526"/>
    </row>
    <row r="112" spans="1:12" s="144" customFormat="1" ht="20.25" customHeight="1">
      <c r="A112" s="138"/>
      <c r="B112" s="180" t="s">
        <v>108</v>
      </c>
      <c r="C112" s="201" t="s">
        <v>29</v>
      </c>
      <c r="D112" s="200">
        <v>1</v>
      </c>
      <c r="E112" s="460"/>
      <c r="F112" s="197"/>
      <c r="H112" s="528"/>
      <c r="I112" s="491"/>
      <c r="J112" s="527"/>
      <c r="K112" s="528"/>
      <c r="L112" s="528"/>
    </row>
    <row r="113" spans="1:12" s="68" customFormat="1" ht="27">
      <c r="A113" s="138"/>
      <c r="B113" s="203" t="s">
        <v>110</v>
      </c>
      <c r="C113" s="201" t="s">
        <v>29</v>
      </c>
      <c r="D113" s="200">
        <v>1</v>
      </c>
      <c r="E113" s="460"/>
      <c r="F113" s="197"/>
      <c r="H113" s="526"/>
      <c r="I113" s="491"/>
      <c r="J113" s="527"/>
      <c r="K113" s="526"/>
      <c r="L113" s="526"/>
    </row>
    <row r="114" spans="1:12" s="68" customFormat="1" ht="27">
      <c r="A114" s="138"/>
      <c r="B114" s="204" t="s">
        <v>111</v>
      </c>
      <c r="C114" s="201" t="s">
        <v>29</v>
      </c>
      <c r="D114" s="200">
        <v>1</v>
      </c>
      <c r="E114" s="460"/>
      <c r="F114" s="197"/>
      <c r="H114" s="526"/>
      <c r="I114" s="491"/>
      <c r="J114" s="527"/>
      <c r="K114" s="526"/>
      <c r="L114" s="526"/>
    </row>
    <row r="115" spans="1:12" s="68" customFormat="1" ht="15.75" customHeight="1">
      <c r="A115" s="138"/>
      <c r="B115" s="204" t="s">
        <v>113</v>
      </c>
      <c r="C115" s="201" t="s">
        <v>29</v>
      </c>
      <c r="D115" s="200">
        <v>8</v>
      </c>
      <c r="E115" s="460"/>
      <c r="F115" s="197"/>
      <c r="H115" s="526"/>
      <c r="I115" s="491"/>
      <c r="J115" s="527"/>
      <c r="K115" s="526"/>
      <c r="L115" s="526"/>
    </row>
    <row r="116" spans="1:12" s="68" customFormat="1" ht="15.75" customHeight="1">
      <c r="A116" s="138"/>
      <c r="B116" s="204" t="s">
        <v>114</v>
      </c>
      <c r="C116" s="201" t="s">
        <v>29</v>
      </c>
      <c r="D116" s="200">
        <v>3</v>
      </c>
      <c r="E116" s="460"/>
      <c r="F116" s="197"/>
      <c r="H116" s="526"/>
      <c r="I116" s="491"/>
      <c r="J116" s="527"/>
      <c r="K116" s="526"/>
      <c r="L116" s="526"/>
    </row>
    <row r="117" spans="1:12" ht="15" customHeight="1">
      <c r="A117" s="192">
        <v>12</v>
      </c>
      <c r="B117" s="195" t="s">
        <v>129</v>
      </c>
      <c r="C117" s="193" t="s">
        <v>49</v>
      </c>
      <c r="D117" s="194">
        <v>1</v>
      </c>
      <c r="E117" s="461"/>
      <c r="F117" s="197"/>
      <c r="H117" s="62"/>
      <c r="I117" s="529"/>
      <c r="J117" s="527"/>
      <c r="K117" s="62"/>
      <c r="L117" s="62"/>
    </row>
    <row r="118" spans="1:12" s="144" customFormat="1" ht="15.75" customHeight="1">
      <c r="A118" s="138"/>
      <c r="B118" s="198" t="s">
        <v>130</v>
      </c>
      <c r="C118" s="199" t="s">
        <v>29</v>
      </c>
      <c r="D118" s="200">
        <v>1</v>
      </c>
      <c r="E118" s="460"/>
      <c r="F118" s="197"/>
      <c r="H118" s="528"/>
      <c r="I118" s="491"/>
      <c r="J118" s="527"/>
      <c r="K118" s="528"/>
      <c r="L118" s="528"/>
    </row>
    <row r="119" spans="1:12" s="68" customFormat="1" ht="15.75">
      <c r="A119" s="138"/>
      <c r="B119" s="205" t="s">
        <v>122</v>
      </c>
      <c r="C119" s="199" t="s">
        <v>21</v>
      </c>
      <c r="D119" s="200">
        <v>3</v>
      </c>
      <c r="E119" s="460"/>
      <c r="F119" s="197"/>
      <c r="H119" s="526"/>
      <c r="I119" s="491"/>
      <c r="J119" s="527"/>
      <c r="K119" s="526"/>
      <c r="L119" s="526"/>
    </row>
    <row r="120" spans="1:12" s="68" customFormat="1" ht="13.5">
      <c r="A120" s="138"/>
      <c r="B120" s="205" t="s">
        <v>104</v>
      </c>
      <c r="C120" s="199" t="s">
        <v>105</v>
      </c>
      <c r="D120" s="200">
        <v>5</v>
      </c>
      <c r="E120" s="460"/>
      <c r="F120" s="197"/>
      <c r="H120" s="526"/>
      <c r="I120" s="491"/>
      <c r="J120" s="527"/>
      <c r="K120" s="526"/>
      <c r="L120" s="526"/>
    </row>
    <row r="121" spans="1:12" s="144" customFormat="1" ht="13.5">
      <c r="A121" s="138"/>
      <c r="B121" s="180" t="s">
        <v>109</v>
      </c>
      <c r="C121" s="201" t="s">
        <v>29</v>
      </c>
      <c r="D121" s="200">
        <v>1</v>
      </c>
      <c r="E121" s="460"/>
      <c r="F121" s="197"/>
      <c r="H121" s="528"/>
      <c r="I121" s="491"/>
      <c r="J121" s="527"/>
      <c r="K121" s="528"/>
      <c r="L121" s="528"/>
    </row>
    <row r="122" spans="1:12" s="68" customFormat="1" ht="27">
      <c r="A122" s="138"/>
      <c r="B122" s="203" t="s">
        <v>110</v>
      </c>
      <c r="C122" s="201" t="s">
        <v>29</v>
      </c>
      <c r="D122" s="200">
        <v>1</v>
      </c>
      <c r="E122" s="460"/>
      <c r="F122" s="197"/>
      <c r="H122" s="526"/>
      <c r="I122" s="491"/>
      <c r="J122" s="527"/>
      <c r="K122" s="526"/>
      <c r="L122" s="526"/>
    </row>
    <row r="123" spans="1:12" s="68" customFormat="1" ht="27">
      <c r="A123" s="138"/>
      <c r="B123" s="204" t="s">
        <v>111</v>
      </c>
      <c r="C123" s="201" t="s">
        <v>29</v>
      </c>
      <c r="D123" s="200">
        <v>1</v>
      </c>
      <c r="E123" s="460"/>
      <c r="F123" s="197"/>
      <c r="H123" s="526"/>
      <c r="I123" s="491"/>
      <c r="J123" s="527"/>
      <c r="K123" s="526"/>
      <c r="L123" s="526"/>
    </row>
    <row r="124" spans="1:12" s="68" customFormat="1" ht="13.5">
      <c r="A124" s="138"/>
      <c r="B124" s="204" t="s">
        <v>131</v>
      </c>
      <c r="C124" s="201" t="s">
        <v>29</v>
      </c>
      <c r="D124" s="200">
        <v>1</v>
      </c>
      <c r="E124" s="460"/>
      <c r="F124" s="197"/>
      <c r="H124" s="526"/>
      <c r="I124" s="491"/>
      <c r="J124" s="527"/>
      <c r="K124" s="526"/>
      <c r="L124" s="526"/>
    </row>
    <row r="125" spans="1:12" s="68" customFormat="1" ht="21.75" customHeight="1">
      <c r="A125" s="138"/>
      <c r="B125" s="204" t="s">
        <v>114</v>
      </c>
      <c r="C125" s="201" t="s">
        <v>29</v>
      </c>
      <c r="D125" s="200">
        <v>4</v>
      </c>
      <c r="E125" s="460"/>
      <c r="F125" s="197"/>
      <c r="H125" s="526"/>
      <c r="I125" s="491"/>
      <c r="J125" s="527"/>
      <c r="K125" s="526"/>
      <c r="L125" s="526"/>
    </row>
    <row r="126" spans="1:12" ht="30.75" customHeight="1">
      <c r="A126" s="192">
        <v>13</v>
      </c>
      <c r="B126" s="195" t="s">
        <v>132</v>
      </c>
      <c r="C126" s="193" t="s">
        <v>49</v>
      </c>
      <c r="D126" s="194">
        <v>1</v>
      </c>
      <c r="E126" s="461"/>
      <c r="F126" s="197"/>
      <c r="H126" s="62"/>
      <c r="I126" s="529"/>
      <c r="J126" s="527"/>
      <c r="K126" s="62"/>
      <c r="L126" s="62"/>
    </row>
    <row r="127" spans="1:12" s="144" customFormat="1" ht="21.75" customHeight="1">
      <c r="A127" s="138"/>
      <c r="B127" s="198" t="s">
        <v>121</v>
      </c>
      <c r="C127" s="199" t="s">
        <v>29</v>
      </c>
      <c r="D127" s="200">
        <v>1</v>
      </c>
      <c r="E127" s="460"/>
      <c r="F127" s="197"/>
      <c r="H127" s="528"/>
      <c r="I127" s="491"/>
      <c r="J127" s="527"/>
      <c r="K127" s="528"/>
      <c r="L127" s="528"/>
    </row>
    <row r="128" spans="1:12" s="68" customFormat="1" ht="21.75" customHeight="1">
      <c r="A128" s="138"/>
      <c r="B128" s="205" t="s">
        <v>122</v>
      </c>
      <c r="C128" s="199" t="s">
        <v>21</v>
      </c>
      <c r="D128" s="200">
        <v>3</v>
      </c>
      <c r="E128" s="460"/>
      <c r="F128" s="197"/>
      <c r="H128" s="526"/>
      <c r="I128" s="491"/>
      <c r="J128" s="527"/>
      <c r="K128" s="526"/>
      <c r="L128" s="526"/>
    </row>
    <row r="129" spans="1:12" s="68" customFormat="1" ht="21.75" customHeight="1">
      <c r="A129" s="138"/>
      <c r="B129" s="205" t="s">
        <v>104</v>
      </c>
      <c r="C129" s="199" t="s">
        <v>105</v>
      </c>
      <c r="D129" s="200">
        <v>12</v>
      </c>
      <c r="E129" s="460"/>
      <c r="F129" s="197"/>
      <c r="H129" s="526"/>
      <c r="I129" s="491"/>
      <c r="J129" s="527"/>
      <c r="K129" s="526"/>
      <c r="L129" s="526"/>
    </row>
    <row r="130" spans="1:12" s="144" customFormat="1" ht="21.75" customHeight="1">
      <c r="A130" s="138"/>
      <c r="B130" s="180" t="s">
        <v>108</v>
      </c>
      <c r="C130" s="201" t="s">
        <v>29</v>
      </c>
      <c r="D130" s="200">
        <v>1</v>
      </c>
      <c r="E130" s="460"/>
      <c r="F130" s="197"/>
      <c r="H130" s="528"/>
      <c r="I130" s="491"/>
      <c r="J130" s="527"/>
      <c r="K130" s="528"/>
      <c r="L130" s="528"/>
    </row>
    <row r="131" spans="1:12" s="68" customFormat="1" ht="27">
      <c r="A131" s="138"/>
      <c r="B131" s="203" t="s">
        <v>110</v>
      </c>
      <c r="C131" s="201" t="s">
        <v>29</v>
      </c>
      <c r="D131" s="200">
        <v>5</v>
      </c>
      <c r="E131" s="460"/>
      <c r="F131" s="197"/>
      <c r="H131" s="526"/>
      <c r="I131" s="491"/>
      <c r="J131" s="527"/>
      <c r="K131" s="526"/>
      <c r="L131" s="526"/>
    </row>
    <row r="132" spans="1:12" s="68" customFormat="1" ht="27">
      <c r="A132" s="138"/>
      <c r="B132" s="204" t="s">
        <v>111</v>
      </c>
      <c r="C132" s="201" t="s">
        <v>29</v>
      </c>
      <c r="D132" s="200">
        <v>5</v>
      </c>
      <c r="E132" s="460"/>
      <c r="F132" s="197"/>
      <c r="H132" s="526"/>
      <c r="I132" s="491"/>
      <c r="J132" s="527"/>
      <c r="K132" s="526"/>
      <c r="L132" s="526"/>
    </row>
    <row r="133" spans="1:12" s="68" customFormat="1" ht="16.5" customHeight="1">
      <c r="A133" s="138"/>
      <c r="B133" s="204" t="s">
        <v>133</v>
      </c>
      <c r="C133" s="201" t="s">
        <v>29</v>
      </c>
      <c r="D133" s="200">
        <v>1</v>
      </c>
      <c r="E133" s="460"/>
      <c r="F133" s="197"/>
      <c r="H133" s="526"/>
      <c r="I133" s="491"/>
      <c r="J133" s="527"/>
      <c r="K133" s="526"/>
      <c r="L133" s="526"/>
    </row>
    <row r="134" spans="1:12" s="68" customFormat="1" ht="16.5" customHeight="1">
      <c r="A134" s="138"/>
      <c r="B134" s="204" t="s">
        <v>113</v>
      </c>
      <c r="C134" s="201" t="s">
        <v>29</v>
      </c>
      <c r="D134" s="200">
        <v>7</v>
      </c>
      <c r="E134" s="460"/>
      <c r="F134" s="197"/>
      <c r="H134" s="526"/>
      <c r="I134" s="491"/>
      <c r="J134" s="527"/>
      <c r="K134" s="526"/>
      <c r="L134" s="526"/>
    </row>
    <row r="135" spans="1:12" s="68" customFormat="1" ht="16.5" customHeight="1">
      <c r="A135" s="138"/>
      <c r="B135" s="204" t="s">
        <v>114</v>
      </c>
      <c r="C135" s="201" t="s">
        <v>29</v>
      </c>
      <c r="D135" s="200">
        <v>6</v>
      </c>
      <c r="E135" s="460"/>
      <c r="F135" s="197"/>
      <c r="H135" s="526"/>
      <c r="I135" s="491"/>
      <c r="J135" s="527"/>
      <c r="K135" s="526"/>
      <c r="L135" s="526"/>
    </row>
    <row r="136" spans="1:12" ht="30.75" customHeight="1">
      <c r="A136" s="192">
        <v>14</v>
      </c>
      <c r="B136" s="195" t="s">
        <v>134</v>
      </c>
      <c r="C136" s="193" t="s">
        <v>49</v>
      </c>
      <c r="D136" s="194">
        <v>1</v>
      </c>
      <c r="E136" s="461"/>
      <c r="F136" s="197"/>
      <c r="H136" s="62"/>
      <c r="I136" s="529"/>
      <c r="J136" s="527"/>
      <c r="K136" s="62"/>
      <c r="L136" s="62"/>
    </row>
    <row r="137" spans="1:12" s="144" customFormat="1" ht="19.5" customHeight="1">
      <c r="A137" s="138"/>
      <c r="B137" s="198" t="s">
        <v>130</v>
      </c>
      <c r="C137" s="199" t="s">
        <v>29</v>
      </c>
      <c r="D137" s="200">
        <v>1</v>
      </c>
      <c r="E137" s="460"/>
      <c r="F137" s="197"/>
      <c r="H137" s="528"/>
      <c r="I137" s="491"/>
      <c r="J137" s="527"/>
      <c r="K137" s="528"/>
      <c r="L137" s="528"/>
    </row>
    <row r="138" spans="1:12" s="68" customFormat="1" ht="19.5" customHeight="1">
      <c r="A138" s="138"/>
      <c r="B138" s="205" t="s">
        <v>122</v>
      </c>
      <c r="C138" s="199" t="s">
        <v>21</v>
      </c>
      <c r="D138" s="200">
        <v>3</v>
      </c>
      <c r="E138" s="460"/>
      <c r="F138" s="197"/>
      <c r="H138" s="526"/>
      <c r="I138" s="491"/>
      <c r="J138" s="527"/>
      <c r="K138" s="526"/>
      <c r="L138" s="526"/>
    </row>
    <row r="139" spans="1:12" s="68" customFormat="1" ht="19.5" customHeight="1">
      <c r="A139" s="138"/>
      <c r="B139" s="205" t="s">
        <v>104</v>
      </c>
      <c r="C139" s="199" t="s">
        <v>105</v>
      </c>
      <c r="D139" s="200">
        <v>3</v>
      </c>
      <c r="E139" s="460"/>
      <c r="F139" s="197"/>
      <c r="H139" s="526"/>
      <c r="I139" s="491"/>
      <c r="J139" s="527"/>
      <c r="K139" s="526"/>
      <c r="L139" s="526"/>
    </row>
    <row r="140" spans="1:12" s="144" customFormat="1" ht="19.5" customHeight="1">
      <c r="A140" s="138"/>
      <c r="B140" s="180" t="s">
        <v>109</v>
      </c>
      <c r="C140" s="201" t="s">
        <v>29</v>
      </c>
      <c r="D140" s="200">
        <v>1</v>
      </c>
      <c r="E140" s="460"/>
      <c r="F140" s="197"/>
      <c r="H140" s="528"/>
      <c r="I140" s="491"/>
      <c r="J140" s="527"/>
      <c r="K140" s="528"/>
      <c r="L140" s="528"/>
    </row>
    <row r="141" spans="1:12" s="68" customFormat="1" ht="19.5" customHeight="1">
      <c r="A141" s="138"/>
      <c r="B141" s="204" t="s">
        <v>114</v>
      </c>
      <c r="C141" s="201" t="s">
        <v>29</v>
      </c>
      <c r="D141" s="200">
        <v>5</v>
      </c>
      <c r="E141" s="460"/>
      <c r="F141" s="197"/>
      <c r="H141" s="526"/>
      <c r="I141" s="491"/>
      <c r="J141" s="527"/>
      <c r="K141" s="526"/>
      <c r="L141" s="526"/>
    </row>
    <row r="142" spans="1:12" ht="17.25" customHeight="1">
      <c r="A142" s="192">
        <v>15</v>
      </c>
      <c r="B142" s="195" t="s">
        <v>135</v>
      </c>
      <c r="C142" s="193" t="s">
        <v>49</v>
      </c>
      <c r="D142" s="194">
        <v>1</v>
      </c>
      <c r="E142" s="461"/>
      <c r="F142" s="197"/>
      <c r="H142" s="62"/>
      <c r="I142" s="529"/>
      <c r="J142" s="527"/>
      <c r="K142" s="62"/>
      <c r="L142" s="62"/>
    </row>
    <row r="143" spans="1:12" s="144" customFormat="1" ht="20.25" customHeight="1">
      <c r="A143" s="138"/>
      <c r="B143" s="198" t="s">
        <v>121</v>
      </c>
      <c r="C143" s="199" t="s">
        <v>29</v>
      </c>
      <c r="D143" s="200">
        <v>1</v>
      </c>
      <c r="E143" s="460"/>
      <c r="F143" s="197"/>
      <c r="H143" s="528"/>
      <c r="I143" s="491"/>
      <c r="J143" s="527"/>
      <c r="K143" s="528"/>
      <c r="L143" s="528"/>
    </row>
    <row r="144" spans="1:12" s="68" customFormat="1" ht="20.25" customHeight="1">
      <c r="A144" s="138"/>
      <c r="B144" s="205" t="s">
        <v>136</v>
      </c>
      <c r="C144" s="199" t="s">
        <v>21</v>
      </c>
      <c r="D144" s="200">
        <v>3</v>
      </c>
      <c r="E144" s="460"/>
      <c r="F144" s="197"/>
      <c r="H144" s="526"/>
      <c r="I144" s="491"/>
      <c r="J144" s="527"/>
      <c r="K144" s="526"/>
      <c r="L144" s="526"/>
    </row>
    <row r="145" spans="1:12" s="68" customFormat="1" ht="20.25" customHeight="1">
      <c r="A145" s="138"/>
      <c r="B145" s="205" t="s">
        <v>104</v>
      </c>
      <c r="C145" s="199" t="s">
        <v>105</v>
      </c>
      <c r="D145" s="200">
        <v>12</v>
      </c>
      <c r="E145" s="460"/>
      <c r="F145" s="197"/>
      <c r="H145" s="526"/>
      <c r="I145" s="491"/>
      <c r="J145" s="527"/>
      <c r="K145" s="526"/>
      <c r="L145" s="526"/>
    </row>
    <row r="146" spans="1:12" s="144" customFormat="1" ht="20.25" customHeight="1">
      <c r="A146" s="138"/>
      <c r="B146" s="180" t="s">
        <v>137</v>
      </c>
      <c r="C146" s="201" t="s">
        <v>29</v>
      </c>
      <c r="D146" s="200">
        <v>1</v>
      </c>
      <c r="E146" s="460"/>
      <c r="F146" s="197"/>
      <c r="H146" s="528"/>
      <c r="I146" s="491"/>
      <c r="J146" s="527"/>
      <c r="K146" s="528"/>
      <c r="L146" s="528"/>
    </row>
    <row r="147" spans="1:12" s="68" customFormat="1" ht="27">
      <c r="A147" s="138"/>
      <c r="B147" s="203" t="s">
        <v>110</v>
      </c>
      <c r="C147" s="201" t="s">
        <v>29</v>
      </c>
      <c r="D147" s="200">
        <v>3</v>
      </c>
      <c r="E147" s="460"/>
      <c r="F147" s="197"/>
      <c r="H147" s="526"/>
      <c r="I147" s="491"/>
      <c r="J147" s="527"/>
      <c r="K147" s="526"/>
      <c r="L147" s="526"/>
    </row>
    <row r="148" spans="1:12" s="68" customFormat="1" ht="27">
      <c r="A148" s="138"/>
      <c r="B148" s="204" t="s">
        <v>111</v>
      </c>
      <c r="C148" s="201" t="s">
        <v>29</v>
      </c>
      <c r="D148" s="200">
        <v>3</v>
      </c>
      <c r="E148" s="460"/>
      <c r="F148" s="197"/>
      <c r="H148" s="526"/>
      <c r="I148" s="491"/>
      <c r="J148" s="527"/>
      <c r="K148" s="526"/>
      <c r="L148" s="526"/>
    </row>
    <row r="149" spans="1:12" s="68" customFormat="1" ht="21.75" customHeight="1">
      <c r="A149" s="138"/>
      <c r="B149" s="204" t="s">
        <v>138</v>
      </c>
      <c r="C149" s="201" t="s">
        <v>29</v>
      </c>
      <c r="D149" s="200">
        <v>2</v>
      </c>
      <c r="E149" s="460"/>
      <c r="F149" s="197"/>
      <c r="H149" s="526"/>
      <c r="I149" s="491"/>
      <c r="J149" s="527"/>
      <c r="K149" s="526"/>
      <c r="L149" s="526"/>
    </row>
    <row r="150" spans="1:12" s="68" customFormat="1" ht="21.75" customHeight="1">
      <c r="A150" s="138"/>
      <c r="B150" s="204" t="s">
        <v>139</v>
      </c>
      <c r="C150" s="201" t="s">
        <v>29</v>
      </c>
      <c r="D150" s="200">
        <v>1</v>
      </c>
      <c r="E150" s="460"/>
      <c r="F150" s="197"/>
      <c r="H150" s="526"/>
      <c r="I150" s="491"/>
      <c r="J150" s="527"/>
      <c r="K150" s="526"/>
      <c r="L150" s="526"/>
    </row>
    <row r="151" spans="1:12" s="68" customFormat="1" ht="21.75" customHeight="1">
      <c r="A151" s="138"/>
      <c r="B151" s="204" t="s">
        <v>113</v>
      </c>
      <c r="C151" s="201" t="s">
        <v>29</v>
      </c>
      <c r="D151" s="200">
        <v>1</v>
      </c>
      <c r="E151" s="460"/>
      <c r="F151" s="197"/>
      <c r="H151" s="526"/>
      <c r="I151" s="491"/>
      <c r="J151" s="527"/>
      <c r="K151" s="526"/>
      <c r="L151" s="526"/>
    </row>
    <row r="152" spans="1:12" s="68" customFormat="1" ht="21.75" customHeight="1">
      <c r="A152" s="138"/>
      <c r="B152" s="204" t="s">
        <v>114</v>
      </c>
      <c r="C152" s="201" t="s">
        <v>29</v>
      </c>
      <c r="D152" s="200">
        <v>1</v>
      </c>
      <c r="E152" s="460"/>
      <c r="F152" s="197"/>
      <c r="H152" s="526"/>
      <c r="I152" s="491"/>
      <c r="J152" s="527"/>
      <c r="K152" s="526"/>
      <c r="L152" s="526"/>
    </row>
    <row r="153" spans="1:12" ht="16.5" customHeight="1">
      <c r="A153" s="192">
        <v>16</v>
      </c>
      <c r="B153" s="195" t="s">
        <v>140</v>
      </c>
      <c r="C153" s="193" t="s">
        <v>49</v>
      </c>
      <c r="D153" s="194">
        <v>1</v>
      </c>
      <c r="E153" s="461"/>
      <c r="F153" s="197"/>
      <c r="H153" s="62"/>
      <c r="I153" s="529"/>
      <c r="J153" s="527"/>
      <c r="K153" s="62"/>
      <c r="L153" s="62"/>
    </row>
    <row r="154" spans="1:12" s="144" customFormat="1" ht="21" customHeight="1">
      <c r="A154" s="138"/>
      <c r="B154" s="198" t="s">
        <v>121</v>
      </c>
      <c r="C154" s="199" t="s">
        <v>29</v>
      </c>
      <c r="D154" s="200">
        <v>1</v>
      </c>
      <c r="E154" s="460"/>
      <c r="F154" s="197"/>
      <c r="H154" s="528"/>
      <c r="I154" s="491"/>
      <c r="J154" s="527"/>
      <c r="K154" s="528"/>
      <c r="L154" s="528"/>
    </row>
    <row r="155" spans="1:12" s="68" customFormat="1" ht="21" customHeight="1">
      <c r="A155" s="138"/>
      <c r="B155" s="205" t="s">
        <v>124</v>
      </c>
      <c r="C155" s="199" t="s">
        <v>21</v>
      </c>
      <c r="D155" s="200">
        <v>3</v>
      </c>
      <c r="E155" s="460"/>
      <c r="F155" s="197"/>
      <c r="H155" s="526"/>
      <c r="I155" s="491"/>
      <c r="J155" s="527"/>
      <c r="K155" s="526"/>
      <c r="L155" s="526"/>
    </row>
    <row r="156" spans="1:12" s="68" customFormat="1" ht="21" customHeight="1">
      <c r="A156" s="138"/>
      <c r="B156" s="205" t="s">
        <v>104</v>
      </c>
      <c r="C156" s="199" t="s">
        <v>105</v>
      </c>
      <c r="D156" s="200">
        <v>14</v>
      </c>
      <c r="E156" s="460"/>
      <c r="F156" s="197"/>
      <c r="H156" s="526"/>
      <c r="I156" s="491"/>
      <c r="J156" s="527"/>
      <c r="K156" s="526"/>
      <c r="L156" s="526"/>
    </row>
    <row r="157" spans="1:12" s="144" customFormat="1" ht="21" customHeight="1">
      <c r="A157" s="138"/>
      <c r="B157" s="180" t="s">
        <v>99</v>
      </c>
      <c r="C157" s="201" t="s">
        <v>29</v>
      </c>
      <c r="D157" s="200">
        <v>1</v>
      </c>
      <c r="E157" s="460"/>
      <c r="F157" s="197"/>
      <c r="H157" s="528"/>
      <c r="I157" s="491"/>
      <c r="J157" s="527"/>
      <c r="K157" s="528"/>
      <c r="L157" s="528"/>
    </row>
    <row r="158" spans="1:12" s="68" customFormat="1" ht="27">
      <c r="A158" s="138"/>
      <c r="B158" s="203" t="s">
        <v>110</v>
      </c>
      <c r="C158" s="201" t="s">
        <v>29</v>
      </c>
      <c r="D158" s="200">
        <v>6</v>
      </c>
      <c r="E158" s="460"/>
      <c r="F158" s="197"/>
      <c r="H158" s="526"/>
      <c r="I158" s="491"/>
      <c r="J158" s="527"/>
      <c r="K158" s="526"/>
      <c r="L158" s="526"/>
    </row>
    <row r="159" spans="1:12" s="68" customFormat="1" ht="27">
      <c r="A159" s="138"/>
      <c r="B159" s="204" t="s">
        <v>111</v>
      </c>
      <c r="C159" s="201" t="s">
        <v>29</v>
      </c>
      <c r="D159" s="200">
        <v>6</v>
      </c>
      <c r="E159" s="460"/>
      <c r="F159" s="197"/>
      <c r="H159" s="526"/>
      <c r="I159" s="491"/>
      <c r="J159" s="527"/>
      <c r="K159" s="526"/>
      <c r="L159" s="526"/>
    </row>
    <row r="160" spans="1:12" s="68" customFormat="1" ht="18" customHeight="1">
      <c r="A160" s="138"/>
      <c r="B160" s="204" t="s">
        <v>142</v>
      </c>
      <c r="C160" s="201" t="s">
        <v>29</v>
      </c>
      <c r="D160" s="200">
        <v>2</v>
      </c>
      <c r="E160" s="460"/>
      <c r="F160" s="197"/>
      <c r="H160" s="526"/>
      <c r="I160" s="491"/>
      <c r="J160" s="527"/>
      <c r="K160" s="526"/>
      <c r="L160" s="526"/>
    </row>
    <row r="161" spans="1:12" s="68" customFormat="1" ht="18" customHeight="1">
      <c r="A161" s="138"/>
      <c r="B161" s="204" t="s">
        <v>141</v>
      </c>
      <c r="C161" s="201" t="s">
        <v>29</v>
      </c>
      <c r="D161" s="200">
        <v>2</v>
      </c>
      <c r="E161" s="460"/>
      <c r="F161" s="197"/>
      <c r="H161" s="526"/>
      <c r="I161" s="491"/>
      <c r="J161" s="527"/>
      <c r="K161" s="526"/>
      <c r="L161" s="526"/>
    </row>
    <row r="162" spans="1:12" s="68" customFormat="1" ht="18" customHeight="1">
      <c r="A162" s="138"/>
      <c r="B162" s="204" t="s">
        <v>139</v>
      </c>
      <c r="C162" s="201" t="s">
        <v>29</v>
      </c>
      <c r="D162" s="200">
        <v>2</v>
      </c>
      <c r="E162" s="460"/>
      <c r="F162" s="197"/>
      <c r="H162" s="526"/>
      <c r="I162" s="491"/>
      <c r="J162" s="527"/>
      <c r="K162" s="526"/>
      <c r="L162" s="526"/>
    </row>
    <row r="163" spans="1:12" s="68" customFormat="1" ht="18" customHeight="1">
      <c r="A163" s="138"/>
      <c r="B163" s="204" t="s">
        <v>113</v>
      </c>
      <c r="C163" s="201" t="s">
        <v>29</v>
      </c>
      <c r="D163" s="200">
        <v>3</v>
      </c>
      <c r="E163" s="460"/>
      <c r="F163" s="197"/>
      <c r="H163" s="526"/>
      <c r="I163" s="491"/>
      <c r="J163" s="527"/>
      <c r="K163" s="526"/>
      <c r="L163" s="526"/>
    </row>
    <row r="164" spans="1:12" s="68" customFormat="1" ht="18" customHeight="1">
      <c r="A164" s="138"/>
      <c r="B164" s="204" t="s">
        <v>114</v>
      </c>
      <c r="C164" s="201" t="s">
        <v>29</v>
      </c>
      <c r="D164" s="200">
        <v>3</v>
      </c>
      <c r="E164" s="460"/>
      <c r="F164" s="197"/>
      <c r="H164" s="526"/>
      <c r="I164" s="491"/>
      <c r="J164" s="527"/>
      <c r="K164" s="526"/>
      <c r="L164" s="526"/>
    </row>
    <row r="165" spans="1:12" ht="16.5" customHeight="1">
      <c r="A165" s="192">
        <v>17</v>
      </c>
      <c r="B165" s="195" t="s">
        <v>143</v>
      </c>
      <c r="C165" s="193" t="s">
        <v>49</v>
      </c>
      <c r="D165" s="194">
        <v>1</v>
      </c>
      <c r="E165" s="461"/>
      <c r="F165" s="197"/>
      <c r="H165" s="62"/>
      <c r="I165" s="529"/>
      <c r="J165" s="527"/>
      <c r="K165" s="62"/>
      <c r="L165" s="62"/>
    </row>
    <row r="166" spans="1:12" s="144" customFormat="1" ht="20.25" customHeight="1">
      <c r="A166" s="138"/>
      <c r="B166" s="198" t="s">
        <v>144</v>
      </c>
      <c r="C166" s="199" t="s">
        <v>29</v>
      </c>
      <c r="D166" s="200">
        <v>1</v>
      </c>
      <c r="E166" s="460"/>
      <c r="F166" s="197"/>
      <c r="H166" s="528"/>
      <c r="I166" s="491"/>
      <c r="J166" s="527"/>
      <c r="K166" s="528"/>
      <c r="L166" s="528"/>
    </row>
    <row r="167" spans="1:12" s="68" customFormat="1" ht="20.25" customHeight="1">
      <c r="A167" s="138"/>
      <c r="B167" s="205" t="s">
        <v>122</v>
      </c>
      <c r="C167" s="199" t="s">
        <v>21</v>
      </c>
      <c r="D167" s="200">
        <v>3</v>
      </c>
      <c r="E167" s="460"/>
      <c r="F167" s="197"/>
      <c r="H167" s="526"/>
      <c r="I167" s="491"/>
      <c r="J167" s="527"/>
      <c r="K167" s="526"/>
      <c r="L167" s="526"/>
    </row>
    <row r="168" spans="1:12" s="68" customFormat="1" ht="20.25" customHeight="1">
      <c r="A168" s="138"/>
      <c r="B168" s="205" t="s">
        <v>104</v>
      </c>
      <c r="C168" s="199" t="s">
        <v>105</v>
      </c>
      <c r="D168" s="200">
        <v>4</v>
      </c>
      <c r="E168" s="460"/>
      <c r="F168" s="197"/>
      <c r="H168" s="526"/>
      <c r="I168" s="491"/>
      <c r="J168" s="527"/>
      <c r="K168" s="526"/>
      <c r="L168" s="526"/>
    </row>
    <row r="169" spans="1:12" s="144" customFormat="1" ht="20.25" customHeight="1">
      <c r="A169" s="138"/>
      <c r="B169" s="180" t="s">
        <v>109</v>
      </c>
      <c r="C169" s="201" t="s">
        <v>29</v>
      </c>
      <c r="D169" s="200">
        <v>1</v>
      </c>
      <c r="E169" s="460"/>
      <c r="F169" s="197"/>
      <c r="H169" s="528"/>
      <c r="I169" s="491"/>
      <c r="J169" s="527"/>
      <c r="K169" s="528"/>
      <c r="L169" s="528"/>
    </row>
    <row r="170" spans="1:12" s="68" customFormat="1" ht="27">
      <c r="A170" s="138"/>
      <c r="B170" s="203" t="s">
        <v>110</v>
      </c>
      <c r="C170" s="201" t="s">
        <v>29</v>
      </c>
      <c r="D170" s="200">
        <v>2</v>
      </c>
      <c r="E170" s="460"/>
      <c r="F170" s="197"/>
      <c r="H170" s="526"/>
      <c r="I170" s="491"/>
      <c r="J170" s="527"/>
      <c r="K170" s="526"/>
      <c r="L170" s="526"/>
    </row>
    <row r="171" spans="1:12" s="68" customFormat="1" ht="27">
      <c r="A171" s="138"/>
      <c r="B171" s="204" t="s">
        <v>111</v>
      </c>
      <c r="C171" s="201" t="s">
        <v>29</v>
      </c>
      <c r="D171" s="200">
        <v>2</v>
      </c>
      <c r="E171" s="460"/>
      <c r="F171" s="197"/>
      <c r="H171" s="526"/>
      <c r="I171" s="491"/>
      <c r="J171" s="527"/>
      <c r="K171" s="526"/>
      <c r="L171" s="526"/>
    </row>
    <row r="172" spans="1:12" s="68" customFormat="1" ht="16.5" customHeight="1">
      <c r="A172" s="138"/>
      <c r="B172" s="206" t="s">
        <v>146</v>
      </c>
      <c r="C172" s="201" t="s">
        <v>29</v>
      </c>
      <c r="D172" s="200">
        <v>2</v>
      </c>
      <c r="E172" s="460"/>
      <c r="F172" s="197"/>
      <c r="H172" s="526"/>
      <c r="I172" s="491"/>
      <c r="J172" s="527"/>
      <c r="K172" s="526"/>
      <c r="L172" s="526"/>
    </row>
    <row r="173" spans="1:12" s="68" customFormat="1" ht="16.5" customHeight="1">
      <c r="A173" s="138"/>
      <c r="B173" s="204" t="s">
        <v>114</v>
      </c>
      <c r="C173" s="201" t="s">
        <v>29</v>
      </c>
      <c r="D173" s="200">
        <v>2</v>
      </c>
      <c r="E173" s="460"/>
      <c r="F173" s="197"/>
      <c r="H173" s="526"/>
      <c r="I173" s="491"/>
      <c r="J173" s="527"/>
      <c r="K173" s="526"/>
      <c r="L173" s="526"/>
    </row>
    <row r="174" spans="1:12" s="68" customFormat="1" ht="16.5" customHeight="1">
      <c r="A174" s="138"/>
      <c r="B174" s="204" t="s">
        <v>145</v>
      </c>
      <c r="C174" s="201" t="s">
        <v>29</v>
      </c>
      <c r="D174" s="200">
        <v>17</v>
      </c>
      <c r="E174" s="460"/>
      <c r="F174" s="197"/>
      <c r="H174" s="526"/>
      <c r="I174" s="491"/>
      <c r="J174" s="527"/>
      <c r="K174" s="526"/>
      <c r="L174" s="526"/>
    </row>
    <row r="175" spans="1:12" ht="27">
      <c r="A175" s="73">
        <v>18</v>
      </c>
      <c r="B175" s="74" t="s">
        <v>32</v>
      </c>
      <c r="C175" s="215" t="s">
        <v>7</v>
      </c>
      <c r="D175" s="76">
        <v>454</v>
      </c>
      <c r="E175" s="462"/>
      <c r="F175" s="77"/>
      <c r="H175" s="62"/>
      <c r="I175" s="19"/>
      <c r="J175" s="527"/>
      <c r="K175" s="62"/>
      <c r="L175" s="62"/>
    </row>
    <row r="176" spans="1:12" ht="20.25" customHeight="1">
      <c r="A176" s="73">
        <v>19</v>
      </c>
      <c r="B176" s="74" t="s">
        <v>825</v>
      </c>
      <c r="C176" s="215" t="s">
        <v>7</v>
      </c>
      <c r="D176" s="112">
        <v>8</v>
      </c>
      <c r="E176" s="462"/>
      <c r="F176" s="77"/>
      <c r="H176" s="62"/>
      <c r="I176" s="19"/>
      <c r="J176" s="527"/>
      <c r="K176" s="62"/>
      <c r="L176" s="62"/>
    </row>
    <row r="177" spans="1:12" ht="20.25" customHeight="1">
      <c r="A177" s="73">
        <v>20</v>
      </c>
      <c r="B177" s="74" t="s">
        <v>826</v>
      </c>
      <c r="C177" s="215" t="s">
        <v>7</v>
      </c>
      <c r="D177" s="112">
        <v>21</v>
      </c>
      <c r="E177" s="462"/>
      <c r="F177" s="77"/>
      <c r="H177" s="62"/>
      <c r="I177" s="19"/>
      <c r="J177" s="527"/>
      <c r="K177" s="62"/>
      <c r="L177" s="62"/>
    </row>
    <row r="178" spans="1:12" ht="20.25" customHeight="1">
      <c r="A178" s="73">
        <v>21</v>
      </c>
      <c r="B178" s="74" t="s">
        <v>827</v>
      </c>
      <c r="C178" s="215" t="s">
        <v>7</v>
      </c>
      <c r="D178" s="112">
        <v>49</v>
      </c>
      <c r="E178" s="462"/>
      <c r="F178" s="77"/>
      <c r="H178" s="62"/>
      <c r="I178" s="19"/>
      <c r="J178" s="527"/>
      <c r="K178" s="62"/>
      <c r="L178" s="62"/>
    </row>
    <row r="179" spans="1:12" s="44" customFormat="1" ht="20.25" customHeight="1">
      <c r="A179" s="73">
        <v>22</v>
      </c>
      <c r="B179" s="74" t="s">
        <v>45</v>
      </c>
      <c r="C179" s="75" t="s">
        <v>7</v>
      </c>
      <c r="D179" s="76">
        <v>1</v>
      </c>
      <c r="E179" s="462"/>
      <c r="F179" s="77"/>
      <c r="H179" s="530"/>
      <c r="I179" s="18"/>
      <c r="J179" s="527"/>
      <c r="K179" s="530"/>
      <c r="L179" s="530"/>
    </row>
    <row r="180" spans="1:12" ht="20.25" customHeight="1">
      <c r="A180" s="73">
        <v>23</v>
      </c>
      <c r="B180" s="74" t="s">
        <v>33</v>
      </c>
      <c r="C180" s="75" t="s">
        <v>7</v>
      </c>
      <c r="D180" s="76">
        <v>6</v>
      </c>
      <c r="E180" s="462"/>
      <c r="F180" s="77"/>
      <c r="H180" s="62"/>
      <c r="I180" s="19"/>
      <c r="J180" s="527"/>
      <c r="K180" s="62"/>
      <c r="L180" s="62"/>
    </row>
    <row r="181" spans="1:12" s="15" customFormat="1" ht="20.25" customHeight="1">
      <c r="A181" s="73">
        <v>24</v>
      </c>
      <c r="B181" s="111" t="s">
        <v>192</v>
      </c>
      <c r="C181" s="73" t="s">
        <v>29</v>
      </c>
      <c r="D181" s="216">
        <v>550</v>
      </c>
      <c r="E181" s="462"/>
      <c r="F181" s="77"/>
      <c r="H181" s="505"/>
      <c r="I181" s="19"/>
      <c r="J181" s="527"/>
      <c r="K181" s="505"/>
      <c r="L181" s="505"/>
    </row>
    <row r="182" spans="1:12" s="15" customFormat="1" ht="15.75" customHeight="1">
      <c r="A182" s="73">
        <v>25</v>
      </c>
      <c r="B182" s="111" t="s">
        <v>193</v>
      </c>
      <c r="C182" s="73" t="s">
        <v>29</v>
      </c>
      <c r="D182" s="216">
        <v>19</v>
      </c>
      <c r="E182" s="462"/>
      <c r="F182" s="77"/>
      <c r="H182" s="505"/>
      <c r="I182" s="19"/>
      <c r="J182" s="527"/>
      <c r="K182" s="505"/>
      <c r="L182" s="505"/>
    </row>
    <row r="183" spans="1:12" s="68" customFormat="1" ht="31.5" customHeight="1">
      <c r="A183" s="138">
        <v>26</v>
      </c>
      <c r="B183" s="380" t="s">
        <v>828</v>
      </c>
      <c r="C183" s="138" t="s">
        <v>29</v>
      </c>
      <c r="D183" s="130">
        <v>13</v>
      </c>
      <c r="E183" s="219"/>
      <c r="F183" s="130"/>
      <c r="H183" s="526"/>
      <c r="I183" s="531"/>
      <c r="J183" s="527"/>
      <c r="K183" s="526"/>
      <c r="L183" s="526"/>
    </row>
    <row r="184" spans="1:12" s="68" customFormat="1" ht="16.5" customHeight="1">
      <c r="A184" s="138">
        <v>27</v>
      </c>
      <c r="B184" s="381" t="s">
        <v>147</v>
      </c>
      <c r="C184" s="138" t="s">
        <v>29</v>
      </c>
      <c r="D184" s="155">
        <v>303</v>
      </c>
      <c r="E184" s="219"/>
      <c r="F184" s="130"/>
      <c r="H184" s="526"/>
      <c r="I184" s="531"/>
      <c r="J184" s="527"/>
      <c r="K184" s="526"/>
      <c r="L184" s="526"/>
    </row>
    <row r="185" spans="1:12" s="68" customFormat="1" ht="34.5" customHeight="1">
      <c r="A185" s="138">
        <v>28</v>
      </c>
      <c r="B185" s="382" t="s">
        <v>829</v>
      </c>
      <c r="C185" s="138" t="s">
        <v>29</v>
      </c>
      <c r="D185" s="130">
        <v>213</v>
      </c>
      <c r="E185" s="219"/>
      <c r="F185" s="130"/>
      <c r="H185" s="526"/>
      <c r="I185" s="531"/>
      <c r="J185" s="527"/>
      <c r="K185" s="526"/>
      <c r="L185" s="526"/>
    </row>
    <row r="186" spans="1:12" s="68" customFormat="1" ht="25.5" customHeight="1">
      <c r="A186" s="138">
        <v>29</v>
      </c>
      <c r="B186" s="382" t="s">
        <v>148</v>
      </c>
      <c r="C186" s="138" t="s">
        <v>29</v>
      </c>
      <c r="D186" s="130">
        <v>564</v>
      </c>
      <c r="E186" s="219"/>
      <c r="F186" s="130"/>
      <c r="H186" s="526"/>
      <c r="I186" s="531"/>
      <c r="J186" s="527"/>
      <c r="K186" s="526"/>
      <c r="L186" s="526"/>
    </row>
    <row r="187" spans="1:12" s="68" customFormat="1" ht="34.5" customHeight="1">
      <c r="A187" s="138">
        <v>30</v>
      </c>
      <c r="B187" s="382" t="s">
        <v>149</v>
      </c>
      <c r="C187" s="138" t="s">
        <v>29</v>
      </c>
      <c r="D187" s="130">
        <v>74</v>
      </c>
      <c r="E187" s="219"/>
      <c r="F187" s="130"/>
      <c r="H187" s="526"/>
      <c r="I187" s="531"/>
      <c r="J187" s="527"/>
      <c r="K187" s="526"/>
      <c r="L187" s="526"/>
    </row>
    <row r="188" spans="1:12" s="68" customFormat="1" ht="23.25" customHeight="1">
      <c r="A188" s="138">
        <v>31</v>
      </c>
      <c r="B188" s="382" t="s">
        <v>150</v>
      </c>
      <c r="C188" s="138" t="s">
        <v>29</v>
      </c>
      <c r="D188" s="130">
        <v>41</v>
      </c>
      <c r="E188" s="219"/>
      <c r="F188" s="130"/>
      <c r="H188" s="526"/>
      <c r="I188" s="531"/>
      <c r="J188" s="527"/>
      <c r="K188" s="526"/>
      <c r="L188" s="526"/>
    </row>
    <row r="189" spans="1:12" s="68" customFormat="1" ht="34.5" customHeight="1">
      <c r="A189" s="138">
        <v>32</v>
      </c>
      <c r="B189" s="382" t="s">
        <v>151</v>
      </c>
      <c r="C189" s="138" t="s">
        <v>29</v>
      </c>
      <c r="D189" s="130">
        <v>4</v>
      </c>
      <c r="E189" s="219"/>
      <c r="F189" s="130"/>
      <c r="H189" s="526"/>
      <c r="I189" s="531"/>
      <c r="J189" s="527"/>
      <c r="K189" s="526"/>
      <c r="L189" s="526"/>
    </row>
    <row r="190" spans="1:12" s="68" customFormat="1" ht="34.5" customHeight="1">
      <c r="A190" s="138">
        <v>33</v>
      </c>
      <c r="B190" s="382" t="s">
        <v>830</v>
      </c>
      <c r="C190" s="138" t="s">
        <v>29</v>
      </c>
      <c r="D190" s="130">
        <v>10</v>
      </c>
      <c r="E190" s="219"/>
      <c r="F190" s="130"/>
      <c r="H190" s="526"/>
      <c r="I190" s="531"/>
      <c r="J190" s="527"/>
      <c r="K190" s="526"/>
      <c r="L190" s="526"/>
    </row>
    <row r="191" spans="1:12" s="68" customFormat="1" ht="34.5" customHeight="1">
      <c r="A191" s="138">
        <v>34</v>
      </c>
      <c r="B191" s="382" t="s">
        <v>831</v>
      </c>
      <c r="C191" s="138" t="s">
        <v>29</v>
      </c>
      <c r="D191" s="130">
        <v>8</v>
      </c>
      <c r="E191" s="219"/>
      <c r="F191" s="130"/>
      <c r="H191" s="526"/>
      <c r="I191" s="531"/>
      <c r="J191" s="527"/>
      <c r="K191" s="526"/>
      <c r="L191" s="526"/>
    </row>
    <row r="192" spans="1:12" s="68" customFormat="1" ht="34.5" customHeight="1">
      <c r="A192" s="138">
        <v>35</v>
      </c>
      <c r="B192" s="382" t="s">
        <v>832</v>
      </c>
      <c r="C192" s="138" t="s">
        <v>29</v>
      </c>
      <c r="D192" s="130">
        <v>72</v>
      </c>
      <c r="E192" s="219"/>
      <c r="F192" s="130"/>
      <c r="H192" s="526"/>
      <c r="I192" s="531"/>
      <c r="J192" s="527"/>
      <c r="K192" s="526"/>
      <c r="L192" s="526"/>
    </row>
    <row r="193" spans="1:12" s="68" customFormat="1" ht="34.5" customHeight="1">
      <c r="A193" s="138">
        <v>36</v>
      </c>
      <c r="B193" s="382" t="s">
        <v>833</v>
      </c>
      <c r="C193" s="138" t="s">
        <v>29</v>
      </c>
      <c r="D193" s="130">
        <v>17</v>
      </c>
      <c r="E193" s="219"/>
      <c r="F193" s="130"/>
      <c r="H193" s="526"/>
      <c r="I193" s="531"/>
      <c r="J193" s="527"/>
      <c r="K193" s="526"/>
      <c r="L193" s="526"/>
    </row>
    <row r="194" spans="1:12" s="68" customFormat="1" ht="34.5" customHeight="1">
      <c r="A194" s="138">
        <v>37</v>
      </c>
      <c r="B194" s="382" t="s">
        <v>834</v>
      </c>
      <c r="C194" s="138" t="s">
        <v>29</v>
      </c>
      <c r="D194" s="130">
        <v>14</v>
      </c>
      <c r="E194" s="219"/>
      <c r="F194" s="130"/>
      <c r="H194" s="526"/>
      <c r="I194" s="531"/>
      <c r="J194" s="527"/>
      <c r="K194" s="526"/>
      <c r="L194" s="526"/>
    </row>
    <row r="195" spans="1:12" s="68" customFormat="1" ht="20.25" customHeight="1">
      <c r="A195" s="138">
        <v>38</v>
      </c>
      <c r="B195" s="382" t="s">
        <v>835</v>
      </c>
      <c r="C195" s="138" t="s">
        <v>29</v>
      </c>
      <c r="D195" s="130">
        <v>18</v>
      </c>
      <c r="E195" s="219"/>
      <c r="F195" s="130"/>
      <c r="H195" s="526"/>
      <c r="I195" s="531"/>
      <c r="J195" s="527"/>
      <c r="K195" s="526"/>
      <c r="L195" s="526"/>
    </row>
    <row r="196" spans="1:12" s="68" customFormat="1" ht="16.5" customHeight="1">
      <c r="A196" s="138">
        <v>39</v>
      </c>
      <c r="B196" s="381" t="s">
        <v>153</v>
      </c>
      <c r="C196" s="138" t="s">
        <v>29</v>
      </c>
      <c r="D196" s="155">
        <v>6</v>
      </c>
      <c r="E196" s="219"/>
      <c r="F196" s="130"/>
      <c r="H196" s="526"/>
      <c r="I196" s="531"/>
      <c r="J196" s="527"/>
      <c r="K196" s="526"/>
      <c r="L196" s="526"/>
    </row>
    <row r="197" spans="1:10" s="46" customFormat="1" ht="19.5" customHeight="1">
      <c r="A197" s="75">
        <v>40</v>
      </c>
      <c r="B197" s="74" t="s">
        <v>152</v>
      </c>
      <c r="C197" s="75" t="s">
        <v>7</v>
      </c>
      <c r="D197" s="75">
        <v>11</v>
      </c>
      <c r="E197" s="462"/>
      <c r="F197" s="76"/>
      <c r="I197" s="29"/>
      <c r="J197" s="527"/>
    </row>
    <row r="198" spans="1:12" ht="33.75" customHeight="1">
      <c r="A198" s="73">
        <v>41</v>
      </c>
      <c r="B198" s="102" t="s">
        <v>836</v>
      </c>
      <c r="C198" s="73" t="s">
        <v>28</v>
      </c>
      <c r="D198" s="77">
        <v>13214</v>
      </c>
      <c r="E198" s="462"/>
      <c r="F198" s="77"/>
      <c r="H198" s="62"/>
      <c r="I198" s="19"/>
      <c r="J198" s="527"/>
      <c r="K198" s="62"/>
      <c r="L198" s="62"/>
    </row>
    <row r="199" spans="1:12" ht="27">
      <c r="A199" s="73">
        <v>42</v>
      </c>
      <c r="B199" s="74" t="s">
        <v>837</v>
      </c>
      <c r="C199" s="75" t="s">
        <v>21</v>
      </c>
      <c r="D199" s="77">
        <f>SUM(D201:D216)</f>
        <v>17861</v>
      </c>
      <c r="E199" s="462"/>
      <c r="F199" s="77"/>
      <c r="H199" s="532"/>
      <c r="I199" s="18"/>
      <c r="J199" s="527"/>
      <c r="K199" s="532"/>
      <c r="L199" s="532"/>
    </row>
    <row r="200" spans="1:12" s="37" customFormat="1" ht="13.5">
      <c r="A200" s="73"/>
      <c r="B200" s="111" t="s">
        <v>5</v>
      </c>
      <c r="C200" s="73"/>
      <c r="D200" s="77"/>
      <c r="E200" s="462"/>
      <c r="F200" s="77"/>
      <c r="H200" s="533"/>
      <c r="I200" s="18"/>
      <c r="J200" s="527"/>
      <c r="K200" s="533"/>
      <c r="L200" s="533"/>
    </row>
    <row r="201" spans="1:12" s="37" customFormat="1" ht="27">
      <c r="A201" s="73"/>
      <c r="B201" s="102" t="s">
        <v>163</v>
      </c>
      <c r="C201" s="73" t="s">
        <v>21</v>
      </c>
      <c r="D201" s="77">
        <v>80</v>
      </c>
      <c r="E201" s="462"/>
      <c r="F201" s="77"/>
      <c r="H201" s="533"/>
      <c r="I201" s="18"/>
      <c r="J201" s="527"/>
      <c r="K201" s="533"/>
      <c r="L201" s="533"/>
    </row>
    <row r="202" spans="1:12" s="37" customFormat="1" ht="27">
      <c r="A202" s="73"/>
      <c r="B202" s="102" t="s">
        <v>164</v>
      </c>
      <c r="C202" s="73" t="s">
        <v>21</v>
      </c>
      <c r="D202" s="77">
        <v>50</v>
      </c>
      <c r="E202" s="462"/>
      <c r="F202" s="77"/>
      <c r="H202" s="533"/>
      <c r="I202" s="18"/>
      <c r="J202" s="527"/>
      <c r="K202" s="533"/>
      <c r="L202" s="533"/>
    </row>
    <row r="203" spans="1:12" s="37" customFormat="1" ht="27">
      <c r="A203" s="73"/>
      <c r="B203" s="102" t="s">
        <v>165</v>
      </c>
      <c r="C203" s="73" t="s">
        <v>21</v>
      </c>
      <c r="D203" s="77">
        <v>20</v>
      </c>
      <c r="E203" s="462"/>
      <c r="F203" s="77"/>
      <c r="H203" s="533"/>
      <c r="I203" s="18"/>
      <c r="J203" s="527"/>
      <c r="K203" s="533"/>
      <c r="L203" s="533"/>
    </row>
    <row r="204" spans="1:12" s="37" customFormat="1" ht="27">
      <c r="A204" s="73"/>
      <c r="B204" s="102" t="s">
        <v>166</v>
      </c>
      <c r="C204" s="73" t="s">
        <v>21</v>
      </c>
      <c r="D204" s="77">
        <v>10</v>
      </c>
      <c r="E204" s="462"/>
      <c r="F204" s="77"/>
      <c r="H204" s="533"/>
      <c r="I204" s="18"/>
      <c r="J204" s="527"/>
      <c r="K204" s="533"/>
      <c r="L204" s="533"/>
    </row>
    <row r="205" spans="1:12" s="37" customFormat="1" ht="27">
      <c r="A205" s="73"/>
      <c r="B205" s="102" t="s">
        <v>167</v>
      </c>
      <c r="C205" s="73" t="s">
        <v>21</v>
      </c>
      <c r="D205" s="77">
        <v>110</v>
      </c>
      <c r="E205" s="462"/>
      <c r="F205" s="77"/>
      <c r="H205" s="533"/>
      <c r="I205" s="18"/>
      <c r="J205" s="527"/>
      <c r="K205" s="533"/>
      <c r="L205" s="533"/>
    </row>
    <row r="206" spans="1:12" s="37" customFormat="1" ht="27">
      <c r="A206" s="73"/>
      <c r="B206" s="102" t="s">
        <v>168</v>
      </c>
      <c r="C206" s="73" t="s">
        <v>21</v>
      </c>
      <c r="D206" s="77">
        <v>175</v>
      </c>
      <c r="E206" s="462"/>
      <c r="F206" s="77"/>
      <c r="H206" s="533"/>
      <c r="I206" s="18"/>
      <c r="J206" s="527"/>
      <c r="K206" s="533"/>
      <c r="L206" s="533"/>
    </row>
    <row r="207" spans="1:12" s="37" customFormat="1" ht="27">
      <c r="A207" s="73"/>
      <c r="B207" s="102" t="s">
        <v>172</v>
      </c>
      <c r="C207" s="73" t="s">
        <v>21</v>
      </c>
      <c r="D207" s="77">
        <v>135</v>
      </c>
      <c r="E207" s="462"/>
      <c r="F207" s="77"/>
      <c r="H207" s="534"/>
      <c r="I207" s="18"/>
      <c r="J207" s="527"/>
      <c r="K207" s="533"/>
      <c r="L207" s="533"/>
    </row>
    <row r="208" spans="1:12" s="37" customFormat="1" ht="27">
      <c r="A208" s="73"/>
      <c r="B208" s="102" t="s">
        <v>171</v>
      </c>
      <c r="C208" s="73" t="s">
        <v>21</v>
      </c>
      <c r="D208" s="77">
        <v>245</v>
      </c>
      <c r="E208" s="462"/>
      <c r="F208" s="77"/>
      <c r="H208" s="533"/>
      <c r="I208" s="18"/>
      <c r="J208" s="527"/>
      <c r="K208" s="533"/>
      <c r="L208" s="533"/>
    </row>
    <row r="209" spans="1:12" s="37" customFormat="1" ht="27">
      <c r="A209" s="73"/>
      <c r="B209" s="102" t="s">
        <v>170</v>
      </c>
      <c r="C209" s="73" t="s">
        <v>21</v>
      </c>
      <c r="D209" s="77">
        <v>425</v>
      </c>
      <c r="E209" s="462"/>
      <c r="F209" s="77"/>
      <c r="H209" s="533"/>
      <c r="I209" s="18"/>
      <c r="J209" s="527"/>
      <c r="K209" s="533"/>
      <c r="L209" s="533"/>
    </row>
    <row r="210" spans="1:12" s="37" customFormat="1" ht="27">
      <c r="A210" s="73"/>
      <c r="B210" s="102" t="s">
        <v>169</v>
      </c>
      <c r="C210" s="73" t="s">
        <v>21</v>
      </c>
      <c r="D210" s="77">
        <v>500</v>
      </c>
      <c r="E210" s="462"/>
      <c r="F210" s="77"/>
      <c r="H210" s="533"/>
      <c r="I210" s="18"/>
      <c r="J210" s="527"/>
      <c r="K210" s="533"/>
      <c r="L210" s="533"/>
    </row>
    <row r="211" spans="1:12" s="37" customFormat="1" ht="27">
      <c r="A211" s="73"/>
      <c r="B211" s="102" t="s">
        <v>173</v>
      </c>
      <c r="C211" s="73" t="s">
        <v>21</v>
      </c>
      <c r="D211" s="77">
        <v>11200</v>
      </c>
      <c r="E211" s="462"/>
      <c r="F211" s="77"/>
      <c r="H211" s="533"/>
      <c r="I211" s="18"/>
      <c r="J211" s="527"/>
      <c r="K211" s="533"/>
      <c r="L211" s="533"/>
    </row>
    <row r="212" spans="1:12" s="37" customFormat="1" ht="27">
      <c r="A212" s="73"/>
      <c r="B212" s="102" t="s">
        <v>174</v>
      </c>
      <c r="C212" s="73" t="s">
        <v>21</v>
      </c>
      <c r="D212" s="77">
        <v>4486</v>
      </c>
      <c r="E212" s="462"/>
      <c r="F212" s="77"/>
      <c r="H212" s="534"/>
      <c r="I212" s="18"/>
      <c r="J212" s="527"/>
      <c r="K212" s="533"/>
      <c r="L212" s="533"/>
    </row>
    <row r="213" spans="1:12" s="37" customFormat="1" ht="27">
      <c r="A213" s="73"/>
      <c r="B213" s="102" t="s">
        <v>162</v>
      </c>
      <c r="C213" s="73" t="s">
        <v>21</v>
      </c>
      <c r="D213" s="77">
        <v>70</v>
      </c>
      <c r="E213" s="462"/>
      <c r="F213" s="77"/>
      <c r="H213" s="533"/>
      <c r="I213" s="18"/>
      <c r="J213" s="527"/>
      <c r="K213" s="533"/>
      <c r="L213" s="533"/>
    </row>
    <row r="214" spans="1:12" s="37" customFormat="1" ht="27">
      <c r="A214" s="73"/>
      <c r="B214" s="102" t="s">
        <v>161</v>
      </c>
      <c r="C214" s="73" t="s">
        <v>21</v>
      </c>
      <c r="D214" s="77">
        <v>30</v>
      </c>
      <c r="E214" s="462"/>
      <c r="F214" s="77"/>
      <c r="H214" s="533"/>
      <c r="I214" s="18"/>
      <c r="J214" s="527"/>
      <c r="K214" s="533"/>
      <c r="L214" s="533"/>
    </row>
    <row r="215" spans="1:12" s="37" customFormat="1" ht="30.75" customHeight="1">
      <c r="A215" s="73"/>
      <c r="B215" s="102" t="s">
        <v>160</v>
      </c>
      <c r="C215" s="73" t="s">
        <v>21</v>
      </c>
      <c r="D215" s="77">
        <v>125</v>
      </c>
      <c r="E215" s="462"/>
      <c r="F215" s="77"/>
      <c r="H215" s="533"/>
      <c r="I215" s="18"/>
      <c r="J215" s="527"/>
      <c r="K215" s="533"/>
      <c r="L215" s="533"/>
    </row>
    <row r="216" spans="1:12" s="37" customFormat="1" ht="18" customHeight="1">
      <c r="A216" s="73"/>
      <c r="B216" s="102" t="s">
        <v>159</v>
      </c>
      <c r="C216" s="73" t="s">
        <v>21</v>
      </c>
      <c r="D216" s="77">
        <v>200</v>
      </c>
      <c r="E216" s="462"/>
      <c r="F216" s="77"/>
      <c r="H216" s="533"/>
      <c r="I216" s="18"/>
      <c r="J216" s="527"/>
      <c r="K216" s="533"/>
      <c r="L216" s="533"/>
    </row>
    <row r="217" spans="1:12" ht="26.25" customHeight="1">
      <c r="A217" s="73">
        <v>43</v>
      </c>
      <c r="B217" s="74" t="s">
        <v>840</v>
      </c>
      <c r="C217" s="73" t="s">
        <v>21</v>
      </c>
      <c r="D217" s="77">
        <f>SUM(D218:D219)</f>
        <v>17340</v>
      </c>
      <c r="E217" s="462"/>
      <c r="F217" s="77"/>
      <c r="H217" s="532"/>
      <c r="I217" s="18"/>
      <c r="J217" s="527"/>
      <c r="K217" s="532"/>
      <c r="L217" s="532"/>
    </row>
    <row r="218" spans="1:12" s="37" customFormat="1" ht="13.5">
      <c r="A218" s="73"/>
      <c r="B218" s="218" t="s">
        <v>846</v>
      </c>
      <c r="C218" s="73" t="s">
        <v>21</v>
      </c>
      <c r="D218" s="77">
        <v>10620</v>
      </c>
      <c r="E218" s="462"/>
      <c r="F218" s="77"/>
      <c r="H218" s="533"/>
      <c r="I218" s="18"/>
      <c r="J218" s="527"/>
      <c r="K218" s="533"/>
      <c r="L218" s="533"/>
    </row>
    <row r="219" spans="1:12" s="37" customFormat="1" ht="21.75" customHeight="1">
      <c r="A219" s="73"/>
      <c r="B219" s="218" t="s">
        <v>189</v>
      </c>
      <c r="C219" s="73" t="s">
        <v>21</v>
      </c>
      <c r="D219" s="77">
        <v>6720</v>
      </c>
      <c r="E219" s="462"/>
      <c r="F219" s="77"/>
      <c r="H219" s="533"/>
      <c r="I219" s="18"/>
      <c r="J219" s="527"/>
      <c r="K219" s="533"/>
      <c r="L219" s="533"/>
    </row>
    <row r="220" spans="1:12" ht="26.25" customHeight="1">
      <c r="A220" s="73">
        <v>44</v>
      </c>
      <c r="B220" s="74" t="s">
        <v>845</v>
      </c>
      <c r="C220" s="73" t="s">
        <v>21</v>
      </c>
      <c r="D220" s="77">
        <v>50</v>
      </c>
      <c r="E220" s="462"/>
      <c r="F220" s="77"/>
      <c r="H220" s="532"/>
      <c r="I220" s="18"/>
      <c r="J220" s="527"/>
      <c r="K220" s="532"/>
      <c r="L220" s="532"/>
    </row>
    <row r="221" spans="1:12" ht="26.25" customHeight="1">
      <c r="A221" s="73">
        <v>45</v>
      </c>
      <c r="B221" s="74" t="s">
        <v>175</v>
      </c>
      <c r="C221" s="73" t="s">
        <v>21</v>
      </c>
      <c r="D221" s="77">
        <v>90</v>
      </c>
      <c r="E221" s="462"/>
      <c r="F221" s="77"/>
      <c r="H221" s="532"/>
      <c r="I221" s="18"/>
      <c r="J221" s="527"/>
      <c r="K221" s="532"/>
      <c r="L221" s="532"/>
    </row>
    <row r="222" spans="1:12" ht="18" customHeight="1">
      <c r="A222" s="75">
        <v>46</v>
      </c>
      <c r="B222" s="74" t="s">
        <v>841</v>
      </c>
      <c r="C222" s="73" t="s">
        <v>28</v>
      </c>
      <c r="D222" s="216">
        <f>SUM(D223:D225)</f>
        <v>381</v>
      </c>
      <c r="E222" s="462"/>
      <c r="F222" s="77"/>
      <c r="H222" s="62"/>
      <c r="I222" s="18"/>
      <c r="J222" s="527"/>
      <c r="K222" s="62"/>
      <c r="L222" s="62"/>
    </row>
    <row r="223" spans="1:12" s="15" customFormat="1" ht="34.5" customHeight="1">
      <c r="A223" s="75"/>
      <c r="B223" s="217" t="s">
        <v>842</v>
      </c>
      <c r="C223" s="73" t="s">
        <v>28</v>
      </c>
      <c r="D223" s="216">
        <v>200</v>
      </c>
      <c r="E223" s="462"/>
      <c r="F223" s="77"/>
      <c r="H223" s="505"/>
      <c r="I223" s="29"/>
      <c r="J223" s="527"/>
      <c r="K223" s="505"/>
      <c r="L223" s="505"/>
    </row>
    <row r="224" spans="1:12" s="15" customFormat="1" ht="34.5" customHeight="1">
      <c r="A224" s="75"/>
      <c r="B224" s="217" t="s">
        <v>843</v>
      </c>
      <c r="C224" s="73" t="s">
        <v>28</v>
      </c>
      <c r="D224" s="216">
        <v>175</v>
      </c>
      <c r="E224" s="462"/>
      <c r="F224" s="77"/>
      <c r="H224" s="505"/>
      <c r="I224" s="29"/>
      <c r="J224" s="527"/>
      <c r="K224" s="505"/>
      <c r="L224" s="505"/>
    </row>
    <row r="225" spans="1:12" s="15" customFormat="1" ht="28.5" customHeight="1">
      <c r="A225" s="75"/>
      <c r="B225" s="182" t="s">
        <v>844</v>
      </c>
      <c r="C225" s="73" t="s">
        <v>28</v>
      </c>
      <c r="D225" s="216">
        <v>6</v>
      </c>
      <c r="E225" s="462"/>
      <c r="F225" s="77"/>
      <c r="H225" s="505"/>
      <c r="I225" s="29"/>
      <c r="J225" s="527"/>
      <c r="K225" s="505"/>
      <c r="L225" s="505"/>
    </row>
    <row r="226" spans="1:12" s="15" customFormat="1" ht="13.5" customHeight="1">
      <c r="A226" s="75">
        <v>47</v>
      </c>
      <c r="B226" s="111" t="s">
        <v>194</v>
      </c>
      <c r="C226" s="73" t="s">
        <v>29</v>
      </c>
      <c r="D226" s="77">
        <v>1</v>
      </c>
      <c r="E226" s="462"/>
      <c r="F226" s="77"/>
      <c r="H226" s="505"/>
      <c r="I226" s="19"/>
      <c r="J226" s="527"/>
      <c r="K226" s="505"/>
      <c r="L226" s="505"/>
    </row>
    <row r="227" spans="1:12" s="47" customFormat="1" ht="34.5" customHeight="1">
      <c r="A227" s="75">
        <v>48</v>
      </c>
      <c r="B227" s="102" t="s">
        <v>838</v>
      </c>
      <c r="C227" s="75" t="s">
        <v>49</v>
      </c>
      <c r="D227" s="77">
        <v>1</v>
      </c>
      <c r="E227" s="463"/>
      <c r="F227" s="94"/>
      <c r="H227" s="501"/>
      <c r="I227" s="503"/>
      <c r="J227" s="527"/>
      <c r="K227" s="501"/>
      <c r="L227" s="501"/>
    </row>
    <row r="228" spans="1:12" s="47" customFormat="1" ht="21" customHeight="1">
      <c r="A228" s="75">
        <v>49</v>
      </c>
      <c r="B228" s="74" t="s">
        <v>47</v>
      </c>
      <c r="C228" s="75" t="s">
        <v>28</v>
      </c>
      <c r="D228" s="76">
        <v>410</v>
      </c>
      <c r="E228" s="462"/>
      <c r="F228" s="77"/>
      <c r="H228" s="501"/>
      <c r="I228" s="18"/>
      <c r="J228" s="527"/>
      <c r="K228" s="501"/>
      <c r="L228" s="501"/>
    </row>
    <row r="229" spans="1:12" s="47" customFormat="1" ht="18.75" customHeight="1">
      <c r="A229" s="75">
        <v>50</v>
      </c>
      <c r="B229" s="102" t="s">
        <v>158</v>
      </c>
      <c r="C229" s="75" t="s">
        <v>21</v>
      </c>
      <c r="D229" s="77">
        <v>410</v>
      </c>
      <c r="E229" s="462"/>
      <c r="F229" s="77"/>
      <c r="H229" s="501"/>
      <c r="I229" s="19"/>
      <c r="J229" s="527"/>
      <c r="K229" s="501"/>
      <c r="L229" s="501"/>
    </row>
    <row r="230" spans="1:12" s="47" customFormat="1" ht="13.5">
      <c r="A230" s="75"/>
      <c r="B230" s="75" t="s">
        <v>190</v>
      </c>
      <c r="C230" s="75"/>
      <c r="D230" s="77"/>
      <c r="E230" s="462"/>
      <c r="F230" s="77"/>
      <c r="H230" s="501"/>
      <c r="I230" s="19"/>
      <c r="J230" s="527"/>
      <c r="K230" s="501"/>
      <c r="L230" s="501"/>
    </row>
    <row r="231" spans="1:12" s="68" customFormat="1" ht="27">
      <c r="A231" s="138">
        <v>51</v>
      </c>
      <c r="B231" s="182" t="s">
        <v>199</v>
      </c>
      <c r="C231" s="138" t="s">
        <v>29</v>
      </c>
      <c r="D231" s="219">
        <v>17</v>
      </c>
      <c r="E231" s="219"/>
      <c r="F231" s="77"/>
      <c r="H231" s="526"/>
      <c r="I231" s="535"/>
      <c r="J231" s="527"/>
      <c r="K231" s="526"/>
      <c r="L231" s="526"/>
    </row>
    <row r="232" spans="1:12" s="68" customFormat="1" ht="20.25" customHeight="1">
      <c r="A232" s="138">
        <v>52</v>
      </c>
      <c r="B232" s="182" t="s">
        <v>198</v>
      </c>
      <c r="C232" s="209" t="s">
        <v>28</v>
      </c>
      <c r="D232" s="219">
        <v>34</v>
      </c>
      <c r="E232" s="219"/>
      <c r="F232" s="77"/>
      <c r="H232" s="526"/>
      <c r="I232" s="535"/>
      <c r="J232" s="527"/>
      <c r="K232" s="526"/>
      <c r="L232" s="526"/>
    </row>
    <row r="233" spans="1:12" s="68" customFormat="1" ht="20.25" customHeight="1">
      <c r="A233" s="138">
        <v>53</v>
      </c>
      <c r="B233" s="182" t="s">
        <v>191</v>
      </c>
      <c r="C233" s="209" t="s">
        <v>28</v>
      </c>
      <c r="D233" s="219">
        <v>110</v>
      </c>
      <c r="E233" s="219"/>
      <c r="F233" s="77"/>
      <c r="H233" s="526"/>
      <c r="I233" s="535"/>
      <c r="J233" s="527"/>
      <c r="K233" s="526"/>
      <c r="L233" s="526"/>
    </row>
    <row r="234" spans="1:12" s="68" customFormat="1" ht="27.75" customHeight="1">
      <c r="A234" s="138">
        <v>54</v>
      </c>
      <c r="B234" s="182" t="s">
        <v>197</v>
      </c>
      <c r="C234" s="209" t="s">
        <v>28</v>
      </c>
      <c r="D234" s="384">
        <v>1110</v>
      </c>
      <c r="E234" s="219"/>
      <c r="F234" s="77"/>
      <c r="H234" s="526"/>
      <c r="I234" s="535"/>
      <c r="J234" s="527"/>
      <c r="K234" s="526"/>
      <c r="L234" s="526"/>
    </row>
    <row r="235" spans="1:12" s="68" customFormat="1" ht="13.5">
      <c r="A235" s="138">
        <v>55</v>
      </c>
      <c r="B235" s="182" t="s">
        <v>88</v>
      </c>
      <c r="C235" s="209" t="s">
        <v>28</v>
      </c>
      <c r="D235" s="219">
        <v>605</v>
      </c>
      <c r="E235" s="219"/>
      <c r="F235" s="77"/>
      <c r="H235" s="526"/>
      <c r="I235" s="535"/>
      <c r="J235" s="527"/>
      <c r="K235" s="526"/>
      <c r="L235" s="526"/>
    </row>
    <row r="236" spans="1:12" s="68" customFormat="1" ht="13.5">
      <c r="A236" s="138">
        <v>56</v>
      </c>
      <c r="B236" s="182" t="s">
        <v>200</v>
      </c>
      <c r="C236" s="138" t="s">
        <v>29</v>
      </c>
      <c r="D236" s="219">
        <v>128</v>
      </c>
      <c r="E236" s="219"/>
      <c r="F236" s="77"/>
      <c r="H236" s="526"/>
      <c r="I236" s="535"/>
      <c r="J236" s="527"/>
      <c r="K236" s="526"/>
      <c r="L236" s="526"/>
    </row>
    <row r="237" spans="1:12" s="221" customFormat="1" ht="45" customHeight="1">
      <c r="A237" s="138">
        <v>57</v>
      </c>
      <c r="B237" s="139" t="s">
        <v>839</v>
      </c>
      <c r="C237" s="385" t="s">
        <v>195</v>
      </c>
      <c r="D237" s="220">
        <v>1</v>
      </c>
      <c r="E237" s="464"/>
      <c r="F237" s="94"/>
      <c r="H237" s="536"/>
      <c r="I237" s="537"/>
      <c r="J237" s="527"/>
      <c r="K237" s="536"/>
      <c r="L237" s="536"/>
    </row>
    <row r="238" spans="1:12" s="222" customFormat="1" ht="13.5">
      <c r="A238" s="138">
        <v>58</v>
      </c>
      <c r="B238" s="383" t="s">
        <v>196</v>
      </c>
      <c r="C238" s="385" t="s">
        <v>195</v>
      </c>
      <c r="D238" s="220">
        <v>1</v>
      </c>
      <c r="E238" s="465"/>
      <c r="F238" s="94"/>
      <c r="G238" s="223"/>
      <c r="H238" s="538"/>
      <c r="I238" s="539"/>
      <c r="J238" s="527"/>
      <c r="K238" s="538"/>
      <c r="L238" s="538"/>
    </row>
    <row r="239" spans="1:12" ht="13.5">
      <c r="A239" s="107"/>
      <c r="B239" s="116" t="s">
        <v>23</v>
      </c>
      <c r="C239" s="108"/>
      <c r="D239" s="98"/>
      <c r="E239" s="112"/>
      <c r="F239" s="98"/>
      <c r="H239" s="62"/>
      <c r="I239" s="62"/>
      <c r="J239" s="62"/>
      <c r="K239" s="62"/>
      <c r="L239" s="62"/>
    </row>
    <row r="240" spans="1:12" s="47" customFormat="1" ht="18" customHeight="1">
      <c r="A240" s="75"/>
      <c r="B240" s="128" t="s">
        <v>157</v>
      </c>
      <c r="C240" s="75"/>
      <c r="D240" s="76"/>
      <c r="E240" s="75"/>
      <c r="F240" s="77"/>
      <c r="H240" s="501"/>
      <c r="I240" s="501"/>
      <c r="J240" s="501"/>
      <c r="K240" s="501"/>
      <c r="L240" s="501"/>
    </row>
    <row r="241" spans="1:12" s="15" customFormat="1" ht="16.5" customHeight="1">
      <c r="A241" s="73">
        <v>1</v>
      </c>
      <c r="B241" s="74" t="s">
        <v>201</v>
      </c>
      <c r="C241" s="108" t="s">
        <v>12</v>
      </c>
      <c r="D241" s="226">
        <f>0.5*0.7*410</f>
        <v>143.5</v>
      </c>
      <c r="E241" s="458"/>
      <c r="F241" s="77"/>
      <c r="H241" s="18"/>
      <c r="I241" s="505"/>
      <c r="J241" s="505"/>
      <c r="K241" s="505"/>
      <c r="L241" s="505"/>
    </row>
    <row r="242" spans="1:12" s="15" customFormat="1" ht="20.25" customHeight="1">
      <c r="A242" s="73">
        <v>2</v>
      </c>
      <c r="B242" s="111" t="s">
        <v>39</v>
      </c>
      <c r="C242" s="108" t="s">
        <v>12</v>
      </c>
      <c r="D242" s="227">
        <v>123</v>
      </c>
      <c r="E242" s="94"/>
      <c r="F242" s="77"/>
      <c r="H242" s="18"/>
      <c r="I242" s="505"/>
      <c r="J242" s="505"/>
      <c r="K242" s="505"/>
      <c r="L242" s="505"/>
    </row>
    <row r="243" spans="1:12" s="129" customFormat="1" ht="31.5" customHeight="1">
      <c r="A243" s="138">
        <v>3</v>
      </c>
      <c r="B243" s="143" t="s">
        <v>81</v>
      </c>
      <c r="C243" s="138" t="s">
        <v>20</v>
      </c>
      <c r="D243" s="197">
        <f>(D241-D242)*1.8</f>
        <v>36.9</v>
      </c>
      <c r="E243" s="387"/>
      <c r="F243" s="77"/>
      <c r="H243" s="489"/>
      <c r="I243" s="505"/>
      <c r="J243" s="520"/>
      <c r="K243" s="520"/>
      <c r="L243" s="520"/>
    </row>
    <row r="244" spans="1:12" s="68" customFormat="1" ht="19.5" customHeight="1">
      <c r="A244" s="138">
        <v>4</v>
      </c>
      <c r="B244" s="182" t="s">
        <v>89</v>
      </c>
      <c r="C244" s="138" t="s">
        <v>20</v>
      </c>
      <c r="D244" s="181">
        <f>D243</f>
        <v>36.9</v>
      </c>
      <c r="E244" s="387"/>
      <c r="F244" s="77"/>
      <c r="H244" s="489"/>
      <c r="I244" s="505"/>
      <c r="J244" s="526"/>
      <c r="K244" s="526"/>
      <c r="L244" s="526"/>
    </row>
    <row r="245" spans="1:12" s="96" customFormat="1" ht="19.5" customHeight="1">
      <c r="A245" s="75">
        <v>5</v>
      </c>
      <c r="B245" s="74" t="s">
        <v>155</v>
      </c>
      <c r="C245" s="75" t="s">
        <v>12</v>
      </c>
      <c r="D245" s="77">
        <v>5.01</v>
      </c>
      <c r="E245" s="94"/>
      <c r="F245" s="77"/>
      <c r="H245" s="18"/>
      <c r="I245" s="505"/>
      <c r="J245" s="540"/>
      <c r="K245" s="540"/>
      <c r="L245" s="540"/>
    </row>
    <row r="246" spans="1:12" s="92" customFormat="1" ht="19.5" customHeight="1">
      <c r="A246" s="75">
        <v>6</v>
      </c>
      <c r="B246" s="225" t="s">
        <v>156</v>
      </c>
      <c r="C246" s="188" t="s">
        <v>7</v>
      </c>
      <c r="D246" s="188">
        <f>SUM(D247:D248)</f>
        <v>17</v>
      </c>
      <c r="E246" s="94"/>
      <c r="F246" s="77"/>
      <c r="H246" s="18"/>
      <c r="I246" s="505"/>
      <c r="J246" s="72"/>
      <c r="K246" s="72"/>
      <c r="L246" s="72"/>
    </row>
    <row r="247" spans="1:12" s="96" customFormat="1" ht="27">
      <c r="A247" s="224"/>
      <c r="B247" s="102" t="s">
        <v>847</v>
      </c>
      <c r="C247" s="75" t="s">
        <v>7</v>
      </c>
      <c r="D247" s="76">
        <v>11</v>
      </c>
      <c r="E247" s="94"/>
      <c r="F247" s="77"/>
      <c r="H247" s="18"/>
      <c r="I247" s="505"/>
      <c r="J247" s="540"/>
      <c r="K247" s="540"/>
      <c r="L247" s="540"/>
    </row>
    <row r="248" spans="1:12" s="96" customFormat="1" ht="27">
      <c r="A248" s="224"/>
      <c r="B248" s="102" t="s">
        <v>848</v>
      </c>
      <c r="C248" s="75" t="s">
        <v>7</v>
      </c>
      <c r="D248" s="76">
        <v>6</v>
      </c>
      <c r="E248" s="94"/>
      <c r="F248" s="77"/>
      <c r="H248" s="18"/>
      <c r="I248" s="505"/>
      <c r="J248" s="540"/>
      <c r="K248" s="540"/>
      <c r="L248" s="540"/>
    </row>
    <row r="249" spans="1:12" s="47" customFormat="1" ht="15" customHeight="1">
      <c r="A249" s="75"/>
      <c r="B249" s="87" t="s">
        <v>23</v>
      </c>
      <c r="C249" s="75"/>
      <c r="D249" s="77"/>
      <c r="E249" s="75"/>
      <c r="F249" s="77"/>
      <c r="H249" s="501"/>
      <c r="I249" s="501"/>
      <c r="J249" s="501"/>
      <c r="K249" s="501"/>
      <c r="L249" s="501"/>
    </row>
    <row r="250" spans="1:12" s="47" customFormat="1" ht="13.5">
      <c r="A250" s="99"/>
      <c r="B250" s="87" t="s">
        <v>42</v>
      </c>
      <c r="C250" s="89"/>
      <c r="D250" s="89"/>
      <c r="E250" s="89"/>
      <c r="F250" s="459"/>
      <c r="H250" s="501"/>
      <c r="I250" s="501"/>
      <c r="J250" s="501"/>
      <c r="K250" s="501"/>
      <c r="L250" s="501"/>
    </row>
    <row r="251" spans="1:6" s="28" customFormat="1" ht="13.5">
      <c r="A251" s="157"/>
      <c r="B251" s="150"/>
      <c r="C251" s="18"/>
      <c r="D251" s="158"/>
      <c r="E251" s="159"/>
      <c r="F251" s="207"/>
    </row>
    <row r="252" spans="1:6" s="28" customFormat="1" ht="13.5">
      <c r="A252" s="157"/>
      <c r="B252" s="150"/>
      <c r="C252" s="18"/>
      <c r="D252" s="158"/>
      <c r="E252" s="159"/>
      <c r="F252" s="207"/>
    </row>
    <row r="253" spans="1:6" s="28" customFormat="1" ht="13.5">
      <c r="A253" s="157"/>
      <c r="B253" s="150"/>
      <c r="C253" s="18"/>
      <c r="D253" s="158"/>
      <c r="E253" s="159"/>
      <c r="F253" s="207"/>
    </row>
    <row r="254" spans="1:6" s="28" customFormat="1" ht="13.5">
      <c r="A254" s="157"/>
      <c r="B254" s="150"/>
      <c r="C254" s="18"/>
      <c r="D254" s="158"/>
      <c r="E254" s="159"/>
      <c r="F254" s="207"/>
    </row>
    <row r="255" spans="1:12" ht="12.75">
      <c r="A255" s="676" t="s">
        <v>858</v>
      </c>
      <c r="B255" s="677"/>
      <c r="C255" s="677"/>
      <c r="D255" s="677"/>
      <c r="E255" s="677"/>
      <c r="F255" s="677"/>
      <c r="G255" s="357"/>
      <c r="H255" s="413"/>
      <c r="I255" s="413"/>
      <c r="J255" s="62"/>
      <c r="K255" s="62"/>
      <c r="L255" s="62"/>
    </row>
    <row r="256" spans="1:6" s="28" customFormat="1" ht="13.5">
      <c r="A256" s="157"/>
      <c r="B256" s="150"/>
      <c r="C256" s="18"/>
      <c r="D256" s="158"/>
      <c r="E256" s="159"/>
      <c r="F256" s="207"/>
    </row>
    <row r="257" spans="8:12" ht="12.75">
      <c r="H257" s="62"/>
      <c r="I257" s="62"/>
      <c r="J257" s="62"/>
      <c r="K257" s="62"/>
      <c r="L257" s="62"/>
    </row>
    <row r="258" spans="8:12" ht="12.75">
      <c r="H258" s="62"/>
      <c r="I258" s="62"/>
      <c r="J258" s="62"/>
      <c r="K258" s="62"/>
      <c r="L258" s="62"/>
    </row>
    <row r="259" spans="1:12" ht="13.5">
      <c r="A259"/>
      <c r="B259" s="367"/>
      <c r="C259"/>
      <c r="D259" s="674"/>
      <c r="E259" s="674"/>
      <c r="F259" s="674"/>
      <c r="H259" s="62"/>
      <c r="I259" s="62"/>
      <c r="J259" s="62"/>
      <c r="K259" s="62"/>
      <c r="L259" s="62"/>
    </row>
    <row r="260" spans="8:12" ht="12.75">
      <c r="H260" s="62"/>
      <c r="I260" s="62"/>
      <c r="J260" s="62"/>
      <c r="K260" s="62"/>
      <c r="L260" s="62"/>
    </row>
    <row r="261" spans="8:12" ht="12.75">
      <c r="H261" s="62"/>
      <c r="I261" s="62"/>
      <c r="J261" s="62"/>
      <c r="K261" s="62"/>
      <c r="L261" s="62"/>
    </row>
    <row r="262" spans="8:12" ht="12.75">
      <c r="H262" s="62"/>
      <c r="I262" s="62"/>
      <c r="J262" s="62"/>
      <c r="K262" s="62"/>
      <c r="L262" s="62"/>
    </row>
    <row r="263" spans="8:12" ht="12.75">
      <c r="H263" s="62"/>
      <c r="I263" s="62"/>
      <c r="J263" s="62"/>
      <c r="K263" s="62"/>
      <c r="L263" s="62"/>
    </row>
    <row r="264" spans="8:12" ht="12.75">
      <c r="H264" s="62"/>
      <c r="I264" s="62"/>
      <c r="J264" s="62"/>
      <c r="K264" s="62"/>
      <c r="L264" s="62"/>
    </row>
    <row r="265" spans="8:12" ht="12.75">
      <c r="H265" s="62"/>
      <c r="I265" s="62"/>
      <c r="J265" s="62"/>
      <c r="K265" s="62"/>
      <c r="L265" s="62"/>
    </row>
    <row r="266" spans="8:12" ht="12.75">
      <c r="H266" s="62"/>
      <c r="I266" s="62"/>
      <c r="J266" s="62"/>
      <c r="K266" s="62"/>
      <c r="L266" s="62"/>
    </row>
    <row r="267" spans="8:12" ht="12.75">
      <c r="H267" s="62"/>
      <c r="I267" s="62"/>
      <c r="J267" s="62"/>
      <c r="K267" s="62"/>
      <c r="L267" s="62"/>
    </row>
    <row r="268" spans="8:12" ht="12.75">
      <c r="H268" s="62"/>
      <c r="I268" s="62"/>
      <c r="J268" s="62"/>
      <c r="K268" s="62"/>
      <c r="L268" s="62"/>
    </row>
    <row r="269" spans="8:12" ht="12.75">
      <c r="H269" s="62"/>
      <c r="I269" s="62"/>
      <c r="J269" s="62"/>
      <c r="K269" s="62"/>
      <c r="L269" s="62"/>
    </row>
    <row r="270" spans="8:12" ht="12.75">
      <c r="H270" s="62"/>
      <c r="I270" s="62"/>
      <c r="J270" s="62"/>
      <c r="K270" s="62"/>
      <c r="L270" s="62"/>
    </row>
    <row r="271" spans="8:12" ht="12.75">
      <c r="H271" s="62"/>
      <c r="I271" s="62"/>
      <c r="J271" s="62"/>
      <c r="K271" s="62"/>
      <c r="L271" s="62"/>
    </row>
    <row r="272" spans="1:12" ht="13.5">
      <c r="A272" s="1"/>
      <c r="B272" s="2"/>
      <c r="C272" s="1"/>
      <c r="D272" s="29"/>
      <c r="E272" s="19"/>
      <c r="F272" s="29"/>
      <c r="H272" s="62"/>
      <c r="I272" s="62"/>
      <c r="J272" s="62"/>
      <c r="K272" s="62"/>
      <c r="L272" s="62"/>
    </row>
    <row r="273" spans="1:12" ht="13.5">
      <c r="A273" s="1"/>
      <c r="B273" s="2"/>
      <c r="C273" s="1"/>
      <c r="D273" s="29"/>
      <c r="E273" s="19"/>
      <c r="F273" s="29"/>
      <c r="H273" s="62"/>
      <c r="I273" s="62"/>
      <c r="J273" s="62"/>
      <c r="K273" s="62"/>
      <c r="L273" s="62"/>
    </row>
    <row r="274" spans="1:12" ht="13.5">
      <c r="A274" s="1"/>
      <c r="B274" s="2"/>
      <c r="C274" s="1"/>
      <c r="D274" s="29"/>
      <c r="E274" s="20"/>
      <c r="F274" s="20"/>
      <c r="H274" s="62"/>
      <c r="I274" s="62"/>
      <c r="J274" s="62"/>
      <c r="K274" s="62"/>
      <c r="L274" s="62"/>
    </row>
    <row r="275" spans="8:12" ht="12.75">
      <c r="H275" s="62"/>
      <c r="I275" s="62"/>
      <c r="J275" s="62"/>
      <c r="K275" s="62"/>
      <c r="L275" s="62"/>
    </row>
  </sheetData>
  <sheetProtection/>
  <mergeCells count="13">
    <mergeCell ref="D259:F259"/>
    <mergeCell ref="D4:F4"/>
    <mergeCell ref="E5:F5"/>
    <mergeCell ref="A255:F255"/>
    <mergeCell ref="A1:F1"/>
    <mergeCell ref="A2:F2"/>
    <mergeCell ref="A6:A7"/>
    <mergeCell ref="B6:B7"/>
    <mergeCell ref="C6:C7"/>
    <mergeCell ref="A3:F3"/>
    <mergeCell ref="D6:D7"/>
    <mergeCell ref="E6:E7"/>
    <mergeCell ref="F6:F7"/>
  </mergeCells>
  <printOptions horizontalCentered="1"/>
  <pageMargins left="0.458661417" right="0" top="0.498031496" bottom="0.498031496" header="0.31496062992126" footer="0.31496062992126"/>
  <pageSetup horizontalDpi="600" verticalDpi="600" orientation="portrait" paperSize="9" scale="93" r:id="rId1"/>
  <headerFooter>
    <oddHeader>&amp;Cსაგანმანათლებლო და სამეცნიერო ინფრასტრუქტურის განვითარების სააგენტო</oddHeader>
    <oddFooter>&amp;Lხარჯთაღრიცხვა&amp;R&amp;P/&amp;N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Kakulia</dc:creator>
  <cp:keywords/>
  <dc:description/>
  <cp:lastModifiedBy>Irakli Tushurashvili</cp:lastModifiedBy>
  <cp:lastPrinted>2021-07-08T11:26:48Z</cp:lastPrinted>
  <dcterms:created xsi:type="dcterms:W3CDTF">2004-05-18T18:44:03Z</dcterms:created>
  <dcterms:modified xsi:type="dcterms:W3CDTF">2021-07-27T15:28:40Z</dcterms:modified>
  <cp:category/>
  <cp:version/>
  <cp:contentType/>
  <cp:contentStatus/>
</cp:coreProperties>
</file>