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xali\Desktop\კაბელი 2021\"/>
    </mc:Choice>
  </mc:AlternateContent>
  <bookViews>
    <workbookView xWindow="0" yWindow="0" windowWidth="20490" windowHeight="7650" firstSheet="3" activeTab="3"/>
  </bookViews>
  <sheets>
    <sheet name="ხარჯთაღრიცხვა" sheetId="5" state="hidden" r:id="rId1"/>
    <sheet name="თავფურ-სოფლების წყალი და კანალ" sheetId="7" state="hidden" r:id="rId2"/>
    <sheet name="წყალი" sheetId="8" state="hidden" r:id="rId3"/>
    <sheet name="კაბელი" sheetId="9" r:id="rId4"/>
  </sheets>
  <calcPr calcId="162913"/>
</workbook>
</file>

<file path=xl/calcChain.xml><?xml version="1.0" encoding="utf-8"?>
<calcChain xmlns="http://schemas.openxmlformats.org/spreadsheetml/2006/main">
  <c r="H82" i="8" l="1"/>
  <c r="H81" i="8"/>
  <c r="H80" i="8"/>
  <c r="H79" i="8"/>
  <c r="H78" i="8"/>
  <c r="H77" i="8"/>
  <c r="H68" i="8"/>
  <c r="H69" i="8"/>
  <c r="H70" i="8"/>
  <c r="H71" i="8"/>
  <c r="H72" i="8"/>
  <c r="H73" i="8"/>
  <c r="H67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41" i="8"/>
  <c r="H37" i="8"/>
  <c r="H36" i="8"/>
  <c r="H35" i="8"/>
  <c r="H34" i="8"/>
  <c r="H33" i="8"/>
  <c r="G5" i="9" l="1"/>
  <c r="H83" i="8"/>
  <c r="H74" i="8"/>
  <c r="H64" i="8"/>
  <c r="H29" i="8" l="1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30" i="8" l="1"/>
  <c r="H38" i="8" s="1"/>
  <c r="H85" i="8" s="1"/>
  <c r="H18" i="5"/>
  <c r="H86" i="8" l="1"/>
  <c r="H87" i="8" s="1"/>
  <c r="H43" i="5"/>
  <c r="H41" i="5"/>
  <c r="H39" i="5"/>
  <c r="H29" i="5"/>
  <c r="H27" i="5"/>
  <c r="H25" i="5"/>
  <c r="H23" i="5"/>
  <c r="H19" i="5"/>
  <c r="H17" i="5"/>
  <c r="H21" i="5"/>
  <c r="H15" i="5"/>
  <c r="H14" i="5"/>
  <c r="H12" i="5"/>
  <c r="H88" i="8" l="1"/>
  <c r="H89" i="8" s="1"/>
  <c r="H90" i="8" s="1"/>
  <c r="H91" i="8" s="1"/>
  <c r="G4" i="8" s="1"/>
  <c r="H42" i="5"/>
  <c r="H40" i="5"/>
  <c r="H38" i="5"/>
  <c r="H44" i="5" s="1"/>
  <c r="H11" i="5" l="1"/>
  <c r="H13" i="5"/>
  <c r="H34" i="5" l="1"/>
  <c r="H33" i="5"/>
  <c r="H35" i="5" s="1"/>
  <c r="H28" i="5" l="1"/>
  <c r="H26" i="5"/>
  <c r="H24" i="5"/>
  <c r="H22" i="5"/>
  <c r="H20" i="5"/>
  <c r="H16" i="5"/>
  <c r="H10" i="5"/>
  <c r="H30" i="5" l="1"/>
  <c r="H45" i="5" s="1"/>
  <c r="H46" i="5" s="1"/>
  <c r="H47" i="5" s="1"/>
  <c r="H48" i="5" l="1"/>
  <c r="H49" i="5" s="1"/>
  <c r="H50" i="5" l="1"/>
  <c r="H51" i="5" s="1"/>
  <c r="G4" i="5" s="1"/>
  <c r="H13" i="7" s="1"/>
</calcChain>
</file>

<file path=xl/sharedStrings.xml><?xml version="1.0" encoding="utf-8"?>
<sst xmlns="http://schemas.openxmlformats.org/spreadsheetml/2006/main" count="256" uniqueCount="85">
  <si>
    <t>#</t>
  </si>
  <si>
    <t>სამუშაოს დასახელება</t>
  </si>
  <si>
    <t>რაოდენობა</t>
  </si>
  <si>
    <t>ერთეულის ფასი</t>
  </si>
  <si>
    <t>ჯამი</t>
  </si>
  <si>
    <t>ხ ა რ ჯ თ ა ღ რ ი ც ხ ვ ა</t>
  </si>
  <si>
    <t>სახარჯთაღრიცხვო ღირებულება</t>
  </si>
  <si>
    <t>ლარი</t>
  </si>
  <si>
    <t>განზომილების ერთეული</t>
  </si>
  <si>
    <t>მასალები</t>
  </si>
  <si>
    <t>საერთო ჯამი</t>
  </si>
  <si>
    <t>ი/მ    "ნესტორ ფირცხელანი"</t>
  </si>
  <si>
    <t>x   a  r  j  T  a  R  r  ი  c  x  v  a</t>
  </si>
  <si>
    <t>თანხით</t>
  </si>
  <si>
    <t>შეადგინა:                                                 /ნ.ფირცხელანი/</t>
  </si>
  <si>
    <t>დ. მესტია  2019    წელი</t>
  </si>
  <si>
    <t>გ.მ</t>
  </si>
  <si>
    <t>მესტიის რაიონის  მუნიციპალიეტის სოფლების სასმელი წყლისა და საკანალიზაციო მილების შეძენა-შემოტანა</t>
  </si>
  <si>
    <t>მწარმოებელი ქვეყანა</t>
  </si>
  <si>
    <t>მწარმოებელი კომპანია</t>
  </si>
  <si>
    <t>d-114X4 მმ-იანი ფოლადის გარცმის მილი</t>
  </si>
  <si>
    <t>პოლიეთილენის d-110 PE-100SDR-11 PN-16 მილი</t>
  </si>
  <si>
    <t>პოლიეთილენის d-90 PE-100 SDR-11 PN-16 მილი</t>
  </si>
  <si>
    <t>პოლიეთილენის d-75 PE-100 SDR-17 PN-10 მილი</t>
  </si>
  <si>
    <t>პოლიეთილენის d-50 PE-100 SDR-17 PN-10 მილი</t>
  </si>
  <si>
    <t>პოლიეთილენის d-40 PE-100 SDR-17 PN-10 მილი</t>
  </si>
  <si>
    <t>პოლიეთილენის d-32 PE-100 SDR-17 PN-10 მილი</t>
  </si>
  <si>
    <t>პოლიეთილენის d-25 PE-100 SDR-13,6 PN-12,5 მილი</t>
  </si>
  <si>
    <t>პოლიეთილენის d-20 PE-100 SDR-11 PN-16 მილი</t>
  </si>
  <si>
    <t>?</t>
  </si>
  <si>
    <t>კაბელი</t>
  </si>
  <si>
    <t>ელექტრო  სიპ კაბელი 4X50</t>
  </si>
  <si>
    <t>ელექტრო  სიპ კაბელი 4X70</t>
  </si>
  <si>
    <t>სულ</t>
  </si>
  <si>
    <t>სატრანსპორტო ხარჯი (მასალების % მაჩვენებელი)</t>
  </si>
  <si>
    <t>გეგმიური დაგროვება 8 %</t>
  </si>
  <si>
    <t>ჯამი:</t>
  </si>
  <si>
    <t>dRg</t>
  </si>
  <si>
    <t>სასმელი წყლის მილი</t>
  </si>
  <si>
    <t>კანალიზაციის  მილი</t>
  </si>
  <si>
    <t>კანალიზაციის  მილი დ-110 მმ</t>
  </si>
  <si>
    <t>კანალიზაციის  მილი დ-160 მმ</t>
  </si>
  <si>
    <t>კანალიზაციის  მილი დ-200 მმ</t>
  </si>
  <si>
    <t>სასმელი წყლისა მილების, ელექტრო კაბელის და კანალიზაციის მილების შეძენა- შემოტანა</t>
  </si>
  <si>
    <t>ც</t>
  </si>
  <si>
    <t>პოლიეთილენის d-63 PE-100 SDR-17 PN-10 მილი</t>
  </si>
  <si>
    <t>გადასაბმელი 110მმ</t>
  </si>
  <si>
    <t>გადასაბმელი 90 მმ</t>
  </si>
  <si>
    <t>ვენტილი (კრანი) 90 მმ</t>
  </si>
  <si>
    <t>გადასაბმელი 75 მმ</t>
  </si>
  <si>
    <t>გადასაბმელი 63 მმ</t>
  </si>
  <si>
    <t>გადასაბმელი 50 მმ</t>
  </si>
  <si>
    <t>გადასაბმელი 32 მმ</t>
  </si>
  <si>
    <t>გადასაბმელი 40 მმ</t>
  </si>
  <si>
    <t>გადასაბმელი 25 მმ</t>
  </si>
  <si>
    <t>გადასაბმელი 20 მმ</t>
  </si>
  <si>
    <t>გადასაბმელი 110 მმ</t>
  </si>
  <si>
    <t>გადასაბმელი 160 მმ</t>
  </si>
  <si>
    <t>გადასაბმელი 200 მმ</t>
  </si>
  <si>
    <t>ლაშთხვერი</t>
  </si>
  <si>
    <t>პოლიეთილენის d-50 PE-100 SDR-17 PN-10  მილი</t>
  </si>
  <si>
    <t>ქაშვეთი</t>
  </si>
  <si>
    <t>სულ ლენჯერი</t>
  </si>
  <si>
    <r>
      <t xml:space="preserve">meqanikuri ventili </t>
    </r>
    <r>
      <rPr>
        <b/>
        <sz val="10"/>
        <rFont val="Arial"/>
        <family val="2"/>
      </rPr>
      <t>PN16  DN63</t>
    </r>
  </si>
  <si>
    <r>
      <t xml:space="preserve">meqanikuri ventili </t>
    </r>
    <r>
      <rPr>
        <b/>
        <sz val="10"/>
        <rFont val="Arial"/>
        <family val="2"/>
      </rPr>
      <t>PN16, DN50</t>
    </r>
  </si>
  <si>
    <r>
      <t xml:space="preserve">meqanikuri ventili </t>
    </r>
    <r>
      <rPr>
        <b/>
        <sz val="10"/>
        <rFont val="Arial"/>
        <family val="2"/>
      </rPr>
      <t>PN16, DN32</t>
    </r>
  </si>
  <si>
    <r>
      <t xml:space="preserve">meqanikuri ventili </t>
    </r>
    <r>
      <rPr>
        <b/>
        <sz val="10"/>
        <rFont val="Arial"/>
        <family val="2"/>
      </rPr>
      <t>PN16, DN20</t>
    </r>
  </si>
  <si>
    <t xml:space="preserve">wyalsadenis პლასმასის Wa  d=0.8m Hh=1m </t>
  </si>
  <si>
    <t>el.fuziuri unagira d=90/20</t>
  </si>
  <si>
    <t>el.fuziuri unagira d=63/20</t>
  </si>
  <si>
    <t>meqanikuri unagira d=50/20</t>
  </si>
  <si>
    <t>meqanikuri unagira d=32/20</t>
  </si>
  <si>
    <t>el.fuziuri gadamyvani d=90/63</t>
  </si>
  <si>
    <t>el.fuziuri gadamyvani d=63/50</t>
  </si>
  <si>
    <t>el.fuziuri gadamyvani d=50/32</t>
  </si>
  <si>
    <t>el.fuziuri quro d=90</t>
  </si>
  <si>
    <t>el.fuziuri quro d=63</t>
  </si>
  <si>
    <t>el.fuziuri quro d=50</t>
  </si>
  <si>
    <t>meqanikuri quro d=32</t>
  </si>
  <si>
    <t>damxSobi d=32</t>
  </si>
  <si>
    <t>სულ ნაკრა</t>
  </si>
  <si>
    <t>ნაკრა</t>
  </si>
  <si>
    <t>სულ მოსახლეობა</t>
  </si>
  <si>
    <t>მოსახლეობა</t>
  </si>
  <si>
    <t>სულ 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</si>
</sst>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sz val="9"/>
      <color theme="1"/>
      <name val="Sylfaen"/>
      <family val="1"/>
    </font>
    <font>
      <i/>
      <sz val="11"/>
      <color theme="1"/>
      <name val="AcadNusx"/>
    </font>
    <font>
      <b/>
      <u/>
      <sz val="12"/>
      <color theme="1"/>
      <name val="AcadMtavr"/>
    </font>
    <font>
      <b/>
      <sz val="16"/>
      <color theme="1"/>
      <name val="AcadNusx"/>
    </font>
    <font>
      <sz val="12"/>
      <color theme="1"/>
      <name val="AcadNusx"/>
    </font>
    <font>
      <b/>
      <sz val="11"/>
      <color theme="1"/>
      <name val="Sylfaen"/>
      <family val="1"/>
    </font>
    <font>
      <b/>
      <sz val="12"/>
      <color theme="1"/>
      <name val="AcadNusx"/>
    </font>
    <font>
      <sz val="14"/>
      <color theme="1"/>
      <name val="AcadNusx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1"/>
      <scheme val="minor"/>
    </font>
    <font>
      <b/>
      <sz val="10"/>
      <color theme="1"/>
      <name val="AcadNusx"/>
    </font>
    <font>
      <b/>
      <sz val="12"/>
      <color theme="1"/>
      <name val="Calibri"/>
      <family val="2"/>
      <charset val="204"/>
      <scheme val="minor"/>
    </font>
    <font>
      <sz val="11"/>
      <color theme="1"/>
      <name val="Sylfaen"/>
      <family val="1"/>
    </font>
    <font>
      <sz val="10"/>
      <name val="Sylfaen"/>
      <family val="1"/>
      <charset val="204"/>
    </font>
    <font>
      <sz val="10"/>
      <color theme="1"/>
      <name val="Calibri"/>
      <family val="2"/>
      <charset val="1"/>
      <scheme val="minor"/>
    </font>
    <font>
      <sz val="10"/>
      <name val="AcadNusx"/>
    </font>
    <font>
      <sz val="10"/>
      <name val="Arial"/>
      <family val="2"/>
    </font>
    <font>
      <b/>
      <sz val="10"/>
      <name val="AcadNusx"/>
    </font>
    <font>
      <b/>
      <sz val="10"/>
      <name val="Arial"/>
      <family val="2"/>
    </font>
    <font>
      <sz val="10"/>
      <color theme="1"/>
      <name val="Sylfaen"/>
      <family val="1"/>
    </font>
    <font>
      <i/>
      <sz val="10"/>
      <color theme="1"/>
      <name val="AcadNusx"/>
    </font>
    <font>
      <b/>
      <sz val="10"/>
      <color theme="1"/>
      <name val="Calibri"/>
      <family val="2"/>
      <charset val="1"/>
      <scheme val="minor"/>
    </font>
    <font>
      <b/>
      <sz val="10"/>
      <color theme="1"/>
      <name val="Sylfaen"/>
      <family val="1"/>
    </font>
    <font>
      <sz val="10"/>
      <color theme="1"/>
      <name val="AcadNusx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138">
    <xf numFmtId="0" fontId="0" fillId="0" borderId="0" xfId="0"/>
    <xf numFmtId="0" fontId="0" fillId="0" borderId="0" xfId="0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2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3" fontId="9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1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10" fillId="0" borderId="0" xfId="0" applyFont="1" applyBorder="1" applyAlignment="1"/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4" borderId="1" xfId="0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0" fontId="1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9" fontId="1" fillId="2" borderId="1" xfId="0" applyNumberFormat="1" applyFont="1" applyFill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9" fontId="1" fillId="2" borderId="2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left" vertical="center"/>
    </xf>
    <xf numFmtId="2" fontId="17" fillId="0" borderId="1" xfId="1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left" vertical="center" wrapText="1"/>
    </xf>
    <xf numFmtId="10" fontId="16" fillId="0" borderId="0" xfId="0" applyNumberFormat="1" applyFont="1" applyFill="1" applyAlignment="1">
      <alignment vertical="center"/>
    </xf>
    <xf numFmtId="10" fontId="21" fillId="0" borderId="1" xfId="0" applyNumberFormat="1" applyFont="1" applyFill="1" applyBorder="1" applyAlignment="1">
      <alignment horizontal="center" vertical="center"/>
    </xf>
    <xf numFmtId="9" fontId="25" fillId="0" borderId="1" xfId="0" applyNumberFormat="1" applyFont="1" applyFill="1" applyBorder="1" applyAlignment="1">
      <alignment vertical="center"/>
    </xf>
    <xf numFmtId="9" fontId="16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vertical="center" wrapText="1"/>
    </xf>
    <xf numFmtId="0" fontId="19" fillId="0" borderId="1" xfId="2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/>
    </xf>
    <xf numFmtId="3" fontId="16" fillId="5" borderId="1" xfId="0" applyNumberFormat="1" applyFont="1" applyFill="1" applyBorder="1" applyAlignment="1">
      <alignment vertical="center"/>
    </xf>
    <xf numFmtId="0" fontId="23" fillId="5" borderId="1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3" fontId="23" fillId="5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10" fontId="21" fillId="6" borderId="1" xfId="0" applyNumberFormat="1" applyFont="1" applyFill="1" applyBorder="1" applyAlignment="1">
      <alignment horizontal="center" vertical="center"/>
    </xf>
    <xf numFmtId="3" fontId="16" fillId="6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</cellXfs>
  <cellStyles count="3">
    <cellStyle name="Normal" xfId="0" builtinId="0"/>
    <cellStyle name="Normal 10" xfId="1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52"/>
  <sheetViews>
    <sheetView topLeftCell="A19" workbookViewId="0">
      <selection activeCell="B51" sqref="B51"/>
    </sheetView>
  </sheetViews>
  <sheetFormatPr defaultRowHeight="15" x14ac:dyDescent="0.25"/>
  <cols>
    <col min="1" max="1" width="5.85546875" style="34" customWidth="1"/>
    <col min="2" max="2" width="43.7109375" style="34" customWidth="1"/>
    <col min="3" max="6" width="9.140625" style="34"/>
    <col min="7" max="7" width="12.5703125" style="34" customWidth="1"/>
    <col min="8" max="8" width="13" style="34" customWidth="1"/>
    <col min="9" max="9" width="12.42578125" style="34" customWidth="1"/>
    <col min="10" max="10" width="13.42578125" style="34" customWidth="1"/>
    <col min="11" max="16384" width="9.140625" style="34"/>
  </cols>
  <sheetData>
    <row r="1" spans="1:10" x14ac:dyDescent="0.25">
      <c r="B1" s="105" t="s">
        <v>5</v>
      </c>
      <c r="C1" s="105"/>
      <c r="D1" s="105"/>
      <c r="E1" s="105"/>
      <c r="F1" s="105"/>
      <c r="G1" s="105"/>
    </row>
    <row r="2" spans="1:10" ht="15" customHeight="1" x14ac:dyDescent="0.25">
      <c r="B2" s="115" t="s">
        <v>43</v>
      </c>
      <c r="C2" s="115"/>
      <c r="D2" s="115"/>
      <c r="E2" s="115"/>
      <c r="F2" s="115"/>
      <c r="G2" s="115"/>
      <c r="H2" s="35"/>
    </row>
    <row r="3" spans="1:10" x14ac:dyDescent="0.25">
      <c r="B3" s="36"/>
      <c r="C3" s="36"/>
      <c r="D3" s="36"/>
      <c r="E3" s="36"/>
      <c r="F3" s="36"/>
      <c r="G3" s="36"/>
    </row>
    <row r="4" spans="1:10" x14ac:dyDescent="0.25">
      <c r="B4" s="34" t="s">
        <v>6</v>
      </c>
      <c r="G4" s="37">
        <f>H51</f>
        <v>256727.49481260002</v>
      </c>
    </row>
    <row r="5" spans="1:10" x14ac:dyDescent="0.25">
      <c r="B5" s="114"/>
      <c r="C5" s="114"/>
      <c r="D5" s="114"/>
      <c r="E5" s="114"/>
      <c r="F5" s="114"/>
      <c r="G5" s="114"/>
      <c r="H5" s="114"/>
      <c r="I5" s="114"/>
      <c r="J5" s="114"/>
    </row>
    <row r="6" spans="1:10" ht="29.25" customHeight="1" x14ac:dyDescent="0.25">
      <c r="A6" s="106" t="s">
        <v>0</v>
      </c>
      <c r="B6" s="108" t="s">
        <v>1</v>
      </c>
      <c r="C6" s="110" t="s">
        <v>8</v>
      </c>
      <c r="D6" s="110" t="s">
        <v>29</v>
      </c>
      <c r="E6" s="110" t="s">
        <v>2</v>
      </c>
      <c r="F6" s="112" t="s">
        <v>9</v>
      </c>
      <c r="G6" s="113"/>
      <c r="H6" s="38"/>
      <c r="I6" s="110" t="s">
        <v>18</v>
      </c>
      <c r="J6" s="110" t="s">
        <v>19</v>
      </c>
    </row>
    <row r="7" spans="1:10" ht="45" x14ac:dyDescent="0.25">
      <c r="A7" s="107"/>
      <c r="B7" s="109"/>
      <c r="C7" s="111"/>
      <c r="D7" s="111"/>
      <c r="E7" s="111"/>
      <c r="F7" s="39" t="s">
        <v>3</v>
      </c>
      <c r="G7" s="23" t="s">
        <v>4</v>
      </c>
      <c r="H7" s="22" t="s">
        <v>10</v>
      </c>
      <c r="I7" s="111"/>
      <c r="J7" s="111"/>
    </row>
    <row r="8" spans="1:10" x14ac:dyDescent="0.25">
      <c r="A8" s="23">
        <v>1</v>
      </c>
      <c r="B8" s="23">
        <v>2</v>
      </c>
      <c r="C8" s="23">
        <v>3</v>
      </c>
      <c r="D8" s="23"/>
      <c r="E8" s="23">
        <v>4</v>
      </c>
      <c r="F8" s="23">
        <v>5</v>
      </c>
      <c r="G8" s="23">
        <v>6</v>
      </c>
      <c r="H8" s="38"/>
      <c r="I8" s="40"/>
      <c r="J8" s="40"/>
    </row>
    <row r="9" spans="1:10" x14ac:dyDescent="0.25">
      <c r="A9" s="23"/>
      <c r="B9" s="41" t="s">
        <v>38</v>
      </c>
      <c r="C9" s="42"/>
      <c r="D9" s="42"/>
      <c r="E9" s="42"/>
      <c r="F9" s="42"/>
      <c r="G9" s="42"/>
      <c r="H9" s="38"/>
      <c r="I9" s="40"/>
      <c r="J9" s="40"/>
    </row>
    <row r="10" spans="1:10" x14ac:dyDescent="0.25">
      <c r="A10" s="40"/>
      <c r="B10" s="43" t="s">
        <v>20</v>
      </c>
      <c r="C10" s="25" t="s">
        <v>16</v>
      </c>
      <c r="D10" s="25">
        <v>0.998</v>
      </c>
      <c r="E10" s="28">
        <v>109.8</v>
      </c>
      <c r="F10" s="21">
        <v>22</v>
      </c>
      <c r="G10" s="21"/>
      <c r="H10" s="24">
        <f t="shared" ref="H10:H29" si="0">F10*E10</f>
        <v>2415.6</v>
      </c>
      <c r="I10" s="40"/>
      <c r="J10" s="40"/>
    </row>
    <row r="11" spans="1:10" ht="37.5" customHeight="1" x14ac:dyDescent="0.25">
      <c r="A11" s="40"/>
      <c r="B11" s="43" t="s">
        <v>21</v>
      </c>
      <c r="C11" s="25" t="s">
        <v>16</v>
      </c>
      <c r="D11" s="25">
        <v>1.01</v>
      </c>
      <c r="E11" s="28">
        <v>1757.4</v>
      </c>
      <c r="F11" s="21">
        <v>10.29</v>
      </c>
      <c r="G11" s="21"/>
      <c r="H11" s="21">
        <f t="shared" si="0"/>
        <v>18083.646000000001</v>
      </c>
      <c r="I11" s="40"/>
      <c r="J11" s="40"/>
    </row>
    <row r="12" spans="1:10" ht="21.75" customHeight="1" x14ac:dyDescent="0.25">
      <c r="A12" s="40"/>
      <c r="B12" s="43" t="s">
        <v>46</v>
      </c>
      <c r="C12" s="25" t="s">
        <v>44</v>
      </c>
      <c r="D12" s="25"/>
      <c r="E12" s="28">
        <v>18</v>
      </c>
      <c r="F12" s="21">
        <v>70</v>
      </c>
      <c r="G12" s="21"/>
      <c r="H12" s="21">
        <f>F12*E12</f>
        <v>1260</v>
      </c>
      <c r="I12" s="40"/>
      <c r="J12" s="40"/>
    </row>
    <row r="13" spans="1:10" ht="33.75" customHeight="1" x14ac:dyDescent="0.25">
      <c r="A13" s="40"/>
      <c r="B13" s="43" t="s">
        <v>22</v>
      </c>
      <c r="C13" s="25" t="s">
        <v>16</v>
      </c>
      <c r="D13" s="25">
        <v>1.01</v>
      </c>
      <c r="E13" s="28">
        <v>9000</v>
      </c>
      <c r="F13" s="21">
        <v>7.07</v>
      </c>
      <c r="G13" s="21"/>
      <c r="H13" s="21">
        <f t="shared" si="0"/>
        <v>63630</v>
      </c>
      <c r="I13" s="40"/>
      <c r="J13" s="40"/>
    </row>
    <row r="14" spans="1:10" ht="33.75" customHeight="1" x14ac:dyDescent="0.25">
      <c r="A14" s="40"/>
      <c r="B14" s="43" t="s">
        <v>48</v>
      </c>
      <c r="C14" s="25" t="s">
        <v>44</v>
      </c>
      <c r="D14" s="25"/>
      <c r="E14" s="28">
        <v>1</v>
      </c>
      <c r="F14" s="21">
        <v>100</v>
      </c>
      <c r="G14" s="21"/>
      <c r="H14" s="21">
        <f t="shared" si="0"/>
        <v>100</v>
      </c>
      <c r="I14" s="40"/>
      <c r="J14" s="40"/>
    </row>
    <row r="15" spans="1:10" ht="33.75" customHeight="1" x14ac:dyDescent="0.25">
      <c r="A15" s="40"/>
      <c r="B15" s="43" t="s">
        <v>47</v>
      </c>
      <c r="C15" s="25" t="s">
        <v>44</v>
      </c>
      <c r="D15" s="25"/>
      <c r="E15" s="28">
        <v>96</v>
      </c>
      <c r="F15" s="21">
        <v>50</v>
      </c>
      <c r="G15" s="21"/>
      <c r="H15" s="21">
        <f t="shared" si="0"/>
        <v>4800</v>
      </c>
      <c r="I15" s="40"/>
      <c r="J15" s="40"/>
    </row>
    <row r="16" spans="1:10" ht="30" x14ac:dyDescent="0.25">
      <c r="A16" s="40"/>
      <c r="B16" s="43" t="s">
        <v>23</v>
      </c>
      <c r="C16" s="25" t="s">
        <v>16</v>
      </c>
      <c r="D16" s="25">
        <v>1.01</v>
      </c>
      <c r="E16" s="28">
        <v>579.70000000000005</v>
      </c>
      <c r="F16" s="21">
        <v>5.24</v>
      </c>
      <c r="G16" s="26"/>
      <c r="H16" s="21">
        <f t="shared" si="0"/>
        <v>3037.6280000000002</v>
      </c>
      <c r="I16" s="40"/>
      <c r="J16" s="40"/>
    </row>
    <row r="17" spans="1:10" x14ac:dyDescent="0.25">
      <c r="A17" s="40"/>
      <c r="B17" s="43" t="s">
        <v>49</v>
      </c>
      <c r="C17" s="25" t="s">
        <v>44</v>
      </c>
      <c r="D17" s="25"/>
      <c r="E17" s="28">
        <v>58</v>
      </c>
      <c r="F17" s="21">
        <v>30</v>
      </c>
      <c r="G17" s="26"/>
      <c r="H17" s="21">
        <f t="shared" ref="H17:H19" si="1">F17*E17</f>
        <v>1740</v>
      </c>
      <c r="I17" s="40"/>
      <c r="J17" s="40"/>
    </row>
    <row r="18" spans="1:10" ht="30" x14ac:dyDescent="0.25">
      <c r="A18" s="40"/>
      <c r="B18" s="44" t="s">
        <v>45</v>
      </c>
      <c r="C18" s="25" t="s">
        <v>16</v>
      </c>
      <c r="D18" s="25"/>
      <c r="E18" s="28">
        <v>1200</v>
      </c>
      <c r="F18" s="21">
        <v>3.61</v>
      </c>
      <c r="G18" s="26"/>
      <c r="H18" s="21">
        <f>F18*E18</f>
        <v>4332</v>
      </c>
      <c r="I18" s="40"/>
      <c r="J18" s="40"/>
    </row>
    <row r="19" spans="1:10" x14ac:dyDescent="0.25">
      <c r="A19" s="40"/>
      <c r="B19" s="44" t="s">
        <v>50</v>
      </c>
      <c r="C19" s="25" t="s">
        <v>44</v>
      </c>
      <c r="D19" s="25"/>
      <c r="E19" s="28">
        <v>12</v>
      </c>
      <c r="F19" s="21">
        <v>17</v>
      </c>
      <c r="G19" s="26"/>
      <c r="H19" s="21">
        <f t="shared" si="1"/>
        <v>204</v>
      </c>
      <c r="I19" s="40"/>
      <c r="J19" s="40"/>
    </row>
    <row r="20" spans="1:10" ht="30" x14ac:dyDescent="0.25">
      <c r="A20" s="40"/>
      <c r="B20" s="43" t="s">
        <v>24</v>
      </c>
      <c r="C20" s="38"/>
      <c r="D20" s="25">
        <v>1.01</v>
      </c>
      <c r="E20" s="28">
        <v>5460</v>
      </c>
      <c r="F20" s="21">
        <v>2.38</v>
      </c>
      <c r="G20" s="27"/>
      <c r="H20" s="21">
        <f t="shared" si="0"/>
        <v>12994.8</v>
      </c>
      <c r="I20" s="40"/>
      <c r="J20" s="40"/>
    </row>
    <row r="21" spans="1:10" x14ac:dyDescent="0.25">
      <c r="A21" s="40"/>
      <c r="B21" s="43" t="s">
        <v>51</v>
      </c>
      <c r="C21" s="21" t="s">
        <v>44</v>
      </c>
      <c r="D21" s="25"/>
      <c r="E21" s="28">
        <v>55</v>
      </c>
      <c r="F21" s="21">
        <v>15</v>
      </c>
      <c r="G21" s="27"/>
      <c r="H21" s="21">
        <f t="shared" si="0"/>
        <v>825</v>
      </c>
      <c r="I21" s="40"/>
      <c r="J21" s="40"/>
    </row>
    <row r="22" spans="1:10" ht="30" x14ac:dyDescent="0.25">
      <c r="A22" s="40"/>
      <c r="B22" s="43" t="s">
        <v>25</v>
      </c>
      <c r="C22" s="25" t="s">
        <v>16</v>
      </c>
      <c r="D22" s="25">
        <v>1.01</v>
      </c>
      <c r="E22" s="28">
        <v>1612.1</v>
      </c>
      <c r="F22" s="21">
        <v>1.81</v>
      </c>
      <c r="G22" s="27"/>
      <c r="H22" s="21">
        <f t="shared" si="0"/>
        <v>2917.9009999999998</v>
      </c>
      <c r="I22" s="40"/>
      <c r="J22" s="40"/>
    </row>
    <row r="23" spans="1:10" x14ac:dyDescent="0.25">
      <c r="A23" s="40"/>
      <c r="B23" s="43" t="s">
        <v>53</v>
      </c>
      <c r="C23" s="25" t="s">
        <v>44</v>
      </c>
      <c r="D23" s="25"/>
      <c r="E23" s="28">
        <v>16</v>
      </c>
      <c r="F23" s="21">
        <v>13</v>
      </c>
      <c r="G23" s="27"/>
      <c r="H23" s="21">
        <f t="shared" si="0"/>
        <v>208</v>
      </c>
      <c r="I23" s="40"/>
      <c r="J23" s="40"/>
    </row>
    <row r="24" spans="1:10" ht="30" x14ac:dyDescent="0.25">
      <c r="A24" s="40"/>
      <c r="B24" s="43" t="s">
        <v>26</v>
      </c>
      <c r="C24" s="25" t="s">
        <v>16</v>
      </c>
      <c r="D24" s="25">
        <v>1.01</v>
      </c>
      <c r="E24" s="28">
        <v>7008</v>
      </c>
      <c r="F24" s="21">
        <v>1.19</v>
      </c>
      <c r="G24" s="27"/>
      <c r="H24" s="21">
        <f t="shared" si="0"/>
        <v>8339.52</v>
      </c>
      <c r="I24" s="40"/>
      <c r="J24" s="40"/>
    </row>
    <row r="25" spans="1:10" x14ac:dyDescent="0.25">
      <c r="A25" s="40"/>
      <c r="B25" s="43" t="s">
        <v>52</v>
      </c>
      <c r="C25" s="25" t="s">
        <v>44</v>
      </c>
      <c r="D25" s="25"/>
      <c r="E25" s="28">
        <v>70</v>
      </c>
      <c r="F25" s="21">
        <v>7</v>
      </c>
      <c r="G25" s="27"/>
      <c r="H25" s="21">
        <f t="shared" si="0"/>
        <v>490</v>
      </c>
      <c r="I25" s="40"/>
      <c r="J25" s="40"/>
    </row>
    <row r="26" spans="1:10" ht="30" x14ac:dyDescent="0.25">
      <c r="A26" s="40"/>
      <c r="B26" s="43" t="s">
        <v>27</v>
      </c>
      <c r="C26" s="25" t="s">
        <v>16</v>
      </c>
      <c r="D26" s="25">
        <v>1.01</v>
      </c>
      <c r="E26" s="28">
        <v>5768</v>
      </c>
      <c r="F26" s="21">
        <v>0.93</v>
      </c>
      <c r="G26" s="21"/>
      <c r="H26" s="21">
        <f t="shared" si="0"/>
        <v>5364.2400000000007</v>
      </c>
      <c r="I26" s="40"/>
      <c r="J26" s="40"/>
    </row>
    <row r="27" spans="1:10" x14ac:dyDescent="0.25">
      <c r="A27" s="40"/>
      <c r="B27" s="43" t="s">
        <v>54</v>
      </c>
      <c r="C27" s="25" t="s">
        <v>44</v>
      </c>
      <c r="D27" s="25"/>
      <c r="E27" s="28">
        <v>57</v>
      </c>
      <c r="F27" s="21">
        <v>5</v>
      </c>
      <c r="G27" s="21"/>
      <c r="H27" s="21">
        <f t="shared" si="0"/>
        <v>285</v>
      </c>
      <c r="I27" s="40"/>
      <c r="J27" s="40"/>
    </row>
    <row r="28" spans="1:10" ht="30" x14ac:dyDescent="0.25">
      <c r="A28" s="40"/>
      <c r="B28" s="43" t="s">
        <v>28</v>
      </c>
      <c r="C28" s="25" t="s">
        <v>16</v>
      </c>
      <c r="D28" s="25">
        <v>1.01</v>
      </c>
      <c r="E28" s="29">
        <v>5116</v>
      </c>
      <c r="F28" s="21">
        <v>0.72</v>
      </c>
      <c r="G28" s="24"/>
      <c r="H28" s="21">
        <f t="shared" si="0"/>
        <v>3683.52</v>
      </c>
      <c r="I28" s="40"/>
      <c r="J28" s="40"/>
    </row>
    <row r="29" spans="1:10" x14ac:dyDescent="0.25">
      <c r="A29" s="40"/>
      <c r="B29" s="43" t="s">
        <v>55</v>
      </c>
      <c r="C29" s="25" t="s">
        <v>44</v>
      </c>
      <c r="D29" s="25"/>
      <c r="E29" s="29">
        <v>51</v>
      </c>
      <c r="F29" s="21">
        <v>4</v>
      </c>
      <c r="G29" s="24"/>
      <c r="H29" s="21">
        <f t="shared" si="0"/>
        <v>204</v>
      </c>
      <c r="I29" s="40"/>
      <c r="J29" s="40"/>
    </row>
    <row r="30" spans="1:10" x14ac:dyDescent="0.25">
      <c r="A30" s="40"/>
      <c r="B30" s="44" t="s">
        <v>4</v>
      </c>
      <c r="C30" s="25"/>
      <c r="D30" s="25"/>
      <c r="E30" s="21"/>
      <c r="F30" s="21"/>
      <c r="G30" s="21"/>
      <c r="H30" s="45">
        <f>SUM(H10:H29)</f>
        <v>134914.85500000001</v>
      </c>
      <c r="I30" s="46"/>
      <c r="J30" s="40"/>
    </row>
    <row r="31" spans="1:10" x14ac:dyDescent="0.25">
      <c r="A31" s="40"/>
      <c r="B31" s="44"/>
      <c r="C31" s="25"/>
      <c r="D31" s="25"/>
      <c r="E31" s="21"/>
      <c r="F31" s="21"/>
      <c r="G31" s="21"/>
      <c r="H31" s="23"/>
      <c r="I31" s="40"/>
      <c r="J31" s="40"/>
    </row>
    <row r="32" spans="1:10" x14ac:dyDescent="0.25">
      <c r="A32" s="40"/>
      <c r="B32" s="44" t="s">
        <v>30</v>
      </c>
      <c r="C32" s="25"/>
      <c r="D32" s="25"/>
      <c r="E32" s="21"/>
      <c r="F32" s="21"/>
      <c r="G32" s="21"/>
      <c r="H32" s="23"/>
      <c r="I32" s="40"/>
      <c r="J32" s="40"/>
    </row>
    <row r="33" spans="1:12" x14ac:dyDescent="0.25">
      <c r="A33" s="40"/>
      <c r="B33" s="30" t="s">
        <v>31</v>
      </c>
      <c r="C33" s="25" t="s">
        <v>16</v>
      </c>
      <c r="D33" s="25"/>
      <c r="E33" s="28">
        <v>2000</v>
      </c>
      <c r="F33" s="21">
        <v>9.34</v>
      </c>
      <c r="G33" s="21"/>
      <c r="H33" s="23">
        <f>F33*E33</f>
        <v>18680</v>
      </c>
      <c r="I33" s="40"/>
      <c r="J33" s="40"/>
    </row>
    <row r="34" spans="1:12" x14ac:dyDescent="0.25">
      <c r="A34" s="40"/>
      <c r="B34" s="30" t="s">
        <v>32</v>
      </c>
      <c r="C34" s="25" t="s">
        <v>16</v>
      </c>
      <c r="D34" s="25"/>
      <c r="E34" s="28">
        <v>2000</v>
      </c>
      <c r="F34" s="21">
        <v>13.46</v>
      </c>
      <c r="G34" s="21"/>
      <c r="H34" s="23">
        <f>F34*E34</f>
        <v>26920</v>
      </c>
      <c r="I34" s="40"/>
      <c r="J34" s="40"/>
    </row>
    <row r="35" spans="1:12" x14ac:dyDescent="0.25">
      <c r="A35" s="40"/>
      <c r="B35" s="44" t="s">
        <v>4</v>
      </c>
      <c r="C35" s="25"/>
      <c r="D35" s="25"/>
      <c r="E35" s="21"/>
      <c r="F35" s="21"/>
      <c r="G35" s="21"/>
      <c r="H35" s="23">
        <f>SUM(H33:H34)</f>
        <v>45600</v>
      </c>
      <c r="I35" s="40"/>
      <c r="J35" s="40"/>
    </row>
    <row r="36" spans="1:12" x14ac:dyDescent="0.25">
      <c r="A36" s="40"/>
      <c r="B36" s="44"/>
      <c r="C36" s="25"/>
      <c r="D36" s="25"/>
      <c r="E36" s="21"/>
      <c r="F36" s="21"/>
      <c r="G36" s="21"/>
      <c r="H36" s="23"/>
      <c r="I36" s="40"/>
      <c r="J36" s="40"/>
    </row>
    <row r="37" spans="1:12" x14ac:dyDescent="0.25">
      <c r="A37" s="40"/>
      <c r="B37" s="44" t="s">
        <v>39</v>
      </c>
      <c r="C37" s="25"/>
      <c r="D37" s="25"/>
      <c r="E37" s="21"/>
      <c r="F37" s="21"/>
      <c r="G37" s="21"/>
      <c r="H37" s="23"/>
      <c r="I37" s="40"/>
      <c r="J37" s="40"/>
    </row>
    <row r="38" spans="1:12" x14ac:dyDescent="0.25">
      <c r="A38" s="40"/>
      <c r="B38" s="43" t="s">
        <v>40</v>
      </c>
      <c r="C38" s="25" t="s">
        <v>16</v>
      </c>
      <c r="D38" s="25"/>
      <c r="E38" s="21">
        <v>400</v>
      </c>
      <c r="F38" s="21">
        <v>8.3000000000000007</v>
      </c>
      <c r="G38" s="21"/>
      <c r="H38" s="23">
        <f t="shared" ref="H38:H43" si="2">F38*E38</f>
        <v>3320.0000000000005</v>
      </c>
      <c r="I38" s="40"/>
      <c r="J38" s="40"/>
    </row>
    <row r="39" spans="1:12" x14ac:dyDescent="0.25">
      <c r="A39" s="40"/>
      <c r="B39" s="43" t="s">
        <v>56</v>
      </c>
      <c r="C39" s="25" t="s">
        <v>44</v>
      </c>
      <c r="D39" s="25"/>
      <c r="E39" s="21">
        <v>65</v>
      </c>
      <c r="F39" s="21">
        <v>3</v>
      </c>
      <c r="G39" s="21"/>
      <c r="H39" s="23">
        <f t="shared" si="2"/>
        <v>195</v>
      </c>
      <c r="I39" s="40"/>
      <c r="J39" s="40"/>
    </row>
    <row r="40" spans="1:12" x14ac:dyDescent="0.25">
      <c r="A40" s="40"/>
      <c r="B40" s="43" t="s">
        <v>41</v>
      </c>
      <c r="C40" s="25" t="s">
        <v>16</v>
      </c>
      <c r="D40" s="25"/>
      <c r="E40" s="21">
        <v>500</v>
      </c>
      <c r="F40" s="21">
        <v>11</v>
      </c>
      <c r="G40" s="21"/>
      <c r="H40" s="23">
        <f t="shared" si="2"/>
        <v>5500</v>
      </c>
      <c r="I40" s="40"/>
      <c r="J40" s="40"/>
    </row>
    <row r="41" spans="1:12" x14ac:dyDescent="0.25">
      <c r="A41" s="40"/>
      <c r="B41" s="43" t="s">
        <v>57</v>
      </c>
      <c r="C41" s="25" t="s">
        <v>44</v>
      </c>
      <c r="D41" s="25"/>
      <c r="E41" s="21">
        <v>83</v>
      </c>
      <c r="F41" s="21">
        <v>5</v>
      </c>
      <c r="G41" s="21"/>
      <c r="H41" s="23">
        <f t="shared" si="2"/>
        <v>415</v>
      </c>
      <c r="I41" s="40"/>
      <c r="J41" s="40"/>
    </row>
    <row r="42" spans="1:12" x14ac:dyDescent="0.25">
      <c r="A42" s="40"/>
      <c r="B42" s="43" t="s">
        <v>42</v>
      </c>
      <c r="C42" s="25" t="s">
        <v>16</v>
      </c>
      <c r="D42" s="25"/>
      <c r="E42" s="21">
        <v>100</v>
      </c>
      <c r="F42" s="21">
        <v>18</v>
      </c>
      <c r="G42" s="21"/>
      <c r="H42" s="23">
        <f t="shared" si="2"/>
        <v>1800</v>
      </c>
      <c r="I42" s="40"/>
      <c r="J42" s="40"/>
    </row>
    <row r="43" spans="1:12" x14ac:dyDescent="0.25">
      <c r="A43" s="40"/>
      <c r="B43" s="43" t="s">
        <v>58</v>
      </c>
      <c r="C43" s="25" t="s">
        <v>44</v>
      </c>
      <c r="D43" s="25"/>
      <c r="E43" s="21">
        <v>16</v>
      </c>
      <c r="F43" s="21">
        <v>7</v>
      </c>
      <c r="G43" s="21"/>
      <c r="H43" s="23">
        <f t="shared" si="2"/>
        <v>112</v>
      </c>
      <c r="I43" s="40"/>
      <c r="J43" s="40"/>
    </row>
    <row r="44" spans="1:12" x14ac:dyDescent="0.25">
      <c r="A44" s="40"/>
      <c r="B44" s="44" t="s">
        <v>4</v>
      </c>
      <c r="C44" s="25"/>
      <c r="D44" s="25"/>
      <c r="E44" s="21"/>
      <c r="F44" s="21"/>
      <c r="G44" s="21"/>
      <c r="H44" s="23">
        <f>SUM(H38:H43)</f>
        <v>11342</v>
      </c>
      <c r="I44" s="40"/>
      <c r="J44" s="40"/>
      <c r="L44" s="47"/>
    </row>
    <row r="45" spans="1:12" x14ac:dyDescent="0.25">
      <c r="A45" s="40"/>
      <c r="B45" s="48" t="s">
        <v>33</v>
      </c>
      <c r="C45" s="31"/>
      <c r="D45" s="31"/>
      <c r="E45" s="32"/>
      <c r="F45" s="32"/>
      <c r="G45" s="32"/>
      <c r="H45" s="33">
        <f>H30+H35+H44</f>
        <v>191856.85500000001</v>
      </c>
      <c r="I45" s="40"/>
      <c r="J45" s="40"/>
    </row>
    <row r="46" spans="1:12" ht="31.5" x14ac:dyDescent="0.25">
      <c r="A46" s="40"/>
      <c r="B46" s="49" t="s">
        <v>34</v>
      </c>
      <c r="C46" s="50">
        <v>0.05</v>
      </c>
      <c r="D46" s="25"/>
      <c r="E46" s="21"/>
      <c r="F46" s="21"/>
      <c r="G46" s="21"/>
      <c r="H46" s="23">
        <f>H45*C46</f>
        <v>9592.8427500000016</v>
      </c>
      <c r="I46" s="40"/>
      <c r="J46" s="40"/>
    </row>
    <row r="47" spans="1:12" x14ac:dyDescent="0.25">
      <c r="A47" s="40"/>
      <c r="B47" s="51" t="s">
        <v>4</v>
      </c>
      <c r="C47" s="21"/>
      <c r="D47" s="38"/>
      <c r="E47" s="38"/>
      <c r="F47" s="40"/>
      <c r="G47" s="40"/>
      <c r="H47" s="46">
        <f>SUM(H45:H46)</f>
        <v>201449.69775000002</v>
      </c>
      <c r="I47" s="40"/>
      <c r="J47" s="40"/>
    </row>
    <row r="48" spans="1:12" ht="15.75" x14ac:dyDescent="0.25">
      <c r="B48" s="49" t="s">
        <v>35</v>
      </c>
      <c r="C48" s="52">
        <v>0.08</v>
      </c>
      <c r="D48" s="53"/>
      <c r="E48" s="40"/>
      <c r="F48" s="40"/>
      <c r="G48" s="23"/>
      <c r="H48" s="23">
        <f>H47*C48</f>
        <v>16115.975820000001</v>
      </c>
      <c r="I48" s="40"/>
      <c r="J48" s="40"/>
    </row>
    <row r="49" spans="2:10" ht="15.75" x14ac:dyDescent="0.25">
      <c r="B49" s="49" t="s">
        <v>36</v>
      </c>
      <c r="C49" s="54"/>
      <c r="D49" s="40"/>
      <c r="E49" s="40"/>
      <c r="F49" s="40"/>
      <c r="G49" s="45"/>
      <c r="H49" s="45">
        <f>SUM(H47:H48)</f>
        <v>217565.67357000001</v>
      </c>
      <c r="I49" s="40"/>
      <c r="J49" s="40"/>
    </row>
    <row r="50" spans="2:10" ht="15.75" x14ac:dyDescent="0.25">
      <c r="B50" s="55" t="s">
        <v>37</v>
      </c>
      <c r="C50" s="56">
        <v>0.18</v>
      </c>
      <c r="D50" s="53"/>
      <c r="E50" s="40"/>
      <c r="F50" s="40"/>
      <c r="G50" s="45"/>
      <c r="H50" s="45">
        <f>H49*C50</f>
        <v>39161.821242600003</v>
      </c>
      <c r="I50" s="40" t="s">
        <v>29</v>
      </c>
      <c r="J50" s="40"/>
    </row>
    <row r="51" spans="2:10" x14ac:dyDescent="0.25">
      <c r="B51" s="40"/>
      <c r="C51" s="40"/>
      <c r="D51" s="40"/>
      <c r="E51" s="40"/>
      <c r="F51" s="40"/>
      <c r="G51" s="45"/>
      <c r="H51" s="45">
        <f>SUM(H49:H50)</f>
        <v>256727.49481260002</v>
      </c>
      <c r="I51" s="40"/>
      <c r="J51" s="40"/>
    </row>
    <row r="52" spans="2:10" x14ac:dyDescent="0.25">
      <c r="B52" s="40"/>
      <c r="C52" s="40"/>
      <c r="D52" s="40"/>
      <c r="E52" s="40"/>
      <c r="F52" s="40"/>
      <c r="G52" s="40"/>
      <c r="H52" s="40"/>
      <c r="I52" s="40"/>
      <c r="J52" s="40"/>
    </row>
  </sheetData>
  <mergeCells count="11">
    <mergeCell ref="B1:G1"/>
    <mergeCell ref="A6:A7"/>
    <mergeCell ref="B6:B7"/>
    <mergeCell ref="C6:C7"/>
    <mergeCell ref="E6:E7"/>
    <mergeCell ref="F6:G6"/>
    <mergeCell ref="B5:J5"/>
    <mergeCell ref="I6:I7"/>
    <mergeCell ref="J6:J7"/>
    <mergeCell ref="D6:D7"/>
    <mergeCell ref="B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3:N26"/>
  <sheetViews>
    <sheetView topLeftCell="A4" workbookViewId="0">
      <selection activeCell="E9" sqref="E9:K9"/>
    </sheetView>
  </sheetViews>
  <sheetFormatPr defaultRowHeight="15" x14ac:dyDescent="0.25"/>
  <cols>
    <col min="8" max="8" width="10.5703125" customWidth="1"/>
    <col min="13" max="13" width="19.7109375" customWidth="1"/>
  </cols>
  <sheetData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x14ac:dyDescent="0.25">
      <c r="A4" s="120" t="s">
        <v>11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4" ht="22.5" x14ac:dyDescent="0.25">
      <c r="A8" s="121" t="s">
        <v>12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2"/>
    </row>
    <row r="9" spans="1:14" ht="24" customHeight="1" x14ac:dyDescent="0.25">
      <c r="A9" s="3"/>
      <c r="B9" s="4"/>
      <c r="C9" s="4"/>
      <c r="D9" s="4"/>
      <c r="E9" s="119"/>
      <c r="F9" s="119"/>
      <c r="G9" s="119"/>
      <c r="H9" s="119"/>
      <c r="I9" s="119"/>
      <c r="J9" s="119"/>
      <c r="K9" s="119"/>
    </row>
    <row r="10" spans="1:14" ht="16.5" x14ac:dyDescent="0.25">
      <c r="A10" s="5"/>
      <c r="B10" s="4"/>
      <c r="C10" s="4"/>
      <c r="D10" s="4"/>
      <c r="E10" s="4"/>
      <c r="F10" s="4"/>
      <c r="G10" s="4"/>
      <c r="H10" s="4"/>
      <c r="I10" s="4"/>
      <c r="J10" s="5"/>
      <c r="K10" s="5"/>
    </row>
    <row r="11" spans="1:14" ht="40.5" customHeight="1" x14ac:dyDescent="0.25">
      <c r="A11" s="122" t="s">
        <v>17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</row>
    <row r="12" spans="1:14" ht="31.5" customHeight="1" x14ac:dyDescent="0.3">
      <c r="A12" s="5"/>
      <c r="B12" s="6"/>
      <c r="C12" s="4"/>
      <c r="D12" s="4"/>
      <c r="E12" s="4"/>
      <c r="F12" s="123"/>
      <c r="G12" s="123"/>
      <c r="H12" s="123"/>
      <c r="I12" s="123"/>
      <c r="J12" s="7"/>
      <c r="K12" s="7"/>
    </row>
    <row r="13" spans="1:14" ht="16.5" x14ac:dyDescent="0.25">
      <c r="A13" s="5"/>
      <c r="B13" s="4"/>
      <c r="C13" s="8"/>
      <c r="D13" s="8"/>
      <c r="E13" s="124" t="s">
        <v>13</v>
      </c>
      <c r="F13" s="124"/>
      <c r="G13" s="124"/>
      <c r="H13" s="9">
        <f>ხარჯთაღრიცხვა!G4</f>
        <v>256727.49481260002</v>
      </c>
      <c r="I13" s="10" t="s">
        <v>7</v>
      </c>
      <c r="J13" s="7"/>
      <c r="K13" s="7"/>
    </row>
    <row r="14" spans="1:14" ht="21" x14ac:dyDescent="0.25">
      <c r="A14" s="5"/>
      <c r="B14" s="4"/>
      <c r="C14" s="4"/>
      <c r="D14" s="4"/>
      <c r="E14" s="4"/>
      <c r="F14" s="4"/>
      <c r="G14" s="4"/>
      <c r="H14" s="4"/>
      <c r="I14" s="4"/>
      <c r="J14" s="7"/>
      <c r="K14" s="11"/>
    </row>
    <row r="15" spans="1:14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8"/>
    </row>
    <row r="16" spans="1:14" ht="15.75" x14ac:dyDescent="0.25">
      <c r="A16" s="125" t="s">
        <v>14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3"/>
    </row>
    <row r="17" spans="1:14" x14ac:dyDescent="0.25">
      <c r="A17" s="17"/>
      <c r="B17" s="19"/>
      <c r="C17" s="20"/>
      <c r="D17" s="116"/>
      <c r="E17" s="116"/>
      <c r="F17" s="116"/>
      <c r="G17" s="17"/>
      <c r="H17" s="17"/>
      <c r="I17" s="17"/>
      <c r="J17" s="17"/>
      <c r="K17" s="17"/>
      <c r="L17" s="18"/>
      <c r="M17" s="18"/>
    </row>
    <row r="18" spans="1:14" ht="15.75" x14ac:dyDescent="0.25">
      <c r="A18" s="117" t="s">
        <v>15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4" ht="15.75" x14ac:dyDescent="0.2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4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4" x14ac:dyDescent="0.25">
      <c r="A21" s="12"/>
      <c r="B21" s="14"/>
      <c r="C21" s="15"/>
      <c r="D21" s="15"/>
      <c r="E21" s="15"/>
      <c r="F21" s="15"/>
      <c r="G21" s="12"/>
      <c r="H21" s="12"/>
      <c r="I21" s="12"/>
      <c r="J21" s="12"/>
      <c r="K21" s="12"/>
    </row>
    <row r="22" spans="1:14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6" spans="1:14" ht="15.75" x14ac:dyDescent="0.25">
      <c r="N26" s="16"/>
    </row>
  </sheetData>
  <mergeCells count="10">
    <mergeCell ref="D17:F17"/>
    <mergeCell ref="A18:M18"/>
    <mergeCell ref="A19:M19"/>
    <mergeCell ref="E9:K9"/>
    <mergeCell ref="A4:M4"/>
    <mergeCell ref="A8:M8"/>
    <mergeCell ref="A11:M11"/>
    <mergeCell ref="F12:I12"/>
    <mergeCell ref="E13:G13"/>
    <mergeCell ref="A16:M16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16" workbookViewId="0">
      <selection activeCell="I4" sqref="I4"/>
    </sheetView>
  </sheetViews>
  <sheetFormatPr defaultRowHeight="12.75" x14ac:dyDescent="0.25"/>
  <cols>
    <col min="1" max="1" width="5.85546875" style="61" customWidth="1"/>
    <col min="2" max="2" width="43.7109375" style="61" customWidth="1"/>
    <col min="3" max="6" width="9.140625" style="61"/>
    <col min="7" max="7" width="12.5703125" style="61" customWidth="1"/>
    <col min="8" max="8" width="13" style="61" customWidth="1"/>
    <col min="9" max="9" width="12.42578125" style="61" customWidth="1"/>
    <col min="10" max="10" width="13.42578125" style="61" customWidth="1"/>
    <col min="11" max="16384" width="9.140625" style="61"/>
  </cols>
  <sheetData>
    <row r="1" spans="1:10" x14ac:dyDescent="0.25">
      <c r="B1" s="128" t="s">
        <v>5</v>
      </c>
      <c r="C1" s="128"/>
      <c r="D1" s="128"/>
      <c r="E1" s="128"/>
      <c r="F1" s="128"/>
      <c r="G1" s="128"/>
    </row>
    <row r="2" spans="1:10" x14ac:dyDescent="0.25">
      <c r="B2" s="129" t="s">
        <v>43</v>
      </c>
      <c r="C2" s="129"/>
      <c r="D2" s="129"/>
      <c r="E2" s="129"/>
      <c r="F2" s="129"/>
      <c r="G2" s="129"/>
      <c r="H2" s="62"/>
    </row>
    <row r="3" spans="1:10" x14ac:dyDescent="0.25">
      <c r="B3" s="63"/>
      <c r="C3" s="63"/>
      <c r="D3" s="63"/>
      <c r="E3" s="63"/>
      <c r="F3" s="63"/>
      <c r="G3" s="63"/>
    </row>
    <row r="4" spans="1:10" ht="15" x14ac:dyDescent="0.25">
      <c r="B4" s="61" t="s">
        <v>6</v>
      </c>
      <c r="G4" s="104">
        <f>H91</f>
        <v>213340.61977199995</v>
      </c>
    </row>
    <row r="5" spans="1:10" x14ac:dyDescent="0.25">
      <c r="B5" s="130"/>
      <c r="C5" s="130"/>
      <c r="D5" s="130"/>
      <c r="E5" s="130"/>
      <c r="F5" s="130"/>
      <c r="G5" s="130"/>
      <c r="H5" s="130"/>
      <c r="I5" s="130"/>
      <c r="J5" s="130"/>
    </row>
    <row r="6" spans="1:10" x14ac:dyDescent="0.25">
      <c r="A6" s="131" t="s">
        <v>0</v>
      </c>
      <c r="B6" s="133" t="s">
        <v>1</v>
      </c>
      <c r="C6" s="126" t="s">
        <v>8</v>
      </c>
      <c r="D6" s="126" t="s">
        <v>29</v>
      </c>
      <c r="E6" s="126" t="s">
        <v>2</v>
      </c>
      <c r="F6" s="135" t="s">
        <v>9</v>
      </c>
      <c r="G6" s="136"/>
      <c r="H6" s="64"/>
      <c r="I6" s="126" t="s">
        <v>18</v>
      </c>
      <c r="J6" s="126" t="s">
        <v>19</v>
      </c>
    </row>
    <row r="7" spans="1:10" ht="25.5" x14ac:dyDescent="0.25">
      <c r="A7" s="132"/>
      <c r="B7" s="134"/>
      <c r="C7" s="127"/>
      <c r="D7" s="127"/>
      <c r="E7" s="127"/>
      <c r="F7" s="65" t="s">
        <v>3</v>
      </c>
      <c r="G7" s="66" t="s">
        <v>4</v>
      </c>
      <c r="H7" s="65" t="s">
        <v>10</v>
      </c>
      <c r="I7" s="127"/>
      <c r="J7" s="127"/>
    </row>
    <row r="8" spans="1:10" x14ac:dyDescent="0.25">
      <c r="A8" s="66">
        <v>1</v>
      </c>
      <c r="B8" s="66">
        <v>2</v>
      </c>
      <c r="C8" s="66">
        <v>3</v>
      </c>
      <c r="D8" s="66"/>
      <c r="E8" s="66">
        <v>4</v>
      </c>
      <c r="F8" s="66">
        <v>5</v>
      </c>
      <c r="G8" s="66">
        <v>6</v>
      </c>
      <c r="H8" s="64"/>
      <c r="I8" s="64"/>
      <c r="J8" s="64"/>
    </row>
    <row r="9" spans="1:10" x14ac:dyDescent="0.25">
      <c r="A9" s="66"/>
      <c r="B9" s="67" t="s">
        <v>38</v>
      </c>
      <c r="C9" s="68"/>
      <c r="D9" s="68"/>
      <c r="E9" s="68"/>
      <c r="F9" s="68"/>
      <c r="G9" s="68"/>
      <c r="H9" s="64"/>
      <c r="I9" s="64"/>
      <c r="J9" s="64"/>
    </row>
    <row r="10" spans="1:10" ht="15" x14ac:dyDescent="0.25">
      <c r="A10" s="64"/>
      <c r="B10" s="71" t="s">
        <v>20</v>
      </c>
      <c r="C10" s="69" t="s">
        <v>16</v>
      </c>
      <c r="D10" s="69">
        <v>0.998</v>
      </c>
      <c r="E10" s="66">
        <v>150</v>
      </c>
      <c r="F10" s="66">
        <v>22</v>
      </c>
      <c r="G10" s="66"/>
      <c r="H10" s="70">
        <f t="shared" ref="H10:H29" si="0">F10*E10</f>
        <v>3300</v>
      </c>
      <c r="I10" s="64"/>
      <c r="J10" s="64"/>
    </row>
    <row r="11" spans="1:10" ht="15" x14ac:dyDescent="0.25">
      <c r="A11" s="64"/>
      <c r="B11" s="71" t="s">
        <v>21</v>
      </c>
      <c r="C11" s="69" t="s">
        <v>16</v>
      </c>
      <c r="D11" s="69">
        <v>1.01</v>
      </c>
      <c r="E11" s="66">
        <v>1600</v>
      </c>
      <c r="F11" s="66">
        <v>10.29</v>
      </c>
      <c r="G11" s="66"/>
      <c r="H11" s="66">
        <f t="shared" si="0"/>
        <v>16464</v>
      </c>
      <c r="I11" s="64"/>
      <c r="J11" s="64"/>
    </row>
    <row r="12" spans="1:10" ht="15" x14ac:dyDescent="0.25">
      <c r="A12" s="64"/>
      <c r="B12" s="71" t="s">
        <v>46</v>
      </c>
      <c r="C12" s="69" t="s">
        <v>44</v>
      </c>
      <c r="D12" s="69"/>
      <c r="E12" s="66">
        <v>18</v>
      </c>
      <c r="F12" s="66">
        <v>70</v>
      </c>
      <c r="G12" s="66"/>
      <c r="H12" s="66">
        <f>F12*E12</f>
        <v>1260</v>
      </c>
      <c r="I12" s="64"/>
      <c r="J12" s="64"/>
    </row>
    <row r="13" spans="1:10" ht="15" x14ac:dyDescent="0.25">
      <c r="A13" s="64"/>
      <c r="B13" s="71" t="s">
        <v>22</v>
      </c>
      <c r="C13" s="69" t="s">
        <v>16</v>
      </c>
      <c r="D13" s="69">
        <v>1.01</v>
      </c>
      <c r="E13" s="66">
        <v>6500</v>
      </c>
      <c r="F13" s="66">
        <v>7.07</v>
      </c>
      <c r="G13" s="66"/>
      <c r="H13" s="66">
        <f t="shared" si="0"/>
        <v>45955</v>
      </c>
      <c r="I13" s="64"/>
      <c r="J13" s="64"/>
    </row>
    <row r="14" spans="1:10" ht="15" x14ac:dyDescent="0.25">
      <c r="A14" s="64"/>
      <c r="B14" s="71" t="s">
        <v>48</v>
      </c>
      <c r="C14" s="69" t="s">
        <v>44</v>
      </c>
      <c r="D14" s="69"/>
      <c r="E14" s="66">
        <v>1</v>
      </c>
      <c r="F14" s="66">
        <v>100</v>
      </c>
      <c r="G14" s="66"/>
      <c r="H14" s="66">
        <f t="shared" si="0"/>
        <v>100</v>
      </c>
      <c r="I14" s="64"/>
      <c r="J14" s="64"/>
    </row>
    <row r="15" spans="1:10" ht="15" x14ac:dyDescent="0.25">
      <c r="A15" s="64"/>
      <c r="B15" s="71" t="s">
        <v>47</v>
      </c>
      <c r="C15" s="69" t="s">
        <v>44</v>
      </c>
      <c r="D15" s="69"/>
      <c r="E15" s="66">
        <v>70</v>
      </c>
      <c r="F15" s="66">
        <v>50</v>
      </c>
      <c r="G15" s="66"/>
      <c r="H15" s="66">
        <f t="shared" si="0"/>
        <v>3500</v>
      </c>
      <c r="I15" s="64"/>
      <c r="J15" s="64"/>
    </row>
    <row r="16" spans="1:10" ht="15" x14ac:dyDescent="0.25">
      <c r="A16" s="64"/>
      <c r="B16" s="71" t="s">
        <v>23</v>
      </c>
      <c r="C16" s="69" t="s">
        <v>16</v>
      </c>
      <c r="D16" s="69">
        <v>1.01</v>
      </c>
      <c r="E16" s="66">
        <v>600</v>
      </c>
      <c r="F16" s="66">
        <v>5.24</v>
      </c>
      <c r="G16" s="72"/>
      <c r="H16" s="66">
        <f t="shared" si="0"/>
        <v>3144</v>
      </c>
      <c r="I16" s="64"/>
      <c r="J16" s="64"/>
    </row>
    <row r="17" spans="1:10" ht="15" x14ac:dyDescent="0.25">
      <c r="A17" s="64"/>
      <c r="B17" s="71" t="s">
        <v>49</v>
      </c>
      <c r="C17" s="69" t="s">
        <v>44</v>
      </c>
      <c r="D17" s="69"/>
      <c r="E17" s="66">
        <v>60</v>
      </c>
      <c r="F17" s="66">
        <v>30</v>
      </c>
      <c r="G17" s="72"/>
      <c r="H17" s="66">
        <f t="shared" si="0"/>
        <v>1800</v>
      </c>
      <c r="I17" s="64"/>
      <c r="J17" s="64"/>
    </row>
    <row r="18" spans="1:10" ht="15" x14ac:dyDescent="0.25">
      <c r="A18" s="64"/>
      <c r="B18" s="71" t="s">
        <v>45</v>
      </c>
      <c r="C18" s="69" t="s">
        <v>16</v>
      </c>
      <c r="D18" s="69"/>
      <c r="E18" s="66">
        <v>1200</v>
      </c>
      <c r="F18" s="66">
        <v>3.61</v>
      </c>
      <c r="G18" s="72"/>
      <c r="H18" s="66">
        <f>F18*E18</f>
        <v>4332</v>
      </c>
      <c r="I18" s="64"/>
      <c r="J18" s="64"/>
    </row>
    <row r="19" spans="1:10" ht="15" x14ac:dyDescent="0.25">
      <c r="A19" s="64"/>
      <c r="B19" s="71" t="s">
        <v>50</v>
      </c>
      <c r="C19" s="69" t="s">
        <v>44</v>
      </c>
      <c r="D19" s="69"/>
      <c r="E19" s="66">
        <v>12</v>
      </c>
      <c r="F19" s="66">
        <v>17</v>
      </c>
      <c r="G19" s="72"/>
      <c r="H19" s="66">
        <f t="shared" si="0"/>
        <v>204</v>
      </c>
      <c r="I19" s="64"/>
      <c r="J19" s="64"/>
    </row>
    <row r="20" spans="1:10" ht="15" x14ac:dyDescent="0.25">
      <c r="A20" s="64"/>
      <c r="B20" s="71" t="s">
        <v>24</v>
      </c>
      <c r="C20" s="69" t="s">
        <v>16</v>
      </c>
      <c r="D20" s="69">
        <v>1.01</v>
      </c>
      <c r="E20" s="66">
        <v>500</v>
      </c>
      <c r="F20" s="66">
        <v>2.38</v>
      </c>
      <c r="G20" s="73"/>
      <c r="H20" s="66">
        <f t="shared" si="0"/>
        <v>1190</v>
      </c>
      <c r="I20" s="64"/>
      <c r="J20" s="64"/>
    </row>
    <row r="21" spans="1:10" ht="15" x14ac:dyDescent="0.25">
      <c r="A21" s="64"/>
      <c r="B21" s="71" t="s">
        <v>51</v>
      </c>
      <c r="C21" s="66" t="s">
        <v>44</v>
      </c>
      <c r="D21" s="69"/>
      <c r="E21" s="66">
        <v>5</v>
      </c>
      <c r="F21" s="66">
        <v>15</v>
      </c>
      <c r="G21" s="73"/>
      <c r="H21" s="66">
        <f t="shared" si="0"/>
        <v>75</v>
      </c>
      <c r="I21" s="64"/>
      <c r="J21" s="64"/>
    </row>
    <row r="22" spans="1:10" ht="15" x14ac:dyDescent="0.25">
      <c r="A22" s="64"/>
      <c r="B22" s="71" t="s">
        <v>25</v>
      </c>
      <c r="C22" s="69" t="s">
        <v>16</v>
      </c>
      <c r="D22" s="69">
        <v>1.01</v>
      </c>
      <c r="E22" s="66">
        <v>700</v>
      </c>
      <c r="F22" s="66">
        <v>1.81</v>
      </c>
      <c r="G22" s="73"/>
      <c r="H22" s="66">
        <f t="shared" si="0"/>
        <v>1267</v>
      </c>
      <c r="I22" s="64"/>
      <c r="J22" s="64"/>
    </row>
    <row r="23" spans="1:10" ht="15" x14ac:dyDescent="0.25">
      <c r="A23" s="64"/>
      <c r="B23" s="71" t="s">
        <v>53</v>
      </c>
      <c r="C23" s="69" t="s">
        <v>44</v>
      </c>
      <c r="D23" s="69"/>
      <c r="E23" s="66">
        <v>10</v>
      </c>
      <c r="F23" s="66">
        <v>13</v>
      </c>
      <c r="G23" s="73"/>
      <c r="H23" s="66">
        <f t="shared" si="0"/>
        <v>130</v>
      </c>
      <c r="I23" s="64"/>
      <c r="J23" s="64"/>
    </row>
    <row r="24" spans="1:10" ht="15" x14ac:dyDescent="0.25">
      <c r="A24" s="64"/>
      <c r="B24" s="71" t="s">
        <v>26</v>
      </c>
      <c r="C24" s="69" t="s">
        <v>16</v>
      </c>
      <c r="D24" s="69">
        <v>1.01</v>
      </c>
      <c r="E24" s="66">
        <v>700</v>
      </c>
      <c r="F24" s="66">
        <v>1.19</v>
      </c>
      <c r="G24" s="73"/>
      <c r="H24" s="66">
        <f t="shared" si="0"/>
        <v>833</v>
      </c>
      <c r="I24" s="64"/>
      <c r="J24" s="64"/>
    </row>
    <row r="25" spans="1:10" ht="15" x14ac:dyDescent="0.25">
      <c r="A25" s="64"/>
      <c r="B25" s="71" t="s">
        <v>52</v>
      </c>
      <c r="C25" s="69" t="s">
        <v>44</v>
      </c>
      <c r="D25" s="69"/>
      <c r="E25" s="66">
        <v>10</v>
      </c>
      <c r="F25" s="66">
        <v>7</v>
      </c>
      <c r="G25" s="73"/>
      <c r="H25" s="66">
        <f t="shared" si="0"/>
        <v>70</v>
      </c>
      <c r="I25" s="64"/>
      <c r="J25" s="64"/>
    </row>
    <row r="26" spans="1:10" ht="25.5" x14ac:dyDescent="0.25">
      <c r="A26" s="64"/>
      <c r="B26" s="71" t="s">
        <v>27</v>
      </c>
      <c r="C26" s="69" t="s">
        <v>16</v>
      </c>
      <c r="D26" s="69">
        <v>1.01</v>
      </c>
      <c r="E26" s="66">
        <v>300</v>
      </c>
      <c r="F26" s="66">
        <v>0.93</v>
      </c>
      <c r="G26" s="66"/>
      <c r="H26" s="66">
        <f t="shared" si="0"/>
        <v>279</v>
      </c>
      <c r="I26" s="64"/>
      <c r="J26" s="64"/>
    </row>
    <row r="27" spans="1:10" ht="15" x14ac:dyDescent="0.25">
      <c r="A27" s="64"/>
      <c r="B27" s="71" t="s">
        <v>54</v>
      </c>
      <c r="C27" s="69" t="s">
        <v>44</v>
      </c>
      <c r="D27" s="69"/>
      <c r="E27" s="66">
        <v>5</v>
      </c>
      <c r="F27" s="66">
        <v>5</v>
      </c>
      <c r="G27" s="66"/>
      <c r="H27" s="66">
        <f t="shared" si="0"/>
        <v>25</v>
      </c>
      <c r="I27" s="64"/>
      <c r="J27" s="64"/>
    </row>
    <row r="28" spans="1:10" ht="15" x14ac:dyDescent="0.25">
      <c r="A28" s="64"/>
      <c r="B28" s="71" t="s">
        <v>28</v>
      </c>
      <c r="C28" s="69" t="s">
        <v>16</v>
      </c>
      <c r="D28" s="69">
        <v>1.01</v>
      </c>
      <c r="E28" s="72">
        <v>1700</v>
      </c>
      <c r="F28" s="66">
        <v>0.72</v>
      </c>
      <c r="G28" s="70"/>
      <c r="H28" s="66">
        <f t="shared" si="0"/>
        <v>1224</v>
      </c>
      <c r="I28" s="64"/>
      <c r="J28" s="64"/>
    </row>
    <row r="29" spans="1:10" ht="15" x14ac:dyDescent="0.25">
      <c r="A29" s="64"/>
      <c r="B29" s="71" t="s">
        <v>55</v>
      </c>
      <c r="C29" s="69" t="s">
        <v>44</v>
      </c>
      <c r="D29" s="69"/>
      <c r="E29" s="72">
        <v>20</v>
      </c>
      <c r="F29" s="66">
        <v>4</v>
      </c>
      <c r="G29" s="70"/>
      <c r="H29" s="66">
        <f t="shared" si="0"/>
        <v>80</v>
      </c>
      <c r="I29" s="64"/>
      <c r="J29" s="64"/>
    </row>
    <row r="30" spans="1:10" ht="15" x14ac:dyDescent="0.25">
      <c r="A30" s="89"/>
      <c r="B30" s="91" t="s">
        <v>4</v>
      </c>
      <c r="C30" s="92"/>
      <c r="D30" s="92"/>
      <c r="E30" s="93"/>
      <c r="F30" s="93"/>
      <c r="G30" s="93"/>
      <c r="H30" s="94">
        <f>SUM(H10:H29)</f>
        <v>85232</v>
      </c>
      <c r="I30" s="90"/>
      <c r="J30" s="89"/>
    </row>
    <row r="31" spans="1:10" ht="15" x14ac:dyDescent="0.25">
      <c r="A31" s="64"/>
      <c r="B31" s="71"/>
      <c r="C31" s="69"/>
      <c r="D31" s="69"/>
      <c r="E31" s="66"/>
      <c r="F31" s="66"/>
      <c r="G31" s="66"/>
      <c r="H31" s="70"/>
      <c r="I31" s="74"/>
      <c r="J31" s="64"/>
    </row>
    <row r="32" spans="1:10" ht="15" x14ac:dyDescent="0.25">
      <c r="A32" s="64"/>
      <c r="B32" s="95" t="s">
        <v>59</v>
      </c>
      <c r="C32" s="69"/>
      <c r="D32" s="69"/>
      <c r="E32" s="66"/>
      <c r="F32" s="66"/>
      <c r="G32" s="66"/>
      <c r="H32" s="70"/>
      <c r="I32" s="74"/>
      <c r="J32" s="64"/>
    </row>
    <row r="33" spans="1:10" ht="20.25" customHeight="1" x14ac:dyDescent="0.25">
      <c r="A33" s="64"/>
      <c r="B33" s="86" t="s">
        <v>22</v>
      </c>
      <c r="C33" s="69" t="s">
        <v>16</v>
      </c>
      <c r="D33" s="69"/>
      <c r="E33" s="66">
        <v>2600</v>
      </c>
      <c r="F33" s="66">
        <v>7.07</v>
      </c>
      <c r="G33" s="66"/>
      <c r="H33" s="66">
        <f t="shared" ref="H33:H37" si="1">F33*E33</f>
        <v>18382</v>
      </c>
      <c r="I33" s="74"/>
      <c r="J33" s="64"/>
    </row>
    <row r="34" spans="1:10" ht="20.25" customHeight="1" x14ac:dyDescent="0.25">
      <c r="A34" s="64"/>
      <c r="B34" s="86" t="s">
        <v>60</v>
      </c>
      <c r="C34" s="69" t="s">
        <v>16</v>
      </c>
      <c r="D34" s="69"/>
      <c r="E34" s="66">
        <v>180</v>
      </c>
      <c r="F34" s="66">
        <v>2.38</v>
      </c>
      <c r="G34" s="66"/>
      <c r="H34" s="66">
        <f t="shared" si="1"/>
        <v>428.4</v>
      </c>
      <c r="I34" s="74"/>
      <c r="J34" s="64"/>
    </row>
    <row r="35" spans="1:10" ht="15" x14ac:dyDescent="0.25">
      <c r="A35" s="64"/>
      <c r="B35" s="71"/>
      <c r="C35" s="69"/>
      <c r="D35" s="69"/>
      <c r="E35" s="66"/>
      <c r="F35" s="66"/>
      <c r="G35" s="66"/>
      <c r="H35" s="66">
        <f t="shared" si="1"/>
        <v>0</v>
      </c>
      <c r="I35" s="74"/>
      <c r="J35" s="64"/>
    </row>
    <row r="36" spans="1:10" ht="15" x14ac:dyDescent="0.25">
      <c r="A36" s="64"/>
      <c r="B36" s="95" t="s">
        <v>61</v>
      </c>
      <c r="C36" s="69"/>
      <c r="D36" s="69"/>
      <c r="E36" s="66"/>
      <c r="F36" s="66"/>
      <c r="G36" s="66"/>
      <c r="H36" s="66">
        <f t="shared" si="1"/>
        <v>0</v>
      </c>
      <c r="I36" s="74"/>
      <c r="J36" s="64"/>
    </row>
    <row r="37" spans="1:10" ht="18.75" customHeight="1" x14ac:dyDescent="0.25">
      <c r="A37" s="64"/>
      <c r="B37" s="71" t="s">
        <v>45</v>
      </c>
      <c r="C37" s="69" t="s">
        <v>16</v>
      </c>
      <c r="D37" s="69"/>
      <c r="E37" s="66">
        <v>1200</v>
      </c>
      <c r="F37" s="66">
        <v>3.61</v>
      </c>
      <c r="G37" s="66"/>
      <c r="H37" s="66">
        <f t="shared" si="1"/>
        <v>4332</v>
      </c>
      <c r="I37" s="74"/>
      <c r="J37" s="64"/>
    </row>
    <row r="38" spans="1:10" ht="15" x14ac:dyDescent="0.25">
      <c r="A38" s="89"/>
      <c r="B38" s="91" t="s">
        <v>62</v>
      </c>
      <c r="C38" s="92"/>
      <c r="D38" s="92"/>
      <c r="E38" s="93"/>
      <c r="F38" s="93"/>
      <c r="G38" s="93"/>
      <c r="H38" s="94">
        <f>H30+H33+H34+H37</f>
        <v>108374.39999999999</v>
      </c>
      <c r="I38" s="90"/>
      <c r="J38" s="89"/>
    </row>
    <row r="39" spans="1:10" ht="15" x14ac:dyDescent="0.25">
      <c r="A39" s="64"/>
      <c r="B39" s="75"/>
      <c r="C39" s="76"/>
      <c r="D39" s="76"/>
      <c r="E39" s="77"/>
      <c r="F39" s="77"/>
      <c r="G39" s="77"/>
      <c r="H39" s="78"/>
      <c r="I39" s="74"/>
      <c r="J39" s="64"/>
    </row>
    <row r="40" spans="1:10" ht="15" x14ac:dyDescent="0.25">
      <c r="A40" s="64"/>
      <c r="B40" s="75" t="s">
        <v>81</v>
      </c>
      <c r="C40" s="76"/>
      <c r="D40" s="76"/>
      <c r="E40" s="77"/>
      <c r="F40" s="77"/>
      <c r="G40" s="77"/>
      <c r="H40" s="78"/>
      <c r="I40" s="74"/>
      <c r="J40" s="64"/>
    </row>
    <row r="41" spans="1:10" ht="15" x14ac:dyDescent="0.25">
      <c r="A41" s="64"/>
      <c r="B41" s="71" t="s">
        <v>22</v>
      </c>
      <c r="C41" s="69" t="s">
        <v>16</v>
      </c>
      <c r="D41" s="76"/>
      <c r="E41" s="77">
        <v>450</v>
      </c>
      <c r="F41" s="77">
        <v>7.07</v>
      </c>
      <c r="G41" s="64"/>
      <c r="H41" s="66">
        <f>E41*F41</f>
        <v>3181.5</v>
      </c>
      <c r="I41" s="74"/>
      <c r="J41" s="64"/>
    </row>
    <row r="42" spans="1:10" ht="15" x14ac:dyDescent="0.25">
      <c r="A42" s="64"/>
      <c r="B42" s="71" t="s">
        <v>45</v>
      </c>
      <c r="C42" s="69" t="s">
        <v>16</v>
      </c>
      <c r="D42" s="76"/>
      <c r="E42" s="77">
        <v>350</v>
      </c>
      <c r="F42" s="77">
        <v>3.61</v>
      </c>
      <c r="G42" s="64"/>
      <c r="H42" s="66">
        <f t="shared" ref="H42:H62" si="2">E42*F42</f>
        <v>1263.5</v>
      </c>
      <c r="I42" s="74"/>
      <c r="J42" s="64"/>
    </row>
    <row r="43" spans="1:10" ht="15" x14ac:dyDescent="0.25">
      <c r="A43" s="64"/>
      <c r="B43" s="71" t="s">
        <v>24</v>
      </c>
      <c r="C43" s="69" t="s">
        <v>16</v>
      </c>
      <c r="D43" s="76"/>
      <c r="E43" s="77">
        <v>650</v>
      </c>
      <c r="F43" s="77">
        <v>2.38</v>
      </c>
      <c r="G43" s="64"/>
      <c r="H43" s="66">
        <f t="shared" si="2"/>
        <v>1547</v>
      </c>
      <c r="I43" s="74"/>
      <c r="J43" s="64"/>
    </row>
    <row r="44" spans="1:10" ht="15" x14ac:dyDescent="0.25">
      <c r="A44" s="64"/>
      <c r="B44" s="71" t="s">
        <v>26</v>
      </c>
      <c r="C44" s="69" t="s">
        <v>16</v>
      </c>
      <c r="D44" s="76"/>
      <c r="E44" s="77">
        <v>250</v>
      </c>
      <c r="F44" s="77">
        <v>1.19</v>
      </c>
      <c r="G44" s="64"/>
      <c r="H44" s="66">
        <f t="shared" si="2"/>
        <v>297.5</v>
      </c>
      <c r="I44" s="74"/>
      <c r="J44" s="64"/>
    </row>
    <row r="45" spans="1:10" ht="15" x14ac:dyDescent="0.25">
      <c r="A45" s="64"/>
      <c r="B45" s="71" t="s">
        <v>28</v>
      </c>
      <c r="C45" s="69" t="s">
        <v>16</v>
      </c>
      <c r="D45" s="76"/>
      <c r="E45" s="77">
        <v>3500</v>
      </c>
      <c r="F45" s="77">
        <v>0.72</v>
      </c>
      <c r="G45" s="64"/>
      <c r="H45" s="66">
        <f t="shared" si="2"/>
        <v>2520</v>
      </c>
      <c r="I45" s="74"/>
      <c r="J45" s="64"/>
    </row>
    <row r="46" spans="1:10" ht="15" x14ac:dyDescent="0.25">
      <c r="A46" s="64"/>
      <c r="B46" s="87" t="s">
        <v>63</v>
      </c>
      <c r="C46" s="69" t="s">
        <v>44</v>
      </c>
      <c r="D46" s="76"/>
      <c r="E46" s="77">
        <v>4</v>
      </c>
      <c r="F46" s="77">
        <v>42</v>
      </c>
      <c r="G46" s="64"/>
      <c r="H46" s="66">
        <f t="shared" si="2"/>
        <v>168</v>
      </c>
      <c r="I46" s="74"/>
      <c r="J46" s="64"/>
    </row>
    <row r="47" spans="1:10" ht="15" x14ac:dyDescent="0.25">
      <c r="A47" s="64"/>
      <c r="B47" s="87" t="s">
        <v>64</v>
      </c>
      <c r="C47" s="69" t="s">
        <v>44</v>
      </c>
      <c r="D47" s="76"/>
      <c r="E47" s="77">
        <v>4</v>
      </c>
      <c r="F47" s="77">
        <v>32</v>
      </c>
      <c r="G47" s="64"/>
      <c r="H47" s="66">
        <f t="shared" si="2"/>
        <v>128</v>
      </c>
      <c r="I47" s="74"/>
      <c r="J47" s="64"/>
    </row>
    <row r="48" spans="1:10" ht="15" x14ac:dyDescent="0.25">
      <c r="A48" s="64"/>
      <c r="B48" s="87" t="s">
        <v>65</v>
      </c>
      <c r="C48" s="69" t="s">
        <v>44</v>
      </c>
      <c r="D48" s="76"/>
      <c r="E48" s="77">
        <v>4</v>
      </c>
      <c r="F48" s="77">
        <v>18</v>
      </c>
      <c r="G48" s="64"/>
      <c r="H48" s="66">
        <f t="shared" si="2"/>
        <v>72</v>
      </c>
      <c r="I48" s="74"/>
      <c r="J48" s="64"/>
    </row>
    <row r="49" spans="1:10" ht="15" x14ac:dyDescent="0.25">
      <c r="A49" s="64"/>
      <c r="B49" s="87" t="s">
        <v>66</v>
      </c>
      <c r="C49" s="69" t="s">
        <v>44</v>
      </c>
      <c r="D49" s="76"/>
      <c r="E49" s="77">
        <v>40</v>
      </c>
      <c r="F49" s="77">
        <v>9</v>
      </c>
      <c r="G49" s="64"/>
      <c r="H49" s="66">
        <f t="shared" si="2"/>
        <v>360</v>
      </c>
      <c r="I49" s="74"/>
      <c r="J49" s="64"/>
    </row>
    <row r="50" spans="1:10" ht="27" x14ac:dyDescent="0.25">
      <c r="A50" s="64"/>
      <c r="B50" s="88" t="s">
        <v>67</v>
      </c>
      <c r="C50" s="69" t="s">
        <v>44</v>
      </c>
      <c r="D50" s="76"/>
      <c r="E50" s="77">
        <v>10</v>
      </c>
      <c r="F50" s="77">
        <v>300</v>
      </c>
      <c r="G50" s="64"/>
      <c r="H50" s="66">
        <f t="shared" si="2"/>
        <v>3000</v>
      </c>
      <c r="I50" s="74"/>
      <c r="J50" s="64"/>
    </row>
    <row r="51" spans="1:10" ht="15" x14ac:dyDescent="0.25">
      <c r="A51" s="64"/>
      <c r="B51" s="57" t="s">
        <v>68</v>
      </c>
      <c r="C51" s="69" t="s">
        <v>44</v>
      </c>
      <c r="D51" s="76"/>
      <c r="E51" s="77">
        <v>10</v>
      </c>
      <c r="F51" s="60">
        <v>54</v>
      </c>
      <c r="G51" s="64"/>
      <c r="H51" s="66">
        <f t="shared" si="2"/>
        <v>540</v>
      </c>
      <c r="I51" s="74"/>
      <c r="J51" s="64"/>
    </row>
    <row r="52" spans="1:10" ht="13.5" customHeight="1" x14ac:dyDescent="0.25">
      <c r="A52" s="64"/>
      <c r="B52" s="57" t="s">
        <v>69</v>
      </c>
      <c r="C52" s="69" t="s">
        <v>44</v>
      </c>
      <c r="D52" s="76"/>
      <c r="E52" s="77">
        <v>6</v>
      </c>
      <c r="F52" s="60">
        <v>48.5</v>
      </c>
      <c r="G52" s="64"/>
      <c r="H52" s="66">
        <f t="shared" si="2"/>
        <v>291</v>
      </c>
      <c r="I52" s="74"/>
      <c r="J52" s="64"/>
    </row>
    <row r="53" spans="1:10" ht="15" x14ac:dyDescent="0.25">
      <c r="A53" s="64"/>
      <c r="B53" s="57" t="s">
        <v>70</v>
      </c>
      <c r="C53" s="69" t="s">
        <v>44</v>
      </c>
      <c r="D53" s="76"/>
      <c r="E53" s="77">
        <v>10</v>
      </c>
      <c r="F53" s="60">
        <v>20</v>
      </c>
      <c r="G53" s="64"/>
      <c r="H53" s="66">
        <f t="shared" si="2"/>
        <v>200</v>
      </c>
      <c r="I53" s="74"/>
      <c r="J53" s="64"/>
    </row>
    <row r="54" spans="1:10" ht="15" x14ac:dyDescent="0.25">
      <c r="A54" s="64"/>
      <c r="B54" s="57" t="s">
        <v>71</v>
      </c>
      <c r="C54" s="69" t="s">
        <v>44</v>
      </c>
      <c r="D54" s="76"/>
      <c r="E54" s="77">
        <v>6</v>
      </c>
      <c r="F54" s="60">
        <v>15</v>
      </c>
      <c r="G54" s="64"/>
      <c r="H54" s="66">
        <f t="shared" si="2"/>
        <v>90</v>
      </c>
      <c r="I54" s="74"/>
      <c r="J54" s="64"/>
    </row>
    <row r="55" spans="1:10" ht="15" x14ac:dyDescent="0.25">
      <c r="A55" s="64"/>
      <c r="B55" s="58" t="s">
        <v>72</v>
      </c>
      <c r="C55" s="69" t="s">
        <v>44</v>
      </c>
      <c r="D55" s="76"/>
      <c r="E55" s="77">
        <v>2</v>
      </c>
      <c r="F55" s="59">
        <v>52</v>
      </c>
      <c r="G55" s="64"/>
      <c r="H55" s="66">
        <f t="shared" si="2"/>
        <v>104</v>
      </c>
      <c r="I55" s="74"/>
      <c r="J55" s="64"/>
    </row>
    <row r="56" spans="1:10" ht="15" x14ac:dyDescent="0.25">
      <c r="A56" s="64"/>
      <c r="B56" s="58" t="s">
        <v>73</v>
      </c>
      <c r="C56" s="69" t="s">
        <v>44</v>
      </c>
      <c r="D56" s="76"/>
      <c r="E56" s="77">
        <v>2</v>
      </c>
      <c r="F56" s="59">
        <v>27</v>
      </c>
      <c r="G56" s="64"/>
      <c r="H56" s="66">
        <f t="shared" si="2"/>
        <v>54</v>
      </c>
      <c r="I56" s="74"/>
      <c r="J56" s="64"/>
    </row>
    <row r="57" spans="1:10" ht="15" x14ac:dyDescent="0.25">
      <c r="A57" s="64"/>
      <c r="B57" s="58" t="s">
        <v>74</v>
      </c>
      <c r="C57" s="69" t="s">
        <v>44</v>
      </c>
      <c r="D57" s="76"/>
      <c r="E57" s="77">
        <v>2</v>
      </c>
      <c r="F57" s="59">
        <v>24</v>
      </c>
      <c r="G57" s="64"/>
      <c r="H57" s="66">
        <f t="shared" si="2"/>
        <v>48</v>
      </c>
      <c r="I57" s="74"/>
      <c r="J57" s="64"/>
    </row>
    <row r="58" spans="1:10" ht="15" x14ac:dyDescent="0.25">
      <c r="A58" s="64"/>
      <c r="B58" s="58" t="s">
        <v>75</v>
      </c>
      <c r="C58" s="69" t="s">
        <v>44</v>
      </c>
      <c r="D58" s="76"/>
      <c r="E58" s="77">
        <v>34</v>
      </c>
      <c r="F58" s="59">
        <v>20</v>
      </c>
      <c r="G58" s="64"/>
      <c r="H58" s="66">
        <f t="shared" si="2"/>
        <v>680</v>
      </c>
      <c r="I58" s="74"/>
      <c r="J58" s="64"/>
    </row>
    <row r="59" spans="1:10" ht="15" x14ac:dyDescent="0.25">
      <c r="A59" s="64"/>
      <c r="B59" s="58" t="s">
        <v>76</v>
      </c>
      <c r="C59" s="69" t="s">
        <v>44</v>
      </c>
      <c r="D59" s="76"/>
      <c r="E59" s="77">
        <v>4</v>
      </c>
      <c r="F59" s="59">
        <v>9</v>
      </c>
      <c r="G59" s="64"/>
      <c r="H59" s="66">
        <f t="shared" si="2"/>
        <v>36</v>
      </c>
      <c r="I59" s="74"/>
      <c r="J59" s="64"/>
    </row>
    <row r="60" spans="1:10" ht="15" x14ac:dyDescent="0.25">
      <c r="A60" s="64"/>
      <c r="B60" s="58" t="s">
        <v>77</v>
      </c>
      <c r="C60" s="69" t="s">
        <v>44</v>
      </c>
      <c r="D60" s="76"/>
      <c r="E60" s="77">
        <v>4</v>
      </c>
      <c r="F60" s="59">
        <v>10.5</v>
      </c>
      <c r="G60" s="64"/>
      <c r="H60" s="66">
        <f t="shared" si="2"/>
        <v>42</v>
      </c>
      <c r="I60" s="74"/>
      <c r="J60" s="64"/>
    </row>
    <row r="61" spans="1:10" ht="15" x14ac:dyDescent="0.25">
      <c r="A61" s="64"/>
      <c r="B61" s="58" t="s">
        <v>78</v>
      </c>
      <c r="C61" s="69" t="s">
        <v>44</v>
      </c>
      <c r="D61" s="76"/>
      <c r="E61" s="77">
        <v>4</v>
      </c>
      <c r="F61" s="59">
        <v>2.5</v>
      </c>
      <c r="G61" s="64"/>
      <c r="H61" s="66">
        <f t="shared" si="2"/>
        <v>10</v>
      </c>
      <c r="I61" s="74"/>
      <c r="J61" s="64"/>
    </row>
    <row r="62" spans="1:10" ht="15" x14ac:dyDescent="0.25">
      <c r="A62" s="64"/>
      <c r="B62" s="58" t="s">
        <v>79</v>
      </c>
      <c r="C62" s="69" t="s">
        <v>44</v>
      </c>
      <c r="D62" s="76"/>
      <c r="E62" s="77">
        <v>3</v>
      </c>
      <c r="F62" s="59">
        <v>1.4</v>
      </c>
      <c r="G62" s="64"/>
      <c r="H62" s="66">
        <f t="shared" si="2"/>
        <v>4.1999999999999993</v>
      </c>
      <c r="I62" s="74"/>
      <c r="J62" s="64"/>
    </row>
    <row r="63" spans="1:10" ht="15" x14ac:dyDescent="0.25">
      <c r="A63" s="64"/>
      <c r="B63" s="75"/>
      <c r="C63" s="76"/>
      <c r="D63" s="76"/>
      <c r="E63" s="77"/>
      <c r="F63" s="77"/>
      <c r="G63" s="77"/>
      <c r="H63" s="78"/>
      <c r="I63" s="74"/>
      <c r="J63" s="64"/>
    </row>
    <row r="64" spans="1:10" ht="15" x14ac:dyDescent="0.25">
      <c r="A64" s="89"/>
      <c r="B64" s="91" t="s">
        <v>80</v>
      </c>
      <c r="C64" s="92"/>
      <c r="D64" s="92"/>
      <c r="E64" s="93"/>
      <c r="F64" s="93"/>
      <c r="G64" s="93"/>
      <c r="H64" s="94">
        <f>SUM(H41:H63)</f>
        <v>14636.7</v>
      </c>
      <c r="I64" s="90"/>
      <c r="J64" s="89"/>
    </row>
    <row r="65" spans="1:10" ht="15" x14ac:dyDescent="0.25">
      <c r="A65" s="64"/>
      <c r="B65" s="75"/>
      <c r="C65" s="76"/>
      <c r="D65" s="76"/>
      <c r="E65" s="77"/>
      <c r="F65" s="77"/>
      <c r="G65" s="77"/>
      <c r="H65" s="78"/>
      <c r="I65" s="74"/>
      <c r="J65" s="64"/>
    </row>
    <row r="66" spans="1:10" ht="15" x14ac:dyDescent="0.25">
      <c r="A66" s="64"/>
      <c r="B66" s="75" t="s">
        <v>83</v>
      </c>
      <c r="C66" s="76"/>
      <c r="D66" s="76"/>
      <c r="E66" s="77"/>
      <c r="F66" s="77"/>
      <c r="G66" s="77"/>
      <c r="H66" s="78"/>
      <c r="I66" s="74"/>
      <c r="J66" s="64"/>
    </row>
    <row r="67" spans="1:10" ht="15" x14ac:dyDescent="0.25">
      <c r="A67" s="64"/>
      <c r="B67" s="71" t="s">
        <v>45</v>
      </c>
      <c r="C67" s="76"/>
      <c r="D67" s="76"/>
      <c r="E67" s="77">
        <v>300</v>
      </c>
      <c r="F67" s="77">
        <v>3.31</v>
      </c>
      <c r="G67" s="77"/>
      <c r="H67" s="66">
        <f t="shared" ref="H67:H73" si="3">E67*F67</f>
        <v>993</v>
      </c>
      <c r="I67" s="74"/>
      <c r="J67" s="64"/>
    </row>
    <row r="68" spans="1:10" ht="15" x14ac:dyDescent="0.25">
      <c r="A68" s="64"/>
      <c r="B68" s="71" t="s">
        <v>24</v>
      </c>
      <c r="C68" s="76"/>
      <c r="D68" s="76"/>
      <c r="E68" s="77">
        <v>4250</v>
      </c>
      <c r="F68" s="77">
        <v>2.38</v>
      </c>
      <c r="G68" s="77"/>
      <c r="H68" s="66">
        <f t="shared" si="3"/>
        <v>10115</v>
      </c>
      <c r="I68" s="74"/>
      <c r="J68" s="64"/>
    </row>
    <row r="69" spans="1:10" ht="15" x14ac:dyDescent="0.25">
      <c r="A69" s="64"/>
      <c r="B69" s="71" t="s">
        <v>25</v>
      </c>
      <c r="C69" s="76"/>
      <c r="D69" s="76"/>
      <c r="E69" s="77">
        <v>1000</v>
      </c>
      <c r="F69" s="77">
        <v>1.81</v>
      </c>
      <c r="G69" s="77"/>
      <c r="H69" s="66">
        <f t="shared" si="3"/>
        <v>1810</v>
      </c>
      <c r="I69" s="74"/>
      <c r="J69" s="64"/>
    </row>
    <row r="70" spans="1:10" ht="15" x14ac:dyDescent="0.25">
      <c r="A70" s="64"/>
      <c r="B70" s="71" t="s">
        <v>26</v>
      </c>
      <c r="C70" s="76"/>
      <c r="D70" s="76"/>
      <c r="E70" s="77">
        <v>6000</v>
      </c>
      <c r="F70" s="77">
        <v>1.19</v>
      </c>
      <c r="G70" s="77"/>
      <c r="H70" s="66">
        <f t="shared" si="3"/>
        <v>7140</v>
      </c>
      <c r="I70" s="74"/>
      <c r="J70" s="64"/>
    </row>
    <row r="71" spans="1:10" ht="16.5" customHeight="1" x14ac:dyDescent="0.25">
      <c r="A71" s="64"/>
      <c r="B71" s="71" t="s">
        <v>27</v>
      </c>
      <c r="C71" s="76"/>
      <c r="D71" s="76"/>
      <c r="E71" s="77">
        <v>5400</v>
      </c>
      <c r="F71" s="77">
        <v>0.93</v>
      </c>
      <c r="G71" s="77"/>
      <c r="H71" s="66">
        <f t="shared" si="3"/>
        <v>5022</v>
      </c>
      <c r="I71" s="74"/>
      <c r="J71" s="64"/>
    </row>
    <row r="72" spans="1:10" ht="15" x14ac:dyDescent="0.25">
      <c r="A72" s="64"/>
      <c r="B72" s="71" t="s">
        <v>28</v>
      </c>
      <c r="C72" s="76"/>
      <c r="D72" s="76"/>
      <c r="E72" s="77"/>
      <c r="F72" s="77"/>
      <c r="G72" s="77"/>
      <c r="H72" s="66">
        <f t="shared" si="3"/>
        <v>0</v>
      </c>
      <c r="I72" s="74"/>
      <c r="J72" s="64"/>
    </row>
    <row r="73" spans="1:10" ht="15" x14ac:dyDescent="0.25">
      <c r="A73" s="64"/>
      <c r="B73" s="75"/>
      <c r="C73" s="76"/>
      <c r="D73" s="76"/>
      <c r="E73" s="77"/>
      <c r="F73" s="77"/>
      <c r="G73" s="77"/>
      <c r="H73" s="66">
        <f t="shared" si="3"/>
        <v>0</v>
      </c>
      <c r="I73" s="74"/>
      <c r="J73" s="64"/>
    </row>
    <row r="74" spans="1:10" ht="15" x14ac:dyDescent="0.25">
      <c r="A74" s="64"/>
      <c r="B74" s="75" t="s">
        <v>82</v>
      </c>
      <c r="C74" s="76"/>
      <c r="D74" s="76"/>
      <c r="E74" s="77"/>
      <c r="F74" s="77"/>
      <c r="G74" s="77"/>
      <c r="H74" s="66">
        <f>SUM(H67:H73)</f>
        <v>25080</v>
      </c>
      <c r="I74" s="74"/>
      <c r="J74" s="64"/>
    </row>
    <row r="75" spans="1:10" ht="15" x14ac:dyDescent="0.25">
      <c r="A75" s="64"/>
      <c r="B75" s="75"/>
      <c r="C75" s="69"/>
      <c r="D75" s="69"/>
      <c r="E75" s="66"/>
      <c r="F75" s="66"/>
      <c r="G75" s="66"/>
      <c r="H75" s="66"/>
      <c r="I75" s="64"/>
      <c r="J75" s="64"/>
    </row>
    <row r="76" spans="1:10" ht="15" x14ac:dyDescent="0.25">
      <c r="A76" s="64"/>
      <c r="B76" s="95" t="s">
        <v>39</v>
      </c>
      <c r="D76" s="69"/>
      <c r="E76" s="64"/>
      <c r="F76" s="64"/>
      <c r="G76" s="66"/>
      <c r="H76" s="66"/>
      <c r="I76" s="64"/>
      <c r="J76" s="64"/>
    </row>
    <row r="77" spans="1:10" ht="15" x14ac:dyDescent="0.25">
      <c r="A77" s="64"/>
      <c r="B77" s="71" t="s">
        <v>40</v>
      </c>
      <c r="C77" s="69" t="s">
        <v>16</v>
      </c>
      <c r="D77" s="69"/>
      <c r="E77" s="66">
        <v>400</v>
      </c>
      <c r="F77" s="66">
        <v>8.3000000000000007</v>
      </c>
      <c r="G77" s="66"/>
      <c r="H77" s="66">
        <f t="shared" ref="H77:H82" si="4">F77*E77</f>
        <v>3320.0000000000005</v>
      </c>
      <c r="I77" s="64"/>
      <c r="J77" s="64"/>
    </row>
    <row r="78" spans="1:10" ht="15" x14ac:dyDescent="0.25">
      <c r="A78" s="64"/>
      <c r="B78" s="71" t="s">
        <v>56</v>
      </c>
      <c r="C78" s="69" t="s">
        <v>44</v>
      </c>
      <c r="D78" s="69"/>
      <c r="E78" s="66">
        <v>65</v>
      </c>
      <c r="F78" s="66">
        <v>3</v>
      </c>
      <c r="G78" s="66"/>
      <c r="H78" s="66">
        <f t="shared" si="4"/>
        <v>195</v>
      </c>
      <c r="I78" s="64"/>
      <c r="J78" s="64"/>
    </row>
    <row r="79" spans="1:10" ht="15" x14ac:dyDescent="0.25">
      <c r="A79" s="64"/>
      <c r="B79" s="71" t="s">
        <v>41</v>
      </c>
      <c r="C79" s="69" t="s">
        <v>16</v>
      </c>
      <c r="D79" s="69"/>
      <c r="E79" s="66">
        <v>500</v>
      </c>
      <c r="F79" s="66">
        <v>11</v>
      </c>
      <c r="G79" s="66"/>
      <c r="H79" s="66">
        <f t="shared" si="4"/>
        <v>5500</v>
      </c>
      <c r="I79" s="64"/>
      <c r="J79" s="64"/>
    </row>
    <row r="80" spans="1:10" ht="15" x14ac:dyDescent="0.25">
      <c r="A80" s="64"/>
      <c r="B80" s="71" t="s">
        <v>57</v>
      </c>
      <c r="C80" s="69" t="s">
        <v>44</v>
      </c>
      <c r="D80" s="69"/>
      <c r="E80" s="66">
        <v>83</v>
      </c>
      <c r="F80" s="66">
        <v>5</v>
      </c>
      <c r="G80" s="66"/>
      <c r="H80" s="66">
        <f t="shared" si="4"/>
        <v>415</v>
      </c>
      <c r="I80" s="64"/>
      <c r="J80" s="64"/>
    </row>
    <row r="81" spans="1:12" ht="15" x14ac:dyDescent="0.25">
      <c r="A81" s="64"/>
      <c r="B81" s="71" t="s">
        <v>42</v>
      </c>
      <c r="C81" s="69" t="s">
        <v>16</v>
      </c>
      <c r="D81" s="69"/>
      <c r="E81" s="66">
        <v>100</v>
      </c>
      <c r="F81" s="66">
        <v>18</v>
      </c>
      <c r="G81" s="66"/>
      <c r="H81" s="66">
        <f t="shared" si="4"/>
        <v>1800</v>
      </c>
      <c r="I81" s="64"/>
      <c r="J81" s="64"/>
    </row>
    <row r="82" spans="1:12" ht="15" x14ac:dyDescent="0.25">
      <c r="A82" s="64"/>
      <c r="B82" s="71" t="s">
        <v>58</v>
      </c>
      <c r="C82" s="69" t="s">
        <v>44</v>
      </c>
      <c r="D82" s="69"/>
      <c r="E82" s="66">
        <v>16</v>
      </c>
      <c r="F82" s="66">
        <v>7</v>
      </c>
      <c r="G82" s="66"/>
      <c r="H82" s="66">
        <f t="shared" si="4"/>
        <v>112</v>
      </c>
      <c r="I82" s="64"/>
      <c r="J82" s="64"/>
      <c r="L82" s="80"/>
    </row>
    <row r="83" spans="1:12" ht="15" x14ac:dyDescent="0.25">
      <c r="A83" s="96"/>
      <c r="B83" s="97" t="s">
        <v>4</v>
      </c>
      <c r="C83" s="98"/>
      <c r="D83" s="98"/>
      <c r="E83" s="99"/>
      <c r="F83" s="99"/>
      <c r="G83" s="99"/>
      <c r="H83" s="99">
        <f>SUM(H77:H82)</f>
        <v>11342</v>
      </c>
      <c r="I83" s="96"/>
      <c r="J83" s="96"/>
      <c r="L83" s="80"/>
    </row>
    <row r="84" spans="1:12" ht="15" x14ac:dyDescent="0.25">
      <c r="A84" s="64"/>
      <c r="C84" s="69"/>
      <c r="D84" s="69"/>
      <c r="E84" s="66"/>
      <c r="F84" s="66"/>
      <c r="G84" s="66"/>
      <c r="H84" s="70"/>
      <c r="I84" s="64"/>
      <c r="J84" s="64"/>
    </row>
    <row r="85" spans="1:12" ht="15" x14ac:dyDescent="0.25">
      <c r="A85" s="96"/>
      <c r="B85" s="97" t="s">
        <v>33</v>
      </c>
      <c r="C85" s="101"/>
      <c r="D85" s="98"/>
      <c r="E85" s="99"/>
      <c r="F85" s="99"/>
      <c r="G85" s="99"/>
      <c r="H85" s="102">
        <f>H38+H64+H74+H83</f>
        <v>159433.09999999998</v>
      </c>
      <c r="I85" s="96"/>
      <c r="J85" s="96"/>
    </row>
    <row r="86" spans="1:12" ht="27" x14ac:dyDescent="0.25">
      <c r="A86" s="64"/>
      <c r="B86" s="100" t="s">
        <v>34</v>
      </c>
      <c r="C86" s="81">
        <v>0.05</v>
      </c>
      <c r="D86" s="64"/>
      <c r="E86" s="64"/>
      <c r="F86" s="64"/>
      <c r="G86" s="64"/>
      <c r="H86" s="103">
        <f>H85*C86</f>
        <v>7971.6549999999988</v>
      </c>
      <c r="I86" s="64"/>
      <c r="J86" s="64"/>
    </row>
    <row r="87" spans="1:12" x14ac:dyDescent="0.25">
      <c r="A87" s="64"/>
      <c r="B87" s="71" t="s">
        <v>4</v>
      </c>
      <c r="C87" s="64"/>
      <c r="D87" s="83"/>
      <c r="E87" s="64"/>
      <c r="F87" s="64"/>
      <c r="G87" s="66"/>
      <c r="H87" s="103">
        <f>H85+H86</f>
        <v>167404.75499999998</v>
      </c>
      <c r="I87" s="64"/>
      <c r="J87" s="64"/>
    </row>
    <row r="88" spans="1:12" ht="13.5" x14ac:dyDescent="0.25">
      <c r="A88" s="64"/>
      <c r="B88" s="100" t="s">
        <v>35</v>
      </c>
      <c r="C88" s="82">
        <v>0.08</v>
      </c>
      <c r="D88" s="64"/>
      <c r="E88" s="64"/>
      <c r="F88" s="64"/>
      <c r="G88" s="70"/>
      <c r="H88" s="103">
        <f>H87*0.08</f>
        <v>13392.380399999998</v>
      </c>
      <c r="I88" s="64"/>
      <c r="J88" s="64"/>
    </row>
    <row r="89" spans="1:12" ht="13.5" x14ac:dyDescent="0.25">
      <c r="A89" s="64"/>
      <c r="B89" s="100" t="s">
        <v>36</v>
      </c>
      <c r="C89" s="84"/>
      <c r="D89" s="83"/>
      <c r="E89" s="64"/>
      <c r="F89" s="64"/>
      <c r="G89" s="70"/>
      <c r="H89" s="103">
        <f>H87+H88</f>
        <v>180797.13539999997</v>
      </c>
      <c r="I89" s="64" t="s">
        <v>29</v>
      </c>
      <c r="J89" s="64"/>
    </row>
    <row r="90" spans="1:12" ht="13.5" x14ac:dyDescent="0.25">
      <c r="A90" s="64"/>
      <c r="B90" s="84" t="s">
        <v>37</v>
      </c>
      <c r="C90" s="82">
        <v>0.18</v>
      </c>
      <c r="D90" s="64"/>
      <c r="E90" s="64"/>
      <c r="F90" s="64"/>
      <c r="G90" s="70"/>
      <c r="H90" s="103">
        <f>H89*0.18</f>
        <v>32543.484371999992</v>
      </c>
      <c r="I90" s="64"/>
      <c r="J90" s="64"/>
    </row>
    <row r="91" spans="1:12" x14ac:dyDescent="0.25">
      <c r="A91" s="64"/>
      <c r="B91" s="64" t="s">
        <v>84</v>
      </c>
      <c r="C91" s="64"/>
      <c r="D91" s="64"/>
      <c r="E91" s="64"/>
      <c r="F91" s="64"/>
      <c r="G91" s="64"/>
      <c r="H91" s="103">
        <f>H90+H89</f>
        <v>213340.61977199995</v>
      </c>
      <c r="I91" s="64"/>
      <c r="J91" s="64"/>
    </row>
    <row r="92" spans="1:12" x14ac:dyDescent="0.25">
      <c r="A92" s="64"/>
      <c r="B92" s="64"/>
      <c r="C92" s="64"/>
      <c r="D92" s="64"/>
      <c r="E92" s="64"/>
      <c r="F92" s="64"/>
      <c r="G92" s="64"/>
      <c r="H92" s="64"/>
      <c r="I92" s="64"/>
      <c r="J92" s="64"/>
    </row>
    <row r="94" spans="1:12" x14ac:dyDescent="0.25">
      <c r="H94" s="85"/>
    </row>
  </sheetData>
  <mergeCells count="11">
    <mergeCell ref="J6:J7"/>
    <mergeCell ref="B1:G1"/>
    <mergeCell ref="B2:G2"/>
    <mergeCell ref="B5:J5"/>
    <mergeCell ref="A6:A7"/>
    <mergeCell ref="B6:B7"/>
    <mergeCell ref="C6:C7"/>
    <mergeCell ref="D6:D7"/>
    <mergeCell ref="E6:E7"/>
    <mergeCell ref="F6:G6"/>
    <mergeCell ref="I6:I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>
      <selection activeCell="H16" sqref="H16"/>
    </sheetView>
  </sheetViews>
  <sheetFormatPr defaultRowHeight="15" x14ac:dyDescent="0.25"/>
  <cols>
    <col min="1" max="1" width="5.5703125" style="34" customWidth="1"/>
    <col min="2" max="2" width="27.7109375" style="34" customWidth="1"/>
    <col min="3" max="16384" width="9.140625" style="34"/>
  </cols>
  <sheetData>
    <row r="2" spans="1:10" s="61" customFormat="1" ht="12.75" x14ac:dyDescent="0.25">
      <c r="B2" s="128" t="s">
        <v>5</v>
      </c>
      <c r="C2" s="128"/>
      <c r="D2" s="128"/>
      <c r="E2" s="128"/>
      <c r="F2" s="128"/>
      <c r="G2" s="128"/>
    </row>
    <row r="3" spans="1:10" s="61" customFormat="1" ht="12.75" x14ac:dyDescent="0.25">
      <c r="B3" s="129" t="s">
        <v>43</v>
      </c>
      <c r="C3" s="129"/>
      <c r="D3" s="129"/>
      <c r="E3" s="129"/>
      <c r="F3" s="129"/>
      <c r="G3" s="129"/>
      <c r="H3" s="62"/>
    </row>
    <row r="4" spans="1:10" s="61" customFormat="1" ht="12.75" x14ac:dyDescent="0.25">
      <c r="B4" s="63"/>
      <c r="C4" s="63"/>
      <c r="D4" s="63"/>
      <c r="E4" s="63"/>
      <c r="F4" s="63"/>
      <c r="G4" s="63"/>
    </row>
    <row r="5" spans="1:10" s="61" customFormat="1" x14ac:dyDescent="0.25">
      <c r="B5" s="61" t="s">
        <v>6</v>
      </c>
      <c r="G5" s="104">
        <f>H19</f>
        <v>0</v>
      </c>
    </row>
    <row r="6" spans="1:10" s="61" customFormat="1" ht="12.75" x14ac:dyDescent="0.25">
      <c r="B6" s="137"/>
      <c r="C6" s="137"/>
      <c r="D6" s="137"/>
      <c r="E6" s="137"/>
      <c r="F6" s="137"/>
      <c r="G6" s="137"/>
      <c r="H6" s="137"/>
      <c r="I6" s="137"/>
      <c r="J6" s="137"/>
    </row>
    <row r="7" spans="1:10" s="61" customFormat="1" ht="12.75" x14ac:dyDescent="0.25">
      <c r="A7" s="131" t="s">
        <v>0</v>
      </c>
      <c r="B7" s="133" t="s">
        <v>1</v>
      </c>
      <c r="C7" s="126" t="s">
        <v>8</v>
      </c>
      <c r="D7" s="126" t="s">
        <v>29</v>
      </c>
      <c r="E7" s="126" t="s">
        <v>2</v>
      </c>
      <c r="F7" s="135" t="s">
        <v>9</v>
      </c>
      <c r="G7" s="136"/>
      <c r="H7" s="64"/>
      <c r="I7" s="126" t="s">
        <v>18</v>
      </c>
      <c r="J7" s="126" t="s">
        <v>19</v>
      </c>
    </row>
    <row r="8" spans="1:10" s="61" customFormat="1" ht="25.5" x14ac:dyDescent="0.25">
      <c r="A8" s="132"/>
      <c r="B8" s="134"/>
      <c r="C8" s="127"/>
      <c r="D8" s="127"/>
      <c r="E8" s="127"/>
      <c r="F8" s="65" t="s">
        <v>3</v>
      </c>
      <c r="G8" s="66" t="s">
        <v>4</v>
      </c>
      <c r="H8" s="65" t="s">
        <v>10</v>
      </c>
      <c r="I8" s="127"/>
      <c r="J8" s="127"/>
    </row>
    <row r="9" spans="1:10" s="61" customFormat="1" ht="12.75" x14ac:dyDescent="0.25">
      <c r="A9" s="66">
        <v>1</v>
      </c>
      <c r="B9" s="66">
        <v>2</v>
      </c>
      <c r="C9" s="66">
        <v>3</v>
      </c>
      <c r="D9" s="66"/>
      <c r="E9" s="66">
        <v>4</v>
      </c>
      <c r="F9" s="66"/>
      <c r="G9" s="66"/>
      <c r="H9" s="64"/>
      <c r="I9" s="64"/>
      <c r="J9" s="64"/>
    </row>
    <row r="10" spans="1:10" s="61" customFormat="1" ht="12.75" x14ac:dyDescent="0.25">
      <c r="A10" s="64"/>
      <c r="B10" s="71" t="s">
        <v>30</v>
      </c>
      <c r="C10" s="64"/>
      <c r="D10" s="64"/>
      <c r="E10" s="64"/>
      <c r="F10" s="64"/>
      <c r="G10" s="66"/>
      <c r="I10" s="64"/>
      <c r="J10" s="64"/>
    </row>
    <row r="11" spans="1:10" s="61" customFormat="1" x14ac:dyDescent="0.25">
      <c r="A11" s="64"/>
      <c r="B11" s="79" t="s">
        <v>31</v>
      </c>
      <c r="C11" s="69" t="s">
        <v>16</v>
      </c>
      <c r="D11" s="69"/>
      <c r="E11" s="66">
        <v>2000</v>
      </c>
      <c r="F11" s="66"/>
      <c r="G11" s="66"/>
      <c r="H11" s="66"/>
      <c r="I11" s="64"/>
      <c r="J11" s="64"/>
    </row>
    <row r="12" spans="1:10" s="61" customFormat="1" x14ac:dyDescent="0.25">
      <c r="A12" s="64"/>
      <c r="B12" s="79" t="s">
        <v>32</v>
      </c>
      <c r="C12" s="69" t="s">
        <v>16</v>
      </c>
      <c r="D12" s="69"/>
      <c r="E12" s="66">
        <v>2000</v>
      </c>
      <c r="F12" s="66"/>
      <c r="G12" s="66"/>
      <c r="H12" s="66"/>
      <c r="I12" s="64"/>
      <c r="J12" s="64"/>
    </row>
    <row r="13" spans="1:10" s="61" customFormat="1" x14ac:dyDescent="0.25">
      <c r="A13" s="96"/>
      <c r="B13" s="97" t="s">
        <v>4</v>
      </c>
      <c r="C13" s="98"/>
      <c r="D13" s="98"/>
      <c r="E13" s="99"/>
      <c r="F13" s="99"/>
      <c r="G13" s="99"/>
      <c r="H13" s="99"/>
      <c r="I13" s="96"/>
      <c r="J13" s="96"/>
    </row>
    <row r="14" spans="1:10" s="61" customFormat="1" ht="27" x14ac:dyDescent="0.25">
      <c r="A14" s="64"/>
      <c r="B14" s="100" t="s">
        <v>34</v>
      </c>
      <c r="C14" s="81">
        <v>0.05</v>
      </c>
      <c r="D14" s="64"/>
      <c r="E14" s="64"/>
      <c r="F14" s="64"/>
      <c r="G14" s="64"/>
      <c r="H14" s="103"/>
      <c r="I14" s="64"/>
      <c r="J14" s="64"/>
    </row>
    <row r="15" spans="1:10" s="61" customFormat="1" ht="12.75" x14ac:dyDescent="0.25">
      <c r="A15" s="64"/>
      <c r="B15" s="71" t="s">
        <v>4</v>
      </c>
      <c r="C15" s="64"/>
      <c r="D15" s="83"/>
      <c r="E15" s="64"/>
      <c r="F15" s="64"/>
      <c r="G15" s="66"/>
      <c r="H15" s="103"/>
      <c r="I15" s="64"/>
      <c r="J15" s="64"/>
    </row>
    <row r="16" spans="1:10" s="61" customFormat="1" ht="13.5" x14ac:dyDescent="0.25">
      <c r="A16" s="64"/>
      <c r="B16" s="100" t="s">
        <v>35</v>
      </c>
      <c r="C16" s="82">
        <v>0.08</v>
      </c>
      <c r="D16" s="64"/>
      <c r="E16" s="64"/>
      <c r="F16" s="64"/>
      <c r="G16" s="70"/>
      <c r="H16" s="103"/>
      <c r="I16" s="64"/>
      <c r="J16" s="64"/>
    </row>
    <row r="17" spans="1:10" s="61" customFormat="1" ht="13.5" x14ac:dyDescent="0.25">
      <c r="A17" s="64"/>
      <c r="B17" s="100" t="s">
        <v>36</v>
      </c>
      <c r="C17" s="84"/>
      <c r="D17" s="83"/>
      <c r="E17" s="64"/>
      <c r="F17" s="64"/>
      <c r="G17" s="70"/>
      <c r="H17" s="103"/>
      <c r="I17" s="64"/>
      <c r="J17" s="64"/>
    </row>
    <row r="18" spans="1:10" s="61" customFormat="1" ht="13.5" x14ac:dyDescent="0.25">
      <c r="A18" s="64"/>
      <c r="B18" s="84" t="s">
        <v>37</v>
      </c>
      <c r="C18" s="82">
        <v>0.18</v>
      </c>
      <c r="D18" s="64"/>
      <c r="E18" s="64"/>
      <c r="F18" s="64"/>
      <c r="G18" s="70"/>
      <c r="H18" s="103"/>
      <c r="I18" s="64"/>
      <c r="J18" s="64"/>
    </row>
    <row r="19" spans="1:10" s="61" customFormat="1" ht="12.75" x14ac:dyDescent="0.25">
      <c r="A19" s="64"/>
      <c r="B19" s="64" t="s">
        <v>84</v>
      </c>
      <c r="C19" s="64"/>
      <c r="D19" s="64"/>
      <c r="E19" s="64"/>
      <c r="F19" s="64"/>
      <c r="G19" s="64"/>
      <c r="H19" s="103"/>
      <c r="I19" s="64"/>
      <c r="J19" s="64"/>
    </row>
    <row r="20" spans="1:10" s="61" customFormat="1" ht="12.75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</row>
  </sheetData>
  <mergeCells count="11">
    <mergeCell ref="B2:G2"/>
    <mergeCell ref="B3:G3"/>
    <mergeCell ref="B6:J6"/>
    <mergeCell ref="A7:A8"/>
    <mergeCell ref="B7:B8"/>
    <mergeCell ref="C7:C8"/>
    <mergeCell ref="D7:D8"/>
    <mergeCell ref="E7:E8"/>
    <mergeCell ref="F7:G7"/>
    <mergeCell ref="I7:I8"/>
    <mergeCell ref="J7:J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ხარჯთაღრიცხვა</vt:lpstr>
      <vt:lpstr>თავფურ-სოფლების წყალი და კანალ</vt:lpstr>
      <vt:lpstr>წყალი</vt:lpstr>
      <vt:lpstr>კაბელი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axali</cp:lastModifiedBy>
  <cp:lastPrinted>2020-08-31T12:16:40Z</cp:lastPrinted>
  <dcterms:created xsi:type="dcterms:W3CDTF">2018-05-20T06:25:02Z</dcterms:created>
  <dcterms:modified xsi:type="dcterms:W3CDTF">2021-07-27T12:02:05Z</dcterms:modified>
</cp:coreProperties>
</file>