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2" i="1" s="1"/>
  <c r="F59" i="1"/>
  <c r="F57" i="1"/>
  <c r="F56" i="1"/>
  <c r="F55" i="1"/>
  <c r="F52" i="1"/>
  <c r="F51" i="1"/>
  <c r="F53" i="1" s="1"/>
  <c r="F50" i="1"/>
  <c r="F49" i="1"/>
  <c r="F48" i="1"/>
  <c r="F47" i="1"/>
  <c r="F46" i="1"/>
  <c r="F43" i="1"/>
  <c r="F41" i="1"/>
  <c r="F40" i="1"/>
  <c r="F38" i="1"/>
  <c r="F37" i="1"/>
  <c r="F36" i="1"/>
  <c r="F34" i="1"/>
  <c r="F33" i="1"/>
  <c r="F32" i="1"/>
  <c r="F31" i="1"/>
  <c r="F30" i="1"/>
  <c r="F29" i="1"/>
  <c r="F26" i="1"/>
  <c r="F25" i="1"/>
  <c r="F27" i="1" s="1"/>
  <c r="F23" i="1"/>
  <c r="F22" i="1"/>
  <c r="F21" i="1"/>
  <c r="F20" i="1"/>
  <c r="F18" i="1"/>
  <c r="F17" i="1"/>
  <c r="F13" i="1"/>
  <c r="F12" i="1"/>
  <c r="F11" i="1"/>
  <c r="F14" i="1" s="1"/>
  <c r="F10" i="1"/>
  <c r="F15" i="1" l="1"/>
</calcChain>
</file>

<file path=xl/sharedStrings.xml><?xml version="1.0" encoding="utf-8"?>
<sst xmlns="http://schemas.openxmlformats.org/spreadsheetml/2006/main" count="155" uniqueCount="88">
  <si>
    <t>lokalur-resursuli xarjTaRricxva #2-3</t>
  </si>
  <si>
    <t>sof. sairxeSi eklesiisken mimavali gza</t>
  </si>
  <si>
    <t>შედგენილია 2021 წ. II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</si>
  <si>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</si>
  <si>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</si>
  <si>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</si>
  <si>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</si>
  <si>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</si>
  <si>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</si>
  <si>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</si>
  <si>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ხელფასი</t>
  </si>
  <si>
    <t>მანქანა-მექანიზმები</t>
  </si>
  <si>
    <t>სულ</t>
  </si>
  <si>
    <t>ერთ. ფასი</t>
  </si>
  <si>
    <t>ჯამი</t>
  </si>
  <si>
    <t>(ლარი)</t>
  </si>
  <si>
    <t>sareabilitacio samuSaoebi</t>
  </si>
  <si>
    <t>1-29-3        1-29-10</t>
  </si>
  <si>
    <t xml:space="preserve">gaTixianebuli xreSovani da teqnogenuri savali nawilis zeda fenis, gverdulebze arsebuli gruntis da samSeneblo nagvis moxsna buldozeriT, Segroveba 10m-mde </t>
  </si>
  <si>
    <t>m3</t>
  </si>
  <si>
    <t xml:space="preserve">buldozeri 80 cx. Z </t>
  </si>
  <si>
    <t>m/sT</t>
  </si>
  <si>
    <t>1_23_6</t>
  </si>
  <si>
    <r>
      <t>datvirTva eqskavatoriT (V-0.25 m</t>
    </r>
    <r>
      <rPr>
        <vertAlign val="superscript"/>
        <sz val="12"/>
        <color indexed="8"/>
        <rFont val="AcadNusx"/>
      </rPr>
      <t xml:space="preserve">3) </t>
    </r>
    <r>
      <rPr>
        <sz val="12"/>
        <color indexed="8"/>
        <rFont val="AcadNusx"/>
      </rPr>
      <t xml:space="preserve">a/TviTmclelebze </t>
    </r>
  </si>
  <si>
    <t>_</t>
  </si>
  <si>
    <t>_Sromis danaxarji</t>
  </si>
  <si>
    <t>k/sT</t>
  </si>
  <si>
    <t>_eqskavatori 0.25m3</t>
  </si>
  <si>
    <t>m-sT</t>
  </si>
  <si>
    <t>_sxva manqanebi</t>
  </si>
  <si>
    <t>lari</t>
  </si>
  <si>
    <t>srf</t>
  </si>
  <si>
    <t xml:space="preserve">gruntis gatana nayarSi 3 km-ze </t>
  </si>
  <si>
    <t>tn</t>
  </si>
  <si>
    <t>1-116-2 miy.</t>
  </si>
  <si>
    <t>planireba meqanizmebiT</t>
  </si>
  <si>
    <t>m2</t>
  </si>
  <si>
    <t>buldozeri 108 cx. Z</t>
  </si>
  <si>
    <t>avtogreideri 108 cx. Z</t>
  </si>
  <si>
    <t>27-7-2</t>
  </si>
  <si>
    <t>grZivi da ganivi mokroprofilis gasworebis mizniT calkeuli daweuli adgilebis da ormoebis Sevseba qviSa-xreSovani nareviT (fraqciiT 0-70 mm-mde) SemdgomSi misi satkepniT Semkvriveba.</t>
  </si>
  <si>
    <t xml:space="preserve">Sromis danaxarjebi </t>
  </si>
  <si>
    <t>kac/sT</t>
  </si>
  <si>
    <t>avtogreideri saSualo 108 cx.Z.</t>
  </si>
  <si>
    <t>manq/sT</t>
  </si>
  <si>
    <t>TviTmavali satkepni 18t-mde</t>
  </si>
  <si>
    <t>mosarwyav-mosarecxi manqana 6000l</t>
  </si>
  <si>
    <t>materialuri resursebi</t>
  </si>
  <si>
    <t>adg. masala</t>
  </si>
  <si>
    <t>qviSa-xreSovani narevi</t>
  </si>
  <si>
    <t>wyali</t>
  </si>
  <si>
    <t xml:space="preserve">qviSa-xreSovani narevis transportireba 6km-dan </t>
  </si>
  <si>
    <t>27-11-2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</si>
  <si>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</rPr>
      <t xml:space="preserve"> 25607-83) SemdgomSi misi satkepniT Semkvriveba</t>
    </r>
  </si>
  <si>
    <t>TviTmavali satkepni 5t-mde</t>
  </si>
  <si>
    <t>TviTmavali satkepni 10t-mde</t>
  </si>
  <si>
    <t xml:space="preserve">qvis namtvrevebis manawilebeli </t>
  </si>
  <si>
    <t>RorRi fr. 0-40mm (0.189-0.0126*3=0.1512)</t>
  </si>
  <si>
    <t xml:space="preserve">RorRis transportireba 6km-dan </t>
  </si>
  <si>
    <t>27-24-17,18</t>
  </si>
  <si>
    <t>betonis safaris mowyoba saval nawilze sisqiT 12sm armirebiT, temperaturuli nakerebis mowyoba gzis ganivad yovel 4 metrSi, nakerebis Sevseba bitum-polimruli nareviT</t>
  </si>
  <si>
    <t>Sromis danaxarji                      (0.405-0.00464X8=0.368)</t>
  </si>
  <si>
    <t>კაც/სთ</t>
  </si>
  <si>
    <t>sxva manqanebi</t>
  </si>
  <si>
    <t>ლარი</t>
  </si>
  <si>
    <r>
      <t xml:space="preserve">betoni </t>
    </r>
    <r>
      <rPr>
        <sz val="12"/>
        <rFont val="Arial"/>
        <family val="2"/>
      </rPr>
      <t>B-25 (0.204-0.0102X8)</t>
    </r>
  </si>
  <si>
    <r>
      <t xml:space="preserve">armatura </t>
    </r>
    <r>
      <rPr>
        <sz val="12"/>
        <rFont val="Arial"/>
        <family val="2"/>
      </rPr>
      <t>A-I, d=6</t>
    </r>
  </si>
  <si>
    <t>bitum-polimedruli narevi</t>
  </si>
  <si>
    <t>yalibis fari (0.0117-0.00059*8)</t>
  </si>
  <si>
    <t>sxva masala (0.0064-0.00019*8)</t>
  </si>
  <si>
    <t xml:space="preserve">betonis transportireba 6km-dan </t>
  </si>
  <si>
    <t>armaturis transportireba 6km-dan</t>
  </si>
  <si>
    <t xml:space="preserve">bitumis transportireba 160km-dan </t>
  </si>
  <si>
    <t>8-4-3 miy.</t>
  </si>
  <si>
    <t>zedapiris damuSaveba Txevadi parafiniT (0.2kg/m2)</t>
  </si>
  <si>
    <t>Sromis danaxarji</t>
  </si>
  <si>
    <t>Txevadi parafini</t>
  </si>
  <si>
    <t>kg</t>
  </si>
  <si>
    <t>sxva masalebi</t>
  </si>
  <si>
    <t xml:space="preserve">parafinis transportireba 160km-dan </t>
  </si>
  <si>
    <t>23-1-3miy.</t>
  </si>
  <si>
    <t>savali nawilis nawiburis Semdeg Robemde gzis orive mxares sicarielis Sevseba qviSa-xreSovani nareviT, siganiT 25sm. saS. sisqiT 20sm (fraqciiT 0-70 mm-mde) SemdgomSi misi satkepniT Semkvriveba.</t>
  </si>
  <si>
    <t>ზედნადები ხარჯები</t>
  </si>
  <si>
    <t>%</t>
  </si>
  <si>
    <t>სახარჯთაღრიცხვო მოგება</t>
  </si>
  <si>
    <t>gauTvaliswinebeli xarjebi 3%</t>
  </si>
  <si>
    <t>damatebiTi Rirebulebis gadasaxadi 18 %</t>
  </si>
  <si>
    <t>sul krebsiTi saxarjTaRricxvo Rirebuleba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</si>
</sst>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.00;[Red]\-#,###.00;\-\ ;\ \-\ "/>
    <numFmt numFmtId="165" formatCode="0.000"/>
    <numFmt numFmtId="166" formatCode="0.0000"/>
    <numFmt numFmtId="167" formatCode="0.00000"/>
    <numFmt numFmtId="168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cadNusx"/>
    </font>
    <font>
      <sz val="12"/>
      <name val="Arial"/>
      <family val="2"/>
    </font>
    <font>
      <b/>
      <sz val="12"/>
      <name val="AcadNusx"/>
    </font>
    <font>
      <sz val="12"/>
      <name val="AcadNusx"/>
    </font>
    <font>
      <sz val="10"/>
      <name val="AcadNusx"/>
    </font>
    <font>
      <sz val="11"/>
      <name val="AcadNusx"/>
    </font>
    <font>
      <sz val="11"/>
      <name val="Arial"/>
      <family val="2"/>
    </font>
    <font>
      <b/>
      <sz val="11"/>
      <name val="AcadNusx"/>
    </font>
    <font>
      <b/>
      <sz val="12"/>
      <color indexed="8"/>
      <name val="AcadNusx"/>
    </font>
    <font>
      <sz val="12"/>
      <color indexed="8"/>
      <name val="Arial"/>
      <family val="2"/>
      <charset val="204"/>
    </font>
    <font>
      <sz val="12"/>
      <color indexed="8"/>
      <name val="AcadNusx"/>
    </font>
    <font>
      <sz val="10"/>
      <name val="Arial Cyr"/>
      <charset val="204"/>
    </font>
    <font>
      <vertAlign val="superscript"/>
      <sz val="12"/>
      <color indexed="8"/>
      <name val="AcadNusx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  <charset val="204"/>
    </font>
    <font>
      <b/>
      <sz val="12"/>
      <name val="Times New Roman"/>
      <family val="1"/>
    </font>
    <font>
      <sz val="12"/>
      <color indexed="8"/>
      <name val="Sylfaen"/>
      <family val="1"/>
    </font>
    <font>
      <b/>
      <sz val="12"/>
      <color indexed="8"/>
      <name val="AcadMtavr"/>
    </font>
    <font>
      <sz val="12"/>
      <color indexed="8"/>
      <name val="AcadMtavr"/>
    </font>
    <font>
      <sz val="12"/>
      <name val="LitNusx"/>
      <family val="2"/>
      <charset val="204"/>
    </font>
    <font>
      <b/>
      <sz val="11"/>
      <name val="LitNusx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145">
    <xf numFmtId="0" fontId="0" fillId="0" borderId="0" xfId="0"/>
    <xf numFmtId="0" fontId="3" fillId="0" borderId="0" xfId="1" applyFont="1" applyBorder="1" applyAlignment="1">
      <alignment horizontal="center" vertical="top"/>
    </xf>
    <xf numFmtId="49" fontId="4" fillId="2" borderId="0" xfId="1" applyNumberFormat="1" applyFont="1" applyFill="1" applyBorder="1" applyAlignment="1">
      <alignment horizontal="left" vertical="top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top"/>
    </xf>
    <xf numFmtId="49" fontId="5" fillId="0" borderId="14" xfId="1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5" fillId="0" borderId="17" xfId="2" applyNumberFormat="1" applyFont="1" applyBorder="1" applyAlignment="1">
      <alignment horizontal="center" vertical="center" wrapText="1"/>
    </xf>
    <xf numFmtId="2" fontId="5" fillId="2" borderId="17" xfId="2" applyNumberFormat="1" applyFont="1" applyFill="1" applyBorder="1" applyAlignment="1">
      <alignment horizontal="center" vertical="center" wrapText="1"/>
    </xf>
    <xf numFmtId="1" fontId="5" fillId="2" borderId="17" xfId="2" applyNumberFormat="1" applyFont="1" applyFill="1" applyBorder="1" applyAlignment="1">
      <alignment horizontal="center" vertical="center" wrapText="1"/>
    </xf>
    <xf numFmtId="2" fontId="5" fillId="0" borderId="18" xfId="2" applyNumberFormat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7" xfId="2" applyNumberFormat="1" applyFont="1" applyFill="1" applyBorder="1" applyAlignment="1">
      <alignment horizontal="center" vertical="center"/>
    </xf>
    <xf numFmtId="0" fontId="3" fillId="2" borderId="17" xfId="2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right" vertical="center"/>
    </xf>
    <xf numFmtId="14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 wrapText="1"/>
    </xf>
    <xf numFmtId="165" fontId="3" fillId="4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66" fontId="3" fillId="4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67" fontId="3" fillId="2" borderId="17" xfId="0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top"/>
    </xf>
    <xf numFmtId="49" fontId="5" fillId="0" borderId="17" xfId="1" applyNumberFormat="1" applyFont="1" applyBorder="1" applyAlignment="1">
      <alignment horizontal="center" vertical="top" wrapText="1"/>
    </xf>
    <xf numFmtId="0" fontId="16" fillId="0" borderId="17" xfId="0" quotePrefix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right"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17" xfId="0" quotePrefix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3" fillId="4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 wrapText="1"/>
    </xf>
    <xf numFmtId="165" fontId="3" fillId="5" borderId="17" xfId="0" applyNumberFormat="1" applyFont="1" applyFill="1" applyBorder="1" applyAlignment="1">
      <alignment horizontal="center" vertical="center"/>
    </xf>
    <xf numFmtId="166" fontId="3" fillId="5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168" fontId="3" fillId="4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right" vertical="center"/>
    </xf>
    <xf numFmtId="167" fontId="3" fillId="4" borderId="17" xfId="0" applyNumberFormat="1" applyFont="1" applyFill="1" applyBorder="1" applyAlignment="1">
      <alignment horizontal="center" vertical="center"/>
    </xf>
    <xf numFmtId="167" fontId="3" fillId="5" borderId="17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4" fontId="20" fillId="2" borderId="17" xfId="0" applyNumberFormat="1" applyFont="1" applyFill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165" fontId="3" fillId="5" borderId="17" xfId="0" applyNumberFormat="1" applyFont="1" applyFill="1" applyBorder="1" applyAlignment="1">
      <alignment horizontal="center" vertical="center" wrapText="1"/>
    </xf>
    <xf numFmtId="2" fontId="3" fillId="5" borderId="17" xfId="0" applyNumberFormat="1" applyFont="1" applyFill="1" applyBorder="1" applyAlignment="1">
      <alignment horizontal="center" vertical="center" wrapText="1"/>
    </xf>
    <xf numFmtId="166" fontId="3" fillId="4" borderId="17" xfId="0" applyNumberFormat="1" applyFont="1" applyFill="1" applyBorder="1" applyAlignment="1">
      <alignment horizontal="center" vertical="center" wrapText="1"/>
    </xf>
    <xf numFmtId="166" fontId="3" fillId="3" borderId="17" xfId="0" applyNumberFormat="1" applyFont="1" applyFill="1" applyBorder="1" applyAlignment="1">
      <alignment horizontal="center" vertical="center" wrapText="1"/>
    </xf>
    <xf numFmtId="49" fontId="5" fillId="4" borderId="17" xfId="2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4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top"/>
    </xf>
    <xf numFmtId="49" fontId="4" fillId="0" borderId="17" xfId="1" applyNumberFormat="1" applyFont="1" applyBorder="1" applyAlignment="1">
      <alignment horizontal="center" vertical="top" wrapText="1"/>
    </xf>
    <xf numFmtId="0" fontId="5" fillId="0" borderId="17" xfId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top"/>
    </xf>
    <xf numFmtId="49" fontId="4" fillId="0" borderId="8" xfId="1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22" fillId="0" borderId="17" xfId="3" applyNumberFormat="1" applyFont="1" applyBorder="1" applyAlignment="1">
      <alignment horizontal="left" vertical="center" wrapText="1"/>
    </xf>
    <xf numFmtId="2" fontId="23" fillId="0" borderId="8" xfId="3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4 3" xfId="3"/>
    <cellStyle name="Обычный_დემონტაჟი" xfId="2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46" zoomScale="70" zoomScaleNormal="70" workbookViewId="0">
      <selection activeCell="E66" sqref="E66"/>
    </sheetView>
  </sheetViews>
  <sheetFormatPr defaultRowHeight="15"/>
  <cols>
    <col min="1" max="1" width="4.42578125" customWidth="1"/>
    <col min="2" max="2" width="11.42578125" customWidth="1"/>
    <col min="3" max="3" width="39.42578125" customWidth="1"/>
    <col min="4" max="4" width="9.28515625" bestFit="1" customWidth="1"/>
    <col min="5" max="5" width="10.7109375" customWidth="1"/>
    <col min="6" max="6" width="13.28515625" customWidth="1"/>
    <col min="7" max="7" width="13" customWidth="1"/>
    <col min="8" max="8" width="14.42578125" customWidth="1"/>
    <col min="9" max="9" width="10.42578125" customWidth="1"/>
    <col min="10" max="10" width="13.85546875" customWidth="1"/>
    <col min="11" max="11" width="11.140625" customWidth="1"/>
    <col min="12" max="12" width="16" customWidth="1"/>
    <col min="13" max="13" width="18.140625" customWidth="1"/>
  </cols>
  <sheetData>
    <row r="1" spans="1:13" ht="18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8.75">
      <c r="A2" s="137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6.5">
      <c r="A3" s="1"/>
      <c r="B3" s="2"/>
      <c r="C3" s="3"/>
      <c r="D3" s="4"/>
      <c r="E3" s="5"/>
      <c r="F3" s="6"/>
      <c r="G3" s="6"/>
      <c r="H3" s="6"/>
      <c r="I3" s="7"/>
      <c r="J3" s="6"/>
      <c r="K3" s="138" t="s">
        <v>2</v>
      </c>
      <c r="L3" s="138"/>
      <c r="M3" s="138"/>
    </row>
    <row r="4" spans="1:13" ht="16.5" thickBot="1">
      <c r="A4" s="8"/>
      <c r="B4" s="9"/>
      <c r="C4" s="10"/>
      <c r="D4" s="11"/>
      <c r="E4" s="12"/>
      <c r="F4" s="12"/>
      <c r="G4" s="12"/>
      <c r="H4" s="139"/>
      <c r="I4" s="139"/>
      <c r="J4" s="139"/>
      <c r="K4" s="139"/>
      <c r="L4" s="139"/>
      <c r="M4" s="139"/>
    </row>
    <row r="5" spans="1:13" ht="16.5">
      <c r="A5" s="140" t="s">
        <v>3</v>
      </c>
      <c r="B5" s="142" t="s">
        <v>4</v>
      </c>
      <c r="C5" s="135" t="s">
        <v>5</v>
      </c>
      <c r="D5" s="135" t="s">
        <v>6</v>
      </c>
      <c r="E5" s="135" t="s">
        <v>7</v>
      </c>
      <c r="F5" s="135" t="s">
        <v>8</v>
      </c>
      <c r="G5" s="134" t="s">
        <v>9</v>
      </c>
      <c r="H5" s="134"/>
      <c r="I5" s="134" t="s">
        <v>10</v>
      </c>
      <c r="J5" s="134"/>
      <c r="K5" s="135" t="s">
        <v>11</v>
      </c>
      <c r="L5" s="135"/>
      <c r="M5" s="13" t="s">
        <v>12</v>
      </c>
    </row>
    <row r="6" spans="1:13" ht="17.25" thickBot="1">
      <c r="A6" s="141"/>
      <c r="B6" s="143"/>
      <c r="C6" s="144"/>
      <c r="D6" s="144"/>
      <c r="E6" s="144"/>
      <c r="F6" s="144"/>
      <c r="G6" s="14" t="s">
        <v>13</v>
      </c>
      <c r="H6" s="15" t="s">
        <v>14</v>
      </c>
      <c r="I6" s="14" t="s">
        <v>13</v>
      </c>
      <c r="J6" s="15" t="s">
        <v>14</v>
      </c>
      <c r="K6" s="14" t="s">
        <v>13</v>
      </c>
      <c r="L6" s="15" t="s">
        <v>14</v>
      </c>
      <c r="M6" s="16" t="s">
        <v>15</v>
      </c>
    </row>
    <row r="7" spans="1:13" ht="15.75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  <c r="H7" s="20">
        <v>8</v>
      </c>
      <c r="I7" s="19">
        <v>9</v>
      </c>
      <c r="J7" s="20">
        <v>10</v>
      </c>
      <c r="K7" s="19">
        <v>11</v>
      </c>
      <c r="L7" s="20">
        <v>12</v>
      </c>
      <c r="M7" s="21">
        <v>13</v>
      </c>
    </row>
    <row r="8" spans="1:13" ht="16.5">
      <c r="A8" s="22"/>
      <c r="B8" s="23"/>
      <c r="C8" s="24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ht="115.5">
      <c r="A9" s="27">
        <v>1</v>
      </c>
      <c r="B9" s="28" t="s">
        <v>17</v>
      </c>
      <c r="C9" s="29" t="s">
        <v>18</v>
      </c>
      <c r="D9" s="30" t="s">
        <v>19</v>
      </c>
      <c r="E9" s="31"/>
      <c r="F9" s="32">
        <v>51</v>
      </c>
      <c r="G9" s="33"/>
      <c r="H9" s="34"/>
      <c r="I9" s="31"/>
      <c r="J9" s="35"/>
      <c r="K9" s="31"/>
      <c r="L9" s="36"/>
      <c r="M9" s="37"/>
    </row>
    <row r="10" spans="1:13" ht="16.5">
      <c r="A10" s="38"/>
      <c r="B10" s="31"/>
      <c r="C10" s="39" t="s">
        <v>20</v>
      </c>
      <c r="D10" s="40" t="s">
        <v>21</v>
      </c>
      <c r="E10" s="41">
        <v>1.9099999999999999E-2</v>
      </c>
      <c r="F10" s="42">
        <f>F9*E10</f>
        <v>0.97409999999999997</v>
      </c>
      <c r="G10" s="42"/>
      <c r="H10" s="42"/>
      <c r="I10" s="42"/>
      <c r="J10" s="42"/>
      <c r="K10" s="42"/>
      <c r="L10" s="42"/>
      <c r="M10" s="43"/>
    </row>
    <row r="11" spans="1:13" ht="36.75">
      <c r="A11" s="27">
        <v>2</v>
      </c>
      <c r="B11" s="44" t="s">
        <v>22</v>
      </c>
      <c r="C11" s="29" t="s">
        <v>23</v>
      </c>
      <c r="D11" s="45" t="s">
        <v>19</v>
      </c>
      <c r="E11" s="46" t="s">
        <v>24</v>
      </c>
      <c r="F11" s="32">
        <f>F9</f>
        <v>51</v>
      </c>
      <c r="G11" s="42"/>
      <c r="H11" s="47"/>
      <c r="I11" s="42"/>
      <c r="J11" s="47"/>
      <c r="K11" s="46"/>
      <c r="L11" s="47"/>
      <c r="M11" s="48"/>
    </row>
    <row r="12" spans="1:13" ht="16.5">
      <c r="A12" s="27"/>
      <c r="B12" s="45"/>
      <c r="C12" s="49" t="s">
        <v>25</v>
      </c>
      <c r="D12" s="45" t="s">
        <v>26</v>
      </c>
      <c r="E12" s="50">
        <v>3.4000000000000002E-2</v>
      </c>
      <c r="F12" s="42">
        <f>E12*F11</f>
        <v>1.7340000000000002</v>
      </c>
      <c r="G12" s="42"/>
      <c r="H12" s="42"/>
      <c r="I12" s="42"/>
      <c r="J12" s="42"/>
      <c r="K12" s="42"/>
      <c r="L12" s="42"/>
      <c r="M12" s="43"/>
    </row>
    <row r="13" spans="1:13" ht="16.5">
      <c r="A13" s="27"/>
      <c r="B13" s="45"/>
      <c r="C13" s="49" t="s">
        <v>27</v>
      </c>
      <c r="D13" s="45" t="s">
        <v>28</v>
      </c>
      <c r="E13" s="46">
        <v>8.0299999999999996E-2</v>
      </c>
      <c r="F13" s="42">
        <f>E13*F11</f>
        <v>4.0952999999999999</v>
      </c>
      <c r="G13" s="42"/>
      <c r="H13" s="42"/>
      <c r="I13" s="42"/>
      <c r="J13" s="42"/>
      <c r="K13" s="42"/>
      <c r="L13" s="42"/>
      <c r="M13" s="43"/>
    </row>
    <row r="14" spans="1:13" ht="16.5">
      <c r="A14" s="27"/>
      <c r="B14" s="51"/>
      <c r="C14" s="49" t="s">
        <v>29</v>
      </c>
      <c r="D14" s="45" t="s">
        <v>30</v>
      </c>
      <c r="E14" s="52">
        <v>5.5999999999999999E-3</v>
      </c>
      <c r="F14" s="42">
        <f>F11*E14</f>
        <v>0.28560000000000002</v>
      </c>
      <c r="G14" s="42"/>
      <c r="H14" s="42"/>
      <c r="I14" s="42"/>
      <c r="J14" s="42"/>
      <c r="K14" s="42"/>
      <c r="L14" s="42"/>
      <c r="M14" s="43"/>
    </row>
    <row r="15" spans="1:13" ht="16.5">
      <c r="A15" s="27">
        <v>3</v>
      </c>
      <c r="B15" s="53" t="s">
        <v>31</v>
      </c>
      <c r="C15" s="54" t="s">
        <v>32</v>
      </c>
      <c r="D15" s="53" t="s">
        <v>33</v>
      </c>
      <c r="E15" s="55">
        <v>1.95</v>
      </c>
      <c r="F15" s="56">
        <f>F11*1.95</f>
        <v>99.45</v>
      </c>
      <c r="G15" s="55"/>
      <c r="H15" s="55"/>
      <c r="I15" s="55"/>
      <c r="J15" s="55"/>
      <c r="K15" s="57"/>
      <c r="L15" s="55"/>
      <c r="M15" s="58"/>
    </row>
    <row r="16" spans="1:13" ht="33">
      <c r="A16" s="27">
        <v>4</v>
      </c>
      <c r="B16" s="59" t="s">
        <v>34</v>
      </c>
      <c r="C16" s="54" t="s">
        <v>35</v>
      </c>
      <c r="D16" s="45" t="s">
        <v>36</v>
      </c>
      <c r="E16" s="46"/>
      <c r="F16" s="56">
        <v>867</v>
      </c>
      <c r="G16" s="46"/>
      <c r="H16" s="42"/>
      <c r="I16" s="46"/>
      <c r="J16" s="42"/>
      <c r="K16" s="46"/>
      <c r="L16" s="42"/>
      <c r="M16" s="43"/>
    </row>
    <row r="17" spans="1:13" ht="16.5">
      <c r="A17" s="60"/>
      <c r="B17" s="51"/>
      <c r="C17" s="39" t="s">
        <v>37</v>
      </c>
      <c r="D17" s="45" t="s">
        <v>28</v>
      </c>
      <c r="E17" s="61">
        <v>6.7000000000000002E-4</v>
      </c>
      <c r="F17" s="42">
        <f>F16*E17</f>
        <v>0.58089000000000002</v>
      </c>
      <c r="G17" s="46"/>
      <c r="H17" s="42"/>
      <c r="I17" s="46"/>
      <c r="J17" s="42"/>
      <c r="K17" s="42"/>
      <c r="L17" s="42"/>
      <c r="M17" s="43"/>
    </row>
    <row r="18" spans="1:13" ht="16.5">
      <c r="A18" s="62"/>
      <c r="B18" s="63"/>
      <c r="C18" s="39" t="s">
        <v>38</v>
      </c>
      <c r="D18" s="45" t="s">
        <v>28</v>
      </c>
      <c r="E18" s="61">
        <v>3.8999999999999999E-4</v>
      </c>
      <c r="F18" s="42">
        <f>F16*E18</f>
        <v>0.33812999999999999</v>
      </c>
      <c r="G18" s="46"/>
      <c r="H18" s="42"/>
      <c r="I18" s="46"/>
      <c r="J18" s="42"/>
      <c r="K18" s="46"/>
      <c r="L18" s="42"/>
      <c r="M18" s="43"/>
    </row>
    <row r="19" spans="1:13" ht="132">
      <c r="A19" s="27">
        <v>5</v>
      </c>
      <c r="B19" s="64" t="s">
        <v>39</v>
      </c>
      <c r="C19" s="54" t="s">
        <v>40</v>
      </c>
      <c r="D19" s="51" t="s">
        <v>19</v>
      </c>
      <c r="E19" s="65"/>
      <c r="F19" s="56">
        <v>55</v>
      </c>
      <c r="G19" s="65"/>
      <c r="H19" s="66"/>
      <c r="I19" s="67"/>
      <c r="J19" s="66"/>
      <c r="K19" s="67"/>
      <c r="L19" s="66"/>
      <c r="M19" s="68"/>
    </row>
    <row r="20" spans="1:13" ht="16.5">
      <c r="A20" s="69"/>
      <c r="B20" s="70"/>
      <c r="C20" s="71" t="s">
        <v>41</v>
      </c>
      <c r="D20" s="72" t="s">
        <v>42</v>
      </c>
      <c r="E20" s="50">
        <v>0.15</v>
      </c>
      <c r="F20" s="42">
        <f>F19*E20</f>
        <v>8.25</v>
      </c>
      <c r="G20" s="42"/>
      <c r="H20" s="42"/>
      <c r="I20" s="42"/>
      <c r="J20" s="42"/>
      <c r="K20" s="42"/>
      <c r="L20" s="42"/>
      <c r="M20" s="43"/>
    </row>
    <row r="21" spans="1:13" ht="33">
      <c r="A21" s="69"/>
      <c r="B21" s="70"/>
      <c r="C21" s="71" t="s">
        <v>43</v>
      </c>
      <c r="D21" s="72" t="s">
        <v>44</v>
      </c>
      <c r="E21" s="52">
        <v>2.1600000000000001E-2</v>
      </c>
      <c r="F21" s="42">
        <f>F19*E21</f>
        <v>1.1880000000000002</v>
      </c>
      <c r="G21" s="42"/>
      <c r="H21" s="42"/>
      <c r="I21" s="42"/>
      <c r="J21" s="42"/>
      <c r="K21" s="73"/>
      <c r="L21" s="42"/>
      <c r="M21" s="43"/>
    </row>
    <row r="22" spans="1:13" ht="16.5">
      <c r="A22" s="69"/>
      <c r="B22" s="70"/>
      <c r="C22" s="71" t="s">
        <v>45</v>
      </c>
      <c r="D22" s="72" t="s">
        <v>44</v>
      </c>
      <c r="E22" s="52">
        <v>2.7300000000000001E-2</v>
      </c>
      <c r="F22" s="42">
        <f>F19*E22</f>
        <v>1.5015000000000001</v>
      </c>
      <c r="G22" s="42"/>
      <c r="H22" s="42"/>
      <c r="I22" s="42"/>
      <c r="J22" s="42"/>
      <c r="K22" s="73"/>
      <c r="L22" s="42"/>
      <c r="M22" s="43"/>
    </row>
    <row r="23" spans="1:13" ht="33">
      <c r="A23" s="69"/>
      <c r="B23" s="70"/>
      <c r="C23" s="74" t="s">
        <v>46</v>
      </c>
      <c r="D23" s="75" t="s">
        <v>44</v>
      </c>
      <c r="E23" s="52">
        <v>9.7000000000000003E-3</v>
      </c>
      <c r="F23" s="42">
        <f>F19*E23</f>
        <v>0.53349999999999997</v>
      </c>
      <c r="G23" s="42"/>
      <c r="H23" s="42"/>
      <c r="I23" s="42"/>
      <c r="J23" s="42"/>
      <c r="K23" s="73"/>
      <c r="L23" s="42"/>
      <c r="M23" s="43"/>
    </row>
    <row r="24" spans="1:13" ht="16.5">
      <c r="A24" s="69"/>
      <c r="B24" s="70"/>
      <c r="C24" s="51" t="s">
        <v>47</v>
      </c>
      <c r="D24" s="72"/>
      <c r="E24" s="52"/>
      <c r="F24" s="42"/>
      <c r="G24" s="42"/>
      <c r="H24" s="42"/>
      <c r="I24" s="42"/>
      <c r="J24" s="42"/>
      <c r="K24" s="42"/>
      <c r="L24" s="42"/>
      <c r="M24" s="43"/>
    </row>
    <row r="25" spans="1:13" ht="33">
      <c r="A25" s="69"/>
      <c r="B25" s="59" t="s">
        <v>48</v>
      </c>
      <c r="C25" s="74" t="s">
        <v>49</v>
      </c>
      <c r="D25" s="72" t="s">
        <v>19</v>
      </c>
      <c r="E25" s="42">
        <v>1.22</v>
      </c>
      <c r="F25" s="42">
        <f>F19*E25</f>
        <v>67.099999999999994</v>
      </c>
      <c r="G25" s="42"/>
      <c r="H25" s="42"/>
      <c r="I25" s="42"/>
      <c r="J25" s="42"/>
      <c r="K25" s="42"/>
      <c r="L25" s="42"/>
      <c r="M25" s="43"/>
    </row>
    <row r="26" spans="1:13" ht="16.5">
      <c r="A26" s="69"/>
      <c r="B26" s="70"/>
      <c r="C26" s="71" t="s">
        <v>50</v>
      </c>
      <c r="D26" s="72" t="s">
        <v>19</v>
      </c>
      <c r="E26" s="50">
        <v>7.0000000000000007E-2</v>
      </c>
      <c r="F26" s="42">
        <f>F19*E26</f>
        <v>3.8500000000000005</v>
      </c>
      <c r="G26" s="73"/>
      <c r="H26" s="42"/>
      <c r="I26" s="42"/>
      <c r="J26" s="42"/>
      <c r="K26" s="42"/>
      <c r="L26" s="42"/>
      <c r="M26" s="43"/>
    </row>
    <row r="27" spans="1:13" ht="33">
      <c r="A27" s="69"/>
      <c r="B27" s="53"/>
      <c r="C27" s="54" t="s">
        <v>51</v>
      </c>
      <c r="D27" s="53" t="s">
        <v>33</v>
      </c>
      <c r="E27" s="76"/>
      <c r="F27" s="56">
        <f>F25*1.6</f>
        <v>107.36</v>
      </c>
      <c r="G27" s="55"/>
      <c r="H27" s="55"/>
      <c r="I27" s="55"/>
      <c r="J27" s="55"/>
      <c r="K27" s="57"/>
      <c r="L27" s="55"/>
      <c r="M27" s="58"/>
    </row>
    <row r="28" spans="1:13" ht="84">
      <c r="A28" s="27">
        <v>2</v>
      </c>
      <c r="B28" s="64" t="s">
        <v>52</v>
      </c>
      <c r="C28" s="54" t="s">
        <v>53</v>
      </c>
      <c r="D28" s="51" t="s">
        <v>36</v>
      </c>
      <c r="E28" s="65"/>
      <c r="F28" s="56">
        <v>788</v>
      </c>
      <c r="G28" s="65"/>
      <c r="H28" s="66"/>
      <c r="I28" s="67"/>
      <c r="J28" s="66"/>
      <c r="K28" s="67"/>
      <c r="L28" s="66"/>
      <c r="M28" s="68"/>
    </row>
    <row r="29" spans="1:13" ht="16.5">
      <c r="A29" s="69"/>
      <c r="B29" s="70"/>
      <c r="C29" s="71" t="s">
        <v>41</v>
      </c>
      <c r="D29" s="72" t="s">
        <v>42</v>
      </c>
      <c r="E29" s="50">
        <v>3.3000000000000002E-2</v>
      </c>
      <c r="F29" s="42">
        <f>F28*E29</f>
        <v>26.004000000000001</v>
      </c>
      <c r="G29" s="42"/>
      <c r="H29" s="42"/>
      <c r="I29" s="42"/>
      <c r="J29" s="42"/>
      <c r="K29" s="42"/>
      <c r="L29" s="42"/>
      <c r="M29" s="43"/>
    </row>
    <row r="30" spans="1:13" ht="33">
      <c r="A30" s="69"/>
      <c r="B30" s="70"/>
      <c r="C30" s="71" t="s">
        <v>43</v>
      </c>
      <c r="D30" s="72" t="s">
        <v>44</v>
      </c>
      <c r="E30" s="52">
        <v>1.91E-3</v>
      </c>
      <c r="F30" s="42">
        <f>F28*E30</f>
        <v>1.50508</v>
      </c>
      <c r="G30" s="42"/>
      <c r="H30" s="42"/>
      <c r="I30" s="42"/>
      <c r="J30" s="42"/>
      <c r="K30" s="73"/>
      <c r="L30" s="42"/>
      <c r="M30" s="43"/>
    </row>
    <row r="31" spans="1:13" ht="16.5">
      <c r="A31" s="69"/>
      <c r="B31" s="70"/>
      <c r="C31" s="71" t="s">
        <v>54</v>
      </c>
      <c r="D31" s="72" t="s">
        <v>44</v>
      </c>
      <c r="E31" s="52">
        <v>1.12E-2</v>
      </c>
      <c r="F31" s="42">
        <f>F28*E31</f>
        <v>8.8255999999999997</v>
      </c>
      <c r="G31" s="42"/>
      <c r="H31" s="42"/>
      <c r="I31" s="42"/>
      <c r="J31" s="42"/>
      <c r="K31" s="73"/>
      <c r="L31" s="42"/>
      <c r="M31" s="43"/>
    </row>
    <row r="32" spans="1:13" ht="16.5">
      <c r="A32" s="69"/>
      <c r="B32" s="70"/>
      <c r="C32" s="71" t="s">
        <v>55</v>
      </c>
      <c r="D32" s="72" t="s">
        <v>44</v>
      </c>
      <c r="E32" s="52">
        <v>2.4799999999999999E-2</v>
      </c>
      <c r="F32" s="42">
        <f>F28*E32</f>
        <v>19.542400000000001</v>
      </c>
      <c r="G32" s="42"/>
      <c r="H32" s="42"/>
      <c r="I32" s="42"/>
      <c r="J32" s="42"/>
      <c r="K32" s="73"/>
      <c r="L32" s="42"/>
      <c r="M32" s="43"/>
    </row>
    <row r="33" spans="1:13" ht="33">
      <c r="A33" s="69"/>
      <c r="B33" s="70"/>
      <c r="C33" s="71" t="s">
        <v>46</v>
      </c>
      <c r="D33" s="72" t="s">
        <v>44</v>
      </c>
      <c r="E33" s="52">
        <v>4.1399999999999996E-3</v>
      </c>
      <c r="F33" s="42">
        <f>F28*E33</f>
        <v>3.2623199999999999</v>
      </c>
      <c r="G33" s="42"/>
      <c r="H33" s="42"/>
      <c r="I33" s="42"/>
      <c r="J33" s="42"/>
      <c r="K33" s="73"/>
      <c r="L33" s="42"/>
      <c r="M33" s="43"/>
    </row>
    <row r="34" spans="1:13" ht="33">
      <c r="A34" s="69"/>
      <c r="B34" s="70"/>
      <c r="C34" s="71" t="s">
        <v>56</v>
      </c>
      <c r="D34" s="72" t="s">
        <v>44</v>
      </c>
      <c r="E34" s="52">
        <v>5.2999999999999998E-4</v>
      </c>
      <c r="F34" s="42">
        <f>F28*E34</f>
        <v>0.41764000000000001</v>
      </c>
      <c r="G34" s="42"/>
      <c r="H34" s="42"/>
      <c r="I34" s="42"/>
      <c r="J34" s="42"/>
      <c r="K34" s="73"/>
      <c r="L34" s="42"/>
      <c r="M34" s="43"/>
    </row>
    <row r="35" spans="1:13" ht="16.5">
      <c r="A35" s="69"/>
      <c r="B35" s="70"/>
      <c r="C35" s="51" t="s">
        <v>47</v>
      </c>
      <c r="D35" s="72"/>
      <c r="E35" s="52"/>
      <c r="F35" s="42"/>
      <c r="G35" s="42"/>
      <c r="H35" s="42"/>
      <c r="I35" s="42"/>
      <c r="J35" s="42"/>
      <c r="K35" s="42"/>
      <c r="L35" s="42"/>
      <c r="M35" s="43"/>
    </row>
    <row r="36" spans="1:13" ht="33">
      <c r="A36" s="69"/>
      <c r="B36" s="59" t="s">
        <v>48</v>
      </c>
      <c r="C36" s="71" t="s">
        <v>57</v>
      </c>
      <c r="D36" s="75" t="s">
        <v>19</v>
      </c>
      <c r="E36" s="52">
        <v>0.1512</v>
      </c>
      <c r="F36" s="42">
        <f>F28*E36</f>
        <v>119.1456</v>
      </c>
      <c r="G36" s="73"/>
      <c r="H36" s="42"/>
      <c r="I36" s="42"/>
      <c r="J36" s="42"/>
      <c r="K36" s="42"/>
      <c r="L36" s="42"/>
      <c r="M36" s="43"/>
    </row>
    <row r="37" spans="1:13" ht="16.5">
      <c r="A37" s="69"/>
      <c r="B37" s="70"/>
      <c r="C37" s="71" t="s">
        <v>50</v>
      </c>
      <c r="D37" s="72" t="s">
        <v>19</v>
      </c>
      <c r="E37" s="52">
        <v>0.03</v>
      </c>
      <c r="F37" s="42">
        <f>F28*E37</f>
        <v>23.64</v>
      </c>
      <c r="G37" s="73"/>
      <c r="H37" s="42"/>
      <c r="I37" s="42"/>
      <c r="J37" s="42"/>
      <c r="K37" s="42"/>
      <c r="L37" s="42"/>
      <c r="M37" s="43"/>
    </row>
    <row r="38" spans="1:13" ht="33">
      <c r="A38" s="69"/>
      <c r="B38" s="53"/>
      <c r="C38" s="54" t="s">
        <v>58</v>
      </c>
      <c r="D38" s="53" t="s">
        <v>33</v>
      </c>
      <c r="E38" s="76"/>
      <c r="F38" s="56">
        <f>F36*1.6</f>
        <v>190.63296000000003</v>
      </c>
      <c r="G38" s="55"/>
      <c r="H38" s="55"/>
      <c r="I38" s="55"/>
      <c r="J38" s="55"/>
      <c r="K38" s="57"/>
      <c r="L38" s="55"/>
      <c r="M38" s="58"/>
    </row>
    <row r="39" spans="1:13" ht="115.5">
      <c r="A39" s="27">
        <v>3</v>
      </c>
      <c r="B39" s="28" t="s">
        <v>59</v>
      </c>
      <c r="C39" s="77" t="s">
        <v>60</v>
      </c>
      <c r="D39" s="51" t="s">
        <v>36</v>
      </c>
      <c r="E39" s="42"/>
      <c r="F39" s="56">
        <v>750</v>
      </c>
      <c r="G39" s="46"/>
      <c r="H39" s="42"/>
      <c r="I39" s="46"/>
      <c r="J39" s="42"/>
      <c r="K39" s="46"/>
      <c r="L39" s="42"/>
      <c r="M39" s="43"/>
    </row>
    <row r="40" spans="1:13" ht="33">
      <c r="A40" s="27"/>
      <c r="B40" s="51"/>
      <c r="C40" s="78" t="s">
        <v>61</v>
      </c>
      <c r="D40" s="45" t="s">
        <v>62</v>
      </c>
      <c r="E40" s="79">
        <v>0.36799999999999999</v>
      </c>
      <c r="F40" s="42">
        <f>F39*E40</f>
        <v>276</v>
      </c>
      <c r="G40" s="46"/>
      <c r="H40" s="42"/>
      <c r="I40" s="42"/>
      <c r="J40" s="42"/>
      <c r="K40" s="46"/>
      <c r="L40" s="42"/>
      <c r="M40" s="43"/>
    </row>
    <row r="41" spans="1:13" ht="16.5">
      <c r="A41" s="27"/>
      <c r="B41" s="51"/>
      <c r="C41" s="78" t="s">
        <v>63</v>
      </c>
      <c r="D41" s="45" t="s">
        <v>64</v>
      </c>
      <c r="E41" s="52">
        <v>1.3100000000000001E-2</v>
      </c>
      <c r="F41" s="42">
        <f>E41*F39</f>
        <v>9.8250000000000011</v>
      </c>
      <c r="G41" s="46"/>
      <c r="H41" s="42"/>
      <c r="I41" s="46"/>
      <c r="J41" s="42"/>
      <c r="K41" s="42"/>
      <c r="L41" s="42"/>
      <c r="M41" s="43"/>
    </row>
    <row r="42" spans="1:13" ht="16.5">
      <c r="A42" s="27"/>
      <c r="B42" s="51"/>
      <c r="C42" s="51" t="s">
        <v>47</v>
      </c>
      <c r="D42" s="45"/>
      <c r="E42" s="42"/>
      <c r="F42" s="42"/>
      <c r="G42" s="46"/>
      <c r="H42" s="42"/>
      <c r="I42" s="46"/>
      <c r="J42" s="42"/>
      <c r="K42" s="46"/>
      <c r="L42" s="42"/>
      <c r="M42" s="43"/>
    </row>
    <row r="43" spans="1:13" ht="16.5">
      <c r="A43" s="27"/>
      <c r="B43" s="53"/>
      <c r="C43" s="78" t="s">
        <v>65</v>
      </c>
      <c r="D43" s="30" t="s">
        <v>19</v>
      </c>
      <c r="E43" s="80">
        <v>0.12239999999999999</v>
      </c>
      <c r="F43" s="81">
        <f>F39*0.12*1.02</f>
        <v>91.8</v>
      </c>
      <c r="G43" s="82"/>
      <c r="H43" s="42"/>
      <c r="I43" s="46"/>
      <c r="J43" s="42"/>
      <c r="K43" s="46"/>
      <c r="L43" s="42"/>
      <c r="M43" s="43"/>
    </row>
    <row r="44" spans="1:13" ht="16.5">
      <c r="A44" s="27"/>
      <c r="B44" s="53"/>
      <c r="C44" s="83" t="s">
        <v>66</v>
      </c>
      <c r="D44" s="30" t="s">
        <v>33</v>
      </c>
      <c r="E44" s="73"/>
      <c r="F44" s="73">
        <v>1.67</v>
      </c>
      <c r="G44" s="82"/>
      <c r="H44" s="73"/>
      <c r="I44" s="84"/>
      <c r="J44" s="73"/>
      <c r="K44" s="84"/>
      <c r="L44" s="73"/>
      <c r="M44" s="85"/>
    </row>
    <row r="45" spans="1:13" ht="16.5">
      <c r="A45" s="27"/>
      <c r="B45" s="53"/>
      <c r="C45" s="83" t="s">
        <v>67</v>
      </c>
      <c r="D45" s="30" t="s">
        <v>33</v>
      </c>
      <c r="E45" s="86"/>
      <c r="F45" s="50">
        <v>5.2999999999999999E-2</v>
      </c>
      <c r="G45" s="82"/>
      <c r="H45" s="73"/>
      <c r="I45" s="84"/>
      <c r="J45" s="73"/>
      <c r="K45" s="84"/>
      <c r="L45" s="73"/>
      <c r="M45" s="85"/>
    </row>
    <row r="46" spans="1:13" ht="16.5">
      <c r="A46" s="69"/>
      <c r="B46" s="70"/>
      <c r="C46" s="83" t="s">
        <v>68</v>
      </c>
      <c r="D46" s="30" t="s">
        <v>36</v>
      </c>
      <c r="E46" s="87">
        <v>6.8999999999999999E-3</v>
      </c>
      <c r="F46" s="86">
        <f>F39*E46</f>
        <v>5.1749999999999998</v>
      </c>
      <c r="G46" s="82"/>
      <c r="H46" s="73"/>
      <c r="I46" s="84"/>
      <c r="J46" s="73"/>
      <c r="K46" s="84"/>
      <c r="L46" s="73"/>
      <c r="M46" s="85"/>
    </row>
    <row r="47" spans="1:13" ht="16.5">
      <c r="A47" s="69"/>
      <c r="B47" s="70"/>
      <c r="C47" s="71" t="s">
        <v>69</v>
      </c>
      <c r="D47" s="72" t="s">
        <v>30</v>
      </c>
      <c r="E47" s="87">
        <v>4.0000000000000001E-3</v>
      </c>
      <c r="F47" s="73">
        <f>F39*E47</f>
        <v>3</v>
      </c>
      <c r="G47" s="73"/>
      <c r="H47" s="73"/>
      <c r="I47" s="73"/>
      <c r="J47" s="73"/>
      <c r="K47" s="73"/>
      <c r="L47" s="73"/>
      <c r="M47" s="85"/>
    </row>
    <row r="48" spans="1:13" ht="33">
      <c r="A48" s="69"/>
      <c r="B48" s="53"/>
      <c r="C48" s="54" t="s">
        <v>70</v>
      </c>
      <c r="D48" s="30" t="s">
        <v>33</v>
      </c>
      <c r="E48" s="76"/>
      <c r="F48" s="32">
        <f>F43*2.4</f>
        <v>220.32</v>
      </c>
      <c r="G48" s="55"/>
      <c r="H48" s="55"/>
      <c r="I48" s="55"/>
      <c r="J48" s="55"/>
      <c r="K48" s="55"/>
      <c r="L48" s="55"/>
      <c r="M48" s="58"/>
    </row>
    <row r="49" spans="1:13" ht="33">
      <c r="A49" s="69"/>
      <c r="B49" s="53"/>
      <c r="C49" s="54" t="s">
        <v>71</v>
      </c>
      <c r="D49" s="30" t="s">
        <v>33</v>
      </c>
      <c r="E49" s="76"/>
      <c r="F49" s="32">
        <f>F44</f>
        <v>1.67</v>
      </c>
      <c r="G49" s="55"/>
      <c r="H49" s="55"/>
      <c r="I49" s="55"/>
      <c r="J49" s="55"/>
      <c r="K49" s="55"/>
      <c r="L49" s="55"/>
      <c r="M49" s="58"/>
    </row>
    <row r="50" spans="1:13" ht="33">
      <c r="A50" s="69"/>
      <c r="B50" s="53"/>
      <c r="C50" s="54" t="s">
        <v>72</v>
      </c>
      <c r="D50" s="30" t="s">
        <v>33</v>
      </c>
      <c r="E50" s="76"/>
      <c r="F50" s="88">
        <f>F45</f>
        <v>5.2999999999999999E-2</v>
      </c>
      <c r="G50" s="55"/>
      <c r="H50" s="55"/>
      <c r="I50" s="55"/>
      <c r="J50" s="55"/>
      <c r="K50" s="55"/>
      <c r="L50" s="55"/>
      <c r="M50" s="58"/>
    </row>
    <row r="51" spans="1:13" ht="33">
      <c r="A51" s="27">
        <v>4</v>
      </c>
      <c r="B51" s="89" t="s">
        <v>73</v>
      </c>
      <c r="C51" s="54" t="s">
        <v>74</v>
      </c>
      <c r="D51" s="30" t="s">
        <v>36</v>
      </c>
      <c r="E51" s="90"/>
      <c r="F51" s="32">
        <f>F39</f>
        <v>750</v>
      </c>
      <c r="G51" s="90"/>
      <c r="H51" s="91"/>
      <c r="I51" s="90"/>
      <c r="J51" s="91"/>
      <c r="K51" s="90"/>
      <c r="L51" s="91"/>
      <c r="M51" s="92"/>
    </row>
    <row r="52" spans="1:13" ht="16.5">
      <c r="A52" s="93"/>
      <c r="B52" s="94"/>
      <c r="C52" s="78" t="s">
        <v>75</v>
      </c>
      <c r="D52" s="72" t="s">
        <v>42</v>
      </c>
      <c r="E52" s="95">
        <v>9.8000000000000004E-2</v>
      </c>
      <c r="F52" s="55">
        <f>E52*F51</f>
        <v>73.5</v>
      </c>
      <c r="G52" s="55"/>
      <c r="H52" s="55"/>
      <c r="I52" s="55"/>
      <c r="J52" s="55"/>
      <c r="K52" s="55"/>
      <c r="L52" s="55"/>
      <c r="M52" s="58"/>
    </row>
    <row r="53" spans="1:13" ht="16.5">
      <c r="A53" s="93"/>
      <c r="B53" s="94"/>
      <c r="C53" s="78" t="s">
        <v>63</v>
      </c>
      <c r="D53" s="72" t="s">
        <v>30</v>
      </c>
      <c r="E53" s="95">
        <v>2.1999999999999999E-2</v>
      </c>
      <c r="F53" s="55">
        <f>E53*F51</f>
        <v>16.5</v>
      </c>
      <c r="G53" s="55"/>
      <c r="H53" s="55"/>
      <c r="I53" s="55"/>
      <c r="J53" s="55"/>
      <c r="K53" s="55"/>
      <c r="L53" s="55"/>
      <c r="M53" s="58"/>
    </row>
    <row r="54" spans="1:13" ht="16.5">
      <c r="A54" s="93"/>
      <c r="B54" s="94"/>
      <c r="C54" s="51" t="s">
        <v>47</v>
      </c>
      <c r="D54" s="72"/>
      <c r="E54" s="57"/>
      <c r="F54" s="55"/>
      <c r="G54" s="55"/>
      <c r="H54" s="55"/>
      <c r="I54" s="55"/>
      <c r="J54" s="55"/>
      <c r="K54" s="55"/>
      <c r="L54" s="55"/>
      <c r="M54" s="58"/>
    </row>
    <row r="55" spans="1:13" ht="16.5">
      <c r="A55" s="93"/>
      <c r="B55" s="94"/>
      <c r="C55" s="78" t="s">
        <v>76</v>
      </c>
      <c r="D55" s="72" t="s">
        <v>77</v>
      </c>
      <c r="E55" s="96">
        <v>0.2</v>
      </c>
      <c r="F55" s="55">
        <f>E55*F51</f>
        <v>150</v>
      </c>
      <c r="G55" s="55"/>
      <c r="H55" s="55"/>
      <c r="I55" s="55"/>
      <c r="J55" s="55"/>
      <c r="K55" s="55"/>
      <c r="L55" s="55"/>
      <c r="M55" s="58"/>
    </row>
    <row r="56" spans="1:13" ht="16.5">
      <c r="A56" s="93"/>
      <c r="B56" s="94"/>
      <c r="C56" s="78" t="s">
        <v>78</v>
      </c>
      <c r="D56" s="72" t="s">
        <v>30</v>
      </c>
      <c r="E56" s="97">
        <v>7.1999999999999995E-2</v>
      </c>
      <c r="F56" s="55">
        <f>E56*F51</f>
        <v>53.999999999999993</v>
      </c>
      <c r="G56" s="55"/>
      <c r="H56" s="55"/>
      <c r="I56" s="55"/>
      <c r="J56" s="55"/>
      <c r="K56" s="55"/>
      <c r="L56" s="55"/>
      <c r="M56" s="58"/>
    </row>
    <row r="57" spans="1:13" ht="33">
      <c r="A57" s="69"/>
      <c r="B57" s="53"/>
      <c r="C57" s="54" t="s">
        <v>79</v>
      </c>
      <c r="D57" s="30" t="s">
        <v>33</v>
      </c>
      <c r="E57" s="76"/>
      <c r="F57" s="98">
        <f>F55/1000</f>
        <v>0.15</v>
      </c>
      <c r="G57" s="55"/>
      <c r="H57" s="55"/>
      <c r="I57" s="55"/>
      <c r="J57" s="55"/>
      <c r="K57" s="55"/>
      <c r="L57" s="55"/>
      <c r="M57" s="58"/>
    </row>
    <row r="58" spans="1:13" ht="132">
      <c r="A58" s="27">
        <v>5</v>
      </c>
      <c r="B58" s="99" t="s">
        <v>80</v>
      </c>
      <c r="C58" s="54" t="s">
        <v>81</v>
      </c>
      <c r="D58" s="30" t="s">
        <v>19</v>
      </c>
      <c r="E58" s="45"/>
      <c r="F58" s="96">
        <v>15</v>
      </c>
      <c r="G58" s="45"/>
      <c r="H58" s="100"/>
      <c r="I58" s="45"/>
      <c r="J58" s="100"/>
      <c r="K58" s="45"/>
      <c r="L58" s="100"/>
      <c r="M58" s="101"/>
    </row>
    <row r="59" spans="1:13" ht="16.5">
      <c r="A59" s="60"/>
      <c r="B59" s="51"/>
      <c r="C59" s="78" t="s">
        <v>75</v>
      </c>
      <c r="D59" s="45" t="s">
        <v>42</v>
      </c>
      <c r="E59" s="46">
        <v>1.78</v>
      </c>
      <c r="F59" s="55">
        <f>F58*E59</f>
        <v>26.7</v>
      </c>
      <c r="G59" s="55"/>
      <c r="H59" s="55"/>
      <c r="I59" s="55"/>
      <c r="J59" s="55"/>
      <c r="K59" s="55"/>
      <c r="L59" s="55"/>
      <c r="M59" s="58"/>
    </row>
    <row r="60" spans="1:13" ht="16.5">
      <c r="A60" s="60"/>
      <c r="B60" s="51"/>
      <c r="C60" s="51" t="s">
        <v>47</v>
      </c>
      <c r="D60" s="45"/>
      <c r="E60" s="55"/>
      <c r="F60" s="55"/>
      <c r="G60" s="55"/>
      <c r="H60" s="55"/>
      <c r="I60" s="55"/>
      <c r="J60" s="55"/>
      <c r="K60" s="55"/>
      <c r="L60" s="55"/>
      <c r="M60" s="58"/>
    </row>
    <row r="61" spans="1:13" ht="33">
      <c r="A61" s="60"/>
      <c r="B61" s="59" t="s">
        <v>48</v>
      </c>
      <c r="C61" s="74" t="s">
        <v>49</v>
      </c>
      <c r="D61" s="45" t="s">
        <v>19</v>
      </c>
      <c r="E61" s="55">
        <v>1.1000000000000001</v>
      </c>
      <c r="F61" s="55">
        <f>F58*E61</f>
        <v>16.5</v>
      </c>
      <c r="G61" s="55"/>
      <c r="H61" s="55"/>
      <c r="I61" s="55"/>
      <c r="J61" s="55"/>
      <c r="K61" s="55"/>
      <c r="L61" s="55"/>
      <c r="M61" s="58"/>
    </row>
    <row r="62" spans="1:13" ht="33.75" thickBot="1">
      <c r="A62" s="102"/>
      <c r="B62" s="103"/>
      <c r="C62" s="104" t="s">
        <v>51</v>
      </c>
      <c r="D62" s="103" t="s">
        <v>33</v>
      </c>
      <c r="E62" s="105"/>
      <c r="F62" s="106">
        <f>F61*1.6</f>
        <v>26.400000000000002</v>
      </c>
      <c r="G62" s="107"/>
      <c r="H62" s="107"/>
      <c r="I62" s="107"/>
      <c r="J62" s="107"/>
      <c r="K62" s="108"/>
      <c r="L62" s="107"/>
      <c r="M62" s="109"/>
    </row>
    <row r="63" spans="1:13" ht="16.5">
      <c r="A63" s="110"/>
      <c r="B63" s="111"/>
      <c r="C63" s="112" t="s">
        <v>14</v>
      </c>
      <c r="D63" s="113" t="s">
        <v>64</v>
      </c>
      <c r="E63" s="113"/>
      <c r="F63" s="113"/>
      <c r="G63" s="114"/>
      <c r="H63" s="114"/>
      <c r="I63" s="114"/>
      <c r="J63" s="114"/>
      <c r="K63" s="114"/>
      <c r="L63" s="114"/>
      <c r="M63" s="115"/>
    </row>
    <row r="64" spans="1:13" ht="16.5">
      <c r="A64" s="116"/>
      <c r="B64" s="117"/>
      <c r="C64" s="118" t="s">
        <v>82</v>
      </c>
      <c r="D64" s="119" t="s">
        <v>83</v>
      </c>
      <c r="E64" s="55"/>
      <c r="F64" s="120"/>
      <c r="G64" s="120"/>
      <c r="H64" s="120"/>
      <c r="I64" s="120"/>
      <c r="J64" s="120"/>
      <c r="K64" s="120"/>
      <c r="L64" s="55"/>
      <c r="M64" s="121"/>
    </row>
    <row r="65" spans="1:13" ht="16.5">
      <c r="A65" s="116"/>
      <c r="B65" s="117"/>
      <c r="C65" s="122" t="s">
        <v>14</v>
      </c>
      <c r="D65" s="123" t="s">
        <v>64</v>
      </c>
      <c r="E65" s="55"/>
      <c r="F65" s="123"/>
      <c r="G65" s="123"/>
      <c r="H65" s="123"/>
      <c r="I65" s="123"/>
      <c r="J65" s="123"/>
      <c r="K65" s="123"/>
      <c r="L65" s="124"/>
      <c r="M65" s="125"/>
    </row>
    <row r="66" spans="1:13" ht="16.5">
      <c r="A66" s="116"/>
      <c r="B66" s="117"/>
      <c r="C66" s="118" t="s">
        <v>84</v>
      </c>
      <c r="D66" s="119" t="s">
        <v>83</v>
      </c>
      <c r="E66" s="55"/>
      <c r="F66" s="120"/>
      <c r="G66" s="120"/>
      <c r="H66" s="120"/>
      <c r="I66" s="120"/>
      <c r="J66" s="120"/>
      <c r="K66" s="120"/>
      <c r="L66" s="55"/>
      <c r="M66" s="121"/>
    </row>
    <row r="67" spans="1:13" ht="17.25" thickBot="1">
      <c r="A67" s="126"/>
      <c r="B67" s="127"/>
      <c r="C67" s="128" t="s">
        <v>14</v>
      </c>
      <c r="D67" s="129" t="s">
        <v>64</v>
      </c>
      <c r="E67" s="129"/>
      <c r="F67" s="129"/>
      <c r="G67" s="129"/>
      <c r="H67" s="129"/>
      <c r="I67" s="129"/>
      <c r="J67" s="129"/>
      <c r="K67" s="129"/>
      <c r="L67" s="130"/>
      <c r="M67" s="131"/>
    </row>
    <row r="68" spans="1:13" ht="16.5">
      <c r="A68" s="116"/>
      <c r="B68" s="117"/>
      <c r="C68" s="132" t="s">
        <v>85</v>
      </c>
      <c r="D68" s="119" t="s">
        <v>83</v>
      </c>
      <c r="E68" s="55">
        <v>3</v>
      </c>
      <c r="F68" s="120"/>
      <c r="G68" s="120"/>
      <c r="H68" s="120"/>
      <c r="I68" s="120"/>
      <c r="J68" s="120"/>
      <c r="K68" s="120"/>
      <c r="L68" s="55"/>
      <c r="M68" s="121"/>
    </row>
    <row r="69" spans="1:13" ht="16.5">
      <c r="A69" s="116"/>
      <c r="B69" s="117"/>
      <c r="C69" s="122" t="s">
        <v>14</v>
      </c>
      <c r="D69" s="123" t="s">
        <v>64</v>
      </c>
      <c r="E69" s="55"/>
      <c r="F69" s="123"/>
      <c r="G69" s="123"/>
      <c r="H69" s="123"/>
      <c r="I69" s="123"/>
      <c r="J69" s="123"/>
      <c r="K69" s="123"/>
      <c r="L69" s="124"/>
      <c r="M69" s="125"/>
    </row>
    <row r="70" spans="1:13" ht="33">
      <c r="A70" s="116"/>
      <c r="B70" s="117"/>
      <c r="C70" s="132" t="s">
        <v>86</v>
      </c>
      <c r="D70" s="119" t="s">
        <v>83</v>
      </c>
      <c r="E70" s="55">
        <v>18</v>
      </c>
      <c r="F70" s="120"/>
      <c r="G70" s="120"/>
      <c r="H70" s="120"/>
      <c r="I70" s="120"/>
      <c r="J70" s="120"/>
      <c r="K70" s="120"/>
      <c r="L70" s="55"/>
      <c r="M70" s="121"/>
    </row>
    <row r="71" spans="1:13" ht="30.75" thickBot="1">
      <c r="A71" s="126"/>
      <c r="B71" s="127"/>
      <c r="C71" s="133" t="s">
        <v>87</v>
      </c>
      <c r="D71" s="129" t="s">
        <v>64</v>
      </c>
      <c r="E71" s="129"/>
      <c r="F71" s="129"/>
      <c r="G71" s="129"/>
      <c r="H71" s="129"/>
      <c r="I71" s="129"/>
      <c r="J71" s="129"/>
      <c r="K71" s="129"/>
      <c r="L71" s="130"/>
      <c r="M71" s="131"/>
    </row>
  </sheetData>
  <mergeCells count="13">
    <mergeCell ref="G5:H5"/>
    <mergeCell ref="I5:J5"/>
    <mergeCell ref="K5:L5"/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</mergeCells>
  <conditionalFormatting sqref="D19:E26 F20:F26 D28:E37 F29:F37 D17:D18 C12:C14 F9 D11:F14">
    <cfRule type="cellIs" dxfId="11" priority="12" stopIfTrue="1" operator="equal">
      <formula>0</formula>
    </cfRule>
  </conditionalFormatting>
  <conditionalFormatting sqref="K21:K23">
    <cfRule type="cellIs" dxfId="10" priority="11" stopIfTrue="1" operator="equal">
      <formula>8223.307275</formula>
    </cfRule>
  </conditionalFormatting>
  <conditionalFormatting sqref="K21:K23">
    <cfRule type="cellIs" dxfId="9" priority="10" stopIfTrue="1" operator="equal">
      <formula>8223.307275</formula>
    </cfRule>
  </conditionalFormatting>
  <conditionalFormatting sqref="K21:K23">
    <cfRule type="cellIs" dxfId="8" priority="9" stopIfTrue="1" operator="equal">
      <formula>8223.307275</formula>
    </cfRule>
  </conditionalFormatting>
  <conditionalFormatting sqref="K30">
    <cfRule type="cellIs" dxfId="7" priority="8" stopIfTrue="1" operator="equal">
      <formula>8223.307275</formula>
    </cfRule>
  </conditionalFormatting>
  <conditionalFormatting sqref="K30">
    <cfRule type="cellIs" dxfId="6" priority="7" stopIfTrue="1" operator="equal">
      <formula>8223.307275</formula>
    </cfRule>
  </conditionalFormatting>
  <conditionalFormatting sqref="K31:K34">
    <cfRule type="cellIs" dxfId="5" priority="6" stopIfTrue="1" operator="equal">
      <formula>8223.307275</formula>
    </cfRule>
  </conditionalFormatting>
  <conditionalFormatting sqref="K31:K34">
    <cfRule type="cellIs" dxfId="4" priority="5" stopIfTrue="1" operator="equal">
      <formula>8223.307275</formula>
    </cfRule>
  </conditionalFormatting>
  <conditionalFormatting sqref="K31:K34">
    <cfRule type="cellIs" dxfId="3" priority="4" stopIfTrue="1" operator="equal">
      <formula>8223.307275</formula>
    </cfRule>
  </conditionalFormatting>
  <conditionalFormatting sqref="D48:D50 F40:F47 D57:F62 C59:C62 F51:F56">
    <cfRule type="cellIs" dxfId="2" priority="3" stopIfTrue="1" operator="equal">
      <formula>0</formula>
    </cfRule>
  </conditionalFormatting>
  <conditionalFormatting sqref="C40:E47">
    <cfRule type="cellIs" dxfId="1" priority="2" stopIfTrue="1" operator="equal">
      <formula>0</formula>
    </cfRule>
  </conditionalFormatting>
  <conditionalFormatting sqref="C52:C56 D51:E5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2021-07-23T12:44:52Z</dcterms:modified>
</cp:coreProperties>
</file>