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lel\"/>
    </mc:Choice>
  </mc:AlternateContent>
  <xr:revisionPtr revIDLastSave="0" documentId="13_ncr:1_{5DCBEBE9-0917-44A7-A1C3-EFF3D799D099}" xr6:coauthVersionLast="47" xr6:coauthVersionMax="47" xr10:uidLastSave="{00000000-0000-0000-0000-000000000000}"/>
  <bookViews>
    <workbookView xWindow="-120" yWindow="-120" windowWidth="29040" windowHeight="15840" tabRatio="795" xr2:uid="{00000000-000D-0000-FFFF-FFFF00000000}"/>
  </bookViews>
  <sheets>
    <sheet name="3–1" sheetId="78" r:id="rId1"/>
  </sheets>
  <calcPr calcId="191029"/>
</workbook>
</file>

<file path=xl/calcChain.xml><?xml version="1.0" encoding="utf-8"?>
<calcChain xmlns="http://schemas.openxmlformats.org/spreadsheetml/2006/main">
  <c r="F67" i="78" l="1"/>
  <c r="F66" i="78"/>
  <c r="F65" i="78"/>
  <c r="E41" i="78"/>
  <c r="F21" i="78"/>
  <c r="F24" i="78" s="1"/>
  <c r="F20" i="78"/>
  <c r="F19" i="78"/>
  <c r="F13" i="78"/>
  <c r="F17" i="78" s="1"/>
  <c r="F12" i="78"/>
  <c r="F11" i="78"/>
  <c r="F10" i="78"/>
  <c r="F9" i="78"/>
  <c r="F8" i="78"/>
  <c r="F14" i="78" l="1"/>
  <c r="F16" i="78"/>
  <c r="F23" i="78"/>
  <c r="F25" i="78"/>
  <c r="F15" i="78"/>
  <c r="F22" i="78"/>
  <c r="F64" i="78" l="1"/>
  <c r="F63" i="78"/>
  <c r="F62" i="78"/>
  <c r="F61" i="78"/>
  <c r="F60" i="78"/>
  <c r="F59" i="78"/>
  <c r="F58" i="78"/>
  <c r="F56" i="78"/>
  <c r="F55" i="78"/>
  <c r="E53" i="78"/>
  <c r="F53" i="78" s="1"/>
  <c r="E52" i="78"/>
  <c r="F52" i="78" s="1"/>
  <c r="F51" i="78"/>
  <c r="F50" i="78"/>
  <c r="F49" i="78"/>
  <c r="F48" i="78"/>
  <c r="E47" i="78"/>
  <c r="F47" i="78" s="1"/>
  <c r="F45" i="78"/>
  <c r="F44" i="78"/>
  <c r="F42" i="78"/>
  <c r="F41" i="78"/>
  <c r="F40" i="78"/>
  <c r="F39" i="78"/>
  <c r="F38" i="78"/>
  <c r="F37" i="78"/>
  <c r="F36" i="78"/>
  <c r="F35" i="78"/>
  <c r="F34" i="78"/>
  <c r="F32" i="78"/>
  <c r="F31" i="78"/>
  <c r="F30" i="78"/>
  <c r="F29" i="78"/>
  <c r="F28" i="78"/>
  <c r="F27" i="78"/>
</calcChain>
</file>

<file path=xl/sharedStrings.xml><?xml version="1.0" encoding="utf-8"?>
<sst xmlns="http://schemas.openxmlformats.org/spreadsheetml/2006/main" count="165" uniqueCount="70">
  <si>
    <t>13</t>
  </si>
  <si>
    <t>%</t>
  </si>
  <si>
    <t>1-25-2</t>
  </si>
  <si>
    <t xml:space="preserve">27-7-2     </t>
  </si>
  <si>
    <t>№</t>
  </si>
  <si>
    <t>საფუძველი</t>
  </si>
  <si>
    <t>სამუშაოების, რესურსების დასახელება</t>
  </si>
  <si>
    <t>განზ.</t>
  </si>
  <si>
    <t>ნორმატიული რესურსი</t>
  </si>
  <si>
    <t>ერთეული</t>
  </si>
  <si>
    <t>სულ</t>
  </si>
  <si>
    <t>მასალა</t>
  </si>
  <si>
    <t>ჯამი</t>
  </si>
  <si>
    <t>ხელფასი</t>
  </si>
  <si>
    <t>მანქანა–მექანიზმები</t>
  </si>
  <si>
    <t>100 მ3</t>
  </si>
  <si>
    <t>შრომის დანახარჯი</t>
  </si>
  <si>
    <t>კ/სთ</t>
  </si>
  <si>
    <t>სხვა მანქანები</t>
  </si>
  <si>
    <t>ლარი</t>
  </si>
  <si>
    <t>სხვა მასალები</t>
  </si>
  <si>
    <t>მ3</t>
  </si>
  <si>
    <t>ტ</t>
  </si>
  <si>
    <t>ზედნადები ხარჯები</t>
  </si>
  <si>
    <t>1-22-15</t>
  </si>
  <si>
    <t>1000 მ3</t>
  </si>
  <si>
    <t>ექსკავატორი 0,5 მ3</t>
  </si>
  <si>
    <t>ღორღი</t>
  </si>
  <si>
    <t>გრუნტის გადაზიდვა ნაყარში თვითმცლელებით 5 კმ–ზე</t>
  </si>
  <si>
    <t>სამუშაოები ნაყარში</t>
  </si>
  <si>
    <t>ბულდოზერი 108 ცხ. ძ.</t>
  </si>
  <si>
    <t>მ/სთ</t>
  </si>
  <si>
    <t>ენდაგ 89 კრ.2 გამ.1          2-1-54 ცხრ.2 პ.1ვ</t>
  </si>
  <si>
    <t>ავტოგრეიდერი 108 ცხ. ძ.</t>
  </si>
  <si>
    <t>სარწყავი მანქანა</t>
  </si>
  <si>
    <t>სატკეპნი საგზაო, თვითმავალი,   18 ტ</t>
  </si>
  <si>
    <t>ქვიშა–ხრეში</t>
  </si>
  <si>
    <t>წყალი</t>
  </si>
  <si>
    <t>ბიტუმი</t>
  </si>
  <si>
    <t>ქვიშა–ხრეშის ტრანსპორტირება კრებულით გათვალისწინებული 20 კმ–ის ზემოთ, 10 კმ–ზე</t>
  </si>
  <si>
    <t>ა/ბ ტრანსპორტირება კრებულით გათვალისწინებული 20 კმ–ის ზემოთ, 10 კმ–ზე</t>
  </si>
  <si>
    <t>III კატეგორიის გრუნტის დამუშავება ხელით, თვითმცლელებზე დატვირთვით (33გ)</t>
  </si>
  <si>
    <t>III კატეგორიის გრუნტის დამუშავება ექსკავატორით, თვითმცლელებზე დატვირთვით (33გ)</t>
  </si>
  <si>
    <t>2020-I გვ.141      თ.14.1</t>
  </si>
  <si>
    <t>ღორღის ტრანსპორტირება კრებულით გათვალისწინებული 20 კმ–ის ზემოთ, 10 კმ–ზე</t>
  </si>
  <si>
    <t>საგზაო სამოსის მოწყობა</t>
  </si>
  <si>
    <t>1000 მ2</t>
  </si>
  <si>
    <t>სატკეპნი საგზაო, თვითმავალი,      5 ტ</t>
  </si>
  <si>
    <t>სატკეპნი საგზაო, თვითმავალი,    10 ტ</t>
  </si>
  <si>
    <t>ქვის გამანაწილებელი</t>
  </si>
  <si>
    <t>27-63-1</t>
  </si>
  <si>
    <t>თხევადი ბიტუმის მოსხმა</t>
  </si>
  <si>
    <t>ავტოგუდრონატორი</t>
  </si>
  <si>
    <t>ასფალტის დამგები</t>
  </si>
  <si>
    <t>საგზაო სატკეპნი 5 ტ</t>
  </si>
  <si>
    <t>საგზაო სატკეპნი 10 ტ</t>
  </si>
  <si>
    <t xml:space="preserve">წვრილმარცვლოვანი ა/ბ  </t>
  </si>
  <si>
    <t>შემასწორებელი ფენა  ქვიშა–ხრეშოვანი ნარევით           (0–70 მმ), სისქით 10 სმ</t>
  </si>
  <si>
    <t>27-39-1,2                27-40-1,2</t>
  </si>
  <si>
    <t>საფარის ქვედა ფენის მოწყობა მსხვილმარცვლოვანი, ფოროვანი, ღორღოვანი ა/ბ ცხელი ნარევით, მარკა 2, სისქით 6 სმ</t>
  </si>
  <si>
    <t xml:space="preserve">მსხვილმარცვლოვანი ა/ბ  </t>
  </si>
  <si>
    <t xml:space="preserve">27-39-1     27-40-1   </t>
  </si>
  <si>
    <t>საფარის ზედა ფენის მოწყობა წვრილმარცვლოვანი, მკვრივი, ღორღოვანი ა/ბ ცხელი ნარევით ტიპი Б, მარკა II, სისქით 4 სმ</t>
  </si>
  <si>
    <t xml:space="preserve">2020-I გვ.141    </t>
  </si>
  <si>
    <t>2020-I გვ.141</t>
  </si>
  <si>
    <t>საფუძველი – ფრ. ღორღი (0–40 მმ), სისქით 12 სმ</t>
  </si>
  <si>
    <t xml:space="preserve">27-11-1,2 </t>
  </si>
  <si>
    <t>მე–7 მ/რ N13–თან შიდა ეზოს გზის მოწყობა</t>
  </si>
  <si>
    <t>ხარჯთაღრიცხვა N4</t>
  </si>
  <si>
    <t>ერთ.
ფასი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</si>
</sst>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"/>
    <numFmt numFmtId="166" formatCode="0.0000"/>
    <numFmt numFmtId="167" formatCode="0.00000"/>
    <numFmt numFmtId="168" formatCode="0;[Red]0"/>
    <numFmt numFmtId="169" formatCode="#,##0.00;[Red]#,##0.00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name val="Sylfaen"/>
      <family val="1"/>
    </font>
    <font>
      <sz val="12"/>
      <name val="Sylfaen"/>
      <family val="1"/>
    </font>
    <font>
      <sz val="12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9" fontId="4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0" applyFont="1"/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/>
    </xf>
    <xf numFmtId="167" fontId="6" fillId="0" borderId="1" xfId="1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2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left" vertical="center" wrapText="1"/>
    </xf>
    <xf numFmtId="2" fontId="6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vertical="center" wrapText="1"/>
    </xf>
    <xf numFmtId="1" fontId="6" fillId="0" borderId="1" xfId="1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/>
    </xf>
    <xf numFmtId="1" fontId="6" fillId="3" borderId="1" xfId="1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/>
    </xf>
    <xf numFmtId="167" fontId="6" fillId="0" borderId="1" xfId="0" applyNumberFormat="1" applyFont="1" applyFill="1" applyBorder="1" applyAlignment="1">
      <alignment horizontal="center" vertical="center"/>
    </xf>
    <xf numFmtId="168" fontId="6" fillId="0" borderId="1" xfId="0" applyNumberFormat="1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1" fontId="5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wrapText="1"/>
    </xf>
    <xf numFmtId="169" fontId="6" fillId="0" borderId="1" xfId="0" applyNumberFormat="1" applyFont="1" applyFill="1" applyBorder="1" applyAlignment="1">
      <alignment horizontal="center" vertical="center"/>
    </xf>
    <xf numFmtId="10" fontId="5" fillId="0" borderId="1" xfId="4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textRotation="90"/>
    </xf>
    <xf numFmtId="49" fontId="5" fillId="0" borderId="5" xfId="0" applyNumberFormat="1" applyFont="1" applyFill="1" applyBorder="1" applyAlignment="1">
      <alignment horizontal="center" vertical="center" textRotation="90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5">
    <cellStyle name="Normal" xfId="0" builtinId="0"/>
    <cellStyle name="Percent" xfId="4" builtinId="5"/>
    <cellStyle name="Обычный 2" xfId="2" xr:uid="{00000000-0005-0000-0000-000001000000}"/>
    <cellStyle name="Обычный 2 2" xfId="3" xr:uid="{00000000-0005-0000-0000-000002000000}"/>
    <cellStyle name="Обычный_Лист1" xfId="1" xr:uid="{00000000-0005-0000-0000-000003000000}"/>
  </cellStyles>
  <dxfs count="9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71"/>
  <sheetViews>
    <sheetView tabSelected="1" zoomScale="115" zoomScaleNormal="115" zoomScaleSheetLayoutView="85" workbookViewId="0">
      <selection sqref="A1:M1"/>
    </sheetView>
  </sheetViews>
  <sheetFormatPr defaultRowHeight="18" x14ac:dyDescent="0.35"/>
  <cols>
    <col min="1" max="1" width="4.28515625" style="54" customWidth="1"/>
    <col min="2" max="2" width="10.85546875" style="54" customWidth="1"/>
    <col min="3" max="3" width="31.140625" style="56" customWidth="1"/>
    <col min="4" max="4" width="9.140625" style="54" customWidth="1"/>
    <col min="5" max="5" width="13.85546875" style="54" customWidth="1"/>
    <col min="6" max="6" width="9.42578125" style="54" bestFit="1" customWidth="1"/>
    <col min="7" max="12" width="12.85546875" style="54" customWidth="1"/>
    <col min="13" max="13" width="14.28515625" style="54" customWidth="1"/>
    <col min="14" max="16384" width="9.140625" style="54"/>
  </cols>
  <sheetData>
    <row r="1" spans="1:15" s="1" customFormat="1" ht="22.5" customHeight="1" x14ac:dyDescent="0.35">
      <c r="A1" s="59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5" s="1" customFormat="1" ht="22.5" customHeight="1" x14ac:dyDescent="0.35">
      <c r="A2" s="59" t="s">
        <v>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5" s="2" customFormat="1" ht="22.5" customHeight="1" x14ac:dyDescent="0.25">
      <c r="A3" s="60" t="s">
        <v>45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5" s="3" customFormat="1" ht="38.25" customHeight="1" x14ac:dyDescent="0.25">
      <c r="A4" s="64" t="s">
        <v>4</v>
      </c>
      <c r="B4" s="65" t="s">
        <v>5</v>
      </c>
      <c r="C4" s="67" t="s">
        <v>6</v>
      </c>
      <c r="D4" s="64" t="s">
        <v>7</v>
      </c>
      <c r="E4" s="61" t="s">
        <v>8</v>
      </c>
      <c r="F4" s="62"/>
      <c r="G4" s="61" t="s">
        <v>11</v>
      </c>
      <c r="H4" s="62"/>
      <c r="I4" s="61" t="s">
        <v>13</v>
      </c>
      <c r="J4" s="62"/>
      <c r="K4" s="61" t="s">
        <v>14</v>
      </c>
      <c r="L4" s="62"/>
      <c r="M4" s="63" t="s">
        <v>12</v>
      </c>
    </row>
    <row r="5" spans="1:15" s="3" customFormat="1" ht="38.25" customHeight="1" x14ac:dyDescent="0.25">
      <c r="A5" s="64"/>
      <c r="B5" s="66"/>
      <c r="C5" s="68"/>
      <c r="D5" s="64"/>
      <c r="E5" s="4" t="s">
        <v>9</v>
      </c>
      <c r="F5" s="4" t="s">
        <v>10</v>
      </c>
      <c r="G5" s="4" t="s">
        <v>69</v>
      </c>
      <c r="H5" s="5" t="s">
        <v>12</v>
      </c>
      <c r="I5" s="4" t="s">
        <v>69</v>
      </c>
      <c r="J5" s="5" t="s">
        <v>12</v>
      </c>
      <c r="K5" s="4" t="s">
        <v>69</v>
      </c>
      <c r="L5" s="5" t="s">
        <v>12</v>
      </c>
      <c r="M5" s="63"/>
      <c r="O5" s="6"/>
    </row>
    <row r="6" spans="1:15" s="3" customFormat="1" x14ac:dyDescent="0.25">
      <c r="A6" s="7">
        <v>1</v>
      </c>
      <c r="B6" s="8">
        <v>2</v>
      </c>
      <c r="C6" s="9">
        <v>3</v>
      </c>
      <c r="D6" s="8">
        <v>4</v>
      </c>
      <c r="E6" s="7">
        <v>5</v>
      </c>
      <c r="F6" s="8">
        <v>6</v>
      </c>
      <c r="G6" s="10">
        <v>7</v>
      </c>
      <c r="H6" s="8">
        <v>8</v>
      </c>
      <c r="I6" s="7">
        <v>9</v>
      </c>
      <c r="J6" s="8">
        <v>10</v>
      </c>
      <c r="K6" s="7">
        <v>11</v>
      </c>
      <c r="L6" s="10">
        <v>12</v>
      </c>
      <c r="M6" s="8" t="s">
        <v>0</v>
      </c>
    </row>
    <row r="7" spans="1:15" s="2" customFormat="1" ht="78.75" customHeight="1" x14ac:dyDescent="0.25">
      <c r="A7" s="11">
        <v>1</v>
      </c>
      <c r="B7" s="12" t="s">
        <v>24</v>
      </c>
      <c r="C7" s="13" t="s">
        <v>42</v>
      </c>
      <c r="D7" s="14" t="s">
        <v>25</v>
      </c>
      <c r="E7" s="14"/>
      <c r="F7" s="15">
        <v>0.125</v>
      </c>
      <c r="G7" s="57"/>
      <c r="H7" s="57"/>
      <c r="I7" s="57"/>
      <c r="J7" s="57"/>
      <c r="K7" s="57"/>
      <c r="L7" s="57"/>
      <c r="M7" s="57"/>
      <c r="N7" s="17"/>
    </row>
    <row r="8" spans="1:15" s="2" customFormat="1" ht="25.5" customHeight="1" x14ac:dyDescent="0.25">
      <c r="A8" s="11"/>
      <c r="B8" s="18"/>
      <c r="C8" s="19" t="s">
        <v>16</v>
      </c>
      <c r="D8" s="11" t="s">
        <v>17</v>
      </c>
      <c r="E8" s="16">
        <v>20</v>
      </c>
      <c r="F8" s="16">
        <f>ROUND(E8*F7,2)</f>
        <v>2.5</v>
      </c>
      <c r="G8" s="57"/>
      <c r="H8" s="57"/>
      <c r="I8" s="57"/>
      <c r="J8" s="57"/>
      <c r="K8" s="57"/>
      <c r="L8" s="57"/>
      <c r="M8" s="57"/>
    </row>
    <row r="9" spans="1:15" s="2" customFormat="1" ht="25.5" customHeight="1" x14ac:dyDescent="0.25">
      <c r="A9" s="11"/>
      <c r="B9" s="18"/>
      <c r="C9" s="19" t="s">
        <v>26</v>
      </c>
      <c r="D9" s="11" t="s">
        <v>31</v>
      </c>
      <c r="E9" s="16">
        <v>44.8</v>
      </c>
      <c r="F9" s="16">
        <f>ROUND(E9*F7,2)</f>
        <v>5.6</v>
      </c>
      <c r="G9" s="57"/>
      <c r="H9" s="57"/>
      <c r="I9" s="57"/>
      <c r="J9" s="57"/>
      <c r="K9" s="57"/>
      <c r="L9" s="57"/>
      <c r="M9" s="57"/>
    </row>
    <row r="10" spans="1:15" s="3" customFormat="1" ht="25.5" customHeight="1" x14ac:dyDescent="0.25">
      <c r="A10" s="11"/>
      <c r="B10" s="21"/>
      <c r="C10" s="22" t="s">
        <v>18</v>
      </c>
      <c r="D10" s="11" t="s">
        <v>19</v>
      </c>
      <c r="E10" s="16">
        <v>2.1</v>
      </c>
      <c r="F10" s="16">
        <f>ROUND(E10*F7,2)</f>
        <v>0.26</v>
      </c>
      <c r="G10" s="57"/>
      <c r="H10" s="57"/>
      <c r="I10" s="57"/>
      <c r="J10" s="57"/>
      <c r="K10" s="57"/>
      <c r="L10" s="57"/>
      <c r="M10" s="57"/>
      <c r="N10" s="2"/>
    </row>
    <row r="11" spans="1:15" s="1" customFormat="1" ht="25.5" customHeight="1" x14ac:dyDescent="0.35">
      <c r="A11" s="23"/>
      <c r="B11" s="24"/>
      <c r="C11" s="25" t="s">
        <v>27</v>
      </c>
      <c r="D11" s="24" t="s">
        <v>21</v>
      </c>
      <c r="E11" s="26">
        <v>0.05</v>
      </c>
      <c r="F11" s="16">
        <f>ROUND(E11*F7,2)</f>
        <v>0.01</v>
      </c>
      <c r="G11" s="57"/>
      <c r="H11" s="57"/>
      <c r="I11" s="57"/>
      <c r="J11" s="57"/>
      <c r="K11" s="57"/>
      <c r="L11" s="57"/>
      <c r="M11" s="57"/>
    </row>
    <row r="12" spans="1:15" s="3" customFormat="1" ht="58.5" customHeight="1" x14ac:dyDescent="0.25">
      <c r="A12" s="11">
        <v>2</v>
      </c>
      <c r="B12" s="27" t="s">
        <v>63</v>
      </c>
      <c r="C12" s="28" t="s">
        <v>28</v>
      </c>
      <c r="D12" s="16" t="s">
        <v>22</v>
      </c>
      <c r="E12" s="29"/>
      <c r="F12" s="30">
        <f>F7*1.95*1000</f>
        <v>243.75</v>
      </c>
      <c r="G12" s="57"/>
      <c r="H12" s="57"/>
      <c r="I12" s="57"/>
      <c r="J12" s="57"/>
      <c r="K12" s="57"/>
      <c r="L12" s="57"/>
      <c r="M12" s="57"/>
    </row>
    <row r="13" spans="1:15" s="2" customFormat="1" ht="25.5" customHeight="1" x14ac:dyDescent="0.25">
      <c r="A13" s="11">
        <v>3</v>
      </c>
      <c r="B13" s="12" t="s">
        <v>2</v>
      </c>
      <c r="C13" s="22" t="s">
        <v>29</v>
      </c>
      <c r="D13" s="14" t="s">
        <v>25</v>
      </c>
      <c r="E13" s="14"/>
      <c r="F13" s="15">
        <f>F7</f>
        <v>0.125</v>
      </c>
      <c r="G13" s="57"/>
      <c r="H13" s="57"/>
      <c r="I13" s="57"/>
      <c r="J13" s="57"/>
      <c r="K13" s="57"/>
      <c r="L13" s="57"/>
      <c r="M13" s="57"/>
      <c r="N13" s="17"/>
    </row>
    <row r="14" spans="1:15" s="2" customFormat="1" ht="25.5" customHeight="1" x14ac:dyDescent="0.25">
      <c r="A14" s="11"/>
      <c r="B14" s="12"/>
      <c r="C14" s="22" t="s">
        <v>16</v>
      </c>
      <c r="D14" s="14" t="s">
        <v>17</v>
      </c>
      <c r="E14" s="14">
        <v>3.23</v>
      </c>
      <c r="F14" s="29">
        <f>ROUND(F13*E14,2)</f>
        <v>0.4</v>
      </c>
      <c r="G14" s="57"/>
      <c r="H14" s="57"/>
      <c r="I14" s="57"/>
      <c r="J14" s="57"/>
      <c r="K14" s="57"/>
      <c r="L14" s="57"/>
      <c r="M14" s="57"/>
      <c r="N14" s="17"/>
    </row>
    <row r="15" spans="1:15" s="2" customFormat="1" ht="25.5" customHeight="1" x14ac:dyDescent="0.25">
      <c r="A15" s="11"/>
      <c r="B15" s="12"/>
      <c r="C15" s="22" t="s">
        <v>30</v>
      </c>
      <c r="D15" s="14" t="s">
        <v>31</v>
      </c>
      <c r="E15" s="14">
        <v>3.62</v>
      </c>
      <c r="F15" s="29">
        <f>ROUND(F13*E15,2)</f>
        <v>0.45</v>
      </c>
      <c r="G15" s="57"/>
      <c r="H15" s="57"/>
      <c r="I15" s="57"/>
      <c r="J15" s="57"/>
      <c r="K15" s="57"/>
      <c r="L15" s="57"/>
      <c r="M15" s="57"/>
      <c r="N15" s="17"/>
    </row>
    <row r="16" spans="1:15" s="2" customFormat="1" ht="25.5" customHeight="1" x14ac:dyDescent="0.25">
      <c r="A16" s="11"/>
      <c r="B16" s="12"/>
      <c r="C16" s="22" t="s">
        <v>18</v>
      </c>
      <c r="D16" s="14" t="s">
        <v>19</v>
      </c>
      <c r="E16" s="14">
        <v>0.18</v>
      </c>
      <c r="F16" s="29">
        <f>ROUND(F13*E16,2)</f>
        <v>0.02</v>
      </c>
      <c r="G16" s="57"/>
      <c r="H16" s="57"/>
      <c r="I16" s="57"/>
      <c r="J16" s="57"/>
      <c r="K16" s="57"/>
      <c r="L16" s="57"/>
      <c r="M16" s="57"/>
      <c r="N16" s="17"/>
    </row>
    <row r="17" spans="1:256" s="2" customFormat="1" ht="25.5" customHeight="1" x14ac:dyDescent="0.25">
      <c r="A17" s="11"/>
      <c r="B17" s="24"/>
      <c r="C17" s="25" t="s">
        <v>27</v>
      </c>
      <c r="D17" s="14" t="s">
        <v>21</v>
      </c>
      <c r="E17" s="14">
        <v>0.04</v>
      </c>
      <c r="F17" s="29">
        <f>ROUND(F13*E17,2)</f>
        <v>0.01</v>
      </c>
      <c r="G17" s="57"/>
      <c r="H17" s="57"/>
      <c r="I17" s="57"/>
      <c r="J17" s="57"/>
      <c r="K17" s="57"/>
      <c r="L17" s="57"/>
      <c r="M17" s="57"/>
      <c r="N17" s="17"/>
    </row>
    <row r="18" spans="1:256" s="2" customFormat="1" ht="90" x14ac:dyDescent="0.25">
      <c r="A18" s="11">
        <v>4</v>
      </c>
      <c r="B18" s="12" t="s">
        <v>32</v>
      </c>
      <c r="C18" s="22" t="s">
        <v>41</v>
      </c>
      <c r="D18" s="14" t="s">
        <v>21</v>
      </c>
      <c r="E18" s="14"/>
      <c r="F18" s="31">
        <v>7</v>
      </c>
      <c r="G18" s="57"/>
      <c r="H18" s="57"/>
      <c r="I18" s="57"/>
      <c r="J18" s="57"/>
      <c r="K18" s="57"/>
      <c r="L18" s="57"/>
      <c r="M18" s="57"/>
      <c r="N18" s="17"/>
    </row>
    <row r="19" spans="1:256" s="2" customFormat="1" ht="25.5" customHeight="1" x14ac:dyDescent="0.25">
      <c r="A19" s="11"/>
      <c r="B19" s="12"/>
      <c r="C19" s="22" t="s">
        <v>16</v>
      </c>
      <c r="D19" s="14" t="s">
        <v>17</v>
      </c>
      <c r="E19" s="14">
        <v>2.1</v>
      </c>
      <c r="F19" s="29">
        <f>ROUND(F18*E19,2)</f>
        <v>14.7</v>
      </c>
      <c r="G19" s="57"/>
      <c r="H19" s="57"/>
      <c r="I19" s="57"/>
      <c r="J19" s="57"/>
      <c r="K19" s="57"/>
      <c r="L19" s="57"/>
      <c r="M19" s="57"/>
      <c r="N19" s="17"/>
    </row>
    <row r="20" spans="1:256" s="3" customFormat="1" ht="62.25" customHeight="1" x14ac:dyDescent="0.25">
      <c r="A20" s="11">
        <v>5</v>
      </c>
      <c r="B20" s="27" t="s">
        <v>64</v>
      </c>
      <c r="C20" s="28" t="s">
        <v>28</v>
      </c>
      <c r="D20" s="16" t="s">
        <v>22</v>
      </c>
      <c r="E20" s="29"/>
      <c r="F20" s="30">
        <f>F18*1.95</f>
        <v>13.65</v>
      </c>
      <c r="G20" s="57"/>
      <c r="H20" s="57"/>
      <c r="I20" s="57"/>
      <c r="J20" s="57"/>
      <c r="K20" s="57"/>
      <c r="L20" s="57"/>
      <c r="M20" s="57"/>
    </row>
    <row r="21" spans="1:256" s="2" customFormat="1" ht="27" customHeight="1" x14ac:dyDescent="0.25">
      <c r="A21" s="11">
        <v>6</v>
      </c>
      <c r="B21" s="12" t="s">
        <v>2</v>
      </c>
      <c r="C21" s="22" t="s">
        <v>29</v>
      </c>
      <c r="D21" s="14" t="s">
        <v>25</v>
      </c>
      <c r="E21" s="14"/>
      <c r="F21" s="15">
        <f>F18*0.001</f>
        <v>7.0000000000000001E-3</v>
      </c>
      <c r="G21" s="57"/>
      <c r="H21" s="57"/>
      <c r="I21" s="57"/>
      <c r="J21" s="57"/>
      <c r="K21" s="57"/>
      <c r="L21" s="57"/>
      <c r="M21" s="57"/>
      <c r="N21" s="17"/>
    </row>
    <row r="22" spans="1:256" s="2" customFormat="1" ht="25.5" customHeight="1" x14ac:dyDescent="0.25">
      <c r="A22" s="11"/>
      <c r="B22" s="12"/>
      <c r="C22" s="22" t="s">
        <v>16</v>
      </c>
      <c r="D22" s="14" t="s">
        <v>17</v>
      </c>
      <c r="E22" s="14">
        <v>3.23</v>
      </c>
      <c r="F22" s="29">
        <f>ROUND(F21*E22,2)</f>
        <v>0.02</v>
      </c>
      <c r="G22" s="57"/>
      <c r="H22" s="57"/>
      <c r="I22" s="57"/>
      <c r="J22" s="57"/>
      <c r="K22" s="57"/>
      <c r="L22" s="57"/>
      <c r="M22" s="57"/>
      <c r="N22" s="17"/>
    </row>
    <row r="23" spans="1:256" s="2" customFormat="1" ht="25.5" customHeight="1" x14ac:dyDescent="0.25">
      <c r="A23" s="11"/>
      <c r="B23" s="12"/>
      <c r="C23" s="22" t="s">
        <v>30</v>
      </c>
      <c r="D23" s="14" t="s">
        <v>31</v>
      </c>
      <c r="E23" s="14">
        <v>3.62</v>
      </c>
      <c r="F23" s="29">
        <f>ROUND(F21*E23,2)</f>
        <v>0.03</v>
      </c>
      <c r="G23" s="57"/>
      <c r="H23" s="57"/>
      <c r="I23" s="57"/>
      <c r="J23" s="57"/>
      <c r="K23" s="57"/>
      <c r="L23" s="57"/>
      <c r="M23" s="57"/>
      <c r="N23" s="17"/>
    </row>
    <row r="24" spans="1:256" s="2" customFormat="1" ht="25.5" customHeight="1" x14ac:dyDescent="0.25">
      <c r="A24" s="11"/>
      <c r="B24" s="12"/>
      <c r="C24" s="22" t="s">
        <v>18</v>
      </c>
      <c r="D24" s="14" t="s">
        <v>19</v>
      </c>
      <c r="E24" s="14">
        <v>0.18</v>
      </c>
      <c r="F24" s="29">
        <f>ROUND(F21*E24,2)</f>
        <v>0</v>
      </c>
      <c r="G24" s="57"/>
      <c r="H24" s="57"/>
      <c r="I24" s="57"/>
      <c r="J24" s="57"/>
      <c r="K24" s="57"/>
      <c r="L24" s="57"/>
      <c r="M24" s="57"/>
      <c r="N24" s="17"/>
    </row>
    <row r="25" spans="1:256" s="2" customFormat="1" ht="25.5" customHeight="1" x14ac:dyDescent="0.25">
      <c r="A25" s="11"/>
      <c r="B25" s="24"/>
      <c r="C25" s="25" t="s">
        <v>27</v>
      </c>
      <c r="D25" s="14" t="s">
        <v>21</v>
      </c>
      <c r="E25" s="14">
        <v>0.04</v>
      </c>
      <c r="F25" s="29">
        <f>ROUND(F21*E25,2)</f>
        <v>0</v>
      </c>
      <c r="G25" s="57"/>
      <c r="H25" s="57"/>
      <c r="I25" s="57"/>
      <c r="J25" s="57"/>
      <c r="K25" s="57"/>
      <c r="L25" s="57"/>
      <c r="M25" s="57"/>
      <c r="N25" s="17"/>
    </row>
    <row r="26" spans="1:256" s="1" customFormat="1" ht="62.25" customHeight="1" x14ac:dyDescent="0.35">
      <c r="A26" s="11">
        <v>7</v>
      </c>
      <c r="B26" s="27" t="s">
        <v>3</v>
      </c>
      <c r="C26" s="32" t="s">
        <v>57</v>
      </c>
      <c r="D26" s="16" t="s">
        <v>15</v>
      </c>
      <c r="E26" s="33"/>
      <c r="F26" s="31">
        <v>0.41</v>
      </c>
      <c r="G26" s="57"/>
      <c r="H26" s="57"/>
      <c r="I26" s="57"/>
      <c r="J26" s="57"/>
      <c r="K26" s="57"/>
      <c r="L26" s="57"/>
      <c r="M26" s="57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s="1" customFormat="1" ht="25.5" customHeight="1" x14ac:dyDescent="0.35">
      <c r="A27" s="11"/>
      <c r="B27" s="12"/>
      <c r="C27" s="32" t="s">
        <v>16</v>
      </c>
      <c r="D27" s="16" t="s">
        <v>17</v>
      </c>
      <c r="E27" s="29">
        <v>15</v>
      </c>
      <c r="F27" s="16">
        <f>ROUND(F26*E27,2)</f>
        <v>6.15</v>
      </c>
      <c r="G27" s="57"/>
      <c r="H27" s="57"/>
      <c r="I27" s="57"/>
      <c r="J27" s="57"/>
      <c r="K27" s="57"/>
      <c r="L27" s="57"/>
      <c r="M27" s="57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s="1" customFormat="1" ht="25.5" customHeight="1" x14ac:dyDescent="0.35">
      <c r="A28" s="11"/>
      <c r="B28" s="34"/>
      <c r="C28" s="32" t="s">
        <v>33</v>
      </c>
      <c r="D28" s="29" t="s">
        <v>31</v>
      </c>
      <c r="E28" s="29">
        <v>2.16</v>
      </c>
      <c r="F28" s="16">
        <f>ROUND(F26*E28,2)</f>
        <v>0.89</v>
      </c>
      <c r="G28" s="57"/>
      <c r="H28" s="57"/>
      <c r="I28" s="57"/>
      <c r="J28" s="57"/>
      <c r="K28" s="57"/>
      <c r="L28" s="57"/>
      <c r="M28" s="57"/>
      <c r="N28" s="2"/>
      <c r="O28" s="2"/>
      <c r="P28" s="2"/>
      <c r="Q28" s="2"/>
      <c r="R28" s="35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s="1" customFormat="1" ht="25.5" customHeight="1" x14ac:dyDescent="0.35">
      <c r="A29" s="11"/>
      <c r="B29" s="36"/>
      <c r="C29" s="32" t="s">
        <v>34</v>
      </c>
      <c r="D29" s="16" t="s">
        <v>31</v>
      </c>
      <c r="E29" s="29">
        <v>0.97</v>
      </c>
      <c r="F29" s="16">
        <f>ROUND(F26*E29,2)</f>
        <v>0.4</v>
      </c>
      <c r="G29" s="57"/>
      <c r="H29" s="57"/>
      <c r="I29" s="57"/>
      <c r="J29" s="57"/>
      <c r="K29" s="57"/>
      <c r="L29" s="57"/>
      <c r="M29" s="57"/>
      <c r="N29" s="2"/>
      <c r="O29" s="35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s="1" customFormat="1" ht="43.5" customHeight="1" x14ac:dyDescent="0.35">
      <c r="A30" s="11"/>
      <c r="B30" s="18"/>
      <c r="C30" s="32" t="s">
        <v>35</v>
      </c>
      <c r="D30" s="16" t="s">
        <v>31</v>
      </c>
      <c r="E30" s="29">
        <v>2.73</v>
      </c>
      <c r="F30" s="16">
        <f>ROUND(F26*E30,2)</f>
        <v>1.1200000000000001</v>
      </c>
      <c r="G30" s="57"/>
      <c r="H30" s="57"/>
      <c r="I30" s="57"/>
      <c r="J30" s="57"/>
      <c r="K30" s="57"/>
      <c r="L30" s="57"/>
      <c r="M30" s="57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s="1" customFormat="1" ht="25.5" customHeight="1" x14ac:dyDescent="0.35">
      <c r="A31" s="11"/>
      <c r="B31" s="34"/>
      <c r="C31" s="32" t="s">
        <v>36</v>
      </c>
      <c r="D31" s="29" t="s">
        <v>21</v>
      </c>
      <c r="E31" s="29">
        <v>122</v>
      </c>
      <c r="F31" s="16">
        <f>ROUND(F26*E31,2)</f>
        <v>50.02</v>
      </c>
      <c r="G31" s="57"/>
      <c r="H31" s="57"/>
      <c r="I31" s="57"/>
      <c r="J31" s="57"/>
      <c r="K31" s="57"/>
      <c r="L31" s="57"/>
      <c r="M31" s="57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s="1" customFormat="1" ht="25.5" customHeight="1" x14ac:dyDescent="0.35">
      <c r="A32" s="11"/>
      <c r="B32" s="27"/>
      <c r="C32" s="32" t="s">
        <v>37</v>
      </c>
      <c r="D32" s="29" t="s">
        <v>21</v>
      </c>
      <c r="E32" s="29">
        <v>7</v>
      </c>
      <c r="F32" s="16">
        <f>ROUND(F26*E32,2)</f>
        <v>2.87</v>
      </c>
      <c r="G32" s="57"/>
      <c r="H32" s="57"/>
      <c r="I32" s="57"/>
      <c r="J32" s="57"/>
      <c r="K32" s="57"/>
      <c r="L32" s="57"/>
      <c r="M32" s="57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s="1" customFormat="1" ht="43.5" customHeight="1" x14ac:dyDescent="0.35">
      <c r="A33" s="11">
        <v>8</v>
      </c>
      <c r="B33" s="12" t="s">
        <v>66</v>
      </c>
      <c r="C33" s="32" t="s">
        <v>65</v>
      </c>
      <c r="D33" s="16" t="s">
        <v>46</v>
      </c>
      <c r="E33" s="33"/>
      <c r="F33" s="30">
        <v>0.41099999999999998</v>
      </c>
      <c r="G33" s="57"/>
      <c r="H33" s="57"/>
      <c r="I33" s="57"/>
      <c r="J33" s="57"/>
      <c r="K33" s="57"/>
      <c r="L33" s="57"/>
      <c r="M33" s="57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s="1" customFormat="1" ht="25.5" customHeight="1" x14ac:dyDescent="0.35">
      <c r="A34" s="11"/>
      <c r="B34" s="12"/>
      <c r="C34" s="32" t="s">
        <v>16</v>
      </c>
      <c r="D34" s="16" t="s">
        <v>17</v>
      </c>
      <c r="E34" s="29">
        <v>33</v>
      </c>
      <c r="F34" s="16">
        <f>ROUND(F33*E34,2)</f>
        <v>13.56</v>
      </c>
      <c r="G34" s="57"/>
      <c r="H34" s="57"/>
      <c r="I34" s="57"/>
      <c r="J34" s="57"/>
      <c r="K34" s="57"/>
      <c r="L34" s="57"/>
      <c r="M34" s="57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s="1" customFormat="1" ht="25.5" customHeight="1" x14ac:dyDescent="0.35">
      <c r="A35" s="11"/>
      <c r="B35" s="34"/>
      <c r="C35" s="32" t="s">
        <v>33</v>
      </c>
      <c r="D35" s="29" t="s">
        <v>31</v>
      </c>
      <c r="E35" s="29">
        <v>0.42</v>
      </c>
      <c r="F35" s="16">
        <f>ROUND(F33*E35,2)</f>
        <v>0.17</v>
      </c>
      <c r="G35" s="57"/>
      <c r="H35" s="57"/>
      <c r="I35" s="57"/>
      <c r="J35" s="57"/>
      <c r="K35" s="57"/>
      <c r="L35" s="57"/>
      <c r="M35" s="57"/>
      <c r="N35" s="2"/>
      <c r="O35" s="2"/>
      <c r="P35" s="2"/>
      <c r="Q35" s="2"/>
      <c r="R35" s="35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s="1" customFormat="1" ht="25.5" customHeight="1" x14ac:dyDescent="0.35">
      <c r="A36" s="11"/>
      <c r="B36" s="34"/>
      <c r="C36" s="32" t="s">
        <v>30</v>
      </c>
      <c r="D36" s="29" t="s">
        <v>31</v>
      </c>
      <c r="E36" s="29">
        <v>2.58</v>
      </c>
      <c r="F36" s="16">
        <f>ROUND(F33*E36,2)</f>
        <v>1.06</v>
      </c>
      <c r="G36" s="57"/>
      <c r="H36" s="57"/>
      <c r="I36" s="57"/>
      <c r="J36" s="57"/>
      <c r="K36" s="57"/>
      <c r="L36" s="57"/>
      <c r="M36" s="57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s="1" customFormat="1" ht="42.75" customHeight="1" x14ac:dyDescent="0.35">
      <c r="A37" s="11"/>
      <c r="B37" s="36"/>
      <c r="C37" s="32" t="s">
        <v>47</v>
      </c>
      <c r="D37" s="16" t="s">
        <v>31</v>
      </c>
      <c r="E37" s="29">
        <v>11.2</v>
      </c>
      <c r="F37" s="16">
        <f>ROUND(F33*E37,2)</f>
        <v>4.5999999999999996</v>
      </c>
      <c r="G37" s="57"/>
      <c r="H37" s="57"/>
      <c r="I37" s="57"/>
      <c r="J37" s="57"/>
      <c r="K37" s="57"/>
      <c r="L37" s="57"/>
      <c r="M37" s="57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s="1" customFormat="1" ht="43.5" customHeight="1" x14ac:dyDescent="0.35">
      <c r="A38" s="11"/>
      <c r="B38" s="36"/>
      <c r="C38" s="32" t="s">
        <v>48</v>
      </c>
      <c r="D38" s="16" t="s">
        <v>31</v>
      </c>
      <c r="E38" s="29">
        <v>24.8</v>
      </c>
      <c r="F38" s="16">
        <f>ROUND(F33*E38,2)</f>
        <v>10.19</v>
      </c>
      <c r="G38" s="57"/>
      <c r="H38" s="57"/>
      <c r="I38" s="57"/>
      <c r="J38" s="57"/>
      <c r="K38" s="57"/>
      <c r="L38" s="57"/>
      <c r="M38" s="57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s="1" customFormat="1" ht="25.5" customHeight="1" x14ac:dyDescent="0.35">
      <c r="A39" s="11"/>
      <c r="B39" s="36"/>
      <c r="C39" s="32" t="s">
        <v>34</v>
      </c>
      <c r="D39" s="16" t="s">
        <v>31</v>
      </c>
      <c r="E39" s="29">
        <v>4.1399999999999997</v>
      </c>
      <c r="F39" s="16">
        <f>ROUND(F33*E39,2)</f>
        <v>1.7</v>
      </c>
      <c r="G39" s="57"/>
      <c r="H39" s="57"/>
      <c r="I39" s="57"/>
      <c r="J39" s="57"/>
      <c r="K39" s="57"/>
      <c r="L39" s="57"/>
      <c r="M39" s="57"/>
      <c r="N39" s="2"/>
      <c r="O39" s="35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s="1" customFormat="1" ht="25.5" customHeight="1" x14ac:dyDescent="0.35">
      <c r="A40" s="11"/>
      <c r="B40" s="18"/>
      <c r="C40" s="38" t="s">
        <v>49</v>
      </c>
      <c r="D40" s="16" t="s">
        <v>31</v>
      </c>
      <c r="E40" s="29">
        <v>0.53</v>
      </c>
      <c r="F40" s="16">
        <f>ROUND(F33*E40,2)</f>
        <v>0.22</v>
      </c>
      <c r="G40" s="57"/>
      <c r="H40" s="57"/>
      <c r="I40" s="57"/>
      <c r="J40" s="57"/>
      <c r="K40" s="57"/>
      <c r="L40" s="57"/>
      <c r="M40" s="57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s="1" customFormat="1" ht="25.5" customHeight="1" x14ac:dyDescent="0.35">
      <c r="A41" s="11"/>
      <c r="B41" s="34"/>
      <c r="C41" s="32" t="s">
        <v>27</v>
      </c>
      <c r="D41" s="29" t="s">
        <v>21</v>
      </c>
      <c r="E41" s="29">
        <f>189+15-12.6*3</f>
        <v>166.2</v>
      </c>
      <c r="F41" s="16">
        <f>ROUND(F33*E41,2)</f>
        <v>68.31</v>
      </c>
      <c r="G41" s="57"/>
      <c r="H41" s="57"/>
      <c r="I41" s="57"/>
      <c r="J41" s="57"/>
      <c r="K41" s="57"/>
      <c r="L41" s="57"/>
      <c r="M41" s="57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s="1" customFormat="1" ht="25.5" customHeight="1" x14ac:dyDescent="0.35">
      <c r="A42" s="11"/>
      <c r="B42" s="27"/>
      <c r="C42" s="32" t="s">
        <v>37</v>
      </c>
      <c r="D42" s="29" t="s">
        <v>21</v>
      </c>
      <c r="E42" s="29">
        <v>30</v>
      </c>
      <c r="F42" s="16">
        <f>ROUND(F33*E42,2)</f>
        <v>12.33</v>
      </c>
      <c r="G42" s="57"/>
      <c r="H42" s="57"/>
      <c r="I42" s="57"/>
      <c r="J42" s="57"/>
      <c r="K42" s="57"/>
      <c r="L42" s="57"/>
      <c r="M42" s="57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s="1" customFormat="1" ht="27" customHeight="1" x14ac:dyDescent="0.35">
      <c r="A43" s="39">
        <v>9</v>
      </c>
      <c r="B43" s="40" t="s">
        <v>50</v>
      </c>
      <c r="C43" s="41" t="s">
        <v>51</v>
      </c>
      <c r="D43" s="42" t="s">
        <v>22</v>
      </c>
      <c r="E43" s="43"/>
      <c r="F43" s="44">
        <v>0.28999999999999998</v>
      </c>
      <c r="G43" s="57"/>
      <c r="H43" s="57"/>
      <c r="I43" s="57"/>
      <c r="J43" s="57"/>
      <c r="K43" s="57"/>
      <c r="L43" s="57"/>
      <c r="M43" s="57"/>
    </row>
    <row r="44" spans="1:256" s="1" customFormat="1" ht="25.5" customHeight="1" x14ac:dyDescent="0.35">
      <c r="A44" s="39"/>
      <c r="B44" s="40"/>
      <c r="C44" s="41" t="s">
        <v>52</v>
      </c>
      <c r="D44" s="42" t="s">
        <v>31</v>
      </c>
      <c r="E44" s="45">
        <v>0.3</v>
      </c>
      <c r="F44" s="42">
        <f>ROUND(F43*E44,2)</f>
        <v>0.09</v>
      </c>
      <c r="G44" s="57"/>
      <c r="H44" s="57"/>
      <c r="I44" s="57"/>
      <c r="J44" s="57"/>
      <c r="K44" s="57"/>
      <c r="L44" s="57"/>
      <c r="M44" s="57"/>
    </row>
    <row r="45" spans="1:256" s="1" customFormat="1" ht="25.5" customHeight="1" x14ac:dyDescent="0.35">
      <c r="A45" s="39"/>
      <c r="B45" s="40"/>
      <c r="C45" s="41" t="s">
        <v>38</v>
      </c>
      <c r="D45" s="46" t="s">
        <v>22</v>
      </c>
      <c r="E45" s="45">
        <v>1.03</v>
      </c>
      <c r="F45" s="42">
        <f>ROUND(F43*E45,2)</f>
        <v>0.3</v>
      </c>
      <c r="G45" s="57"/>
      <c r="H45" s="57"/>
      <c r="I45" s="57"/>
      <c r="J45" s="57"/>
      <c r="K45" s="57"/>
      <c r="L45" s="57"/>
      <c r="M45" s="57"/>
    </row>
    <row r="46" spans="1:256" s="2" customFormat="1" ht="116.25" customHeight="1" x14ac:dyDescent="0.25">
      <c r="A46" s="11">
        <v>10</v>
      </c>
      <c r="B46" s="27" t="s">
        <v>58</v>
      </c>
      <c r="C46" s="22" t="s">
        <v>59</v>
      </c>
      <c r="D46" s="14" t="s">
        <v>46</v>
      </c>
      <c r="E46" s="14"/>
      <c r="F46" s="30">
        <v>0.41099999999999998</v>
      </c>
      <c r="G46" s="57"/>
      <c r="H46" s="57"/>
      <c r="I46" s="57"/>
      <c r="J46" s="57"/>
      <c r="K46" s="57"/>
      <c r="L46" s="57"/>
      <c r="M46" s="57"/>
    </row>
    <row r="47" spans="1:256" s="2" customFormat="1" ht="25.5" customHeight="1" x14ac:dyDescent="0.25">
      <c r="A47" s="11"/>
      <c r="B47" s="18"/>
      <c r="C47" s="19" t="s">
        <v>16</v>
      </c>
      <c r="D47" s="11" t="s">
        <v>17</v>
      </c>
      <c r="E47" s="37">
        <f>37.5+0.07*4</f>
        <v>37.78</v>
      </c>
      <c r="F47" s="16">
        <f>ROUND(F46*E47,2)</f>
        <v>15.53</v>
      </c>
      <c r="G47" s="57"/>
      <c r="H47" s="57"/>
      <c r="I47" s="57"/>
      <c r="J47" s="57"/>
      <c r="K47" s="57"/>
      <c r="L47" s="57"/>
      <c r="M47" s="57"/>
      <c r="N47" s="35"/>
      <c r="R47" s="35"/>
    </row>
    <row r="48" spans="1:256" s="2" customFormat="1" ht="25.5" customHeight="1" x14ac:dyDescent="0.25">
      <c r="A48" s="11"/>
      <c r="B48" s="18"/>
      <c r="C48" s="19" t="s">
        <v>53</v>
      </c>
      <c r="D48" s="11" t="s">
        <v>31</v>
      </c>
      <c r="E48" s="47">
        <v>3.02</v>
      </c>
      <c r="F48" s="16">
        <f>ROUND(E48*F46,2)</f>
        <v>1.24</v>
      </c>
      <c r="G48" s="57"/>
      <c r="H48" s="57"/>
      <c r="I48" s="57"/>
      <c r="J48" s="57"/>
      <c r="K48" s="57"/>
      <c r="L48" s="57"/>
      <c r="M48" s="57"/>
    </row>
    <row r="49" spans="1:14" s="2" customFormat="1" ht="25.5" customHeight="1" x14ac:dyDescent="0.25">
      <c r="A49" s="11"/>
      <c r="B49" s="20"/>
      <c r="C49" s="48" t="s">
        <v>54</v>
      </c>
      <c r="D49" s="49" t="s">
        <v>31</v>
      </c>
      <c r="E49" s="50">
        <v>3.7</v>
      </c>
      <c r="F49" s="16">
        <f>ROUND(E49*F46,2)</f>
        <v>1.52</v>
      </c>
      <c r="G49" s="57"/>
      <c r="H49" s="57"/>
      <c r="I49" s="57"/>
      <c r="J49" s="57"/>
      <c r="K49" s="57"/>
      <c r="L49" s="57"/>
      <c r="M49" s="57"/>
    </row>
    <row r="50" spans="1:14" s="2" customFormat="1" ht="25.5" customHeight="1" x14ac:dyDescent="0.25">
      <c r="A50" s="11"/>
      <c r="B50" s="20"/>
      <c r="C50" s="48" t="s">
        <v>55</v>
      </c>
      <c r="D50" s="49" t="s">
        <v>31</v>
      </c>
      <c r="E50" s="37">
        <v>11.1</v>
      </c>
      <c r="F50" s="16">
        <f>ROUND(E50*F46,2)</f>
        <v>4.5599999999999996</v>
      </c>
      <c r="G50" s="57"/>
      <c r="H50" s="57"/>
      <c r="I50" s="57"/>
      <c r="J50" s="57"/>
      <c r="K50" s="57"/>
      <c r="L50" s="57"/>
      <c r="M50" s="57"/>
    </row>
    <row r="51" spans="1:14" s="2" customFormat="1" ht="25.5" customHeight="1" x14ac:dyDescent="0.25">
      <c r="A51" s="11"/>
      <c r="B51" s="20"/>
      <c r="C51" s="19" t="s">
        <v>18</v>
      </c>
      <c r="D51" s="11" t="s">
        <v>19</v>
      </c>
      <c r="E51" s="47">
        <v>2.2999999999999998</v>
      </c>
      <c r="F51" s="16">
        <f>ROUND(E51*F46,2)</f>
        <v>0.95</v>
      </c>
      <c r="G51" s="57"/>
      <c r="H51" s="57"/>
      <c r="I51" s="57"/>
      <c r="J51" s="57"/>
      <c r="K51" s="57"/>
      <c r="L51" s="57"/>
      <c r="M51" s="57"/>
    </row>
    <row r="52" spans="1:14" s="2" customFormat="1" ht="25.5" customHeight="1" x14ac:dyDescent="0.25">
      <c r="A52" s="11"/>
      <c r="B52" s="20"/>
      <c r="C52" s="19" t="s">
        <v>60</v>
      </c>
      <c r="D52" s="11" t="s">
        <v>22</v>
      </c>
      <c r="E52" s="50">
        <f>93.1+11.6*4</f>
        <v>139.5</v>
      </c>
      <c r="F52" s="16">
        <f>ROUND(E52*F46,2)</f>
        <v>57.33</v>
      </c>
      <c r="G52" s="57"/>
      <c r="H52" s="57"/>
      <c r="I52" s="57"/>
      <c r="J52" s="57"/>
      <c r="K52" s="57"/>
      <c r="L52" s="57"/>
      <c r="M52" s="57"/>
    </row>
    <row r="53" spans="1:14" s="2" customFormat="1" ht="25.5" customHeight="1" x14ac:dyDescent="0.25">
      <c r="A53" s="11"/>
      <c r="B53" s="20"/>
      <c r="C53" s="19" t="s">
        <v>20</v>
      </c>
      <c r="D53" s="11" t="s">
        <v>19</v>
      </c>
      <c r="E53" s="50">
        <f>14.5+0.02*4</f>
        <v>14.58</v>
      </c>
      <c r="F53" s="16">
        <f>ROUND(E53*F46,2)</f>
        <v>5.99</v>
      </c>
      <c r="G53" s="57"/>
      <c r="H53" s="57"/>
      <c r="I53" s="57"/>
      <c r="J53" s="57"/>
      <c r="K53" s="57"/>
      <c r="L53" s="57"/>
      <c r="M53" s="57"/>
    </row>
    <row r="54" spans="1:14" s="1" customFormat="1" ht="27.75" customHeight="1" x14ac:dyDescent="0.35">
      <c r="A54" s="39">
        <v>11</v>
      </c>
      <c r="B54" s="40" t="s">
        <v>50</v>
      </c>
      <c r="C54" s="41" t="s">
        <v>51</v>
      </c>
      <c r="D54" s="42" t="s">
        <v>22</v>
      </c>
      <c r="E54" s="43"/>
      <c r="F54" s="44">
        <v>0.14000000000000001</v>
      </c>
      <c r="G54" s="57"/>
      <c r="H54" s="57"/>
      <c r="I54" s="57"/>
      <c r="J54" s="57"/>
      <c r="K54" s="57"/>
      <c r="L54" s="57"/>
      <c r="M54" s="57"/>
    </row>
    <row r="55" spans="1:14" s="1" customFormat="1" ht="25.5" customHeight="1" x14ac:dyDescent="0.35">
      <c r="A55" s="39"/>
      <c r="B55" s="40"/>
      <c r="C55" s="41" t="s">
        <v>52</v>
      </c>
      <c r="D55" s="42" t="s">
        <v>31</v>
      </c>
      <c r="E55" s="45">
        <v>0.3</v>
      </c>
      <c r="F55" s="42">
        <f>ROUND(F54*E55,2)</f>
        <v>0.04</v>
      </c>
      <c r="G55" s="57"/>
      <c r="H55" s="57"/>
      <c r="I55" s="57"/>
      <c r="J55" s="57"/>
      <c r="K55" s="57"/>
      <c r="L55" s="57"/>
      <c r="M55" s="57"/>
    </row>
    <row r="56" spans="1:14" s="1" customFormat="1" ht="25.5" customHeight="1" x14ac:dyDescent="0.35">
      <c r="A56" s="39"/>
      <c r="B56" s="40"/>
      <c r="C56" s="41" t="s">
        <v>38</v>
      </c>
      <c r="D56" s="46" t="s">
        <v>22</v>
      </c>
      <c r="E56" s="45">
        <v>1.03</v>
      </c>
      <c r="F56" s="42">
        <f>ROUND(F54*E56,2)</f>
        <v>0.14000000000000001</v>
      </c>
      <c r="G56" s="57"/>
      <c r="H56" s="57"/>
      <c r="I56" s="57"/>
      <c r="J56" s="57"/>
      <c r="K56" s="57"/>
      <c r="L56" s="57"/>
      <c r="M56" s="57"/>
    </row>
    <row r="57" spans="1:14" s="2" customFormat="1" ht="117.75" customHeight="1" x14ac:dyDescent="0.25">
      <c r="A57" s="11">
        <v>12</v>
      </c>
      <c r="B57" s="27" t="s">
        <v>61</v>
      </c>
      <c r="C57" s="22" t="s">
        <v>62</v>
      </c>
      <c r="D57" s="14" t="s">
        <v>46</v>
      </c>
      <c r="E57" s="14"/>
      <c r="F57" s="30">
        <v>0.41099999999999998</v>
      </c>
      <c r="G57" s="57"/>
      <c r="H57" s="57"/>
      <c r="I57" s="57"/>
      <c r="J57" s="57"/>
      <c r="K57" s="57"/>
      <c r="L57" s="57"/>
      <c r="M57" s="57"/>
    </row>
    <row r="58" spans="1:14" s="2" customFormat="1" ht="25.5" customHeight="1" x14ac:dyDescent="0.25">
      <c r="A58" s="11"/>
      <c r="B58" s="18"/>
      <c r="C58" s="19" t="s">
        <v>16</v>
      </c>
      <c r="D58" s="11" t="s">
        <v>17</v>
      </c>
      <c r="E58" s="37">
        <v>37.5</v>
      </c>
      <c r="F58" s="16">
        <f>ROUND(F57*E58,2)</f>
        <v>15.41</v>
      </c>
      <c r="G58" s="57"/>
      <c r="H58" s="57"/>
      <c r="I58" s="57"/>
      <c r="J58" s="57"/>
      <c r="K58" s="57"/>
      <c r="L58" s="57"/>
      <c r="M58" s="57"/>
      <c r="N58" s="35"/>
    </row>
    <row r="59" spans="1:14" s="2" customFormat="1" ht="25.5" customHeight="1" x14ac:dyDescent="0.25">
      <c r="A59" s="11"/>
      <c r="B59" s="18"/>
      <c r="C59" s="19" t="s">
        <v>53</v>
      </c>
      <c r="D59" s="11" t="s">
        <v>31</v>
      </c>
      <c r="E59" s="47">
        <v>3.02</v>
      </c>
      <c r="F59" s="16">
        <f>ROUND(E59*F57,2)</f>
        <v>1.24</v>
      </c>
      <c r="G59" s="57"/>
      <c r="H59" s="57"/>
      <c r="I59" s="57"/>
      <c r="J59" s="57"/>
      <c r="K59" s="57"/>
      <c r="L59" s="57"/>
      <c r="M59" s="57"/>
    </row>
    <row r="60" spans="1:14" s="2" customFormat="1" ht="25.5" customHeight="1" x14ac:dyDescent="0.25">
      <c r="A60" s="11"/>
      <c r="B60" s="20"/>
      <c r="C60" s="48" t="s">
        <v>54</v>
      </c>
      <c r="D60" s="49" t="s">
        <v>31</v>
      </c>
      <c r="E60" s="50">
        <v>3.7</v>
      </c>
      <c r="F60" s="16">
        <f>ROUND(E60*F57,2)</f>
        <v>1.52</v>
      </c>
      <c r="G60" s="57"/>
      <c r="H60" s="57"/>
      <c r="I60" s="57"/>
      <c r="J60" s="57"/>
      <c r="K60" s="57"/>
      <c r="L60" s="57"/>
      <c r="M60" s="57"/>
    </row>
    <row r="61" spans="1:14" s="2" customFormat="1" ht="25.5" customHeight="1" x14ac:dyDescent="0.25">
      <c r="A61" s="11"/>
      <c r="B61" s="20"/>
      <c r="C61" s="48" t="s">
        <v>55</v>
      </c>
      <c r="D61" s="49" t="s">
        <v>31</v>
      </c>
      <c r="E61" s="37">
        <v>11.1</v>
      </c>
      <c r="F61" s="16">
        <f>ROUND(E61*F57,2)</f>
        <v>4.5599999999999996</v>
      </c>
      <c r="G61" s="57"/>
      <c r="H61" s="57"/>
      <c r="I61" s="57"/>
      <c r="J61" s="57"/>
      <c r="K61" s="57"/>
      <c r="L61" s="57"/>
      <c r="M61" s="57"/>
    </row>
    <row r="62" spans="1:14" s="2" customFormat="1" ht="25.5" customHeight="1" x14ac:dyDescent="0.25">
      <c r="A62" s="11"/>
      <c r="B62" s="20"/>
      <c r="C62" s="19" t="s">
        <v>18</v>
      </c>
      <c r="D62" s="11" t="s">
        <v>19</v>
      </c>
      <c r="E62" s="47">
        <v>2.2999999999999998</v>
      </c>
      <c r="F62" s="16">
        <f>ROUND(E62*F57,2)</f>
        <v>0.95</v>
      </c>
      <c r="G62" s="57"/>
      <c r="H62" s="57"/>
      <c r="I62" s="57"/>
      <c r="J62" s="57"/>
      <c r="K62" s="57"/>
      <c r="L62" s="57"/>
      <c r="M62" s="57"/>
    </row>
    <row r="63" spans="1:14" s="2" customFormat="1" ht="25.5" customHeight="1" x14ac:dyDescent="0.25">
      <c r="A63" s="11"/>
      <c r="B63" s="20"/>
      <c r="C63" s="19" t="s">
        <v>56</v>
      </c>
      <c r="D63" s="11" t="s">
        <v>22</v>
      </c>
      <c r="E63" s="50">
        <v>97.4</v>
      </c>
      <c r="F63" s="16">
        <f>ROUND(E63*F57,2)</f>
        <v>40.03</v>
      </c>
      <c r="G63" s="57"/>
      <c r="H63" s="57"/>
      <c r="I63" s="57"/>
      <c r="J63" s="57"/>
      <c r="K63" s="57"/>
      <c r="L63" s="57"/>
      <c r="M63" s="57"/>
    </row>
    <row r="64" spans="1:14" s="2" customFormat="1" ht="25.5" customHeight="1" x14ac:dyDescent="0.25">
      <c r="A64" s="11"/>
      <c r="B64" s="20"/>
      <c r="C64" s="19" t="s">
        <v>20</v>
      </c>
      <c r="D64" s="11" t="s">
        <v>19</v>
      </c>
      <c r="E64" s="50">
        <v>14.5</v>
      </c>
      <c r="F64" s="16">
        <f>ROUND(F57*E64,2)</f>
        <v>5.96</v>
      </c>
      <c r="G64" s="57"/>
      <c r="H64" s="57"/>
      <c r="I64" s="57"/>
      <c r="J64" s="57"/>
      <c r="K64" s="57"/>
      <c r="L64" s="57"/>
      <c r="M64" s="57"/>
    </row>
    <row r="65" spans="1:13" s="1" customFormat="1" ht="97.5" customHeight="1" x14ac:dyDescent="0.35">
      <c r="A65" s="24">
        <v>13</v>
      </c>
      <c r="B65" s="27" t="s">
        <v>43</v>
      </c>
      <c r="C65" s="41" t="s">
        <v>39</v>
      </c>
      <c r="D65" s="16" t="s">
        <v>22</v>
      </c>
      <c r="E65" s="26"/>
      <c r="F65" s="51">
        <f>50.02*1.55</f>
        <v>77.531000000000006</v>
      </c>
      <c r="G65" s="57"/>
      <c r="H65" s="57"/>
      <c r="I65" s="57"/>
      <c r="J65" s="57"/>
      <c r="K65" s="57"/>
      <c r="L65" s="57"/>
      <c r="M65" s="57"/>
    </row>
    <row r="66" spans="1:13" s="1" customFormat="1" ht="78" customHeight="1" x14ac:dyDescent="0.35">
      <c r="A66" s="24">
        <v>14</v>
      </c>
      <c r="B66" s="27" t="s">
        <v>43</v>
      </c>
      <c r="C66" s="41" t="s">
        <v>44</v>
      </c>
      <c r="D66" s="16" t="s">
        <v>22</v>
      </c>
      <c r="E66" s="26"/>
      <c r="F66" s="51">
        <f>68.31*1.6</f>
        <v>109.29600000000001</v>
      </c>
      <c r="G66" s="57"/>
      <c r="H66" s="57"/>
      <c r="I66" s="57"/>
      <c r="J66" s="57"/>
      <c r="K66" s="57"/>
      <c r="L66" s="57"/>
      <c r="M66" s="57"/>
    </row>
    <row r="67" spans="1:13" s="1" customFormat="1" ht="78" customHeight="1" x14ac:dyDescent="0.35">
      <c r="A67" s="24">
        <v>15</v>
      </c>
      <c r="B67" s="27" t="s">
        <v>43</v>
      </c>
      <c r="C67" s="41" t="s">
        <v>40</v>
      </c>
      <c r="D67" s="16" t="s">
        <v>22</v>
      </c>
      <c r="E67" s="26"/>
      <c r="F67" s="51">
        <f>57.33+40.03</f>
        <v>97.36</v>
      </c>
      <c r="G67" s="57"/>
      <c r="H67" s="57"/>
      <c r="I67" s="57"/>
      <c r="J67" s="57"/>
      <c r="K67" s="57"/>
      <c r="L67" s="57"/>
      <c r="M67" s="57"/>
    </row>
    <row r="68" spans="1:13" ht="25.5" customHeight="1" x14ac:dyDescent="0.35">
      <c r="A68" s="23"/>
      <c r="B68" s="23"/>
      <c r="C68" s="52" t="s">
        <v>10</v>
      </c>
      <c r="D68" s="53" t="s">
        <v>19</v>
      </c>
      <c r="E68" s="26"/>
      <c r="F68" s="23"/>
      <c r="G68" s="57"/>
      <c r="H68" s="57"/>
      <c r="I68" s="57"/>
      <c r="J68" s="57"/>
      <c r="K68" s="57"/>
      <c r="L68" s="57"/>
      <c r="M68" s="57"/>
    </row>
    <row r="69" spans="1:13" ht="25.5" customHeight="1" x14ac:dyDescent="0.35">
      <c r="A69" s="23"/>
      <c r="B69" s="23"/>
      <c r="C69" s="52" t="s">
        <v>23</v>
      </c>
      <c r="D69" s="53" t="s">
        <v>19</v>
      </c>
      <c r="E69" s="58" t="s">
        <v>1</v>
      </c>
      <c r="F69" s="23"/>
      <c r="G69" s="57"/>
      <c r="H69" s="57"/>
      <c r="I69" s="57"/>
      <c r="J69" s="57"/>
      <c r="K69" s="57"/>
      <c r="L69" s="57"/>
      <c r="M69" s="57"/>
    </row>
    <row r="70" spans="1:13" ht="25.5" customHeight="1" x14ac:dyDescent="0.35">
      <c r="A70" s="23"/>
      <c r="B70" s="23"/>
      <c r="C70" s="52" t="s">
        <v>10</v>
      </c>
      <c r="D70" s="53" t="s">
        <v>19</v>
      </c>
      <c r="E70" s="55"/>
      <c r="F70" s="23"/>
      <c r="G70" s="57"/>
      <c r="H70" s="57"/>
      <c r="I70" s="57"/>
      <c r="J70" s="57"/>
      <c r="K70" s="57"/>
      <c r="L70" s="57"/>
      <c r="M70" s="57"/>
    </row>
    <row r="71" spans="1:13" x14ac:dyDescent="0.35">
      <c r="C71" s="54"/>
    </row>
  </sheetData>
  <mergeCells count="12">
    <mergeCell ref="A1:M1"/>
    <mergeCell ref="A3:M3"/>
    <mergeCell ref="A2:M2"/>
    <mergeCell ref="I4:J4"/>
    <mergeCell ref="K4:L4"/>
    <mergeCell ref="M4:M5"/>
    <mergeCell ref="A4:A5"/>
    <mergeCell ref="B4:B5"/>
    <mergeCell ref="C4:C5"/>
    <mergeCell ref="D4:D5"/>
    <mergeCell ref="E4:F4"/>
    <mergeCell ref="G4:H4"/>
  </mergeCells>
  <conditionalFormatting sqref="A6:IU7 IR68:IR81 IS68:IU77 A71:IQ135 N68:IQ70 N8:IU67 A8:M70">
    <cfRule type="cellIs" dxfId="8" priority="24" stopIfTrue="1" operator="equal">
      <formula>8223.307275</formula>
    </cfRule>
  </conditionalFormatting>
  <conditionalFormatting sqref="A77:IU80">
    <cfRule type="cellIs" dxfId="7" priority="23" stopIfTrue="1" operator="equal">
      <formula>8223.307275</formula>
    </cfRule>
  </conditionalFormatting>
  <conditionalFormatting sqref="A84:IU84 IS89:IU100 A104:IU108 A124:IU151 A82:IU82 A83:IR83 A85:IR103 A109:IR123 A152:IR152">
    <cfRule type="cellIs" dxfId="6" priority="21" stopIfTrue="1" operator="equal">
      <formula>8223.307275</formula>
    </cfRule>
  </conditionalFormatting>
  <conditionalFormatting sqref="A84:IO90">
    <cfRule type="cellIs" dxfId="5" priority="20" stopIfTrue="1" operator="equal">
      <formula>8223.307275</formula>
    </cfRule>
  </conditionalFormatting>
  <conditionalFormatting sqref="A111:IO117 HN79:IR89 HN90:IO103">
    <cfRule type="cellIs" dxfId="4" priority="19" stopIfTrue="1" operator="equal">
      <formula>8223.307275</formula>
    </cfRule>
  </conditionalFormatting>
  <conditionalFormatting sqref="A115:IO121 HN83:IR93 HN94:IO107">
    <cfRule type="cellIs" dxfId="3" priority="17" stopIfTrue="1" operator="equal">
      <formula>8223.307275</formula>
    </cfRule>
  </conditionalFormatting>
  <conditionalFormatting sqref="D68:E70">
    <cfRule type="cellIs" dxfId="2" priority="16" stopIfTrue="1" operator="equal">
      <formula>8223.307275</formula>
    </cfRule>
  </conditionalFormatting>
  <conditionalFormatting sqref="D68:D70">
    <cfRule type="cellIs" dxfId="1" priority="15" stopIfTrue="1" operator="equal">
      <formula>8223.307275</formula>
    </cfRule>
  </conditionalFormatting>
  <conditionalFormatting sqref="E69">
    <cfRule type="cellIs" dxfId="0" priority="2" stopIfTrue="1" operator="equal">
      <formula>8223.307275</formula>
    </cfRule>
  </conditionalFormatting>
  <printOptions horizontalCentered="1"/>
  <pageMargins left="0" right="0" top="0" bottom="0" header="0" footer="0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3–1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revision/>
  <cp:lastPrinted>2021-07-23T12:09:27Z</cp:lastPrinted>
  <dcterms:created xsi:type="dcterms:W3CDTF">2013-04-21T20:24:51Z</dcterms:created>
  <dcterms:modified xsi:type="dcterms:W3CDTF">2021-07-23T12:09:31Z</dcterms:modified>
</cp:coreProperties>
</file>