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ხარჯთაღრიცხვა" sheetId="4" r:id="rId1"/>
  </sheets>
  <definedNames>
    <definedName name="_xlnm.Print_Area" localSheetId="0">ხარჯთაღრიცხვა!$A$1:$H$336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3" i="4"/>
  <c r="F294" s="1"/>
  <c r="F322"/>
  <c r="F323" s="1"/>
  <c r="E319"/>
  <c r="F318"/>
  <c r="F312"/>
  <c r="F317" s="1"/>
  <c r="F301"/>
  <c r="F310" s="1"/>
  <c r="E286"/>
  <c r="E285"/>
  <c r="E284"/>
  <c r="E283"/>
  <c r="F281"/>
  <c r="F287" s="1"/>
  <c r="F288" s="1"/>
  <c r="F292" s="1"/>
  <c r="F279"/>
  <c r="F280" s="1"/>
  <c r="F244"/>
  <c r="E237"/>
  <c r="E236"/>
  <c r="E235"/>
  <c r="E234"/>
  <c r="F232"/>
  <c r="F238" s="1"/>
  <c r="F230"/>
  <c r="F231" s="1"/>
  <c r="F227"/>
  <c r="F226"/>
  <c r="F225"/>
  <c r="F224"/>
  <c r="F223"/>
  <c r="F222"/>
  <c r="F298" l="1"/>
  <c r="F299"/>
  <c r="F316"/>
  <c r="F321"/>
  <c r="F315"/>
  <c r="F308"/>
  <c r="F309"/>
  <c r="F305"/>
  <c r="F302"/>
  <c r="F304"/>
  <c r="F282"/>
  <c r="F285" s="1"/>
  <c r="F289"/>
  <c r="F290"/>
  <c r="F291"/>
  <c r="F324"/>
  <c r="F325"/>
  <c r="F297"/>
  <c r="F320"/>
  <c r="F296"/>
  <c r="F303"/>
  <c r="F307"/>
  <c r="F314"/>
  <c r="F319"/>
  <c r="F295"/>
  <c r="F306"/>
  <c r="F313"/>
  <c r="F239"/>
  <c r="F233"/>
  <c r="F237" s="1"/>
  <c r="F242" l="1"/>
  <c r="F243"/>
  <c r="F286"/>
  <c r="F235"/>
  <c r="F240"/>
  <c r="F241"/>
  <c r="F236"/>
  <c r="F234"/>
  <c r="F283"/>
  <c r="F284"/>
  <c r="F188" l="1"/>
  <c r="F181"/>
  <c r="F182"/>
  <c r="F183"/>
  <c r="F184"/>
  <c r="F185"/>
  <c r="F186"/>
  <c r="F171"/>
  <c r="F177" s="1"/>
  <c r="F159"/>
  <c r="E157"/>
  <c r="E156"/>
  <c r="E155"/>
  <c r="E154"/>
  <c r="F152"/>
  <c r="F160" s="1"/>
  <c r="F161" s="1"/>
  <c r="F150"/>
  <c r="F151" s="1"/>
  <c r="F170"/>
  <c r="F169"/>
  <c r="F168"/>
  <c r="F167"/>
  <c r="F163" l="1"/>
  <c r="F164"/>
  <c r="F165"/>
  <c r="F162"/>
  <c r="F153"/>
  <c r="F157" s="1"/>
  <c r="F173"/>
  <c r="F176"/>
  <c r="F172"/>
  <c r="F175"/>
  <c r="F179"/>
  <c r="F178"/>
  <c r="F155" l="1"/>
  <c r="F156"/>
  <c r="F154"/>
  <c r="F142" l="1"/>
  <c r="F137"/>
  <c r="F133"/>
  <c r="F112"/>
  <c r="F110"/>
  <c r="F111" s="1"/>
  <c r="F107"/>
  <c r="F105"/>
  <c r="F103"/>
  <c r="F102"/>
  <c r="F101"/>
  <c r="F100"/>
  <c r="F98"/>
  <c r="F92"/>
  <c r="F94" s="1"/>
  <c r="F113" l="1"/>
  <c r="F106"/>
  <c r="F93"/>
  <c r="F96"/>
  <c r="F95"/>
  <c r="F108"/>
  <c r="F41" l="1"/>
  <c r="E39"/>
  <c r="E38"/>
  <c r="E37"/>
  <c r="E36"/>
  <c r="F34"/>
  <c r="F42" s="1"/>
  <c r="F43" s="1"/>
  <c r="F32"/>
  <c r="F33" s="1"/>
  <c r="F49"/>
  <c r="F50"/>
  <c r="F51"/>
  <c r="F52"/>
  <c r="F86"/>
  <c r="F87" s="1"/>
  <c r="F80"/>
  <c r="F82" s="1"/>
  <c r="F78"/>
  <c r="F77"/>
  <c r="F76"/>
  <c r="F75"/>
  <c r="F74"/>
  <c r="F73"/>
  <c r="F72"/>
  <c r="F71"/>
  <c r="F70"/>
  <c r="F68"/>
  <c r="F67"/>
  <c r="F66"/>
  <c r="F64"/>
  <c r="F63"/>
  <c r="F62"/>
  <c r="F61"/>
  <c r="F60"/>
  <c r="F59"/>
  <c r="F58"/>
  <c r="F57"/>
  <c r="F56"/>
  <c r="F55"/>
  <c r="F54"/>
  <c r="F46" l="1"/>
  <c r="F47"/>
  <c r="F45"/>
  <c r="F44"/>
  <c r="F35"/>
  <c r="F39" s="1"/>
  <c r="F81"/>
  <c r="F84"/>
  <c r="F89"/>
  <c r="F83"/>
  <c r="F88"/>
  <c r="F38" l="1"/>
  <c r="F37"/>
  <c r="F36"/>
  <c r="F269" l="1"/>
  <c r="F135"/>
  <c r="F126"/>
  <c r="E124"/>
  <c r="E123"/>
  <c r="E122"/>
  <c r="E121"/>
  <c r="F119"/>
  <c r="F127" s="1"/>
  <c r="F128" s="1"/>
  <c r="F132" s="1"/>
  <c r="F117"/>
  <c r="F118" s="1"/>
  <c r="F124" l="1"/>
  <c r="F134"/>
  <c r="F136"/>
  <c r="F130"/>
  <c r="F131"/>
  <c r="F129"/>
  <c r="F120"/>
  <c r="F122" l="1"/>
  <c r="F123"/>
  <c r="F121"/>
  <c r="F248" l="1"/>
  <c r="F192"/>
  <c r="F247" l="1"/>
  <c r="F246"/>
  <c r="F245"/>
  <c r="F249"/>
  <c r="F250"/>
  <c r="F194"/>
  <c r="F189"/>
  <c r="F193"/>
  <c r="F191"/>
  <c r="F190"/>
  <c r="F273" l="1"/>
  <c r="F274" s="1"/>
  <c r="E270"/>
  <c r="F263"/>
  <c r="F272" s="1"/>
  <c r="F252"/>
  <c r="F261" s="1"/>
  <c r="F254" l="1"/>
  <c r="F265"/>
  <c r="F255"/>
  <c r="F266"/>
  <c r="F256"/>
  <c r="F268"/>
  <c r="F257"/>
  <c r="F270"/>
  <c r="F259"/>
  <c r="F271"/>
  <c r="F260"/>
  <c r="F276"/>
  <c r="F275"/>
  <c r="F258"/>
  <c r="F264"/>
  <c r="F253"/>
  <c r="F267"/>
  <c r="F141" l="1"/>
  <c r="F143"/>
  <c r="F140"/>
  <c r="F139" l="1"/>
  <c r="F147"/>
  <c r="F144"/>
  <c r="F145"/>
  <c r="F138"/>
  <c r="F196" l="1"/>
  <c r="F199" s="1"/>
  <c r="F22"/>
  <c r="F13"/>
  <c r="F14" s="1"/>
  <c r="F15"/>
  <c r="F23" s="1"/>
  <c r="E17"/>
  <c r="E18"/>
  <c r="E19"/>
  <c r="E20"/>
  <c r="F203" l="1"/>
  <c r="F205"/>
  <c r="F204"/>
  <c r="F201"/>
  <c r="F200"/>
  <c r="F198"/>
  <c r="F197"/>
  <c r="F202"/>
  <c r="F24"/>
  <c r="F25" s="1"/>
  <c r="F16"/>
  <c r="F20" s="1"/>
  <c r="F28" l="1"/>
  <c r="F27"/>
  <c r="F26"/>
  <c r="F17"/>
  <c r="F18"/>
  <c r="F19"/>
  <c r="E214" l="1"/>
  <c r="F207" l="1"/>
  <c r="F216" l="1"/>
  <c r="F215"/>
  <c r="F214"/>
  <c r="F213"/>
  <c r="F212"/>
  <c r="F211"/>
  <c r="F210"/>
  <c r="F209"/>
  <c r="F208"/>
  <c r="F217"/>
  <c r="F218" s="1"/>
  <c r="F219" l="1"/>
  <c r="F220"/>
  <c r="E10" l="1"/>
  <c r="F10" l="1"/>
</calcChain>
</file>

<file path=xl/sharedStrings.xml><?xml version="1.0" encoding="utf-8"?>
<sst xmlns="http://schemas.openxmlformats.org/spreadsheetml/2006/main" count="790" uniqueCount="218">
  <si>
    <t>1-22-14</t>
  </si>
  <si>
    <t>1-25-2</t>
  </si>
  <si>
    <t>СЦИР-82, გვ. 557, ცხრ. 17</t>
  </si>
  <si>
    <t>კმ</t>
  </si>
  <si>
    <t>შრომითი დანახარჯები</t>
  </si>
  <si>
    <t>კაც/სთ</t>
  </si>
  <si>
    <t>მ3</t>
  </si>
  <si>
    <t>სხვა მანქანები</t>
  </si>
  <si>
    <t>ლარი</t>
  </si>
  <si>
    <t>ტ</t>
  </si>
  <si>
    <t>თავი 2. მიწის ვაკისი</t>
  </si>
  <si>
    <t>გრუნტის დატვირთვა ექსკავატორით თვითმცლელებზე</t>
  </si>
  <si>
    <t>სამუშაოები ნაყარში</t>
  </si>
  <si>
    <t>სხვა მასალები</t>
  </si>
  <si>
    <t>მ2</t>
  </si>
  <si>
    <t>მანქ/სთ</t>
  </si>
  <si>
    <t>მ</t>
  </si>
  <si>
    <t>ჯამი</t>
  </si>
  <si>
    <t>დღგ 18%</t>
  </si>
  <si>
    <t>თავი 1. მოსამზადებელი სამუშაოები</t>
  </si>
  <si>
    <t>საფუძველი</t>
  </si>
  <si>
    <t>ნორმატიული რესურსი</t>
  </si>
  <si>
    <t>სულ</t>
  </si>
  <si>
    <t>1-29-7</t>
  </si>
  <si>
    <t>1000 მ2</t>
  </si>
  <si>
    <t>არმატურის ბადის ღირებულება</t>
  </si>
  <si>
    <t>სახარჯთაღრიცხვო ღირებულება</t>
  </si>
  <si>
    <t>N</t>
  </si>
  <si>
    <t>სამუშაოს დასახელება</t>
  </si>
  <si>
    <t>ზ/ე</t>
  </si>
  <si>
    <t>ერთ</t>
  </si>
  <si>
    <t>ზედნადები ხარჯები</t>
  </si>
  <si>
    <t>გეგმიური დაგროვება</t>
  </si>
  <si>
    <t>გაუთვალისწინებელი ხარჯი</t>
  </si>
  <si>
    <t>ავტოგრეიდერი 79 კვტ (108 ცხ. ძ.)</t>
  </si>
  <si>
    <t>13-1-200</t>
  </si>
  <si>
    <t>13-1-142</t>
  </si>
  <si>
    <t>ბულდოზერი 79 კვტ (108 ცხ. ძ.)</t>
  </si>
  <si>
    <t>13-1-143</t>
  </si>
  <si>
    <t>13-1-118</t>
  </si>
  <si>
    <t>ექსკავატორი მუხლუხა სვლაზე 0.5 მ3 ციცხვით</t>
  </si>
  <si>
    <t>სატკეპნი საგზაო თვითმავალი გლუვი 10 ტ</t>
  </si>
  <si>
    <t>13-1-219</t>
  </si>
  <si>
    <t>13-1-229</t>
  </si>
  <si>
    <t>მოსარწყავ-მოსარეცხი მანქანა 6000 ლ</t>
  </si>
  <si>
    <t>სატკეპნი საგზაო თვითმავალი გლუვი 5 ტ</t>
  </si>
  <si>
    <t>13-1-218</t>
  </si>
  <si>
    <t>13-1-230</t>
  </si>
  <si>
    <t>ქვის ნამტვრევების მანაწილებელი</t>
  </si>
  <si>
    <t>4-1-221</t>
  </si>
  <si>
    <t>არასაყოფაცხოვრებო წყალი</t>
  </si>
  <si>
    <t>ღორღი ფრაქცია 0-40 მმ</t>
  </si>
  <si>
    <t>ტრასის აღდგენა და გამაგრება</t>
  </si>
  <si>
    <t>ადგ. კარიერი</t>
  </si>
  <si>
    <t>5-1-081</t>
  </si>
  <si>
    <t>ფანერა ლამინირებული საყალიბე 2440x1220x18 მმ</t>
  </si>
  <si>
    <t>4-1-353</t>
  </si>
  <si>
    <t>ქვიშა სამშენებლო</t>
  </si>
  <si>
    <t>1000 მ3</t>
  </si>
  <si>
    <t>ბულდოზერი 96 კვტ (130 ცხ. ძ.)</t>
  </si>
  <si>
    <t>პ. 3.19 კ=1.1</t>
  </si>
  <si>
    <t>27-11-1; -4</t>
  </si>
  <si>
    <t>არმატურის ბადის მოწყობა, А-I კლ. Ø8 მმ, ბიჯი 20x20 სმ</t>
  </si>
  <si>
    <t>1-9-041</t>
  </si>
  <si>
    <t>27-29-1</t>
  </si>
  <si>
    <t>4-1-549</t>
  </si>
  <si>
    <t>მასტიკა ბიტუმ-პოლიმერული</t>
  </si>
  <si>
    <t>27-24-17; -18</t>
  </si>
  <si>
    <t>საფუძვლის მოწყობა ქვიშა-ღორღის ნარევით (ფრ. 0-40), h-12 სმ</t>
  </si>
  <si>
    <t xml:space="preserve">ბეტონი საგზაო, B-25 </t>
  </si>
  <si>
    <t>1-80-3  ვზერ 88-1-3</t>
  </si>
  <si>
    <t>გრუნტის დამუშავება ხელით, თვითმცლელებზე დატვირთვით</t>
  </si>
  <si>
    <t>თავი 3. ხელოვნური ნაგებობები</t>
  </si>
  <si>
    <t>6-1-1</t>
  </si>
  <si>
    <t>მ.ც.</t>
  </si>
  <si>
    <t>ს.რ.ფ.</t>
  </si>
  <si>
    <t>4.1-338-4.1-354</t>
  </si>
  <si>
    <t xml:space="preserve">37-65-3         </t>
  </si>
  <si>
    <t>ანაკრები მონოლითური რკინა/ბეტონის ღარის მოწყობა</t>
  </si>
  <si>
    <t>14-56</t>
  </si>
  <si>
    <t>ამწე მუხლუხა სვლაზე ჰიდროენერგეტიკულ მშენებლობაზე 10 ტ</t>
  </si>
  <si>
    <t xml:space="preserve">მანქ/სთ </t>
  </si>
  <si>
    <t>4.1-173</t>
  </si>
  <si>
    <t>ანაკრები მონოლითური რკინა/ბეტონის ღარი</t>
  </si>
  <si>
    <t>პრ.</t>
  </si>
  <si>
    <t>4,1-378</t>
  </si>
  <si>
    <t>ცემენტის ხსნარი M200</t>
  </si>
  <si>
    <t>100 მ³</t>
  </si>
  <si>
    <t>მ³</t>
  </si>
  <si>
    <t xml:space="preserve">არმირებული ცემენტო-ბეტონის საფარის მოწყობა (B25), სისქით 10 სმ </t>
  </si>
  <si>
    <t>სასაქონლო ბეტონი მძიმე (ღორღის) F200, W6, B15</t>
  </si>
  <si>
    <t>ანაკრები რკინაბეტონის ღარის მოწყობა</t>
  </si>
  <si>
    <t>მონოლითური ბეტონის  საგების  მოწყობა B15 სისქით 10 სმ</t>
  </si>
  <si>
    <t>III კატეგორიის გრუნტის დამუშავება</t>
  </si>
  <si>
    <t>თავი 3. საგზაო სამოსის მოწყობა</t>
  </si>
  <si>
    <t>მასალის ტრანსპორტირება</t>
  </si>
  <si>
    <t>სულ:</t>
  </si>
  <si>
    <t>მ/სთ</t>
  </si>
  <si>
    <t>4.1-231</t>
  </si>
  <si>
    <t>წყალი  (არასაყოფაცხოვრებო)</t>
  </si>
  <si>
    <t xml:space="preserve">27-7-2     </t>
  </si>
  <si>
    <t>100 მ3</t>
  </si>
  <si>
    <t>შრომის  დანახარჯი</t>
  </si>
  <si>
    <t>ავტოგრეიდერი 108 ცხ. ძ.</t>
  </si>
  <si>
    <t>მოსარწყავ-მოსახეხი მანქანა</t>
  </si>
  <si>
    <t xml:space="preserve">სატკეპნი საგზაო, თვითმავალი, პნევმოსვლით, 18 ტ </t>
  </si>
  <si>
    <t>ქვიშა-ხრეში</t>
  </si>
  <si>
    <t xml:space="preserve">ქვიშა-ხრეშოვანი ნარევით საფუძვლის ქვედა ფენის მოწყობა, სისქით 20 სმ   </t>
  </si>
  <si>
    <t>ქვესაგები ფენა ქვიშა-ხრეშოვანი
ნარევით სისქით 10 სმ.</t>
  </si>
  <si>
    <t>მონოლითური ზედა საყრდენი კედლის მოწყობა</t>
  </si>
  <si>
    <t>შრომის დანახარჯი</t>
  </si>
  <si>
    <t>ექსკავატორი მუხლუხა სვლაზე 0.5 მ3</t>
  </si>
  <si>
    <t>ლ</t>
  </si>
  <si>
    <t>ღორღი ბუნებრივი ქვის ფრაქცია 20-40 მმ</t>
  </si>
  <si>
    <t>1-22-15</t>
  </si>
  <si>
    <t>4-1-244</t>
  </si>
  <si>
    <t>8-3-2</t>
  </si>
  <si>
    <t>ქვიშა-ხრეშოვანი საგების მოწყობა</t>
  </si>
  <si>
    <t>ქვიშა-ხრეშოვანი ნარევი ფრ 0-120</t>
  </si>
  <si>
    <t>30-5-1</t>
  </si>
  <si>
    <t xml:space="preserve">საყრდენი კედლის საძირკვლის მოწყობა  მონოლითური ბეტონით </t>
  </si>
  <si>
    <t>ავტოამწე მუხლუხა სვლით 20 ტ</t>
  </si>
  <si>
    <t>ბეტონი B-22.5 F200 W6</t>
  </si>
  <si>
    <t>წიწვოვანი ჯიშის მრგვალი სამშენებლო ხემასალა</t>
  </si>
  <si>
    <t>ხის ძელები 70 მმ და მეტი II ხარ</t>
  </si>
  <si>
    <t>ფიცარი ჩამოგანილი წიწვოვანი 40  მმ   მეტი  II ხარ</t>
  </si>
  <si>
    <t>ფიცარი ჩამოგანილი წიწვოვანი 40  მმ   მეტი  III ხარ</t>
  </si>
  <si>
    <t>ჭანჭიკი სამშენებლო</t>
  </si>
  <si>
    <t>კგ</t>
  </si>
  <si>
    <t>ლითონის კავები მაისთ 1.6 კგ-მდე</t>
  </si>
  <si>
    <t>პროექტი</t>
  </si>
  <si>
    <t>37-64-3</t>
  </si>
  <si>
    <t xml:space="preserve">საყრდენი კედლის ტანის მოწყობა მონოლითური ბეტონით </t>
  </si>
  <si>
    <t>ავტოამწე მუხლუხა სვლით 10 ტ</t>
  </si>
  <si>
    <t>სრფ 2020-II       გვ 19-პ.15</t>
  </si>
  <si>
    <t>სადრენაჟე პოლიეთილენის მილი Ø100 მმ</t>
  </si>
  <si>
    <t>ცემენტის ხსნარი</t>
  </si>
  <si>
    <t>ყალიბის ფარი 25 მმ</t>
  </si>
  <si>
    <t>დახერხილი ხე მასალა  70 მმ  და მეტი III ხარ</t>
  </si>
  <si>
    <t>დახერხილი ხე მასალა  25-32 მმ  და მეტი IV ხარ</t>
  </si>
  <si>
    <t>დახერხილი ხე მასალა  40-60 მმ  და მეტი IV ხარ</t>
  </si>
  <si>
    <t>8-4-7</t>
  </si>
  <si>
    <t>წასაცხები ჰიდროიზოლაცია ცხელი ბიტუმით (2 ფენა)</t>
  </si>
  <si>
    <t>100 მ2</t>
  </si>
  <si>
    <t>4-1-528</t>
  </si>
  <si>
    <t>ბიტუმი ნავთობის</t>
  </si>
  <si>
    <t>1-11-14.</t>
  </si>
  <si>
    <t>კედლის უკანა სივრცის შესავსება ქვიშა-ხრეშოვანი ნარევით</t>
  </si>
  <si>
    <t>გაბიონის ქვედა საყრდენი კედლის მოწყობა</t>
  </si>
  <si>
    <t>III კატ. გრუნტის დამუშავება და დატვირთვა ექსკავატორით ადგილზე მოგროვებით შემდგომი გამოყენებისათვის</t>
  </si>
  <si>
    <t xml:space="preserve">1-80-2    ვზერ 88-1-3             </t>
  </si>
  <si>
    <t xml:space="preserve"> გრუნტის დამუშავება ხელით, ადგილზე მოგროვებით შემდგომი გამოყენებისათვის</t>
  </si>
  <si>
    <t xml:space="preserve"> მ3</t>
  </si>
  <si>
    <t>В13-1-19/3-б ВНиР</t>
  </si>
  <si>
    <t>გაბიონის ყუთების დაწყობა ზომით 1.5x1.0x1.0 მ, ქვებით შევსება, ნაწიბურების ჩამაგრება ხელით</t>
  </si>
  <si>
    <t>ც</t>
  </si>
  <si>
    <t>1-8-005</t>
  </si>
  <si>
    <t>გაბიონის კალათა უჯრედით 8x10 სმ, ზომით 1.5x1x1 მ</t>
  </si>
  <si>
    <t>1-8-028</t>
  </si>
  <si>
    <t>გაბიონის სამონტაჟო მავთული Ø2.2 მმ</t>
  </si>
  <si>
    <t>გაბიონის ყუთების დაწყობა ზომით 2.0x1.0x1.0 მ, ქვებით შევსება, ნაწიბურების ჩამაგრება ხელით</t>
  </si>
  <si>
    <t>1-8-006</t>
  </si>
  <si>
    <t>გაბიონის კალათა უჯრედით 8x10 სმ, ზომით 2x1x1 მ</t>
  </si>
  <si>
    <t>4-1-234</t>
  </si>
  <si>
    <t>ქვა გაბიონებისათვის</t>
  </si>
  <si>
    <t>ქვიშა-ხრეშოვანი საგების მოწყობა h=20 სმ</t>
  </si>
  <si>
    <t>რკ/ბეტონის მონოლითური კიუვეტი</t>
  </si>
  <si>
    <t>ქვესაგები ფენა ფრაქციული ღორღი (0-40მმ) ნარევით სისქით 10 სმ.</t>
  </si>
  <si>
    <t>შრ. დანახარჯი</t>
  </si>
  <si>
    <t>კ/სთ</t>
  </si>
  <si>
    <t>სხვა მანქანა</t>
  </si>
  <si>
    <t>ს.რ.ფ4.1-236</t>
  </si>
  <si>
    <t>ქვიშა-ხრეშოვანი ნარევი</t>
  </si>
  <si>
    <t>სხვა მასალა</t>
  </si>
  <si>
    <t>6-28-2</t>
  </si>
  <si>
    <t>კიუვეტების მოწყობა რ/ბ მონოლითური ბეტონით და ცხაურებით</t>
  </si>
  <si>
    <t>100მ3</t>
  </si>
  <si>
    <t>ს.რ.ფ 1,1-28</t>
  </si>
  <si>
    <t>არმატურა A-I</t>
  </si>
  <si>
    <t>სრფ 1.1-58</t>
  </si>
  <si>
    <t xml:space="preserve">ბეტონი B-25 </t>
  </si>
  <si>
    <t>ს.რ.ფ4.1-324</t>
  </si>
  <si>
    <t>ძელები III ხარ. 40-60 მმ</t>
  </si>
  <si>
    <t>ს.რ.ფ 5,1-138</t>
  </si>
  <si>
    <t>ფიცარი ჩამოგანილი 25-32   მმ III ხარისხის</t>
  </si>
  <si>
    <t>ს.რ.ფ 5,1-22</t>
  </si>
  <si>
    <t>ფიცარი ჩამოგანილი 40   მმ III ხარისხის</t>
  </si>
  <si>
    <t>ს.რ.ფ 1,10-28</t>
  </si>
  <si>
    <t>8-7-5</t>
  </si>
  <si>
    <t>ლითონის ცხაურის მოწყობა</t>
  </si>
  <si>
    <t>1-9-71.</t>
  </si>
  <si>
    <t>სამშენებლო კავები</t>
  </si>
  <si>
    <t>14-382.</t>
  </si>
  <si>
    <t>ცემენტის ხსნარი 1:3</t>
  </si>
  <si>
    <t>2019-II  გვ.5 პ.21</t>
  </si>
  <si>
    <t>კუთხოვანა 70Х70Х5 მმ.</t>
  </si>
  <si>
    <t>ტნ</t>
  </si>
  <si>
    <t>27-7-2</t>
  </si>
  <si>
    <t>მისაყრელი გვერდულების მოწყობა ქვიშა- ხრეშოვანი მასალით (0-70- მდე)</t>
  </si>
  <si>
    <t>კაც-სთ</t>
  </si>
  <si>
    <t xml:space="preserve"> სრფ თ4  #524</t>
  </si>
  <si>
    <t>კოდი  1504</t>
  </si>
  <si>
    <t>ავტოგრეიდერი საშუალო ტიპის 79 კვტ. (108 ცხ.ძ)</t>
  </si>
  <si>
    <t>მანქ-სთ</t>
  </si>
  <si>
    <t>კოდი  1525</t>
  </si>
  <si>
    <t>სატკეპნი საგზაო თვითმავალი პნევმოსვლაზე 18ტ</t>
  </si>
  <si>
    <t>კოდი  1554</t>
  </si>
  <si>
    <t>მოსარწყავ-მოსარეცხი მანქანა 6000ლ</t>
  </si>
  <si>
    <t>წყალი</t>
  </si>
  <si>
    <t>თავი 4. მიერთებების მოწყობა</t>
  </si>
  <si>
    <t>თავი 4. ეზოში შესასვლელების მოწყობა</t>
  </si>
  <si>
    <r>
      <t>მ</t>
    </r>
    <r>
      <rPr>
        <vertAlign val="superscript"/>
        <sz val="10"/>
        <color theme="1"/>
        <rFont val="Sylfaen"/>
        <family val="1"/>
        <charset val="204"/>
      </rPr>
      <t>3</t>
    </r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</si>
  <si>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</si>
  <si>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</si>
  <si>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ლოკალურ-რესურსული ხარჯთაღრიცხვა</t>
  </si>
  <si>
    <t>დანართი N4</t>
  </si>
  <si>
    <t>ზღვრული სახარჯთაღრიცხვო ღირებულება 223616 ლარი</t>
  </si>
  <si>
    <t xml:space="preserve"> სოფელ სამებაში ცენტრალური გზიდან აფხაზავების მიმართულებით
შიდა სასოფლო გზის რეაბილიტაცია</t>
  </si>
</sst>
</file>

<file path=xl/styles.xml><?xml version="1.0" encoding="utf-8"?>
<styleSheet xmlns="http://schemas.openxmlformats.org/spreadsheetml/2006/main">
  <numFmts count="13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₾_-;\-* #,##0.00\ _₾_-;_-* &quot;-&quot;??\ _₾_-;_-@_-"/>
    <numFmt numFmtId="165" formatCode="0.0000"/>
    <numFmt numFmtId="166" formatCode="0;[Red]0"/>
    <numFmt numFmtId="167" formatCode="0;\-0;;@"/>
    <numFmt numFmtId="168" formatCode="_(* #,##0.0000_);_(* \(#,##0.0000\);_(* &quot;-&quot;??_);_(@_)"/>
    <numFmt numFmtId="169" formatCode="_-* #,##0.000\ _₽_-;\-* #,##0.000\ _₽_-;_-* &quot;-&quot;??\ _₽_-;_-@_-"/>
    <numFmt numFmtId="170" formatCode="0.000"/>
    <numFmt numFmtId="171" formatCode="#,##0.000"/>
    <numFmt numFmtId="172" formatCode="#,##0.0000"/>
    <numFmt numFmtId="173" formatCode="#,##0.00_ ;[Red]\-#,##0.00\ "/>
    <numFmt numFmtId="174" formatCode="_-* #,##0.0000\ _₽_-;\-* #,##0.00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i/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vertAlign val="superscript"/>
      <sz val="10"/>
      <color theme="1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i/>
      <sz val="10"/>
      <color rgb="FFFF0000"/>
      <name val="Sylfaen"/>
      <family val="1"/>
      <charset val="204"/>
    </font>
    <font>
      <b/>
      <i/>
      <sz val="12"/>
      <name val="Sylfaen"/>
      <family val="1"/>
      <charset val="204"/>
    </font>
    <font>
      <b/>
      <sz val="1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" fillId="0" borderId="0"/>
  </cellStyleXfs>
  <cellXfs count="147">
    <xf numFmtId="0" fontId="0" fillId="0" borderId="0" xfId="0"/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4" fontId="10" fillId="0" borderId="2" xfId="3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4" fontId="9" fillId="0" borderId="2" xfId="3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71" fontId="9" fillId="0" borderId="2" xfId="0" applyNumberFormat="1" applyFont="1" applyFill="1" applyBorder="1" applyAlignment="1">
      <alignment horizontal="center" vertical="center"/>
    </xf>
    <xf numFmtId="172" fontId="9" fillId="0" borderId="2" xfId="0" applyNumberFormat="1" applyFont="1" applyFill="1" applyBorder="1" applyAlignment="1">
      <alignment horizontal="center" vertical="center"/>
    </xf>
    <xf numFmtId="171" fontId="10" fillId="0" borderId="2" xfId="3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168" fontId="10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3" fontId="9" fillId="0" borderId="2" xfId="3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8" fontId="13" fillId="0" borderId="2" xfId="3" applyNumberFormat="1" applyFont="1" applyFill="1" applyBorder="1" applyAlignment="1">
      <alignment horizontal="center" vertical="center" wrapText="1"/>
    </xf>
    <xf numFmtId="168" fontId="9" fillId="0" borderId="2" xfId="3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43" fontId="9" fillId="0" borderId="2" xfId="3" applyFont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49" fontId="9" fillId="0" borderId="2" xfId="10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/>
    </xf>
    <xf numFmtId="43" fontId="9" fillId="0" borderId="2" xfId="3" applyFont="1" applyFill="1" applyBorder="1" applyAlignment="1">
      <alignment horizontal="center" vertical="center"/>
    </xf>
    <xf numFmtId="41" fontId="9" fillId="0" borderId="2" xfId="3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49" fontId="10" fillId="0" borderId="2" xfId="6" applyNumberFormat="1" applyFont="1" applyFill="1" applyBorder="1" applyAlignment="1">
      <alignment horizontal="center" vertical="center" wrapText="1"/>
    </xf>
    <xf numFmtId="170" fontId="10" fillId="0" borderId="2" xfId="0" applyNumberFormat="1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2" fontId="9" fillId="0" borderId="2" xfId="9" applyNumberFormat="1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9" fillId="0" borderId="0" xfId="3" applyFont="1" applyFill="1" applyAlignment="1">
      <alignment horizontal="center" vertical="center" wrapText="1"/>
    </xf>
    <xf numFmtId="169" fontId="10" fillId="0" borderId="2" xfId="3" applyNumberFormat="1" applyFont="1" applyFill="1" applyBorder="1" applyAlignment="1">
      <alignment horizontal="center" vertical="center" wrapText="1"/>
    </xf>
    <xf numFmtId="174" fontId="9" fillId="0" borderId="2" xfId="3" applyNumberFormat="1" applyFont="1" applyFill="1" applyBorder="1" applyAlignment="1">
      <alignment horizontal="center" vertical="center" wrapText="1"/>
    </xf>
    <xf numFmtId="169" fontId="9" fillId="0" borderId="2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9" fontId="13" fillId="0" borderId="2" xfId="3" applyNumberFormat="1" applyFont="1" applyFill="1" applyBorder="1" applyAlignment="1">
      <alignment horizontal="center" vertical="center" wrapText="1"/>
    </xf>
    <xf numFmtId="43" fontId="13" fillId="0" borderId="2" xfId="3" applyFont="1" applyFill="1" applyBorder="1" applyAlignment="1">
      <alignment horizontal="center" vertical="center" wrapText="1"/>
    </xf>
    <xf numFmtId="43" fontId="8" fillId="0" borderId="2" xfId="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3" fontId="8" fillId="2" borderId="2" xfId="3" applyFont="1" applyFill="1" applyBorder="1" applyAlignment="1">
      <alignment horizontal="center" vertical="center" wrapText="1"/>
    </xf>
    <xf numFmtId="169" fontId="9" fillId="2" borderId="2" xfId="3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7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0" fillId="0" borderId="2" xfId="3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7" fillId="0" borderId="1" xfId="4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</cellXfs>
  <cellStyles count="17">
    <cellStyle name="Normal 10" xfId="6"/>
    <cellStyle name="Normal 10 2 2" xfId="15"/>
    <cellStyle name="Normal 10 3" xfId="14"/>
    <cellStyle name="Normal 11 2 2" xfId="8"/>
    <cellStyle name="Normal 12" xfId="13"/>
    <cellStyle name="Normal 2" xfId="10"/>
    <cellStyle name="Normal 2 3 2 2" xfId="16"/>
    <cellStyle name="Normal 4" xfId="7"/>
    <cellStyle name="Normal 46" xfId="9"/>
    <cellStyle name="Normal 5" xfId="12"/>
    <cellStyle name="Normal_gare wyalsadfenigagarini 2 2" xfId="11"/>
    <cellStyle name="silfain" xfId="5"/>
    <cellStyle name="Обычный" xfId="0" builtinId="0"/>
    <cellStyle name="Обычный 2" xfId="4"/>
    <cellStyle name="Обычный 2 2" xfId="2"/>
    <cellStyle name="Обычный_Лист1" xfId="1"/>
    <cellStyle name="Финансовый" xfId="3" builtinId="3"/>
  </cellStyles>
  <dxfs count="15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66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36"/>
  <sheetViews>
    <sheetView tabSelected="1" view="pageBreakPreview" zoomScaleNormal="100" zoomScaleSheetLayoutView="100" workbookViewId="0">
      <selection activeCell="A4" sqref="A4:H4"/>
    </sheetView>
  </sheetViews>
  <sheetFormatPr defaultColWidth="9.140625" defaultRowHeight="15"/>
  <cols>
    <col min="1" max="1" width="4.7109375" style="2" bestFit="1" customWidth="1"/>
    <col min="2" max="2" width="14" style="2" customWidth="1"/>
    <col min="3" max="3" width="57.140625" style="2" customWidth="1"/>
    <col min="4" max="5" width="10.140625" style="2" customWidth="1"/>
    <col min="6" max="8" width="10.140625" style="85" customWidth="1"/>
    <col min="9" max="16384" width="9.140625" style="2"/>
  </cols>
  <sheetData>
    <row r="1" spans="1:8">
      <c r="A1" s="118" t="s">
        <v>215</v>
      </c>
      <c r="B1" s="118"/>
      <c r="C1" s="118"/>
      <c r="D1" s="118"/>
      <c r="E1" s="118"/>
      <c r="F1" s="118"/>
      <c r="G1" s="118"/>
      <c r="H1" s="118"/>
    </row>
    <row r="2" spans="1:8" ht="24" customHeight="1">
      <c r="A2" s="146" t="s">
        <v>214</v>
      </c>
      <c r="B2" s="146"/>
      <c r="C2" s="146"/>
      <c r="D2" s="146"/>
      <c r="E2" s="146"/>
      <c r="F2" s="146"/>
      <c r="G2" s="146"/>
      <c r="H2" s="146"/>
    </row>
    <row r="3" spans="1:8" ht="44.25" customHeight="1">
      <c r="A3" s="144" t="s">
        <v>217</v>
      </c>
      <c r="B3" s="145"/>
      <c r="C3" s="145"/>
      <c r="D3" s="145"/>
      <c r="E3" s="145"/>
      <c r="F3" s="145"/>
      <c r="G3" s="145"/>
      <c r="H3" s="145"/>
    </row>
    <row r="4" spans="1:8" ht="27" customHeight="1">
      <c r="A4" s="119" t="s">
        <v>216</v>
      </c>
      <c r="B4" s="119"/>
      <c r="C4" s="119"/>
      <c r="D4" s="119"/>
      <c r="E4" s="119"/>
      <c r="F4" s="119"/>
      <c r="G4" s="119"/>
      <c r="H4" s="119"/>
    </row>
    <row r="5" spans="1:8" ht="34.5" customHeight="1">
      <c r="A5" s="124" t="s">
        <v>27</v>
      </c>
      <c r="B5" s="124" t="s">
        <v>20</v>
      </c>
      <c r="C5" s="125" t="s">
        <v>28</v>
      </c>
      <c r="D5" s="125" t="s">
        <v>29</v>
      </c>
      <c r="E5" s="124" t="s">
        <v>21</v>
      </c>
      <c r="F5" s="124"/>
      <c r="G5" s="117" t="s">
        <v>26</v>
      </c>
      <c r="H5" s="117"/>
    </row>
    <row r="6" spans="1:8" ht="25.5" customHeight="1">
      <c r="A6" s="124"/>
      <c r="B6" s="124"/>
      <c r="C6" s="125"/>
      <c r="D6" s="125"/>
      <c r="E6" s="3" t="s">
        <v>30</v>
      </c>
      <c r="F6" s="4" t="s">
        <v>22</v>
      </c>
      <c r="G6" s="4" t="s">
        <v>30</v>
      </c>
      <c r="H6" s="4" t="s">
        <v>22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25.5" customHeight="1">
      <c r="A8" s="112" t="s">
        <v>19</v>
      </c>
      <c r="B8" s="113"/>
      <c r="C8" s="113"/>
      <c r="D8" s="113"/>
      <c r="E8" s="113"/>
      <c r="F8" s="113"/>
      <c r="G8" s="113"/>
      <c r="H8" s="114"/>
    </row>
    <row r="9" spans="1:8" ht="26.25" customHeight="1">
      <c r="A9" s="122">
        <v>1</v>
      </c>
      <c r="B9" s="120" t="s">
        <v>2</v>
      </c>
      <c r="C9" s="8" t="s">
        <v>52</v>
      </c>
      <c r="D9" s="8" t="s">
        <v>3</v>
      </c>
      <c r="E9" s="9"/>
      <c r="F9" s="86">
        <v>0.52900000000000003</v>
      </c>
      <c r="G9" s="110"/>
      <c r="H9" s="110"/>
    </row>
    <row r="10" spans="1:8">
      <c r="A10" s="123"/>
      <c r="B10" s="121"/>
      <c r="C10" s="14" t="s">
        <v>4</v>
      </c>
      <c r="D10" s="10" t="s">
        <v>5</v>
      </c>
      <c r="E10" s="11">
        <f>57+37</f>
        <v>94</v>
      </c>
      <c r="F10" s="63">
        <f>E10*F9</f>
        <v>49.725999999999999</v>
      </c>
      <c r="G10" s="111"/>
      <c r="H10" s="111"/>
    </row>
    <row r="11" spans="1:8" ht="24" customHeight="1">
      <c r="A11" s="112" t="s">
        <v>10</v>
      </c>
      <c r="B11" s="113"/>
      <c r="C11" s="113"/>
      <c r="D11" s="113"/>
      <c r="E11" s="113"/>
      <c r="F11" s="113"/>
      <c r="G11" s="113"/>
      <c r="H11" s="114"/>
    </row>
    <row r="12" spans="1:8" s="84" customFormat="1" ht="21" customHeight="1">
      <c r="A12" s="122">
        <v>2</v>
      </c>
      <c r="B12" s="120" t="s">
        <v>23</v>
      </c>
      <c r="C12" s="126" t="s">
        <v>93</v>
      </c>
      <c r="D12" s="12" t="s">
        <v>6</v>
      </c>
      <c r="E12" s="13"/>
      <c r="F12" s="4">
        <v>858.4</v>
      </c>
      <c r="G12" s="110"/>
      <c r="H12" s="110"/>
    </row>
    <row r="13" spans="1:8" s="84" customFormat="1" ht="20.25" customHeight="1">
      <c r="A13" s="123"/>
      <c r="B13" s="121"/>
      <c r="C13" s="127"/>
      <c r="D13" s="12" t="s">
        <v>58</v>
      </c>
      <c r="E13" s="13"/>
      <c r="F13" s="4">
        <f>F12/1000</f>
        <v>0.85839999999999994</v>
      </c>
      <c r="G13" s="110"/>
      <c r="H13" s="110"/>
    </row>
    <row r="14" spans="1:8" ht="24" customHeight="1">
      <c r="A14" s="1"/>
      <c r="B14" s="10" t="s">
        <v>38</v>
      </c>
      <c r="C14" s="47" t="s">
        <v>59</v>
      </c>
      <c r="D14" s="14" t="s">
        <v>15</v>
      </c>
      <c r="E14" s="15">
        <v>22.4</v>
      </c>
      <c r="F14" s="63">
        <f>ROUND(E14*F13,2)</f>
        <v>19.23</v>
      </c>
      <c r="G14" s="111"/>
      <c r="H14" s="111"/>
    </row>
    <row r="15" spans="1:8" s="84" customFormat="1" ht="22.5" customHeight="1">
      <c r="A15" s="3">
        <v>3</v>
      </c>
      <c r="B15" s="16" t="s">
        <v>0</v>
      </c>
      <c r="C15" s="128" t="s">
        <v>11</v>
      </c>
      <c r="D15" s="12" t="s">
        <v>6</v>
      </c>
      <c r="E15" s="13"/>
      <c r="F15" s="4">
        <f>F12</f>
        <v>858.4</v>
      </c>
      <c r="G15" s="110"/>
      <c r="H15" s="110"/>
    </row>
    <row r="16" spans="1:8" s="84" customFormat="1" ht="21.75" customHeight="1">
      <c r="A16" s="3"/>
      <c r="B16" s="16" t="s">
        <v>60</v>
      </c>
      <c r="C16" s="129"/>
      <c r="D16" s="12" t="s">
        <v>58</v>
      </c>
      <c r="E16" s="13"/>
      <c r="F16" s="4">
        <f>F15/1000</f>
        <v>0.85839999999999994</v>
      </c>
      <c r="G16" s="110"/>
      <c r="H16" s="110"/>
    </row>
    <row r="17" spans="1:8">
      <c r="A17" s="1"/>
      <c r="B17" s="10"/>
      <c r="C17" s="14" t="s">
        <v>4</v>
      </c>
      <c r="D17" s="10" t="s">
        <v>5</v>
      </c>
      <c r="E17" s="15">
        <f>1.1*15.5</f>
        <v>17.05</v>
      </c>
      <c r="F17" s="63">
        <f>ROUND(E17*F16,2)</f>
        <v>14.64</v>
      </c>
      <c r="G17" s="111"/>
      <c r="H17" s="111"/>
    </row>
    <row r="18" spans="1:8">
      <c r="A18" s="1"/>
      <c r="B18" s="10" t="s">
        <v>39</v>
      </c>
      <c r="C18" s="57" t="s">
        <v>40</v>
      </c>
      <c r="D18" s="14" t="s">
        <v>15</v>
      </c>
      <c r="E18" s="15">
        <f>1.1*34.7</f>
        <v>38.170000000000009</v>
      </c>
      <c r="F18" s="63">
        <f>ROUND(E18*F16,2)</f>
        <v>32.770000000000003</v>
      </c>
      <c r="G18" s="111"/>
      <c r="H18" s="111"/>
    </row>
    <row r="19" spans="1:8">
      <c r="A19" s="1"/>
      <c r="B19" s="10"/>
      <c r="C19" s="17" t="s">
        <v>7</v>
      </c>
      <c r="D19" s="17" t="s">
        <v>8</v>
      </c>
      <c r="E19" s="15">
        <f>1.1*2.09</f>
        <v>2.2989999999999999</v>
      </c>
      <c r="F19" s="63">
        <f>ROUND(E19*F16,2)</f>
        <v>1.97</v>
      </c>
      <c r="G19" s="111"/>
      <c r="H19" s="111"/>
    </row>
    <row r="20" spans="1:8">
      <c r="A20" s="1"/>
      <c r="B20" s="10" t="s">
        <v>53</v>
      </c>
      <c r="C20" s="14" t="s">
        <v>51</v>
      </c>
      <c r="D20" s="1" t="s">
        <v>6</v>
      </c>
      <c r="E20" s="15">
        <f>1.1*0.04</f>
        <v>4.4000000000000004E-2</v>
      </c>
      <c r="F20" s="63">
        <f>ROUND(E20*F16,2)</f>
        <v>0.04</v>
      </c>
      <c r="G20" s="111"/>
      <c r="H20" s="111"/>
    </row>
    <row r="21" spans="1:8" s="84" customFormat="1" ht="30">
      <c r="A21" s="3">
        <v>4</v>
      </c>
      <c r="B21" s="18" t="s">
        <v>70</v>
      </c>
      <c r="C21" s="23" t="s">
        <v>71</v>
      </c>
      <c r="D21" s="3" t="s">
        <v>6</v>
      </c>
      <c r="E21" s="13"/>
      <c r="F21" s="4">
        <v>95.4</v>
      </c>
      <c r="G21" s="110"/>
      <c r="H21" s="110"/>
    </row>
    <row r="22" spans="1:8">
      <c r="A22" s="1"/>
      <c r="B22" s="19"/>
      <c r="C22" s="14" t="s">
        <v>4</v>
      </c>
      <c r="D22" s="10" t="s">
        <v>5</v>
      </c>
      <c r="E22" s="15">
        <v>2.93</v>
      </c>
      <c r="F22" s="63">
        <f>F21*E22</f>
        <v>279.52200000000005</v>
      </c>
      <c r="G22" s="111"/>
      <c r="H22" s="111"/>
    </row>
    <row r="23" spans="1:8" ht="23.25" customHeight="1">
      <c r="A23" s="122">
        <v>5</v>
      </c>
      <c r="B23" s="120" t="s">
        <v>1</v>
      </c>
      <c r="C23" s="130" t="s">
        <v>12</v>
      </c>
      <c r="D23" s="12" t="s">
        <v>6</v>
      </c>
      <c r="E23" s="13"/>
      <c r="F23" s="4">
        <f>F15+F21</f>
        <v>953.8</v>
      </c>
      <c r="G23" s="110"/>
      <c r="H23" s="110"/>
    </row>
    <row r="24" spans="1:8" ht="21.75" customHeight="1">
      <c r="A24" s="123"/>
      <c r="B24" s="121"/>
      <c r="C24" s="131"/>
      <c r="D24" s="12" t="s">
        <v>58</v>
      </c>
      <c r="E24" s="13"/>
      <c r="F24" s="4">
        <f>F23/1000</f>
        <v>0.95379999999999998</v>
      </c>
      <c r="G24" s="110"/>
      <c r="H24" s="110"/>
    </row>
    <row r="25" spans="1:8">
      <c r="A25" s="1"/>
      <c r="B25" s="19"/>
      <c r="C25" s="14" t="s">
        <v>4</v>
      </c>
      <c r="D25" s="10" t="s">
        <v>5</v>
      </c>
      <c r="E25" s="15">
        <v>3.23</v>
      </c>
      <c r="F25" s="63">
        <f>ROUND(F24*E25,2)</f>
        <v>3.08</v>
      </c>
      <c r="G25" s="111"/>
      <c r="H25" s="111"/>
    </row>
    <row r="26" spans="1:8">
      <c r="A26" s="1"/>
      <c r="B26" s="19" t="s">
        <v>36</v>
      </c>
      <c r="C26" s="57" t="s">
        <v>37</v>
      </c>
      <c r="D26" s="14" t="s">
        <v>15</v>
      </c>
      <c r="E26" s="15">
        <v>3.62</v>
      </c>
      <c r="F26" s="63">
        <f>ROUND(F24*E26,2)</f>
        <v>3.45</v>
      </c>
      <c r="G26" s="111"/>
      <c r="H26" s="111"/>
    </row>
    <row r="27" spans="1:8">
      <c r="A27" s="1"/>
      <c r="B27" s="19"/>
      <c r="C27" s="17" t="s">
        <v>7</v>
      </c>
      <c r="D27" s="17" t="s">
        <v>8</v>
      </c>
      <c r="E27" s="15">
        <v>0.18</v>
      </c>
      <c r="F27" s="63">
        <f>ROUND(F24*E27,2)</f>
        <v>0.17</v>
      </c>
      <c r="G27" s="111"/>
      <c r="H27" s="111"/>
    </row>
    <row r="28" spans="1:8">
      <c r="A28" s="1"/>
      <c r="B28" s="10" t="s">
        <v>53</v>
      </c>
      <c r="C28" s="14" t="s">
        <v>51</v>
      </c>
      <c r="D28" s="20" t="s">
        <v>6</v>
      </c>
      <c r="E28" s="15">
        <v>0.04</v>
      </c>
      <c r="F28" s="63">
        <f>ROUND(F24*E28,2)</f>
        <v>0.04</v>
      </c>
      <c r="G28" s="111"/>
      <c r="H28" s="111"/>
    </row>
    <row r="29" spans="1:8" ht="23.25" customHeight="1">
      <c r="A29" s="112" t="s">
        <v>72</v>
      </c>
      <c r="B29" s="113"/>
      <c r="C29" s="113"/>
      <c r="D29" s="113"/>
      <c r="E29" s="113"/>
      <c r="F29" s="113"/>
      <c r="G29" s="113"/>
      <c r="H29" s="114"/>
    </row>
    <row r="30" spans="1:8" ht="21.75" customHeight="1">
      <c r="A30" s="115" t="s">
        <v>109</v>
      </c>
      <c r="B30" s="115"/>
      <c r="C30" s="115"/>
      <c r="D30" s="115"/>
      <c r="E30" s="115"/>
      <c r="F30" s="115"/>
      <c r="G30" s="115"/>
      <c r="H30" s="116"/>
    </row>
    <row r="31" spans="1:8" s="84" customFormat="1" ht="29.25" customHeight="1">
      <c r="A31" s="122">
        <v>6</v>
      </c>
      <c r="B31" s="120" t="s">
        <v>23</v>
      </c>
      <c r="C31" s="126" t="s">
        <v>93</v>
      </c>
      <c r="D31" s="12" t="s">
        <v>6</v>
      </c>
      <c r="E31" s="13"/>
      <c r="F31" s="4">
        <v>15.9</v>
      </c>
      <c r="G31" s="110"/>
      <c r="H31" s="110"/>
    </row>
    <row r="32" spans="1:8" s="84" customFormat="1" ht="26.25" customHeight="1">
      <c r="A32" s="123"/>
      <c r="B32" s="121"/>
      <c r="C32" s="127"/>
      <c r="D32" s="12" t="s">
        <v>58</v>
      </c>
      <c r="E32" s="13"/>
      <c r="F32" s="4">
        <f>F31/1000</f>
        <v>1.5900000000000001E-2</v>
      </c>
      <c r="G32" s="110"/>
      <c r="H32" s="110"/>
    </row>
    <row r="33" spans="1:8">
      <c r="A33" s="1"/>
      <c r="B33" s="10" t="s">
        <v>38</v>
      </c>
      <c r="C33" s="47" t="s">
        <v>59</v>
      </c>
      <c r="D33" s="14" t="s">
        <v>15</v>
      </c>
      <c r="E33" s="15">
        <v>22.4</v>
      </c>
      <c r="F33" s="63">
        <f>ROUND(E33*F32,2)</f>
        <v>0.36</v>
      </c>
      <c r="G33" s="111"/>
      <c r="H33" s="111"/>
    </row>
    <row r="34" spans="1:8" s="84" customFormat="1" ht="28.5" customHeight="1">
      <c r="A34" s="122">
        <v>7</v>
      </c>
      <c r="B34" s="16" t="s">
        <v>0</v>
      </c>
      <c r="C34" s="128" t="s">
        <v>11</v>
      </c>
      <c r="D34" s="12" t="s">
        <v>6</v>
      </c>
      <c r="E34" s="13"/>
      <c r="F34" s="4">
        <f>F31</f>
        <v>15.9</v>
      </c>
      <c r="G34" s="110"/>
      <c r="H34" s="110"/>
    </row>
    <row r="35" spans="1:8" s="84" customFormat="1" ht="28.5" customHeight="1">
      <c r="A35" s="123"/>
      <c r="B35" s="16" t="s">
        <v>60</v>
      </c>
      <c r="C35" s="129"/>
      <c r="D35" s="12" t="s">
        <v>58</v>
      </c>
      <c r="E35" s="13"/>
      <c r="F35" s="4">
        <f>F34/1000</f>
        <v>1.5900000000000001E-2</v>
      </c>
      <c r="G35" s="110"/>
      <c r="H35" s="110"/>
    </row>
    <row r="36" spans="1:8">
      <c r="A36" s="1"/>
      <c r="B36" s="10"/>
      <c r="C36" s="14" t="s">
        <v>4</v>
      </c>
      <c r="D36" s="10" t="s">
        <v>5</v>
      </c>
      <c r="E36" s="15">
        <f>1.1*15.5</f>
        <v>17.05</v>
      </c>
      <c r="F36" s="63">
        <f>ROUND(E36*F35,2)</f>
        <v>0.27</v>
      </c>
      <c r="G36" s="111"/>
      <c r="H36" s="111"/>
    </row>
    <row r="37" spans="1:8">
      <c r="A37" s="1"/>
      <c r="B37" s="10" t="s">
        <v>39</v>
      </c>
      <c r="C37" s="57" t="s">
        <v>40</v>
      </c>
      <c r="D37" s="14" t="s">
        <v>15</v>
      </c>
      <c r="E37" s="15">
        <f>1.1*34.7</f>
        <v>38.170000000000009</v>
      </c>
      <c r="F37" s="63">
        <f>ROUND(E37*F35,2)</f>
        <v>0.61</v>
      </c>
      <c r="G37" s="111"/>
      <c r="H37" s="111"/>
    </row>
    <row r="38" spans="1:8">
      <c r="A38" s="1"/>
      <c r="B38" s="10"/>
      <c r="C38" s="17" t="s">
        <v>7</v>
      </c>
      <c r="D38" s="17" t="s">
        <v>8</v>
      </c>
      <c r="E38" s="15">
        <f>1.1*2.09</f>
        <v>2.2989999999999999</v>
      </c>
      <c r="F38" s="63">
        <f>ROUND(E38*F35,2)</f>
        <v>0.04</v>
      </c>
      <c r="G38" s="111"/>
      <c r="H38" s="111"/>
    </row>
    <row r="39" spans="1:8">
      <c r="A39" s="1"/>
      <c r="B39" s="10" t="s">
        <v>53</v>
      </c>
      <c r="C39" s="14" t="s">
        <v>51</v>
      </c>
      <c r="D39" s="1" t="s">
        <v>6</v>
      </c>
      <c r="E39" s="15">
        <f>1.1*0.04</f>
        <v>4.4000000000000004E-2</v>
      </c>
      <c r="F39" s="87">
        <f>E39*F35</f>
        <v>6.9960000000000009E-4</v>
      </c>
      <c r="G39" s="111"/>
      <c r="H39" s="111"/>
    </row>
    <row r="40" spans="1:8" s="84" customFormat="1" ht="30">
      <c r="A40" s="3">
        <v>8</v>
      </c>
      <c r="B40" s="18" t="s">
        <v>70</v>
      </c>
      <c r="C40" s="23" t="s">
        <v>71</v>
      </c>
      <c r="D40" s="3" t="s">
        <v>6</v>
      </c>
      <c r="E40" s="13"/>
      <c r="F40" s="4">
        <v>1.6</v>
      </c>
      <c r="G40" s="110"/>
      <c r="H40" s="110"/>
    </row>
    <row r="41" spans="1:8">
      <c r="A41" s="1"/>
      <c r="B41" s="19"/>
      <c r="C41" s="14" t="s">
        <v>4</v>
      </c>
      <c r="D41" s="10" t="s">
        <v>5</v>
      </c>
      <c r="E41" s="15">
        <v>2.93</v>
      </c>
      <c r="F41" s="63">
        <f>F40*E41</f>
        <v>4.6880000000000006</v>
      </c>
      <c r="G41" s="111"/>
      <c r="H41" s="111"/>
    </row>
    <row r="42" spans="1:8" s="84" customFormat="1" ht="24" customHeight="1">
      <c r="A42" s="122">
        <v>9</v>
      </c>
      <c r="B42" s="120" t="s">
        <v>1</v>
      </c>
      <c r="C42" s="130" t="s">
        <v>12</v>
      </c>
      <c r="D42" s="12" t="s">
        <v>6</v>
      </c>
      <c r="E42" s="13"/>
      <c r="F42" s="4">
        <f>F34+F40</f>
        <v>17.5</v>
      </c>
      <c r="G42" s="110"/>
      <c r="H42" s="110"/>
    </row>
    <row r="43" spans="1:8" s="84" customFormat="1" ht="23.25" customHeight="1">
      <c r="A43" s="123"/>
      <c r="B43" s="121"/>
      <c r="C43" s="131"/>
      <c r="D43" s="12" t="s">
        <v>58</v>
      </c>
      <c r="E43" s="13"/>
      <c r="F43" s="4">
        <f>F42/1000</f>
        <v>1.7500000000000002E-2</v>
      </c>
      <c r="G43" s="110"/>
      <c r="H43" s="110"/>
    </row>
    <row r="44" spans="1:8">
      <c r="A44" s="1"/>
      <c r="B44" s="19"/>
      <c r="C44" s="14" t="s">
        <v>4</v>
      </c>
      <c r="D44" s="10" t="s">
        <v>5</v>
      </c>
      <c r="E44" s="15">
        <v>3.23</v>
      </c>
      <c r="F44" s="63">
        <f>ROUND(F43*E44,2)</f>
        <v>0.06</v>
      </c>
      <c r="G44" s="111"/>
      <c r="H44" s="111"/>
    </row>
    <row r="45" spans="1:8">
      <c r="A45" s="1"/>
      <c r="B45" s="19" t="s">
        <v>36</v>
      </c>
      <c r="C45" s="57" t="s">
        <v>37</v>
      </c>
      <c r="D45" s="14" t="s">
        <v>15</v>
      </c>
      <c r="E45" s="15">
        <v>3.62</v>
      </c>
      <c r="F45" s="63">
        <f>ROUND(F43*E45,2)</f>
        <v>0.06</v>
      </c>
      <c r="G45" s="111"/>
      <c r="H45" s="111"/>
    </row>
    <row r="46" spans="1:8">
      <c r="A46" s="1"/>
      <c r="B46" s="19"/>
      <c r="C46" s="17" t="s">
        <v>7</v>
      </c>
      <c r="D46" s="17" t="s">
        <v>8</v>
      </c>
      <c r="E46" s="15">
        <v>0.18</v>
      </c>
      <c r="F46" s="88">
        <f>E46*F43</f>
        <v>3.15E-3</v>
      </c>
      <c r="G46" s="111"/>
      <c r="H46" s="111"/>
    </row>
    <row r="47" spans="1:8">
      <c r="A47" s="1"/>
      <c r="B47" s="10" t="s">
        <v>53</v>
      </c>
      <c r="C47" s="14" t="s">
        <v>51</v>
      </c>
      <c r="D47" s="20" t="s">
        <v>6</v>
      </c>
      <c r="E47" s="15">
        <v>0.04</v>
      </c>
      <c r="F47" s="88">
        <f>E47*F43</f>
        <v>7.000000000000001E-4</v>
      </c>
      <c r="G47" s="111"/>
      <c r="H47" s="111"/>
    </row>
    <row r="48" spans="1:8" s="84" customFormat="1" ht="29.25" customHeight="1">
      <c r="A48" s="3">
        <v>10</v>
      </c>
      <c r="B48" s="16" t="s">
        <v>116</v>
      </c>
      <c r="C48" s="8" t="s">
        <v>117</v>
      </c>
      <c r="D48" s="21" t="s">
        <v>6</v>
      </c>
      <c r="E48" s="13"/>
      <c r="F48" s="13">
        <v>1.3</v>
      </c>
      <c r="G48" s="110"/>
      <c r="H48" s="110"/>
    </row>
    <row r="49" spans="1:8">
      <c r="A49" s="1"/>
      <c r="B49" s="19"/>
      <c r="C49" s="14" t="s">
        <v>4</v>
      </c>
      <c r="D49" s="10" t="s">
        <v>5</v>
      </c>
      <c r="E49" s="15">
        <v>0.89</v>
      </c>
      <c r="F49" s="15">
        <f>F48*E49</f>
        <v>1.157</v>
      </c>
      <c r="G49" s="111"/>
      <c r="H49" s="111"/>
    </row>
    <row r="50" spans="1:8">
      <c r="A50" s="1"/>
      <c r="B50" s="19"/>
      <c r="C50" s="17" t="s">
        <v>7</v>
      </c>
      <c r="D50" s="17" t="s">
        <v>8</v>
      </c>
      <c r="E50" s="11">
        <v>0.37</v>
      </c>
      <c r="F50" s="15">
        <f>E50*F48</f>
        <v>0.48099999999999998</v>
      </c>
      <c r="G50" s="111"/>
      <c r="H50" s="111"/>
    </row>
    <row r="51" spans="1:8">
      <c r="A51" s="1"/>
      <c r="B51" s="19"/>
      <c r="C51" s="14" t="s">
        <v>118</v>
      </c>
      <c r="D51" s="17" t="s">
        <v>6</v>
      </c>
      <c r="E51" s="15">
        <v>1.1499999999999999</v>
      </c>
      <c r="F51" s="15">
        <f>F48*E51</f>
        <v>1.4949999999999999</v>
      </c>
      <c r="G51" s="111"/>
      <c r="H51" s="111"/>
    </row>
    <row r="52" spans="1:8">
      <c r="A52" s="1"/>
      <c r="B52" s="19"/>
      <c r="C52" s="14" t="s">
        <v>13</v>
      </c>
      <c r="D52" s="1" t="s">
        <v>8</v>
      </c>
      <c r="E52" s="22">
        <v>0.41</v>
      </c>
      <c r="F52" s="22">
        <f>F48*E52</f>
        <v>0.53300000000000003</v>
      </c>
      <c r="G52" s="111"/>
      <c r="H52" s="111"/>
    </row>
    <row r="53" spans="1:8" s="89" customFormat="1" ht="32.25" customHeight="1">
      <c r="A53" s="6">
        <v>11</v>
      </c>
      <c r="B53" s="18" t="s">
        <v>119</v>
      </c>
      <c r="C53" s="23" t="s">
        <v>120</v>
      </c>
      <c r="D53" s="23" t="s">
        <v>6</v>
      </c>
      <c r="E53" s="24"/>
      <c r="F53" s="24">
        <v>11.3</v>
      </c>
      <c r="G53" s="110"/>
      <c r="H53" s="110"/>
    </row>
    <row r="54" spans="1:8" ht="14.25" customHeight="1">
      <c r="A54" s="1"/>
      <c r="B54" s="1"/>
      <c r="C54" s="14" t="s">
        <v>4</v>
      </c>
      <c r="D54" s="10" t="s">
        <v>5</v>
      </c>
      <c r="E54" s="11">
        <v>3.19</v>
      </c>
      <c r="F54" s="11">
        <f>ROUND(F53*E54,2)</f>
        <v>36.049999999999997</v>
      </c>
      <c r="G54" s="111"/>
      <c r="H54" s="111"/>
    </row>
    <row r="55" spans="1:8">
      <c r="A55" s="1"/>
      <c r="B55" s="1"/>
      <c r="C55" s="14" t="s">
        <v>121</v>
      </c>
      <c r="D55" s="14" t="s">
        <v>15</v>
      </c>
      <c r="E55" s="25">
        <v>0.42799999999999999</v>
      </c>
      <c r="F55" s="11">
        <f>ROUND(F53*E55,2)</f>
        <v>4.84</v>
      </c>
      <c r="G55" s="111"/>
      <c r="H55" s="111"/>
    </row>
    <row r="56" spans="1:8">
      <c r="A56" s="1"/>
      <c r="B56" s="1"/>
      <c r="C56" s="14" t="s">
        <v>7</v>
      </c>
      <c r="D56" s="14" t="s">
        <v>8</v>
      </c>
      <c r="E56" s="25">
        <v>0.83799999999999997</v>
      </c>
      <c r="F56" s="11">
        <f>F53*E56</f>
        <v>9.4694000000000003</v>
      </c>
      <c r="G56" s="111"/>
      <c r="H56" s="111"/>
    </row>
    <row r="57" spans="1:8">
      <c r="A57" s="1"/>
      <c r="B57" s="10"/>
      <c r="C57" s="14" t="s">
        <v>122</v>
      </c>
      <c r="D57" s="17" t="s">
        <v>6</v>
      </c>
      <c r="E57" s="11">
        <v>1.0149999999999999</v>
      </c>
      <c r="F57" s="11">
        <f>ROUND(F53*E57,2)</f>
        <v>11.47</v>
      </c>
      <c r="G57" s="111"/>
      <c r="H57" s="111"/>
    </row>
    <row r="58" spans="1:8">
      <c r="A58" s="1"/>
      <c r="B58" s="10"/>
      <c r="C58" s="14" t="s">
        <v>123</v>
      </c>
      <c r="D58" s="17" t="s">
        <v>6</v>
      </c>
      <c r="E58" s="26">
        <v>9.7000000000000003E-3</v>
      </c>
      <c r="F58" s="11">
        <f>F53*E58</f>
        <v>0.10961000000000001</v>
      </c>
      <c r="G58" s="111"/>
      <c r="H58" s="111"/>
    </row>
    <row r="59" spans="1:8">
      <c r="A59" s="1"/>
      <c r="B59" s="1"/>
      <c r="C59" s="14" t="s">
        <v>124</v>
      </c>
      <c r="D59" s="17" t="s">
        <v>6</v>
      </c>
      <c r="E59" s="26">
        <v>1.14E-2</v>
      </c>
      <c r="F59" s="11">
        <f>ROUND(F53*E59,2)</f>
        <v>0.13</v>
      </c>
      <c r="G59" s="111"/>
      <c r="H59" s="111"/>
    </row>
    <row r="60" spans="1:8">
      <c r="A60" s="1"/>
      <c r="B60" s="10"/>
      <c r="C60" s="14" t="s">
        <v>125</v>
      </c>
      <c r="D60" s="17" t="s">
        <v>6</v>
      </c>
      <c r="E60" s="26">
        <v>1.37E-2</v>
      </c>
      <c r="F60" s="11">
        <f>ROUND(F53*E60,2)</f>
        <v>0.15</v>
      </c>
      <c r="G60" s="111"/>
      <c r="H60" s="111"/>
    </row>
    <row r="61" spans="1:8">
      <c r="A61" s="1"/>
      <c r="B61" s="10"/>
      <c r="C61" s="14" t="s">
        <v>126</v>
      </c>
      <c r="D61" s="17" t="s">
        <v>6</v>
      </c>
      <c r="E61" s="26">
        <v>2.2000000000000001E-3</v>
      </c>
      <c r="F61" s="11">
        <f>F53*E61</f>
        <v>2.4860000000000004E-2</v>
      </c>
      <c r="G61" s="111"/>
      <c r="H61" s="111"/>
    </row>
    <row r="62" spans="1:8">
      <c r="A62" s="1"/>
      <c r="B62" s="10"/>
      <c r="C62" s="14" t="s">
        <v>127</v>
      </c>
      <c r="D62" s="17" t="s">
        <v>128</v>
      </c>
      <c r="E62" s="11">
        <v>0.25</v>
      </c>
      <c r="F62" s="11">
        <f>F53*E62</f>
        <v>2.8250000000000002</v>
      </c>
      <c r="G62" s="111"/>
      <c r="H62" s="111"/>
    </row>
    <row r="63" spans="1:8" ht="14.25" customHeight="1">
      <c r="A63" s="1"/>
      <c r="B63" s="10"/>
      <c r="C63" s="14" t="s">
        <v>129</v>
      </c>
      <c r="D63" s="17" t="s">
        <v>128</v>
      </c>
      <c r="E63" s="26">
        <v>0.51500000000000001</v>
      </c>
      <c r="F63" s="11">
        <f>F53*E63</f>
        <v>5.8195000000000006</v>
      </c>
      <c r="G63" s="111"/>
      <c r="H63" s="111"/>
    </row>
    <row r="64" spans="1:8">
      <c r="A64" s="1"/>
      <c r="B64" s="1"/>
      <c r="C64" s="14" t="s">
        <v>13</v>
      </c>
      <c r="D64" s="14" t="s">
        <v>8</v>
      </c>
      <c r="E64" s="25">
        <v>0.439</v>
      </c>
      <c r="F64" s="11">
        <f>ROUND(F53*E64,2)</f>
        <v>4.96</v>
      </c>
      <c r="G64" s="111"/>
      <c r="H64" s="111"/>
    </row>
    <row r="65" spans="1:8" s="84" customFormat="1" ht="30">
      <c r="A65" s="3">
        <v>12</v>
      </c>
      <c r="B65" s="16" t="s">
        <v>131</v>
      </c>
      <c r="C65" s="23" t="s">
        <v>132</v>
      </c>
      <c r="D65" s="8" t="s">
        <v>6</v>
      </c>
      <c r="E65" s="9"/>
      <c r="F65" s="9">
        <v>6.5</v>
      </c>
      <c r="G65" s="110"/>
      <c r="H65" s="110"/>
    </row>
    <row r="66" spans="1:8" ht="14.25" customHeight="1">
      <c r="A66" s="1"/>
      <c r="B66" s="1"/>
      <c r="C66" s="14" t="s">
        <v>4</v>
      </c>
      <c r="D66" s="10" t="s">
        <v>5</v>
      </c>
      <c r="E66" s="11">
        <v>5.18</v>
      </c>
      <c r="F66" s="11">
        <f>ROUND(F65*E66,2)</f>
        <v>33.67</v>
      </c>
      <c r="G66" s="111"/>
      <c r="H66" s="111"/>
    </row>
    <row r="67" spans="1:8">
      <c r="A67" s="1"/>
      <c r="B67" s="1"/>
      <c r="C67" s="14" t="s">
        <v>133</v>
      </c>
      <c r="D67" s="14" t="s">
        <v>15</v>
      </c>
      <c r="E67" s="25">
        <v>9.6000000000000002E-2</v>
      </c>
      <c r="F67" s="11">
        <f>ROUND(F65*E67,2)</f>
        <v>0.62</v>
      </c>
      <c r="G67" s="111"/>
      <c r="H67" s="111"/>
    </row>
    <row r="68" spans="1:8">
      <c r="A68" s="1"/>
      <c r="B68" s="1"/>
      <c r="C68" s="14" t="s">
        <v>7</v>
      </c>
      <c r="D68" s="14" t="s">
        <v>8</v>
      </c>
      <c r="E68" s="25">
        <v>0.23100000000000001</v>
      </c>
      <c r="F68" s="11">
        <f>ROUND(F65*E68,2)</f>
        <v>1.5</v>
      </c>
      <c r="G68" s="111"/>
      <c r="H68" s="111"/>
    </row>
    <row r="69" spans="1:8" ht="30">
      <c r="A69" s="10"/>
      <c r="B69" s="19" t="s">
        <v>134</v>
      </c>
      <c r="C69" s="1" t="s">
        <v>135</v>
      </c>
      <c r="D69" s="1" t="s">
        <v>16</v>
      </c>
      <c r="E69" s="11" t="s">
        <v>130</v>
      </c>
      <c r="F69" s="11">
        <v>5</v>
      </c>
      <c r="G69" s="111"/>
      <c r="H69" s="111"/>
    </row>
    <row r="70" spans="1:8">
      <c r="A70" s="1"/>
      <c r="B70" s="10"/>
      <c r="C70" s="14" t="s">
        <v>122</v>
      </c>
      <c r="D70" s="17" t="s">
        <v>6</v>
      </c>
      <c r="E70" s="25">
        <v>1.0149999999999999</v>
      </c>
      <c r="F70" s="11">
        <f>ROUND(F65*E70,2)</f>
        <v>6.6</v>
      </c>
      <c r="G70" s="111"/>
      <c r="H70" s="111"/>
    </row>
    <row r="71" spans="1:8">
      <c r="A71" s="1"/>
      <c r="B71" s="10"/>
      <c r="C71" s="14" t="s">
        <v>136</v>
      </c>
      <c r="D71" s="17" t="s">
        <v>6</v>
      </c>
      <c r="E71" s="26">
        <v>2.6599999999999999E-2</v>
      </c>
      <c r="F71" s="11">
        <f>F65*E71</f>
        <v>0.1729</v>
      </c>
      <c r="G71" s="111"/>
      <c r="H71" s="111"/>
    </row>
    <row r="72" spans="1:8">
      <c r="A72" s="1"/>
      <c r="B72" s="10"/>
      <c r="C72" s="14" t="s">
        <v>137</v>
      </c>
      <c r="D72" s="17" t="s">
        <v>14</v>
      </c>
      <c r="E72" s="11">
        <v>0.82</v>
      </c>
      <c r="F72" s="11">
        <f>F65*E72</f>
        <v>5.33</v>
      </c>
      <c r="G72" s="111"/>
      <c r="H72" s="111"/>
    </row>
    <row r="73" spans="1:8">
      <c r="A73" s="1"/>
      <c r="B73" s="1"/>
      <c r="C73" s="14" t="s">
        <v>123</v>
      </c>
      <c r="D73" s="17" t="s">
        <v>6</v>
      </c>
      <c r="E73" s="26">
        <v>6.9999999999999999E-4</v>
      </c>
      <c r="F73" s="11">
        <f>F65*E73</f>
        <v>4.5500000000000002E-3</v>
      </c>
      <c r="G73" s="111"/>
      <c r="H73" s="111"/>
    </row>
    <row r="74" spans="1:8">
      <c r="A74" s="1"/>
      <c r="B74" s="1"/>
      <c r="C74" s="14" t="s">
        <v>138</v>
      </c>
      <c r="D74" s="17" t="s">
        <v>6</v>
      </c>
      <c r="E74" s="26">
        <v>8.0000000000000004E-4</v>
      </c>
      <c r="F74" s="11">
        <f>ROUND(F65*E74,2)</f>
        <v>0.01</v>
      </c>
      <c r="G74" s="111"/>
      <c r="H74" s="111"/>
    </row>
    <row r="75" spans="1:8">
      <c r="A75" s="1"/>
      <c r="B75" s="1"/>
      <c r="C75" s="14" t="s">
        <v>139</v>
      </c>
      <c r="D75" s="17" t="s">
        <v>6</v>
      </c>
      <c r="E75" s="26">
        <v>8.0000000000000004E-4</v>
      </c>
      <c r="F75" s="11">
        <f>ROUND(F65*E75,2)</f>
        <v>0.01</v>
      </c>
      <c r="G75" s="111"/>
      <c r="H75" s="111"/>
    </row>
    <row r="76" spans="1:8">
      <c r="A76" s="1"/>
      <c r="B76" s="1"/>
      <c r="C76" s="14" t="s">
        <v>140</v>
      </c>
      <c r="D76" s="17" t="s">
        <v>6</v>
      </c>
      <c r="E76" s="26">
        <v>1.7399999999999999E-2</v>
      </c>
      <c r="F76" s="11">
        <f>F65*E76</f>
        <v>0.11309999999999999</v>
      </c>
      <c r="G76" s="111"/>
      <c r="H76" s="111"/>
    </row>
    <row r="77" spans="1:8">
      <c r="A77" s="1"/>
      <c r="B77" s="10"/>
      <c r="C77" s="14" t="s">
        <v>127</v>
      </c>
      <c r="D77" s="17" t="s">
        <v>128</v>
      </c>
      <c r="E77" s="11">
        <v>0.49</v>
      </c>
      <c r="F77" s="11">
        <f>F65*E77</f>
        <v>3.1850000000000001</v>
      </c>
      <c r="G77" s="111"/>
      <c r="H77" s="111"/>
    </row>
    <row r="78" spans="1:8">
      <c r="A78" s="1"/>
      <c r="B78" s="1"/>
      <c r="C78" s="14" t="s">
        <v>13</v>
      </c>
      <c r="D78" s="14" t="s">
        <v>8</v>
      </c>
      <c r="E78" s="25">
        <v>0.61199999999999999</v>
      </c>
      <c r="F78" s="11">
        <f>ROUND(F65*E78,2)</f>
        <v>3.98</v>
      </c>
      <c r="G78" s="111"/>
      <c r="H78" s="111"/>
    </row>
    <row r="79" spans="1:8" s="84" customFormat="1" ht="24.75" customHeight="1">
      <c r="A79" s="122">
        <v>13</v>
      </c>
      <c r="B79" s="136" t="s">
        <v>141</v>
      </c>
      <c r="C79" s="132" t="s">
        <v>142</v>
      </c>
      <c r="D79" s="8" t="s">
        <v>14</v>
      </c>
      <c r="E79" s="9"/>
      <c r="F79" s="9">
        <v>39</v>
      </c>
      <c r="G79" s="110"/>
      <c r="H79" s="110"/>
    </row>
    <row r="80" spans="1:8" s="84" customFormat="1" ht="25.5" customHeight="1">
      <c r="A80" s="123"/>
      <c r="B80" s="137"/>
      <c r="C80" s="133"/>
      <c r="D80" s="12" t="s">
        <v>143</v>
      </c>
      <c r="E80" s="13"/>
      <c r="F80" s="27">
        <f>F79/100</f>
        <v>0.39</v>
      </c>
      <c r="G80" s="110"/>
      <c r="H80" s="110"/>
    </row>
    <row r="81" spans="1:8">
      <c r="A81" s="1"/>
      <c r="B81" s="10"/>
      <c r="C81" s="14" t="s">
        <v>4</v>
      </c>
      <c r="D81" s="10" t="s">
        <v>5</v>
      </c>
      <c r="E81" s="11">
        <v>33.6</v>
      </c>
      <c r="F81" s="11">
        <f>ROUND(F80*E81,2)</f>
        <v>13.1</v>
      </c>
      <c r="G81" s="111"/>
      <c r="H81" s="111"/>
    </row>
    <row r="82" spans="1:8">
      <c r="A82" s="1"/>
      <c r="B82" s="10"/>
      <c r="C82" s="17" t="s">
        <v>7</v>
      </c>
      <c r="D82" s="17" t="s">
        <v>8</v>
      </c>
      <c r="E82" s="11">
        <v>1.5</v>
      </c>
      <c r="F82" s="11">
        <f>ROUND(F80*E82,2)</f>
        <v>0.59</v>
      </c>
      <c r="G82" s="111"/>
      <c r="H82" s="111"/>
    </row>
    <row r="83" spans="1:8">
      <c r="A83" s="1"/>
      <c r="B83" s="10" t="s">
        <v>144</v>
      </c>
      <c r="C83" s="14" t="s">
        <v>145</v>
      </c>
      <c r="D83" s="17" t="s">
        <v>9</v>
      </c>
      <c r="E83" s="28">
        <v>0.24</v>
      </c>
      <c r="F83" s="11">
        <f>ROUND(F80*E83,2)</f>
        <v>0.09</v>
      </c>
      <c r="G83" s="111"/>
      <c r="H83" s="111"/>
    </row>
    <row r="84" spans="1:8">
      <c r="A84" s="1"/>
      <c r="B84" s="19"/>
      <c r="C84" s="47" t="s">
        <v>13</v>
      </c>
      <c r="D84" s="17" t="s">
        <v>8</v>
      </c>
      <c r="E84" s="28">
        <v>2.2799999999999998</v>
      </c>
      <c r="F84" s="11">
        <f>ROUND(F80*E84,2)</f>
        <v>0.89</v>
      </c>
      <c r="G84" s="111"/>
      <c r="H84" s="111"/>
    </row>
    <row r="85" spans="1:8" s="84" customFormat="1" ht="25.5" customHeight="1">
      <c r="A85" s="122">
        <v>14</v>
      </c>
      <c r="B85" s="132" t="s">
        <v>146</v>
      </c>
      <c r="C85" s="134" t="s">
        <v>147</v>
      </c>
      <c r="D85" s="21" t="s">
        <v>6</v>
      </c>
      <c r="E85" s="13"/>
      <c r="F85" s="13">
        <v>6.4</v>
      </c>
      <c r="G85" s="110"/>
      <c r="H85" s="110"/>
    </row>
    <row r="86" spans="1:8" s="84" customFormat="1" ht="26.25" customHeight="1">
      <c r="A86" s="123"/>
      <c r="B86" s="133"/>
      <c r="C86" s="135"/>
      <c r="D86" s="12" t="s">
        <v>58</v>
      </c>
      <c r="E86" s="13"/>
      <c r="F86" s="27">
        <f>F85/1000</f>
        <v>6.4000000000000003E-3</v>
      </c>
      <c r="G86" s="110"/>
      <c r="H86" s="110"/>
    </row>
    <row r="87" spans="1:8">
      <c r="A87" s="1"/>
      <c r="B87" s="10"/>
      <c r="C87" s="14" t="s">
        <v>4</v>
      </c>
      <c r="D87" s="10" t="s">
        <v>5</v>
      </c>
      <c r="E87" s="28">
        <v>13.2</v>
      </c>
      <c r="F87" s="28">
        <f>ROUND(F86*E87,2)</f>
        <v>0.08</v>
      </c>
      <c r="G87" s="111"/>
      <c r="H87" s="111"/>
    </row>
    <row r="88" spans="1:8">
      <c r="A88" s="1"/>
      <c r="B88" s="10" t="s">
        <v>39</v>
      </c>
      <c r="C88" s="1" t="s">
        <v>111</v>
      </c>
      <c r="D88" s="1" t="s">
        <v>15</v>
      </c>
      <c r="E88" s="28">
        <v>29.7</v>
      </c>
      <c r="F88" s="28">
        <f>ROUND(F86*E88,2)</f>
        <v>0.19</v>
      </c>
      <c r="G88" s="111"/>
      <c r="H88" s="111"/>
    </row>
    <row r="89" spans="1:8">
      <c r="A89" s="1"/>
      <c r="B89" s="10"/>
      <c r="C89" s="14" t="s">
        <v>118</v>
      </c>
      <c r="D89" s="17" t="s">
        <v>6</v>
      </c>
      <c r="E89" s="15">
        <v>1220</v>
      </c>
      <c r="F89" s="15">
        <f>ROUND(F86*E89,2)</f>
        <v>7.81</v>
      </c>
      <c r="G89" s="111"/>
      <c r="H89" s="111"/>
    </row>
    <row r="90" spans="1:8" ht="25.5" customHeight="1">
      <c r="A90" s="115" t="s">
        <v>148</v>
      </c>
      <c r="B90" s="115"/>
      <c r="C90" s="115"/>
      <c r="D90" s="115"/>
      <c r="E90" s="115"/>
      <c r="F90" s="115"/>
      <c r="G90" s="115"/>
      <c r="H90" s="116"/>
    </row>
    <row r="91" spans="1:8" s="84" customFormat="1" ht="32.25" customHeight="1">
      <c r="A91" s="122">
        <v>15</v>
      </c>
      <c r="B91" s="136" t="s">
        <v>114</v>
      </c>
      <c r="C91" s="130" t="s">
        <v>149</v>
      </c>
      <c r="D91" s="21" t="s">
        <v>6</v>
      </c>
      <c r="E91" s="30"/>
      <c r="F91" s="30">
        <v>18</v>
      </c>
      <c r="G91" s="9"/>
      <c r="H91" s="9"/>
    </row>
    <row r="92" spans="1:8" s="84" customFormat="1" ht="28.5" customHeight="1">
      <c r="A92" s="123"/>
      <c r="B92" s="137"/>
      <c r="C92" s="131"/>
      <c r="D92" s="12" t="s">
        <v>58</v>
      </c>
      <c r="E92" s="13"/>
      <c r="F92" s="27">
        <f>F91/1000</f>
        <v>1.7999999999999999E-2</v>
      </c>
      <c r="G92" s="9"/>
      <c r="H92" s="9"/>
    </row>
    <row r="93" spans="1:8">
      <c r="A93" s="1"/>
      <c r="B93" s="10"/>
      <c r="C93" s="14" t="s">
        <v>4</v>
      </c>
      <c r="D93" s="10" t="s">
        <v>5</v>
      </c>
      <c r="E93" s="15">
        <v>20</v>
      </c>
      <c r="F93" s="15">
        <f>E93*F92</f>
        <v>0.36</v>
      </c>
      <c r="G93" s="15"/>
      <c r="H93" s="15"/>
    </row>
    <row r="94" spans="1:8">
      <c r="A94" s="1"/>
      <c r="B94" s="10" t="s">
        <v>39</v>
      </c>
      <c r="C94" s="1" t="s">
        <v>111</v>
      </c>
      <c r="D94" s="1" t="s">
        <v>15</v>
      </c>
      <c r="E94" s="15">
        <v>44.8</v>
      </c>
      <c r="F94" s="15">
        <f>E94*F92</f>
        <v>0.80639999999999989</v>
      </c>
      <c r="G94" s="15"/>
      <c r="H94" s="15"/>
    </row>
    <row r="95" spans="1:8">
      <c r="A95" s="1"/>
      <c r="B95" s="10"/>
      <c r="C95" s="1" t="s">
        <v>7</v>
      </c>
      <c r="D95" s="20" t="s">
        <v>8</v>
      </c>
      <c r="E95" s="15">
        <v>2.1</v>
      </c>
      <c r="F95" s="15">
        <f>E95*F92</f>
        <v>3.78E-2</v>
      </c>
      <c r="G95" s="15"/>
      <c r="H95" s="15"/>
    </row>
    <row r="96" spans="1:8">
      <c r="A96" s="1"/>
      <c r="B96" s="10" t="s">
        <v>115</v>
      </c>
      <c r="C96" s="14" t="s">
        <v>113</v>
      </c>
      <c r="D96" s="1" t="s">
        <v>6</v>
      </c>
      <c r="E96" s="15">
        <v>0.05</v>
      </c>
      <c r="F96" s="15">
        <f>E96*F92</f>
        <v>8.9999999999999998E-4</v>
      </c>
      <c r="G96" s="15"/>
      <c r="H96" s="15"/>
    </row>
    <row r="97" spans="1:8" s="91" customFormat="1" ht="34.5" customHeight="1">
      <c r="A97" s="32">
        <v>16</v>
      </c>
      <c r="B97" s="33" t="s">
        <v>150</v>
      </c>
      <c r="C97" s="90" t="s">
        <v>151</v>
      </c>
      <c r="D97" s="34" t="s">
        <v>152</v>
      </c>
      <c r="E97" s="34"/>
      <c r="F97" s="34">
        <v>1.8</v>
      </c>
      <c r="G97" s="13"/>
      <c r="H97" s="13"/>
    </row>
    <row r="98" spans="1:8" s="92" customFormat="1">
      <c r="A98" s="35"/>
      <c r="B98" s="33"/>
      <c r="C98" s="35" t="s">
        <v>110</v>
      </c>
      <c r="D98" s="29" t="s">
        <v>5</v>
      </c>
      <c r="E98" s="31">
        <v>2.93</v>
      </c>
      <c r="F98" s="31">
        <f>ROUND(F97*E98,2)</f>
        <v>5.27</v>
      </c>
      <c r="G98" s="15"/>
      <c r="H98" s="15"/>
    </row>
    <row r="99" spans="1:8" s="84" customFormat="1" ht="31.5" customHeight="1">
      <c r="A99" s="3">
        <v>17</v>
      </c>
      <c r="B99" s="16" t="s">
        <v>116</v>
      </c>
      <c r="C99" s="8" t="s">
        <v>165</v>
      </c>
      <c r="D99" s="21" t="s">
        <v>6</v>
      </c>
      <c r="E99" s="13"/>
      <c r="F99" s="13">
        <v>4.8</v>
      </c>
      <c r="G99" s="13"/>
      <c r="H99" s="13"/>
    </row>
    <row r="100" spans="1:8">
      <c r="A100" s="1"/>
      <c r="B100" s="19"/>
      <c r="C100" s="14" t="s">
        <v>4</v>
      </c>
      <c r="D100" s="10" t="s">
        <v>5</v>
      </c>
      <c r="E100" s="15">
        <v>0.89</v>
      </c>
      <c r="F100" s="15">
        <f>F99*E100</f>
        <v>4.2720000000000002</v>
      </c>
      <c r="G100" s="15"/>
      <c r="H100" s="15"/>
    </row>
    <row r="101" spans="1:8">
      <c r="A101" s="1"/>
      <c r="B101" s="19"/>
      <c r="C101" s="17" t="s">
        <v>7</v>
      </c>
      <c r="D101" s="17" t="s">
        <v>8</v>
      </c>
      <c r="E101" s="11">
        <v>0.37</v>
      </c>
      <c r="F101" s="15">
        <f>E101*F99</f>
        <v>1.776</v>
      </c>
      <c r="G101" s="15"/>
      <c r="H101" s="15"/>
    </row>
    <row r="102" spans="1:8">
      <c r="A102" s="1"/>
      <c r="B102" s="19"/>
      <c r="C102" s="14" t="s">
        <v>118</v>
      </c>
      <c r="D102" s="17" t="s">
        <v>6</v>
      </c>
      <c r="E102" s="15">
        <v>1.1499999999999999</v>
      </c>
      <c r="F102" s="15">
        <f>F99*E102</f>
        <v>5.52</v>
      </c>
      <c r="G102" s="15"/>
      <c r="H102" s="15"/>
    </row>
    <row r="103" spans="1:8">
      <c r="A103" s="1"/>
      <c r="B103" s="19"/>
      <c r="C103" s="14" t="s">
        <v>13</v>
      </c>
      <c r="D103" s="1" t="s">
        <v>8</v>
      </c>
      <c r="E103" s="22">
        <v>0.41</v>
      </c>
      <c r="F103" s="22">
        <f>F99*E103</f>
        <v>1.9679999999999997</v>
      </c>
      <c r="G103" s="15"/>
      <c r="H103" s="15"/>
    </row>
    <row r="104" spans="1:8" s="91" customFormat="1" ht="25.5" customHeight="1">
      <c r="A104" s="138">
        <v>18</v>
      </c>
      <c r="B104" s="140" t="s">
        <v>153</v>
      </c>
      <c r="C104" s="142" t="s">
        <v>154</v>
      </c>
      <c r="D104" s="36" t="s">
        <v>155</v>
      </c>
      <c r="E104" s="37"/>
      <c r="F104" s="37">
        <v>13</v>
      </c>
      <c r="G104" s="13"/>
      <c r="H104" s="13"/>
    </row>
    <row r="105" spans="1:8" s="91" customFormat="1" ht="25.5" customHeight="1">
      <c r="A105" s="139"/>
      <c r="B105" s="141"/>
      <c r="C105" s="143"/>
      <c r="D105" s="36" t="s">
        <v>6</v>
      </c>
      <c r="E105" s="37">
        <v>1.5</v>
      </c>
      <c r="F105" s="37">
        <f>E105*F104</f>
        <v>19.5</v>
      </c>
      <c r="G105" s="13"/>
      <c r="H105" s="13"/>
    </row>
    <row r="106" spans="1:8" s="92" customFormat="1">
      <c r="A106" s="35"/>
      <c r="B106" s="39"/>
      <c r="C106" s="31" t="s">
        <v>4</v>
      </c>
      <c r="D106" s="40" t="s">
        <v>5</v>
      </c>
      <c r="E106" s="41">
        <v>3.1</v>
      </c>
      <c r="F106" s="42">
        <f>E106*F105</f>
        <v>60.45</v>
      </c>
      <c r="G106" s="15"/>
      <c r="H106" s="15"/>
    </row>
    <row r="107" spans="1:8" s="92" customFormat="1">
      <c r="A107" s="35"/>
      <c r="B107" s="39" t="s">
        <v>156</v>
      </c>
      <c r="C107" s="93" t="s">
        <v>157</v>
      </c>
      <c r="D107" s="40" t="s">
        <v>155</v>
      </c>
      <c r="E107" s="42">
        <v>1</v>
      </c>
      <c r="F107" s="42">
        <f>E107*F104</f>
        <v>13</v>
      </c>
      <c r="G107" s="15"/>
      <c r="H107" s="15"/>
    </row>
    <row r="108" spans="1:8" s="94" customFormat="1">
      <c r="A108" s="35"/>
      <c r="B108" s="39" t="s">
        <v>158</v>
      </c>
      <c r="C108" s="35" t="s">
        <v>159</v>
      </c>
      <c r="D108" s="29" t="s">
        <v>128</v>
      </c>
      <c r="E108" s="42">
        <v>1.1499999999999999</v>
      </c>
      <c r="F108" s="42">
        <f>E108*F105</f>
        <v>22.424999999999997</v>
      </c>
      <c r="G108" s="15"/>
      <c r="H108" s="15"/>
    </row>
    <row r="109" spans="1:8" s="91" customFormat="1" ht="29.25" customHeight="1">
      <c r="A109" s="138">
        <v>19</v>
      </c>
      <c r="B109" s="140" t="s">
        <v>153</v>
      </c>
      <c r="C109" s="142" t="s">
        <v>160</v>
      </c>
      <c r="D109" s="36" t="s">
        <v>155</v>
      </c>
      <c r="E109" s="37"/>
      <c r="F109" s="37">
        <v>19</v>
      </c>
      <c r="G109" s="13"/>
      <c r="H109" s="13"/>
    </row>
    <row r="110" spans="1:8" s="91" customFormat="1" ht="25.5" customHeight="1">
      <c r="A110" s="139"/>
      <c r="B110" s="141"/>
      <c r="C110" s="143"/>
      <c r="D110" s="36" t="s">
        <v>6</v>
      </c>
      <c r="E110" s="37">
        <v>2</v>
      </c>
      <c r="F110" s="37">
        <f>E110*F109</f>
        <v>38</v>
      </c>
      <c r="G110" s="13"/>
      <c r="H110" s="13"/>
    </row>
    <row r="111" spans="1:8" s="92" customFormat="1">
      <c r="A111" s="35"/>
      <c r="B111" s="39"/>
      <c r="C111" s="31" t="s">
        <v>4</v>
      </c>
      <c r="D111" s="40" t="s">
        <v>5</v>
      </c>
      <c r="E111" s="41">
        <v>3.1</v>
      </c>
      <c r="F111" s="42">
        <f>E111*F110</f>
        <v>117.8</v>
      </c>
      <c r="G111" s="15"/>
      <c r="H111" s="15"/>
    </row>
    <row r="112" spans="1:8" s="92" customFormat="1">
      <c r="A112" s="35"/>
      <c r="B112" s="39" t="s">
        <v>161</v>
      </c>
      <c r="C112" s="93" t="s">
        <v>162</v>
      </c>
      <c r="D112" s="40" t="s">
        <v>155</v>
      </c>
      <c r="E112" s="42">
        <v>1</v>
      </c>
      <c r="F112" s="42">
        <f>E112*F109</f>
        <v>19</v>
      </c>
      <c r="G112" s="15"/>
      <c r="H112" s="15"/>
    </row>
    <row r="113" spans="1:8" s="94" customFormat="1">
      <c r="A113" s="35"/>
      <c r="B113" s="39" t="s">
        <v>158</v>
      </c>
      <c r="C113" s="35" t="s">
        <v>159</v>
      </c>
      <c r="D113" s="29" t="s">
        <v>128</v>
      </c>
      <c r="E113" s="42">
        <v>1.1499999999999999</v>
      </c>
      <c r="F113" s="42">
        <f>E113*F110</f>
        <v>43.699999999999996</v>
      </c>
      <c r="G113" s="15"/>
      <c r="H113" s="15"/>
    </row>
    <row r="114" spans="1:8" s="95" customFormat="1" ht="24.75" customHeight="1">
      <c r="A114" s="43">
        <v>20</v>
      </c>
      <c r="B114" s="33" t="s">
        <v>163</v>
      </c>
      <c r="C114" s="90" t="s">
        <v>164</v>
      </c>
      <c r="D114" s="44" t="s">
        <v>6</v>
      </c>
      <c r="E114" s="37"/>
      <c r="F114" s="38">
        <v>57.5</v>
      </c>
      <c r="G114" s="13"/>
      <c r="H114" s="13"/>
    </row>
    <row r="115" spans="1:8" ht="27.75" customHeight="1">
      <c r="A115" s="115" t="s">
        <v>91</v>
      </c>
      <c r="B115" s="115"/>
      <c r="C115" s="115"/>
      <c r="D115" s="115"/>
      <c r="E115" s="115"/>
      <c r="F115" s="115"/>
      <c r="G115" s="115"/>
      <c r="H115" s="116"/>
    </row>
    <row r="116" spans="1:8" s="84" customFormat="1" ht="24.75" customHeight="1">
      <c r="A116" s="122">
        <v>21</v>
      </c>
      <c r="B116" s="120" t="s">
        <v>23</v>
      </c>
      <c r="C116" s="126" t="s">
        <v>93</v>
      </c>
      <c r="D116" s="12" t="s">
        <v>6</v>
      </c>
      <c r="E116" s="13"/>
      <c r="F116" s="4">
        <v>105.8</v>
      </c>
      <c r="G116" s="110"/>
      <c r="H116" s="110"/>
    </row>
    <row r="117" spans="1:8" s="84" customFormat="1" ht="25.5" customHeight="1">
      <c r="A117" s="123"/>
      <c r="B117" s="121"/>
      <c r="C117" s="127"/>
      <c r="D117" s="12" t="s">
        <v>58</v>
      </c>
      <c r="E117" s="13"/>
      <c r="F117" s="4">
        <f>F116/1000</f>
        <v>0.10579999999999999</v>
      </c>
      <c r="G117" s="110"/>
      <c r="H117" s="110"/>
    </row>
    <row r="118" spans="1:8">
      <c r="A118" s="1"/>
      <c r="B118" s="10" t="s">
        <v>38</v>
      </c>
      <c r="C118" s="47" t="s">
        <v>59</v>
      </c>
      <c r="D118" s="14" t="s">
        <v>15</v>
      </c>
      <c r="E118" s="15">
        <v>22.4</v>
      </c>
      <c r="F118" s="63">
        <f>ROUND(E118*F117,2)</f>
        <v>2.37</v>
      </c>
      <c r="G118" s="111"/>
      <c r="H118" s="111"/>
    </row>
    <row r="119" spans="1:8" s="84" customFormat="1" ht="24.75" customHeight="1">
      <c r="A119" s="122">
        <v>22</v>
      </c>
      <c r="B119" s="16" t="s">
        <v>0</v>
      </c>
      <c r="C119" s="128" t="s">
        <v>11</v>
      </c>
      <c r="D119" s="12" t="s">
        <v>6</v>
      </c>
      <c r="E119" s="13"/>
      <c r="F119" s="4">
        <f>F116</f>
        <v>105.8</v>
      </c>
      <c r="G119" s="110"/>
      <c r="H119" s="110"/>
    </row>
    <row r="120" spans="1:8" s="84" customFormat="1" ht="25.5" customHeight="1">
      <c r="A120" s="123"/>
      <c r="B120" s="16" t="s">
        <v>60</v>
      </c>
      <c r="C120" s="129"/>
      <c r="D120" s="12" t="s">
        <v>58</v>
      </c>
      <c r="E120" s="13"/>
      <c r="F120" s="4">
        <f>F119/1000</f>
        <v>0.10579999999999999</v>
      </c>
      <c r="G120" s="110"/>
      <c r="H120" s="110"/>
    </row>
    <row r="121" spans="1:8">
      <c r="A121" s="1"/>
      <c r="B121" s="10"/>
      <c r="C121" s="14" t="s">
        <v>4</v>
      </c>
      <c r="D121" s="10" t="s">
        <v>5</v>
      </c>
      <c r="E121" s="15">
        <f>1.1*15.5</f>
        <v>17.05</v>
      </c>
      <c r="F121" s="63">
        <f>ROUND(E121*F120,2)</f>
        <v>1.8</v>
      </c>
      <c r="G121" s="111"/>
      <c r="H121" s="111"/>
    </row>
    <row r="122" spans="1:8">
      <c r="A122" s="1"/>
      <c r="B122" s="10" t="s">
        <v>39</v>
      </c>
      <c r="C122" s="57" t="s">
        <v>40</v>
      </c>
      <c r="D122" s="14" t="s">
        <v>15</v>
      </c>
      <c r="E122" s="15">
        <f>1.1*34.7</f>
        <v>38.170000000000009</v>
      </c>
      <c r="F122" s="63">
        <f>ROUND(E122*F120,2)</f>
        <v>4.04</v>
      </c>
      <c r="G122" s="111"/>
      <c r="H122" s="111"/>
    </row>
    <row r="123" spans="1:8">
      <c r="A123" s="1"/>
      <c r="B123" s="10"/>
      <c r="C123" s="17" t="s">
        <v>7</v>
      </c>
      <c r="D123" s="17" t="s">
        <v>8</v>
      </c>
      <c r="E123" s="15">
        <f>1.1*2.09</f>
        <v>2.2989999999999999</v>
      </c>
      <c r="F123" s="63">
        <f>ROUND(E123*F120,2)</f>
        <v>0.24</v>
      </c>
      <c r="G123" s="111"/>
      <c r="H123" s="111"/>
    </row>
    <row r="124" spans="1:8">
      <c r="A124" s="1"/>
      <c r="B124" s="10" t="s">
        <v>53</v>
      </c>
      <c r="C124" s="14" t="s">
        <v>51</v>
      </c>
      <c r="D124" s="1" t="s">
        <v>6</v>
      </c>
      <c r="E124" s="15">
        <f>1.1*0.04</f>
        <v>4.4000000000000004E-2</v>
      </c>
      <c r="F124" s="88">
        <f>E124*F117</f>
        <v>4.6552E-3</v>
      </c>
      <c r="G124" s="111"/>
      <c r="H124" s="111"/>
    </row>
    <row r="125" spans="1:8" s="84" customFormat="1" ht="30">
      <c r="A125" s="3">
        <v>23</v>
      </c>
      <c r="B125" s="18" t="s">
        <v>70</v>
      </c>
      <c r="C125" s="23" t="s">
        <v>71</v>
      </c>
      <c r="D125" s="3" t="s">
        <v>6</v>
      </c>
      <c r="E125" s="13"/>
      <c r="F125" s="4">
        <v>10.6</v>
      </c>
      <c r="G125" s="110"/>
      <c r="H125" s="110"/>
    </row>
    <row r="126" spans="1:8">
      <c r="A126" s="1"/>
      <c r="B126" s="19"/>
      <c r="C126" s="14" t="s">
        <v>4</v>
      </c>
      <c r="D126" s="10" t="s">
        <v>5</v>
      </c>
      <c r="E126" s="15">
        <v>2.93</v>
      </c>
      <c r="F126" s="63">
        <f>F125*E126</f>
        <v>31.058</v>
      </c>
      <c r="G126" s="111"/>
      <c r="H126" s="111"/>
    </row>
    <row r="127" spans="1:8" s="84" customFormat="1" ht="26.25" customHeight="1">
      <c r="A127" s="122">
        <v>24</v>
      </c>
      <c r="B127" s="120" t="s">
        <v>1</v>
      </c>
      <c r="C127" s="130" t="s">
        <v>12</v>
      </c>
      <c r="D127" s="12" t="s">
        <v>6</v>
      </c>
      <c r="E127" s="13"/>
      <c r="F127" s="4">
        <f>F119+F125</f>
        <v>116.39999999999999</v>
      </c>
      <c r="G127" s="110"/>
      <c r="H127" s="110"/>
    </row>
    <row r="128" spans="1:8" s="84" customFormat="1" ht="24.75" customHeight="1">
      <c r="A128" s="123"/>
      <c r="B128" s="121"/>
      <c r="C128" s="131"/>
      <c r="D128" s="12" t="s">
        <v>58</v>
      </c>
      <c r="E128" s="13"/>
      <c r="F128" s="4">
        <f>F127/1000</f>
        <v>0.11639999999999999</v>
      </c>
      <c r="G128" s="110"/>
      <c r="H128" s="110"/>
    </row>
    <row r="129" spans="1:8">
      <c r="A129" s="1"/>
      <c r="B129" s="19"/>
      <c r="C129" s="14" t="s">
        <v>4</v>
      </c>
      <c r="D129" s="10" t="s">
        <v>5</v>
      </c>
      <c r="E129" s="15">
        <v>3.23</v>
      </c>
      <c r="F129" s="63">
        <f>ROUND(F128*E129,2)</f>
        <v>0.38</v>
      </c>
      <c r="G129" s="111"/>
      <c r="H129" s="111"/>
    </row>
    <row r="130" spans="1:8">
      <c r="A130" s="1"/>
      <c r="B130" s="19" t="s">
        <v>36</v>
      </c>
      <c r="C130" s="57" t="s">
        <v>37</v>
      </c>
      <c r="D130" s="14" t="s">
        <v>15</v>
      </c>
      <c r="E130" s="15">
        <v>3.62</v>
      </c>
      <c r="F130" s="63">
        <f>ROUND(F128*E130,2)</f>
        <v>0.42</v>
      </c>
      <c r="G130" s="111"/>
      <c r="H130" s="111"/>
    </row>
    <row r="131" spans="1:8">
      <c r="A131" s="1"/>
      <c r="B131" s="19"/>
      <c r="C131" s="17" t="s">
        <v>7</v>
      </c>
      <c r="D131" s="17" t="s">
        <v>8</v>
      </c>
      <c r="E131" s="15">
        <v>0.18</v>
      </c>
      <c r="F131" s="63">
        <f>ROUND(F128*E131,2)</f>
        <v>0.02</v>
      </c>
      <c r="G131" s="111"/>
      <c r="H131" s="111"/>
    </row>
    <row r="132" spans="1:8">
      <c r="A132" s="1"/>
      <c r="B132" s="10" t="s">
        <v>53</v>
      </c>
      <c r="C132" s="14" t="s">
        <v>51</v>
      </c>
      <c r="D132" s="20" t="s">
        <v>6</v>
      </c>
      <c r="E132" s="15">
        <v>0.04</v>
      </c>
      <c r="F132" s="88">
        <f>E132*F128</f>
        <v>4.6559999999999995E-3</v>
      </c>
      <c r="G132" s="111"/>
      <c r="H132" s="111"/>
    </row>
    <row r="133" spans="1:8" s="96" customFormat="1" ht="30">
      <c r="A133" s="45">
        <v>25</v>
      </c>
      <c r="B133" s="18" t="s">
        <v>100</v>
      </c>
      <c r="C133" s="23" t="s">
        <v>108</v>
      </c>
      <c r="D133" s="23" t="s">
        <v>101</v>
      </c>
      <c r="E133" s="4"/>
      <c r="F133" s="4">
        <f>45/100</f>
        <v>0.45</v>
      </c>
      <c r="G133" s="110"/>
      <c r="H133" s="110"/>
    </row>
    <row r="134" spans="1:8" s="96" customFormat="1">
      <c r="A134" s="45"/>
      <c r="B134" s="19"/>
      <c r="C134" s="48" t="s">
        <v>102</v>
      </c>
      <c r="D134" s="46" t="s">
        <v>5</v>
      </c>
      <c r="E134" s="63">
        <v>15</v>
      </c>
      <c r="F134" s="63">
        <f>ROUND(F133*E134,2)</f>
        <v>6.75</v>
      </c>
      <c r="G134" s="111"/>
      <c r="H134" s="111"/>
    </row>
    <row r="135" spans="1:8" s="96" customFormat="1">
      <c r="A135" s="45"/>
      <c r="B135" s="19"/>
      <c r="C135" s="47" t="s">
        <v>105</v>
      </c>
      <c r="D135" s="47" t="s">
        <v>97</v>
      </c>
      <c r="E135" s="63">
        <v>2.73</v>
      </c>
      <c r="F135" s="63">
        <f>ROUND(F133*E135,2)</f>
        <v>1.23</v>
      </c>
      <c r="G135" s="111"/>
      <c r="H135" s="111"/>
    </row>
    <row r="136" spans="1:8" s="96" customFormat="1">
      <c r="A136" s="45"/>
      <c r="B136" s="18"/>
      <c r="C136" s="47" t="s">
        <v>106</v>
      </c>
      <c r="D136" s="48" t="s">
        <v>6</v>
      </c>
      <c r="E136" s="63">
        <v>122</v>
      </c>
      <c r="F136" s="63">
        <f>ROUND(F133*E136,2)</f>
        <v>54.9</v>
      </c>
      <c r="G136" s="111"/>
      <c r="H136" s="111"/>
    </row>
    <row r="137" spans="1:8" s="100" customFormat="1" ht="28.5" customHeight="1">
      <c r="A137" s="49">
        <v>26</v>
      </c>
      <c r="B137" s="49" t="s">
        <v>73</v>
      </c>
      <c r="C137" s="49" t="s">
        <v>92</v>
      </c>
      <c r="D137" s="49" t="s">
        <v>87</v>
      </c>
      <c r="E137" s="49"/>
      <c r="F137" s="97">
        <f>45/100</f>
        <v>0.45</v>
      </c>
      <c r="G137" s="110"/>
      <c r="H137" s="110"/>
    </row>
    <row r="138" spans="1:8" s="100" customFormat="1">
      <c r="A138" s="50"/>
      <c r="B138" s="51" t="s">
        <v>74</v>
      </c>
      <c r="C138" s="52" t="s">
        <v>4</v>
      </c>
      <c r="D138" s="52" t="s">
        <v>5</v>
      </c>
      <c r="E138" s="52">
        <v>137</v>
      </c>
      <c r="F138" s="99">
        <f>E138*F137</f>
        <v>61.65</v>
      </c>
      <c r="G138" s="111"/>
      <c r="H138" s="111"/>
    </row>
    <row r="139" spans="1:8" s="100" customFormat="1">
      <c r="A139" s="50"/>
      <c r="B139" s="51" t="s">
        <v>75</v>
      </c>
      <c r="C139" s="52" t="s">
        <v>7</v>
      </c>
      <c r="D139" s="52" t="s">
        <v>8</v>
      </c>
      <c r="E139" s="52">
        <v>28.3</v>
      </c>
      <c r="F139" s="99">
        <f>E139*F137</f>
        <v>12.735000000000001</v>
      </c>
      <c r="G139" s="111"/>
      <c r="H139" s="111"/>
    </row>
    <row r="140" spans="1:8" s="100" customFormat="1" ht="30">
      <c r="A140" s="50"/>
      <c r="B140" s="53" t="s">
        <v>76</v>
      </c>
      <c r="C140" s="52" t="s">
        <v>90</v>
      </c>
      <c r="D140" s="52" t="s">
        <v>88</v>
      </c>
      <c r="E140" s="52">
        <v>101</v>
      </c>
      <c r="F140" s="99">
        <f>E140*F137</f>
        <v>45.45</v>
      </c>
      <c r="G140" s="111"/>
      <c r="H140" s="111"/>
    </row>
    <row r="141" spans="1:8" s="101" customFormat="1">
      <c r="A141" s="50"/>
      <c r="B141" s="51" t="s">
        <v>75</v>
      </c>
      <c r="C141" s="52" t="s">
        <v>13</v>
      </c>
      <c r="D141" s="52" t="s">
        <v>8</v>
      </c>
      <c r="E141" s="52">
        <v>62</v>
      </c>
      <c r="F141" s="99">
        <f>E141*F137</f>
        <v>27.900000000000002</v>
      </c>
      <c r="G141" s="111"/>
      <c r="H141" s="111"/>
    </row>
    <row r="142" spans="1:8" s="100" customFormat="1" ht="29.25" customHeight="1">
      <c r="A142" s="50">
        <v>27</v>
      </c>
      <c r="B142" s="54" t="s">
        <v>77</v>
      </c>
      <c r="C142" s="6" t="s">
        <v>78</v>
      </c>
      <c r="D142" s="49" t="s">
        <v>87</v>
      </c>
      <c r="E142" s="49"/>
      <c r="F142" s="98">
        <f>65.6/100</f>
        <v>0.65599999999999992</v>
      </c>
      <c r="G142" s="110"/>
      <c r="H142" s="110"/>
    </row>
    <row r="143" spans="1:8" s="100" customFormat="1">
      <c r="A143" s="55"/>
      <c r="B143" s="56" t="s">
        <v>74</v>
      </c>
      <c r="C143" s="52" t="s">
        <v>4</v>
      </c>
      <c r="D143" s="52" t="s">
        <v>5</v>
      </c>
      <c r="E143" s="55">
        <v>565</v>
      </c>
      <c r="F143" s="99">
        <f>E143*F142</f>
        <v>370.63999999999993</v>
      </c>
      <c r="G143" s="111"/>
      <c r="H143" s="111"/>
    </row>
    <row r="144" spans="1:8" s="100" customFormat="1" ht="30">
      <c r="A144" s="55"/>
      <c r="B144" s="56" t="s">
        <v>79</v>
      </c>
      <c r="C144" s="52" t="s">
        <v>80</v>
      </c>
      <c r="D144" s="52" t="s">
        <v>81</v>
      </c>
      <c r="E144" s="52">
        <v>82</v>
      </c>
      <c r="F144" s="99">
        <f>E144*F142</f>
        <v>53.791999999999994</v>
      </c>
      <c r="G144" s="111"/>
      <c r="H144" s="111"/>
    </row>
    <row r="145" spans="1:8" s="100" customFormat="1">
      <c r="A145" s="55"/>
      <c r="B145" s="56" t="s">
        <v>75</v>
      </c>
      <c r="C145" s="52" t="s">
        <v>7</v>
      </c>
      <c r="D145" s="52" t="s">
        <v>8</v>
      </c>
      <c r="E145" s="53">
        <v>73</v>
      </c>
      <c r="F145" s="99">
        <f>E145*F142</f>
        <v>47.887999999999991</v>
      </c>
      <c r="G145" s="111"/>
      <c r="H145" s="111"/>
    </row>
    <row r="146" spans="1:8" s="100" customFormat="1">
      <c r="A146" s="55"/>
      <c r="B146" s="53" t="s">
        <v>82</v>
      </c>
      <c r="C146" s="57" t="s">
        <v>83</v>
      </c>
      <c r="D146" s="52" t="s">
        <v>16</v>
      </c>
      <c r="E146" s="52" t="s">
        <v>84</v>
      </c>
      <c r="F146" s="102">
        <v>529</v>
      </c>
      <c r="G146" s="111"/>
      <c r="H146" s="111"/>
    </row>
    <row r="147" spans="1:8">
      <c r="A147" s="55"/>
      <c r="B147" s="56" t="s">
        <v>85</v>
      </c>
      <c r="C147" s="52" t="s">
        <v>86</v>
      </c>
      <c r="D147" s="52" t="s">
        <v>88</v>
      </c>
      <c r="E147" s="52">
        <v>2.09</v>
      </c>
      <c r="F147" s="99">
        <f>E147*F142</f>
        <v>1.3710399999999998</v>
      </c>
      <c r="G147" s="111"/>
      <c r="H147" s="111"/>
    </row>
    <row r="148" spans="1:8" ht="28.5" customHeight="1">
      <c r="A148" s="115" t="s">
        <v>166</v>
      </c>
      <c r="B148" s="115"/>
      <c r="C148" s="115"/>
      <c r="D148" s="115"/>
      <c r="E148" s="115"/>
      <c r="F148" s="115"/>
      <c r="G148" s="115"/>
      <c r="H148" s="116"/>
    </row>
    <row r="149" spans="1:8" s="84" customFormat="1" ht="24.75" customHeight="1">
      <c r="A149" s="122">
        <v>28</v>
      </c>
      <c r="B149" s="120" t="s">
        <v>23</v>
      </c>
      <c r="C149" s="126" t="s">
        <v>93</v>
      </c>
      <c r="D149" s="12" t="s">
        <v>6</v>
      </c>
      <c r="E149" s="13"/>
      <c r="F149" s="4">
        <v>12.9</v>
      </c>
      <c r="G149" s="110"/>
      <c r="H149" s="110"/>
    </row>
    <row r="150" spans="1:8" s="84" customFormat="1" ht="24" customHeight="1">
      <c r="A150" s="123"/>
      <c r="B150" s="121"/>
      <c r="C150" s="127"/>
      <c r="D150" s="12" t="s">
        <v>58</v>
      </c>
      <c r="E150" s="13"/>
      <c r="F150" s="4">
        <f>F149/1000</f>
        <v>1.29E-2</v>
      </c>
      <c r="G150" s="110"/>
      <c r="H150" s="110"/>
    </row>
    <row r="151" spans="1:8">
      <c r="A151" s="1"/>
      <c r="B151" s="10" t="s">
        <v>38</v>
      </c>
      <c r="C151" s="47" t="s">
        <v>59</v>
      </c>
      <c r="D151" s="14" t="s">
        <v>15</v>
      </c>
      <c r="E151" s="15">
        <v>22.4</v>
      </c>
      <c r="F151" s="63">
        <f>ROUND(E151*F150,2)</f>
        <v>0.28999999999999998</v>
      </c>
      <c r="G151" s="111"/>
      <c r="H151" s="111"/>
    </row>
    <row r="152" spans="1:8" s="84" customFormat="1" ht="25.5" customHeight="1">
      <c r="A152" s="122">
        <v>29</v>
      </c>
      <c r="B152" s="16" t="s">
        <v>0</v>
      </c>
      <c r="C152" s="128" t="s">
        <v>11</v>
      </c>
      <c r="D152" s="12" t="s">
        <v>6</v>
      </c>
      <c r="E152" s="13"/>
      <c r="F152" s="4">
        <f>F149</f>
        <v>12.9</v>
      </c>
      <c r="G152" s="110"/>
      <c r="H152" s="110"/>
    </row>
    <row r="153" spans="1:8" s="84" customFormat="1" ht="24.75" customHeight="1">
      <c r="A153" s="123"/>
      <c r="B153" s="16" t="s">
        <v>60</v>
      </c>
      <c r="C153" s="129"/>
      <c r="D153" s="12" t="s">
        <v>58</v>
      </c>
      <c r="E153" s="13"/>
      <c r="F153" s="4">
        <f>F152/1000</f>
        <v>1.29E-2</v>
      </c>
      <c r="G153" s="110"/>
      <c r="H153" s="110"/>
    </row>
    <row r="154" spans="1:8">
      <c r="A154" s="1"/>
      <c r="B154" s="10"/>
      <c r="C154" s="14" t="s">
        <v>4</v>
      </c>
      <c r="D154" s="10" t="s">
        <v>5</v>
      </c>
      <c r="E154" s="15">
        <f>1.1*15.5</f>
        <v>17.05</v>
      </c>
      <c r="F154" s="63">
        <f>ROUND(E154*F153,2)</f>
        <v>0.22</v>
      </c>
      <c r="G154" s="111"/>
      <c r="H154" s="111"/>
    </row>
    <row r="155" spans="1:8">
      <c r="A155" s="1"/>
      <c r="B155" s="10" t="s">
        <v>39</v>
      </c>
      <c r="C155" s="57" t="s">
        <v>40</v>
      </c>
      <c r="D155" s="14" t="s">
        <v>15</v>
      </c>
      <c r="E155" s="15">
        <f>1.1*34.7</f>
        <v>38.170000000000009</v>
      </c>
      <c r="F155" s="63">
        <f>ROUND(E155*F153,2)</f>
        <v>0.49</v>
      </c>
      <c r="G155" s="111"/>
      <c r="H155" s="111"/>
    </row>
    <row r="156" spans="1:8">
      <c r="A156" s="1"/>
      <c r="B156" s="10"/>
      <c r="C156" s="17" t="s">
        <v>7</v>
      </c>
      <c r="D156" s="17" t="s">
        <v>8</v>
      </c>
      <c r="E156" s="15">
        <f>1.1*2.09</f>
        <v>2.2989999999999999</v>
      </c>
      <c r="F156" s="63">
        <f>ROUND(E156*F153,2)</f>
        <v>0.03</v>
      </c>
      <c r="G156" s="111"/>
      <c r="H156" s="111"/>
    </row>
    <row r="157" spans="1:8">
      <c r="A157" s="1"/>
      <c r="B157" s="10" t="s">
        <v>53</v>
      </c>
      <c r="C157" s="14" t="s">
        <v>51</v>
      </c>
      <c r="D157" s="1" t="s">
        <v>6</v>
      </c>
      <c r="E157" s="15">
        <f>1.1*0.04</f>
        <v>4.4000000000000004E-2</v>
      </c>
      <c r="F157" s="88">
        <f>E157*F153</f>
        <v>5.6760000000000003E-4</v>
      </c>
      <c r="G157" s="111"/>
      <c r="H157" s="111"/>
    </row>
    <row r="158" spans="1:8" s="84" customFormat="1" ht="30">
      <c r="A158" s="3">
        <v>30</v>
      </c>
      <c r="B158" s="18" t="s">
        <v>70</v>
      </c>
      <c r="C158" s="23" t="s">
        <v>71</v>
      </c>
      <c r="D158" s="3" t="s">
        <v>6</v>
      </c>
      <c r="E158" s="13"/>
      <c r="F158" s="4">
        <v>3.2</v>
      </c>
      <c r="G158" s="110"/>
      <c r="H158" s="110"/>
    </row>
    <row r="159" spans="1:8">
      <c r="A159" s="1"/>
      <c r="B159" s="19"/>
      <c r="C159" s="14" t="s">
        <v>4</v>
      </c>
      <c r="D159" s="10" t="s">
        <v>5</v>
      </c>
      <c r="E159" s="15">
        <v>2.93</v>
      </c>
      <c r="F159" s="63">
        <f>F158*E159</f>
        <v>9.3760000000000012</v>
      </c>
      <c r="G159" s="111"/>
      <c r="H159" s="111"/>
    </row>
    <row r="160" spans="1:8" s="84" customFormat="1" ht="23.25" customHeight="1">
      <c r="A160" s="122">
        <v>31</v>
      </c>
      <c r="B160" s="120" t="s">
        <v>1</v>
      </c>
      <c r="C160" s="130" t="s">
        <v>12</v>
      </c>
      <c r="D160" s="12" t="s">
        <v>6</v>
      </c>
      <c r="E160" s="13"/>
      <c r="F160" s="4">
        <f>F152+F158</f>
        <v>16.100000000000001</v>
      </c>
      <c r="G160" s="110"/>
      <c r="H160" s="110"/>
    </row>
    <row r="161" spans="1:8" s="84" customFormat="1" ht="23.25" customHeight="1">
      <c r="A161" s="123"/>
      <c r="B161" s="121"/>
      <c r="C161" s="131"/>
      <c r="D161" s="12" t="s">
        <v>58</v>
      </c>
      <c r="E161" s="13"/>
      <c r="F161" s="4">
        <f>F160/1000</f>
        <v>1.61E-2</v>
      </c>
      <c r="G161" s="110"/>
      <c r="H161" s="110"/>
    </row>
    <row r="162" spans="1:8">
      <c r="A162" s="1"/>
      <c r="B162" s="19"/>
      <c r="C162" s="14" t="s">
        <v>4</v>
      </c>
      <c r="D162" s="10" t="s">
        <v>5</v>
      </c>
      <c r="E162" s="15">
        <v>3.23</v>
      </c>
      <c r="F162" s="63">
        <f>ROUND(F161*E162,2)</f>
        <v>0.05</v>
      </c>
      <c r="G162" s="111"/>
      <c r="H162" s="111"/>
    </row>
    <row r="163" spans="1:8">
      <c r="A163" s="1"/>
      <c r="B163" s="19" t="s">
        <v>36</v>
      </c>
      <c r="C163" s="57" t="s">
        <v>37</v>
      </c>
      <c r="D163" s="14" t="s">
        <v>15</v>
      </c>
      <c r="E163" s="15">
        <v>3.62</v>
      </c>
      <c r="F163" s="63">
        <f>ROUND(F161*E163,2)</f>
        <v>0.06</v>
      </c>
      <c r="G163" s="111"/>
      <c r="H163" s="111"/>
    </row>
    <row r="164" spans="1:8">
      <c r="A164" s="1"/>
      <c r="B164" s="19"/>
      <c r="C164" s="17" t="s">
        <v>7</v>
      </c>
      <c r="D164" s="17" t="s">
        <v>8</v>
      </c>
      <c r="E164" s="15">
        <v>0.18</v>
      </c>
      <c r="F164" s="63">
        <f>ROUND(F161*E164,2)</f>
        <v>0</v>
      </c>
      <c r="G164" s="111"/>
      <c r="H164" s="111"/>
    </row>
    <row r="165" spans="1:8">
      <c r="A165" s="1"/>
      <c r="B165" s="10" t="s">
        <v>53</v>
      </c>
      <c r="C165" s="14" t="s">
        <v>51</v>
      </c>
      <c r="D165" s="20" t="s">
        <v>6</v>
      </c>
      <c r="E165" s="15">
        <v>0.04</v>
      </c>
      <c r="F165" s="63">
        <f>ROUND(F161*E165,2)</f>
        <v>0</v>
      </c>
      <c r="G165" s="111"/>
      <c r="H165" s="111"/>
    </row>
    <row r="166" spans="1:8" s="84" customFormat="1" ht="30">
      <c r="A166" s="58">
        <v>32</v>
      </c>
      <c r="B166" s="59" t="s">
        <v>116</v>
      </c>
      <c r="C166" s="60" t="s">
        <v>167</v>
      </c>
      <c r="D166" s="3" t="s">
        <v>6</v>
      </c>
      <c r="E166" s="61"/>
      <c r="F166" s="4">
        <v>1.8</v>
      </c>
      <c r="G166" s="110"/>
      <c r="H166" s="110"/>
    </row>
    <row r="167" spans="1:8">
      <c r="A167" s="62"/>
      <c r="B167" s="62"/>
      <c r="C167" s="57" t="s">
        <v>168</v>
      </c>
      <c r="D167" s="1" t="s">
        <v>169</v>
      </c>
      <c r="E167" s="63">
        <v>0.89</v>
      </c>
      <c r="F167" s="63">
        <f>E167*F166</f>
        <v>1.6020000000000001</v>
      </c>
      <c r="G167" s="111"/>
      <c r="H167" s="111"/>
    </row>
    <row r="168" spans="1:8">
      <c r="A168" s="62"/>
      <c r="B168" s="62"/>
      <c r="C168" s="57" t="s">
        <v>170</v>
      </c>
      <c r="D168" s="1" t="s">
        <v>112</v>
      </c>
      <c r="E168" s="63">
        <v>0.37</v>
      </c>
      <c r="F168" s="63">
        <f>E168*F166</f>
        <v>0.66600000000000004</v>
      </c>
      <c r="G168" s="111"/>
      <c r="H168" s="111"/>
    </row>
    <row r="169" spans="1:8" ht="15.75">
      <c r="A169" s="58"/>
      <c r="B169" s="64" t="s">
        <v>171</v>
      </c>
      <c r="C169" s="64" t="s">
        <v>172</v>
      </c>
      <c r="D169" s="62" t="s">
        <v>211</v>
      </c>
      <c r="E169" s="63">
        <v>1.1499999999999999</v>
      </c>
      <c r="F169" s="63">
        <f>F166*E169</f>
        <v>2.0699999999999998</v>
      </c>
      <c r="G169" s="111"/>
      <c r="H169" s="111"/>
    </row>
    <row r="170" spans="1:8">
      <c r="A170" s="62"/>
      <c r="B170" s="62"/>
      <c r="C170" s="57" t="s">
        <v>173</v>
      </c>
      <c r="D170" s="1" t="s">
        <v>112</v>
      </c>
      <c r="E170" s="63">
        <v>0.02</v>
      </c>
      <c r="F170" s="63">
        <f>E170*F166</f>
        <v>3.6000000000000004E-2</v>
      </c>
      <c r="G170" s="111"/>
      <c r="H170" s="111"/>
    </row>
    <row r="171" spans="1:8" ht="30">
      <c r="A171" s="58">
        <v>33</v>
      </c>
      <c r="B171" s="59" t="s">
        <v>174</v>
      </c>
      <c r="C171" s="49" t="s">
        <v>175</v>
      </c>
      <c r="D171" s="58" t="s">
        <v>176</v>
      </c>
      <c r="E171" s="65"/>
      <c r="F171" s="98">
        <f>4.3/100</f>
        <v>4.2999999999999997E-2</v>
      </c>
      <c r="G171" s="110"/>
      <c r="H171" s="110"/>
    </row>
    <row r="172" spans="1:8">
      <c r="A172" s="62"/>
      <c r="B172" s="62"/>
      <c r="C172" s="57" t="s">
        <v>168</v>
      </c>
      <c r="D172" s="1" t="s">
        <v>169</v>
      </c>
      <c r="E172" s="63">
        <v>11.2</v>
      </c>
      <c r="F172" s="63">
        <f>E172*F171</f>
        <v>0.48159999999999992</v>
      </c>
      <c r="G172" s="111"/>
      <c r="H172" s="111"/>
    </row>
    <row r="173" spans="1:8">
      <c r="A173" s="62"/>
      <c r="B173" s="62"/>
      <c r="C173" s="57" t="s">
        <v>170</v>
      </c>
      <c r="D173" s="1" t="s">
        <v>112</v>
      </c>
      <c r="E173" s="63">
        <v>0.79</v>
      </c>
      <c r="F173" s="63">
        <f>F171*E173</f>
        <v>3.397E-2</v>
      </c>
      <c r="G173" s="111"/>
      <c r="H173" s="111"/>
    </row>
    <row r="174" spans="1:8">
      <c r="A174" s="62"/>
      <c r="B174" s="62" t="s">
        <v>177</v>
      </c>
      <c r="C174" s="57" t="s">
        <v>178</v>
      </c>
      <c r="D174" s="1" t="s">
        <v>9</v>
      </c>
      <c r="E174" s="66"/>
      <c r="F174" s="103">
        <v>0.14699999999999999</v>
      </c>
      <c r="G174" s="111"/>
      <c r="H174" s="111"/>
    </row>
    <row r="175" spans="1:8" ht="15.75">
      <c r="A175" s="62"/>
      <c r="B175" s="62" t="s">
        <v>179</v>
      </c>
      <c r="C175" s="1" t="s">
        <v>180</v>
      </c>
      <c r="D175" s="62" t="s">
        <v>211</v>
      </c>
      <c r="E175" s="63">
        <v>101.5</v>
      </c>
      <c r="F175" s="63">
        <f>F171*E175</f>
        <v>4.3644999999999996</v>
      </c>
      <c r="G175" s="111"/>
      <c r="H175" s="111"/>
    </row>
    <row r="176" spans="1:8">
      <c r="A176" s="62"/>
      <c r="B176" s="57" t="s">
        <v>181</v>
      </c>
      <c r="C176" s="47" t="s">
        <v>182</v>
      </c>
      <c r="D176" s="1" t="s">
        <v>6</v>
      </c>
      <c r="E176" s="63">
        <v>0.45</v>
      </c>
      <c r="F176" s="63">
        <f>E176*F171</f>
        <v>1.9349999999999999E-2</v>
      </c>
      <c r="G176" s="111"/>
      <c r="H176" s="111"/>
    </row>
    <row r="177" spans="1:8" ht="15.75">
      <c r="A177" s="62"/>
      <c r="B177" s="57" t="s">
        <v>183</v>
      </c>
      <c r="C177" s="57" t="s">
        <v>184</v>
      </c>
      <c r="D177" s="62" t="s">
        <v>211</v>
      </c>
      <c r="E177" s="63">
        <v>6.16</v>
      </c>
      <c r="F177" s="63">
        <f>F171*E177</f>
        <v>0.26488</v>
      </c>
      <c r="G177" s="111"/>
      <c r="H177" s="111"/>
    </row>
    <row r="178" spans="1:8">
      <c r="A178" s="62"/>
      <c r="B178" s="57" t="s">
        <v>185</v>
      </c>
      <c r="C178" s="57" t="s">
        <v>186</v>
      </c>
      <c r="D178" s="1" t="s">
        <v>6</v>
      </c>
      <c r="E178" s="63">
        <v>4.88</v>
      </c>
      <c r="F178" s="63">
        <f>E178*F171</f>
        <v>0.20983999999999997</v>
      </c>
      <c r="G178" s="111"/>
      <c r="H178" s="111"/>
    </row>
    <row r="179" spans="1:8">
      <c r="A179" s="62"/>
      <c r="B179" s="57" t="s">
        <v>187</v>
      </c>
      <c r="C179" s="57" t="s">
        <v>173</v>
      </c>
      <c r="D179" s="1" t="s">
        <v>112</v>
      </c>
      <c r="E179" s="63">
        <v>228</v>
      </c>
      <c r="F179" s="63">
        <f>E179*F171</f>
        <v>9.8039999999999985</v>
      </c>
      <c r="G179" s="111"/>
      <c r="H179" s="111"/>
    </row>
    <row r="180" spans="1:8" ht="25.5" customHeight="1">
      <c r="A180" s="58">
        <v>34</v>
      </c>
      <c r="B180" s="10" t="s">
        <v>188</v>
      </c>
      <c r="C180" s="23" t="s">
        <v>189</v>
      </c>
      <c r="D180" s="8" t="s">
        <v>9</v>
      </c>
      <c r="E180" s="4"/>
      <c r="F180" s="4">
        <v>0.71540000000000004</v>
      </c>
      <c r="G180" s="110"/>
      <c r="H180" s="110"/>
    </row>
    <row r="181" spans="1:8">
      <c r="A181" s="62"/>
      <c r="B181" s="16"/>
      <c r="C181" s="57" t="s">
        <v>110</v>
      </c>
      <c r="D181" s="14" t="s">
        <v>169</v>
      </c>
      <c r="E181" s="63">
        <v>37.4</v>
      </c>
      <c r="F181" s="63">
        <f>ROUND(F180*E181,2)</f>
        <v>26.76</v>
      </c>
      <c r="G181" s="111"/>
      <c r="H181" s="111"/>
    </row>
    <row r="182" spans="1:8">
      <c r="A182" s="62"/>
      <c r="B182" s="16"/>
      <c r="C182" s="47" t="s">
        <v>7</v>
      </c>
      <c r="D182" s="14" t="s">
        <v>8</v>
      </c>
      <c r="E182" s="63">
        <v>6.32</v>
      </c>
      <c r="F182" s="63">
        <f>ROUND(F180*E182,2)</f>
        <v>4.5199999999999996</v>
      </c>
      <c r="G182" s="111"/>
      <c r="H182" s="111"/>
    </row>
    <row r="183" spans="1:8">
      <c r="A183" s="62"/>
      <c r="B183" s="57" t="s">
        <v>190</v>
      </c>
      <c r="C183" s="47" t="s">
        <v>191</v>
      </c>
      <c r="D183" s="17" t="s">
        <v>9</v>
      </c>
      <c r="E183" s="63">
        <v>0.06</v>
      </c>
      <c r="F183" s="63">
        <f>ROUND(F180*E183,2)</f>
        <v>0.04</v>
      </c>
      <c r="G183" s="111"/>
      <c r="H183" s="111"/>
    </row>
    <row r="184" spans="1:8">
      <c r="A184" s="67"/>
      <c r="B184" s="39" t="s">
        <v>192</v>
      </c>
      <c r="C184" s="93" t="s">
        <v>193</v>
      </c>
      <c r="D184" s="68" t="s">
        <v>6</v>
      </c>
      <c r="E184" s="69">
        <v>0.75</v>
      </c>
      <c r="F184" s="69">
        <f>ROUND(F180*E184,2)</f>
        <v>0.54</v>
      </c>
      <c r="G184" s="111"/>
      <c r="H184" s="111"/>
    </row>
    <row r="185" spans="1:8">
      <c r="A185" s="67"/>
      <c r="B185" s="39"/>
      <c r="C185" s="93" t="s">
        <v>13</v>
      </c>
      <c r="D185" s="68" t="s">
        <v>8</v>
      </c>
      <c r="E185" s="69">
        <v>7.63</v>
      </c>
      <c r="F185" s="69">
        <f>ROUND(F180*E185,2)</f>
        <v>5.46</v>
      </c>
      <c r="G185" s="111"/>
      <c r="H185" s="111"/>
    </row>
    <row r="186" spans="1:8" ht="30">
      <c r="A186" s="67"/>
      <c r="B186" s="39" t="s">
        <v>194</v>
      </c>
      <c r="C186" s="57" t="s">
        <v>195</v>
      </c>
      <c r="D186" s="1" t="s">
        <v>196</v>
      </c>
      <c r="E186" s="63"/>
      <c r="F186" s="63">
        <f>F180*1.1</f>
        <v>0.78694000000000008</v>
      </c>
      <c r="G186" s="111"/>
      <c r="H186" s="111"/>
    </row>
    <row r="187" spans="1:8" ht="27.75" customHeight="1">
      <c r="A187" s="112" t="s">
        <v>94</v>
      </c>
      <c r="B187" s="113"/>
      <c r="C187" s="113"/>
      <c r="D187" s="113"/>
      <c r="E187" s="113"/>
      <c r="F187" s="113"/>
      <c r="G187" s="113"/>
      <c r="H187" s="114"/>
    </row>
    <row r="188" spans="1:8" s="96" customFormat="1" ht="28.5" customHeight="1">
      <c r="A188" s="3">
        <v>35</v>
      </c>
      <c r="B188" s="18" t="s">
        <v>100</v>
      </c>
      <c r="C188" s="23" t="s">
        <v>107</v>
      </c>
      <c r="D188" s="23" t="s">
        <v>101</v>
      </c>
      <c r="E188" s="4"/>
      <c r="F188" s="4">
        <f>236.8/100</f>
        <v>2.3680000000000003</v>
      </c>
      <c r="G188" s="110"/>
      <c r="H188" s="110"/>
    </row>
    <row r="189" spans="1:8" s="96" customFormat="1">
      <c r="A189" s="45"/>
      <c r="B189" s="19"/>
      <c r="C189" s="48" t="s">
        <v>102</v>
      </c>
      <c r="D189" s="46" t="s">
        <v>5</v>
      </c>
      <c r="E189" s="63">
        <v>15</v>
      </c>
      <c r="F189" s="63">
        <f>ROUND(F188*E189,2)</f>
        <v>35.520000000000003</v>
      </c>
      <c r="G189" s="111"/>
      <c r="H189" s="111"/>
    </row>
    <row r="190" spans="1:8" s="96" customFormat="1">
      <c r="A190" s="45"/>
      <c r="B190" s="19"/>
      <c r="C190" s="47" t="s">
        <v>103</v>
      </c>
      <c r="D190" s="48" t="s">
        <v>97</v>
      </c>
      <c r="E190" s="63">
        <v>2.16</v>
      </c>
      <c r="F190" s="63">
        <f>ROUND(F188*E190,2)</f>
        <v>5.1100000000000003</v>
      </c>
      <c r="G190" s="111"/>
      <c r="H190" s="111"/>
    </row>
    <row r="191" spans="1:8" s="96" customFormat="1">
      <c r="A191" s="45"/>
      <c r="B191" s="18"/>
      <c r="C191" s="70" t="s">
        <v>104</v>
      </c>
      <c r="D191" s="70" t="s">
        <v>15</v>
      </c>
      <c r="E191" s="63">
        <v>0.97</v>
      </c>
      <c r="F191" s="63">
        <f>ROUND(F188*E191,2)</f>
        <v>2.2999999999999998</v>
      </c>
      <c r="G191" s="111"/>
      <c r="H191" s="111"/>
    </row>
    <row r="192" spans="1:8" s="96" customFormat="1">
      <c r="A192" s="45"/>
      <c r="B192" s="19"/>
      <c r="C192" s="47" t="s">
        <v>105</v>
      </c>
      <c r="D192" s="47" t="s">
        <v>97</v>
      </c>
      <c r="E192" s="63">
        <v>2.73</v>
      </c>
      <c r="F192" s="63">
        <f>ROUND(F188*E192,2)</f>
        <v>6.46</v>
      </c>
      <c r="G192" s="111"/>
      <c r="H192" s="111"/>
    </row>
    <row r="193" spans="1:11" s="96" customFormat="1">
      <c r="A193" s="45"/>
      <c r="B193" s="18"/>
      <c r="C193" s="47" t="s">
        <v>106</v>
      </c>
      <c r="D193" s="48" t="s">
        <v>6</v>
      </c>
      <c r="E193" s="63">
        <v>122</v>
      </c>
      <c r="F193" s="63">
        <f>ROUND(F188*E193,2)</f>
        <v>288.89999999999998</v>
      </c>
      <c r="G193" s="111"/>
      <c r="H193" s="111"/>
    </row>
    <row r="194" spans="1:11" s="96" customFormat="1">
      <c r="A194" s="45"/>
      <c r="B194" s="71" t="s">
        <v>98</v>
      </c>
      <c r="C194" s="57" t="s">
        <v>99</v>
      </c>
      <c r="D194" s="48" t="s">
        <v>6</v>
      </c>
      <c r="E194" s="63">
        <v>7</v>
      </c>
      <c r="F194" s="63">
        <f>ROUND(F188*E194,2)</f>
        <v>16.579999999999998</v>
      </c>
      <c r="G194" s="111"/>
      <c r="H194" s="111"/>
    </row>
    <row r="195" spans="1:11" s="84" customFormat="1" ht="24.75" customHeight="1">
      <c r="A195" s="122">
        <v>36</v>
      </c>
      <c r="B195" s="120" t="s">
        <v>61</v>
      </c>
      <c r="C195" s="134" t="s">
        <v>68</v>
      </c>
      <c r="D195" s="72" t="s">
        <v>14</v>
      </c>
      <c r="E195" s="13"/>
      <c r="F195" s="110">
        <v>1326.1</v>
      </c>
      <c r="G195" s="110"/>
      <c r="H195" s="110"/>
    </row>
    <row r="196" spans="1:11" s="84" customFormat="1" ht="24" customHeight="1">
      <c r="A196" s="123"/>
      <c r="B196" s="121"/>
      <c r="C196" s="135"/>
      <c r="D196" s="8" t="s">
        <v>24</v>
      </c>
      <c r="E196" s="30"/>
      <c r="F196" s="4">
        <f>F195/1000</f>
        <v>1.3260999999999998</v>
      </c>
      <c r="G196" s="110"/>
      <c r="H196" s="110"/>
    </row>
    <row r="197" spans="1:11">
      <c r="A197" s="1"/>
      <c r="B197" s="19"/>
      <c r="C197" s="14" t="s">
        <v>4</v>
      </c>
      <c r="D197" s="10" t="s">
        <v>5</v>
      </c>
      <c r="E197" s="15">
        <v>33</v>
      </c>
      <c r="F197" s="63">
        <f>E197*F196</f>
        <v>43.761299999999991</v>
      </c>
      <c r="G197" s="111"/>
      <c r="H197" s="111"/>
      <c r="K197" s="104"/>
    </row>
    <row r="198" spans="1:11">
      <c r="A198" s="1"/>
      <c r="B198" s="10" t="s">
        <v>35</v>
      </c>
      <c r="C198" s="47" t="s">
        <v>34</v>
      </c>
      <c r="D198" s="14" t="s">
        <v>15</v>
      </c>
      <c r="E198" s="15">
        <v>0.42</v>
      </c>
      <c r="F198" s="63">
        <f>E198*F196</f>
        <v>0.55696199999999996</v>
      </c>
      <c r="G198" s="111"/>
      <c r="H198" s="111"/>
    </row>
    <row r="199" spans="1:11">
      <c r="A199" s="1"/>
      <c r="B199" s="19" t="s">
        <v>36</v>
      </c>
      <c r="C199" s="57" t="s">
        <v>37</v>
      </c>
      <c r="D199" s="14" t="s">
        <v>15</v>
      </c>
      <c r="E199" s="15">
        <v>2.58</v>
      </c>
      <c r="F199" s="63">
        <f>E199*F196</f>
        <v>3.4213379999999995</v>
      </c>
      <c r="G199" s="111"/>
      <c r="H199" s="111"/>
    </row>
    <row r="200" spans="1:11">
      <c r="A200" s="1"/>
      <c r="B200" s="10" t="s">
        <v>46</v>
      </c>
      <c r="C200" s="70" t="s">
        <v>45</v>
      </c>
      <c r="D200" s="14" t="s">
        <v>15</v>
      </c>
      <c r="E200" s="15">
        <v>11.2</v>
      </c>
      <c r="F200" s="63">
        <f>E200*F196</f>
        <v>14.852319999999997</v>
      </c>
      <c r="G200" s="111"/>
      <c r="H200" s="111"/>
    </row>
    <row r="201" spans="1:11">
      <c r="A201" s="1"/>
      <c r="B201" s="19" t="s">
        <v>42</v>
      </c>
      <c r="C201" s="70" t="s">
        <v>41</v>
      </c>
      <c r="D201" s="14" t="s">
        <v>15</v>
      </c>
      <c r="E201" s="15">
        <v>24.8</v>
      </c>
      <c r="F201" s="63">
        <f>E201*F196</f>
        <v>32.887279999999997</v>
      </c>
      <c r="G201" s="111"/>
      <c r="H201" s="111"/>
      <c r="J201" s="104"/>
    </row>
    <row r="202" spans="1:11">
      <c r="A202" s="1"/>
      <c r="B202" s="10" t="s">
        <v>43</v>
      </c>
      <c r="C202" s="70" t="s">
        <v>44</v>
      </c>
      <c r="D202" s="14" t="s">
        <v>15</v>
      </c>
      <c r="E202" s="15">
        <v>4.1399999999999997</v>
      </c>
      <c r="F202" s="63">
        <f>E202*F196</f>
        <v>5.4900539999999989</v>
      </c>
      <c r="G202" s="111"/>
      <c r="H202" s="111"/>
    </row>
    <row r="203" spans="1:11">
      <c r="A203" s="1"/>
      <c r="B203" s="19" t="s">
        <v>47</v>
      </c>
      <c r="C203" s="19" t="s">
        <v>48</v>
      </c>
      <c r="D203" s="14" t="s">
        <v>15</v>
      </c>
      <c r="E203" s="15">
        <v>0.53</v>
      </c>
      <c r="F203" s="63">
        <f>E203*F196</f>
        <v>0.70283299999999993</v>
      </c>
      <c r="G203" s="111"/>
      <c r="H203" s="111"/>
    </row>
    <row r="204" spans="1:11">
      <c r="A204" s="1"/>
      <c r="B204" s="10" t="s">
        <v>53</v>
      </c>
      <c r="C204" s="14" t="s">
        <v>51</v>
      </c>
      <c r="D204" s="73" t="s">
        <v>6</v>
      </c>
      <c r="E204" s="15">
        <v>151.19999999999999</v>
      </c>
      <c r="F204" s="63">
        <f>E204*F196</f>
        <v>200.50631999999996</v>
      </c>
      <c r="G204" s="111"/>
      <c r="H204" s="111"/>
    </row>
    <row r="205" spans="1:11">
      <c r="A205" s="1"/>
      <c r="B205" s="19" t="s">
        <v>49</v>
      </c>
      <c r="C205" s="47" t="s">
        <v>50</v>
      </c>
      <c r="D205" s="73" t="s">
        <v>6</v>
      </c>
      <c r="E205" s="15">
        <v>30</v>
      </c>
      <c r="F205" s="63">
        <f>E205*F196</f>
        <v>39.782999999999994</v>
      </c>
      <c r="G205" s="111"/>
      <c r="H205" s="111"/>
    </row>
    <row r="206" spans="1:11" s="84" customFormat="1" ht="28.5" customHeight="1">
      <c r="A206" s="122">
        <v>37</v>
      </c>
      <c r="B206" s="136" t="s">
        <v>67</v>
      </c>
      <c r="C206" s="134" t="s">
        <v>89</v>
      </c>
      <c r="D206" s="8" t="s">
        <v>14</v>
      </c>
      <c r="E206" s="13"/>
      <c r="F206" s="110">
        <v>1184</v>
      </c>
      <c r="G206" s="110"/>
      <c r="H206" s="110"/>
    </row>
    <row r="207" spans="1:11" s="84" customFormat="1" ht="24" customHeight="1">
      <c r="A207" s="123"/>
      <c r="B207" s="137"/>
      <c r="C207" s="135"/>
      <c r="D207" s="8" t="s">
        <v>24</v>
      </c>
      <c r="E207" s="13"/>
      <c r="F207" s="4">
        <f>F206/1000</f>
        <v>1.1839999999999999</v>
      </c>
      <c r="G207" s="110"/>
      <c r="H207" s="110"/>
    </row>
    <row r="208" spans="1:11">
      <c r="A208" s="1"/>
      <c r="B208" s="19"/>
      <c r="C208" s="14" t="s">
        <v>4</v>
      </c>
      <c r="D208" s="10" t="s">
        <v>5</v>
      </c>
      <c r="E208" s="15">
        <v>358.6</v>
      </c>
      <c r="F208" s="63">
        <f>ROUND(F207*E208,2)</f>
        <v>424.58</v>
      </c>
      <c r="G208" s="111"/>
      <c r="H208" s="111"/>
      <c r="J208" s="104"/>
    </row>
    <row r="209" spans="1:9">
      <c r="A209" s="1"/>
      <c r="B209" s="10" t="s">
        <v>43</v>
      </c>
      <c r="C209" s="70" t="s">
        <v>44</v>
      </c>
      <c r="D209" s="14" t="s">
        <v>15</v>
      </c>
      <c r="E209" s="15">
        <v>22.6</v>
      </c>
      <c r="F209" s="63">
        <f>E209*F207</f>
        <v>26.758400000000002</v>
      </c>
      <c r="G209" s="111"/>
      <c r="H209" s="111"/>
    </row>
    <row r="210" spans="1:9">
      <c r="A210" s="1"/>
      <c r="B210" s="10"/>
      <c r="C210" s="17" t="s">
        <v>7</v>
      </c>
      <c r="D210" s="14" t="s">
        <v>8</v>
      </c>
      <c r="E210" s="15">
        <v>12.5</v>
      </c>
      <c r="F210" s="63">
        <f>ROUND(F207*E210,2)</f>
        <v>14.8</v>
      </c>
      <c r="G210" s="111"/>
      <c r="H210" s="111"/>
    </row>
    <row r="211" spans="1:9">
      <c r="A211" s="1"/>
      <c r="B211" s="19" t="s">
        <v>49</v>
      </c>
      <c r="C211" s="47" t="s">
        <v>50</v>
      </c>
      <c r="D211" s="73" t="s">
        <v>6</v>
      </c>
      <c r="E211" s="15">
        <v>178</v>
      </c>
      <c r="F211" s="63">
        <f>E211*F207</f>
        <v>210.75199999999998</v>
      </c>
      <c r="G211" s="111"/>
      <c r="H211" s="111"/>
    </row>
    <row r="212" spans="1:9">
      <c r="A212" s="1"/>
      <c r="B212" s="10" t="s">
        <v>56</v>
      </c>
      <c r="C212" s="47" t="s">
        <v>69</v>
      </c>
      <c r="D212" s="17" t="s">
        <v>6</v>
      </c>
      <c r="E212" s="15">
        <v>102</v>
      </c>
      <c r="F212" s="63">
        <f>ROUND(F207*E212,2)</f>
        <v>120.77</v>
      </c>
      <c r="G212" s="111"/>
      <c r="H212" s="111"/>
    </row>
    <row r="213" spans="1:9">
      <c r="A213" s="1"/>
      <c r="B213" s="10" t="s">
        <v>65</v>
      </c>
      <c r="C213" s="47" t="s">
        <v>66</v>
      </c>
      <c r="D213" s="17" t="s">
        <v>9</v>
      </c>
      <c r="E213" s="15">
        <v>0.13</v>
      </c>
      <c r="F213" s="63">
        <f>ROUND(F207*E213,2)</f>
        <v>0.15</v>
      </c>
      <c r="G213" s="111"/>
      <c r="H213" s="111"/>
    </row>
    <row r="214" spans="1:9">
      <c r="A214" s="74"/>
      <c r="B214" s="19" t="s">
        <v>54</v>
      </c>
      <c r="C214" s="47" t="s">
        <v>55</v>
      </c>
      <c r="D214" s="73" t="s">
        <v>14</v>
      </c>
      <c r="E214" s="15">
        <f>11.7-10*0.59</f>
        <v>5.8</v>
      </c>
      <c r="F214" s="63">
        <f>ROUND(F207*E214,2)</f>
        <v>6.87</v>
      </c>
      <c r="G214" s="111"/>
      <c r="H214" s="111"/>
      <c r="I214" s="105"/>
    </row>
    <row r="215" spans="1:9">
      <c r="A215" s="1"/>
      <c r="B215" s="10"/>
      <c r="C215" s="47" t="s">
        <v>13</v>
      </c>
      <c r="D215" s="17" t="s">
        <v>8</v>
      </c>
      <c r="E215" s="15">
        <v>4.5</v>
      </c>
      <c r="F215" s="63">
        <f>ROUND(F207*E215,2)</f>
        <v>5.33</v>
      </c>
      <c r="G215" s="111"/>
      <c r="H215" s="111"/>
    </row>
    <row r="216" spans="1:9">
      <c r="A216" s="1"/>
      <c r="B216" s="75" t="s">
        <v>53</v>
      </c>
      <c r="C216" s="57" t="s">
        <v>57</v>
      </c>
      <c r="D216" s="1" t="s">
        <v>6</v>
      </c>
      <c r="E216" s="11">
        <v>40</v>
      </c>
      <c r="F216" s="63">
        <f>E216*F207</f>
        <v>47.36</v>
      </c>
      <c r="G216" s="111"/>
      <c r="H216" s="111"/>
    </row>
    <row r="217" spans="1:9" s="84" customFormat="1" ht="27.75" customHeight="1">
      <c r="A217" s="122">
        <v>38</v>
      </c>
      <c r="B217" s="120" t="s">
        <v>64</v>
      </c>
      <c r="C217" s="134" t="s">
        <v>62</v>
      </c>
      <c r="D217" s="8" t="s">
        <v>14</v>
      </c>
      <c r="E217" s="13"/>
      <c r="F217" s="110">
        <f>F206</f>
        <v>1184</v>
      </c>
      <c r="G217" s="110"/>
      <c r="H217" s="110"/>
    </row>
    <row r="218" spans="1:9" s="84" customFormat="1" ht="27" customHeight="1">
      <c r="A218" s="123"/>
      <c r="B218" s="121"/>
      <c r="C218" s="135"/>
      <c r="D218" s="8" t="s">
        <v>24</v>
      </c>
      <c r="E218" s="13"/>
      <c r="F218" s="4">
        <f>F217/1000</f>
        <v>1.1839999999999999</v>
      </c>
      <c r="G218" s="110"/>
      <c r="H218" s="110"/>
    </row>
    <row r="219" spans="1:9">
      <c r="A219" s="1"/>
      <c r="B219" s="19"/>
      <c r="C219" s="14" t="s">
        <v>4</v>
      </c>
      <c r="D219" s="10" t="s">
        <v>5</v>
      </c>
      <c r="E219" s="15">
        <v>11.7</v>
      </c>
      <c r="F219" s="63">
        <f>ROUND(F218*E219,2)</f>
        <v>13.85</v>
      </c>
      <c r="G219" s="111"/>
      <c r="H219" s="111"/>
    </row>
    <row r="220" spans="1:9">
      <c r="A220" s="1"/>
      <c r="B220" s="19" t="s">
        <v>63</v>
      </c>
      <c r="C220" s="14" t="s">
        <v>25</v>
      </c>
      <c r="D220" s="14" t="s">
        <v>14</v>
      </c>
      <c r="E220" s="15">
        <v>1000</v>
      </c>
      <c r="F220" s="63">
        <f>E220*F218</f>
        <v>1184</v>
      </c>
      <c r="G220" s="111"/>
      <c r="H220" s="111"/>
    </row>
    <row r="221" spans="1:9" s="107" customFormat="1" ht="30">
      <c r="A221" s="6">
        <v>39</v>
      </c>
      <c r="B221" s="76" t="s">
        <v>197</v>
      </c>
      <c r="C221" s="18" t="s">
        <v>198</v>
      </c>
      <c r="D221" s="3" t="s">
        <v>212</v>
      </c>
      <c r="E221" s="77"/>
      <c r="F221" s="4">
        <v>10.6</v>
      </c>
      <c r="G221" s="110"/>
      <c r="H221" s="110"/>
      <c r="I221" s="106"/>
    </row>
    <row r="222" spans="1:9" s="109" customFormat="1">
      <c r="A222" s="1"/>
      <c r="B222" s="1"/>
      <c r="C222" s="78" t="s">
        <v>110</v>
      </c>
      <c r="D222" s="79" t="s">
        <v>199</v>
      </c>
      <c r="E222" s="80">
        <v>0.15</v>
      </c>
      <c r="F222" s="63">
        <f>F221*E222</f>
        <v>1.5899999999999999</v>
      </c>
      <c r="G222" s="111"/>
      <c r="H222" s="111"/>
      <c r="I222" s="108"/>
    </row>
    <row r="223" spans="1:9" s="109" customFormat="1" ht="15.75">
      <c r="A223" s="1"/>
      <c r="B223" s="57" t="s">
        <v>200</v>
      </c>
      <c r="C223" s="1" t="s">
        <v>172</v>
      </c>
      <c r="D223" s="1" t="s">
        <v>213</v>
      </c>
      <c r="E223" s="80">
        <v>1.22</v>
      </c>
      <c r="F223" s="63">
        <f>F221*E223</f>
        <v>12.931999999999999</v>
      </c>
      <c r="G223" s="111"/>
      <c r="H223" s="111"/>
      <c r="I223" s="108"/>
    </row>
    <row r="224" spans="1:9" s="109" customFormat="1">
      <c r="A224" s="1"/>
      <c r="B224" s="1" t="s">
        <v>201</v>
      </c>
      <c r="C224" s="81" t="s">
        <v>202</v>
      </c>
      <c r="D224" s="82" t="s">
        <v>203</v>
      </c>
      <c r="E224" s="7">
        <v>2.1600000000000001E-2</v>
      </c>
      <c r="F224" s="63">
        <f>F221*E224</f>
        <v>0.22896</v>
      </c>
      <c r="G224" s="111"/>
      <c r="H224" s="111"/>
      <c r="I224" s="108"/>
    </row>
    <row r="225" spans="1:9" s="109" customFormat="1">
      <c r="A225" s="1"/>
      <c r="B225" s="1" t="s">
        <v>204</v>
      </c>
      <c r="C225" s="57" t="s">
        <v>205</v>
      </c>
      <c r="D225" s="82" t="s">
        <v>203</v>
      </c>
      <c r="E225" s="7">
        <v>2.7300000000000001E-2</v>
      </c>
      <c r="F225" s="63">
        <f>F221*E225</f>
        <v>0.28938000000000003</v>
      </c>
      <c r="G225" s="111"/>
      <c r="H225" s="111"/>
      <c r="I225" s="108"/>
    </row>
    <row r="226" spans="1:9" s="109" customFormat="1">
      <c r="A226" s="1"/>
      <c r="B226" s="1" t="s">
        <v>206</v>
      </c>
      <c r="C226" s="1" t="s">
        <v>207</v>
      </c>
      <c r="D226" s="82" t="s">
        <v>203</v>
      </c>
      <c r="E226" s="7">
        <v>9.7000000000000003E-3</v>
      </c>
      <c r="F226" s="63">
        <f>F221*E226</f>
        <v>0.10281999999999999</v>
      </c>
      <c r="G226" s="111"/>
      <c r="H226" s="111"/>
      <c r="I226" s="108"/>
    </row>
    <row r="227" spans="1:9" s="109" customFormat="1" ht="15.75">
      <c r="A227" s="1"/>
      <c r="B227" s="1"/>
      <c r="C227" s="1" t="s">
        <v>208</v>
      </c>
      <c r="D227" s="1" t="s">
        <v>213</v>
      </c>
      <c r="E227" s="80">
        <v>7.0000000000000007E-2</v>
      </c>
      <c r="F227" s="63">
        <f>F221*E227</f>
        <v>0.74199999999999999</v>
      </c>
      <c r="G227" s="111"/>
      <c r="H227" s="111"/>
      <c r="I227" s="108"/>
    </row>
    <row r="228" spans="1:9" ht="28.5" customHeight="1">
      <c r="A228" s="112" t="s">
        <v>209</v>
      </c>
      <c r="B228" s="113"/>
      <c r="C228" s="113"/>
      <c r="D228" s="113"/>
      <c r="E228" s="113"/>
      <c r="F228" s="113"/>
      <c r="G228" s="113"/>
      <c r="H228" s="114"/>
    </row>
    <row r="229" spans="1:9" s="84" customFormat="1" ht="24" customHeight="1">
      <c r="A229" s="122">
        <v>40</v>
      </c>
      <c r="B229" s="120" t="s">
        <v>23</v>
      </c>
      <c r="C229" s="126" t="s">
        <v>93</v>
      </c>
      <c r="D229" s="12" t="s">
        <v>6</v>
      </c>
      <c r="E229" s="13"/>
      <c r="F229" s="4">
        <v>33.299999999999997</v>
      </c>
      <c r="G229" s="110"/>
      <c r="H229" s="110"/>
    </row>
    <row r="230" spans="1:9" s="84" customFormat="1" ht="24" customHeight="1">
      <c r="A230" s="123"/>
      <c r="B230" s="121"/>
      <c r="C230" s="127"/>
      <c r="D230" s="12" t="s">
        <v>58</v>
      </c>
      <c r="E230" s="13"/>
      <c r="F230" s="4">
        <f>F229/1000</f>
        <v>3.3299999999999996E-2</v>
      </c>
      <c r="G230" s="110"/>
      <c r="H230" s="110"/>
    </row>
    <row r="231" spans="1:9">
      <c r="A231" s="1"/>
      <c r="B231" s="10" t="s">
        <v>38</v>
      </c>
      <c r="C231" s="47" t="s">
        <v>59</v>
      </c>
      <c r="D231" s="14" t="s">
        <v>15</v>
      </c>
      <c r="E231" s="15">
        <v>22.4</v>
      </c>
      <c r="F231" s="63">
        <f>ROUND(E231*F230,2)</f>
        <v>0.75</v>
      </c>
      <c r="G231" s="111"/>
      <c r="H231" s="111"/>
    </row>
    <row r="232" spans="1:9" s="84" customFormat="1" ht="21.75" customHeight="1">
      <c r="A232" s="122">
        <v>41</v>
      </c>
      <c r="B232" s="16" t="s">
        <v>0</v>
      </c>
      <c r="C232" s="128" t="s">
        <v>11</v>
      </c>
      <c r="D232" s="12" t="s">
        <v>6</v>
      </c>
      <c r="E232" s="13"/>
      <c r="F232" s="4">
        <f>F229</f>
        <v>33.299999999999997</v>
      </c>
      <c r="G232" s="110"/>
      <c r="H232" s="110"/>
    </row>
    <row r="233" spans="1:9" s="84" customFormat="1" ht="21.75" customHeight="1">
      <c r="A233" s="123"/>
      <c r="B233" s="16" t="s">
        <v>60</v>
      </c>
      <c r="C233" s="129"/>
      <c r="D233" s="12" t="s">
        <v>58</v>
      </c>
      <c r="E233" s="13"/>
      <c r="F233" s="4">
        <f>F232/1000</f>
        <v>3.3299999999999996E-2</v>
      </c>
      <c r="G233" s="110"/>
      <c r="H233" s="110"/>
    </row>
    <row r="234" spans="1:9">
      <c r="A234" s="1"/>
      <c r="B234" s="10"/>
      <c r="C234" s="14" t="s">
        <v>4</v>
      </c>
      <c r="D234" s="10" t="s">
        <v>5</v>
      </c>
      <c r="E234" s="15">
        <f>1.1*15.5</f>
        <v>17.05</v>
      </c>
      <c r="F234" s="63">
        <f>ROUND(E234*F233,2)</f>
        <v>0.56999999999999995</v>
      </c>
      <c r="G234" s="111"/>
      <c r="H234" s="111"/>
    </row>
    <row r="235" spans="1:9">
      <c r="A235" s="1"/>
      <c r="B235" s="10" t="s">
        <v>39</v>
      </c>
      <c r="C235" s="57" t="s">
        <v>40</v>
      </c>
      <c r="D235" s="14" t="s">
        <v>15</v>
      </c>
      <c r="E235" s="15">
        <f>1.1*34.7</f>
        <v>38.170000000000009</v>
      </c>
      <c r="F235" s="63">
        <f>ROUND(E235*F233,2)</f>
        <v>1.27</v>
      </c>
      <c r="G235" s="111"/>
      <c r="H235" s="111"/>
    </row>
    <row r="236" spans="1:9">
      <c r="A236" s="1"/>
      <c r="B236" s="10"/>
      <c r="C236" s="17" t="s">
        <v>7</v>
      </c>
      <c r="D236" s="17" t="s">
        <v>8</v>
      </c>
      <c r="E236" s="15">
        <f>1.1*2.09</f>
        <v>2.2989999999999999</v>
      </c>
      <c r="F236" s="63">
        <f>ROUND(E236*F233,2)</f>
        <v>0.08</v>
      </c>
      <c r="G236" s="111"/>
      <c r="H236" s="111"/>
    </row>
    <row r="237" spans="1:9">
      <c r="A237" s="1"/>
      <c r="B237" s="10" t="s">
        <v>53</v>
      </c>
      <c r="C237" s="14" t="s">
        <v>51</v>
      </c>
      <c r="D237" s="1" t="s">
        <v>6</v>
      </c>
      <c r="E237" s="15">
        <f>1.1*0.04</f>
        <v>4.4000000000000004E-2</v>
      </c>
      <c r="F237" s="88">
        <f>E237*F233</f>
        <v>1.4652000000000001E-3</v>
      </c>
      <c r="G237" s="111"/>
      <c r="H237" s="111"/>
    </row>
    <row r="238" spans="1:9" s="84" customFormat="1" ht="25.5" customHeight="1">
      <c r="A238" s="122">
        <v>42</v>
      </c>
      <c r="B238" s="120" t="s">
        <v>1</v>
      </c>
      <c r="C238" s="130" t="s">
        <v>12</v>
      </c>
      <c r="D238" s="12" t="s">
        <v>6</v>
      </c>
      <c r="E238" s="13"/>
      <c r="F238" s="4">
        <f>F232</f>
        <v>33.299999999999997</v>
      </c>
      <c r="G238" s="110"/>
      <c r="H238" s="110"/>
    </row>
    <row r="239" spans="1:9" s="84" customFormat="1" ht="25.5" customHeight="1">
      <c r="A239" s="123"/>
      <c r="B239" s="121"/>
      <c r="C239" s="131"/>
      <c r="D239" s="12" t="s">
        <v>58</v>
      </c>
      <c r="E239" s="13"/>
      <c r="F239" s="4">
        <f>F238/1000</f>
        <v>3.3299999999999996E-2</v>
      </c>
      <c r="G239" s="110"/>
      <c r="H239" s="110"/>
    </row>
    <row r="240" spans="1:9">
      <c r="A240" s="1"/>
      <c r="B240" s="19"/>
      <c r="C240" s="14" t="s">
        <v>4</v>
      </c>
      <c r="D240" s="10" t="s">
        <v>5</v>
      </c>
      <c r="E240" s="15">
        <v>3.23</v>
      </c>
      <c r="F240" s="63">
        <f>ROUND(F239*E240,2)</f>
        <v>0.11</v>
      </c>
      <c r="G240" s="111"/>
      <c r="H240" s="111"/>
    </row>
    <row r="241" spans="1:11">
      <c r="A241" s="1"/>
      <c r="B241" s="19" t="s">
        <v>36</v>
      </c>
      <c r="C241" s="57" t="s">
        <v>37</v>
      </c>
      <c r="D241" s="14" t="s">
        <v>15</v>
      </c>
      <c r="E241" s="15">
        <v>3.62</v>
      </c>
      <c r="F241" s="63">
        <f>ROUND(F239*E241,2)</f>
        <v>0.12</v>
      </c>
      <c r="G241" s="111"/>
      <c r="H241" s="111"/>
    </row>
    <row r="242" spans="1:11">
      <c r="A242" s="1"/>
      <c r="B242" s="19"/>
      <c r="C242" s="17" t="s">
        <v>7</v>
      </c>
      <c r="D242" s="17" t="s">
        <v>8</v>
      </c>
      <c r="E242" s="15">
        <v>0.18</v>
      </c>
      <c r="F242" s="63">
        <f>ROUND(F239*E242,2)</f>
        <v>0.01</v>
      </c>
      <c r="G242" s="111"/>
      <c r="H242" s="111"/>
    </row>
    <row r="243" spans="1:11">
      <c r="A243" s="1"/>
      <c r="B243" s="10" t="s">
        <v>53</v>
      </c>
      <c r="C243" s="14" t="s">
        <v>51</v>
      </c>
      <c r="D243" s="20" t="s">
        <v>6</v>
      </c>
      <c r="E243" s="15">
        <v>0.04</v>
      </c>
      <c r="F243" s="88">
        <f>E243*F239</f>
        <v>1.3319999999999999E-3</v>
      </c>
      <c r="G243" s="111"/>
      <c r="H243" s="111"/>
    </row>
    <row r="244" spans="1:11" s="96" customFormat="1" ht="30">
      <c r="A244" s="3">
        <v>43</v>
      </c>
      <c r="B244" s="18" t="s">
        <v>100</v>
      </c>
      <c r="C244" s="23" t="s">
        <v>107</v>
      </c>
      <c r="D244" s="23" t="s">
        <v>101</v>
      </c>
      <c r="E244" s="4"/>
      <c r="F244" s="4">
        <f>22.2/100</f>
        <v>0.222</v>
      </c>
      <c r="G244" s="110"/>
      <c r="H244" s="110"/>
    </row>
    <row r="245" spans="1:11" s="96" customFormat="1">
      <c r="A245" s="45"/>
      <c r="B245" s="19"/>
      <c r="C245" s="48" t="s">
        <v>102</v>
      </c>
      <c r="D245" s="46" t="s">
        <v>5</v>
      </c>
      <c r="E245" s="63">
        <v>15</v>
      </c>
      <c r="F245" s="63">
        <f>ROUND(F244*E245,2)</f>
        <v>3.33</v>
      </c>
      <c r="G245" s="111"/>
      <c r="H245" s="111"/>
    </row>
    <row r="246" spans="1:11" s="96" customFormat="1">
      <c r="A246" s="45"/>
      <c r="B246" s="19"/>
      <c r="C246" s="47" t="s">
        <v>103</v>
      </c>
      <c r="D246" s="48" t="s">
        <v>97</v>
      </c>
      <c r="E246" s="63">
        <v>2.16</v>
      </c>
      <c r="F246" s="63">
        <f>ROUND(F244*E246,2)</f>
        <v>0.48</v>
      </c>
      <c r="G246" s="111"/>
      <c r="H246" s="111"/>
    </row>
    <row r="247" spans="1:11" s="96" customFormat="1">
      <c r="A247" s="45"/>
      <c r="B247" s="18"/>
      <c r="C247" s="70" t="s">
        <v>104</v>
      </c>
      <c r="D247" s="70" t="s">
        <v>15</v>
      </c>
      <c r="E247" s="63">
        <v>0.97</v>
      </c>
      <c r="F247" s="63">
        <f>ROUND(F244*E247,2)</f>
        <v>0.22</v>
      </c>
      <c r="G247" s="111"/>
      <c r="H247" s="111"/>
    </row>
    <row r="248" spans="1:11" s="96" customFormat="1">
      <c r="A248" s="45"/>
      <c r="B248" s="19"/>
      <c r="C248" s="47" t="s">
        <v>105</v>
      </c>
      <c r="D248" s="47" t="s">
        <v>97</v>
      </c>
      <c r="E248" s="63">
        <v>2.73</v>
      </c>
      <c r="F248" s="63">
        <f>ROUND(F244*E248,2)</f>
        <v>0.61</v>
      </c>
      <c r="G248" s="111"/>
      <c r="H248" s="111"/>
    </row>
    <row r="249" spans="1:11" s="96" customFormat="1">
      <c r="A249" s="45"/>
      <c r="B249" s="18"/>
      <c r="C249" s="47" t="s">
        <v>106</v>
      </c>
      <c r="D249" s="48" t="s">
        <v>6</v>
      </c>
      <c r="E249" s="63">
        <v>122</v>
      </c>
      <c r="F249" s="63">
        <f>ROUND(F244*E249,2)</f>
        <v>27.08</v>
      </c>
      <c r="G249" s="111"/>
      <c r="H249" s="111"/>
    </row>
    <row r="250" spans="1:11" s="96" customFormat="1">
      <c r="A250" s="45"/>
      <c r="B250" s="71" t="s">
        <v>98</v>
      </c>
      <c r="C250" s="57" t="s">
        <v>99</v>
      </c>
      <c r="D250" s="48" t="s">
        <v>6</v>
      </c>
      <c r="E250" s="63">
        <v>7</v>
      </c>
      <c r="F250" s="63">
        <f>ROUND(F244*E250,2)</f>
        <v>1.55</v>
      </c>
      <c r="G250" s="111"/>
      <c r="H250" s="111"/>
    </row>
    <row r="251" spans="1:11" s="84" customFormat="1" ht="24.75" customHeight="1">
      <c r="A251" s="122">
        <v>44</v>
      </c>
      <c r="B251" s="120" t="s">
        <v>61</v>
      </c>
      <c r="C251" s="134" t="s">
        <v>68</v>
      </c>
      <c r="D251" s="72" t="s">
        <v>14</v>
      </c>
      <c r="E251" s="13"/>
      <c r="F251" s="4">
        <v>124.3</v>
      </c>
      <c r="G251" s="110"/>
      <c r="H251" s="110"/>
    </row>
    <row r="252" spans="1:11" s="84" customFormat="1" ht="27" customHeight="1">
      <c r="A252" s="123"/>
      <c r="B252" s="121"/>
      <c r="C252" s="135"/>
      <c r="D252" s="8" t="s">
        <v>24</v>
      </c>
      <c r="E252" s="30"/>
      <c r="F252" s="4">
        <f>F251/1000</f>
        <v>0.12429999999999999</v>
      </c>
      <c r="G252" s="110"/>
      <c r="H252" s="110"/>
    </row>
    <row r="253" spans="1:11">
      <c r="A253" s="1"/>
      <c r="B253" s="19"/>
      <c r="C253" s="14" t="s">
        <v>4</v>
      </c>
      <c r="D253" s="10" t="s">
        <v>5</v>
      </c>
      <c r="E253" s="15">
        <v>33</v>
      </c>
      <c r="F253" s="63">
        <f>E253*F252</f>
        <v>4.1018999999999997</v>
      </c>
      <c r="G253" s="111"/>
      <c r="H253" s="111"/>
      <c r="K253" s="104"/>
    </row>
    <row r="254" spans="1:11">
      <c r="A254" s="1"/>
      <c r="B254" s="10" t="s">
        <v>35</v>
      </c>
      <c r="C254" s="47" t="s">
        <v>34</v>
      </c>
      <c r="D254" s="14" t="s">
        <v>15</v>
      </c>
      <c r="E254" s="15">
        <v>0.42</v>
      </c>
      <c r="F254" s="63">
        <f>E254*F252</f>
        <v>5.2205999999999995E-2</v>
      </c>
      <c r="G254" s="111"/>
      <c r="H254" s="111"/>
    </row>
    <row r="255" spans="1:11">
      <c r="A255" s="1"/>
      <c r="B255" s="19" t="s">
        <v>36</v>
      </c>
      <c r="C255" s="57" t="s">
        <v>37</v>
      </c>
      <c r="D255" s="14" t="s">
        <v>15</v>
      </c>
      <c r="E255" s="15">
        <v>2.58</v>
      </c>
      <c r="F255" s="63">
        <f>E255*F252</f>
        <v>0.32069399999999998</v>
      </c>
      <c r="G255" s="111"/>
      <c r="H255" s="111"/>
    </row>
    <row r="256" spans="1:11">
      <c r="A256" s="1"/>
      <c r="B256" s="10" t="s">
        <v>46</v>
      </c>
      <c r="C256" s="70" t="s">
        <v>45</v>
      </c>
      <c r="D256" s="14" t="s">
        <v>15</v>
      </c>
      <c r="E256" s="15">
        <v>11.2</v>
      </c>
      <c r="F256" s="63">
        <f>E256*F252</f>
        <v>1.3921599999999998</v>
      </c>
      <c r="G256" s="111"/>
      <c r="H256" s="111"/>
    </row>
    <row r="257" spans="1:10">
      <c r="A257" s="1"/>
      <c r="B257" s="19" t="s">
        <v>42</v>
      </c>
      <c r="C257" s="70" t="s">
        <v>41</v>
      </c>
      <c r="D257" s="14" t="s">
        <v>15</v>
      </c>
      <c r="E257" s="15">
        <v>24.8</v>
      </c>
      <c r="F257" s="63">
        <f>E257*F252</f>
        <v>3.08264</v>
      </c>
      <c r="G257" s="111"/>
      <c r="H257" s="111"/>
      <c r="J257" s="104"/>
    </row>
    <row r="258" spans="1:10">
      <c r="A258" s="1"/>
      <c r="B258" s="10" t="s">
        <v>43</v>
      </c>
      <c r="C258" s="70" t="s">
        <v>44</v>
      </c>
      <c r="D258" s="14" t="s">
        <v>15</v>
      </c>
      <c r="E258" s="15">
        <v>4.1399999999999997</v>
      </c>
      <c r="F258" s="63">
        <f>E258*F252</f>
        <v>0.51460199999999989</v>
      </c>
      <c r="G258" s="111"/>
      <c r="H258" s="111"/>
    </row>
    <row r="259" spans="1:10">
      <c r="A259" s="1"/>
      <c r="B259" s="19" t="s">
        <v>47</v>
      </c>
      <c r="C259" s="19" t="s">
        <v>48</v>
      </c>
      <c r="D259" s="14" t="s">
        <v>15</v>
      </c>
      <c r="E259" s="15">
        <v>0.53</v>
      </c>
      <c r="F259" s="63">
        <f>E259*F252</f>
        <v>6.5878999999999993E-2</v>
      </c>
      <c r="G259" s="111"/>
      <c r="H259" s="111"/>
    </row>
    <row r="260" spans="1:10">
      <c r="A260" s="1"/>
      <c r="B260" s="10" t="s">
        <v>53</v>
      </c>
      <c r="C260" s="14" t="s">
        <v>51</v>
      </c>
      <c r="D260" s="73" t="s">
        <v>6</v>
      </c>
      <c r="E260" s="15">
        <v>151.19999999999999</v>
      </c>
      <c r="F260" s="63">
        <f>E260*F252</f>
        <v>18.794159999999998</v>
      </c>
      <c r="G260" s="111"/>
      <c r="H260" s="111"/>
    </row>
    <row r="261" spans="1:10">
      <c r="A261" s="1"/>
      <c r="B261" s="19" t="s">
        <v>49</v>
      </c>
      <c r="C261" s="47" t="s">
        <v>50</v>
      </c>
      <c r="D261" s="73" t="s">
        <v>6</v>
      </c>
      <c r="E261" s="15">
        <v>30</v>
      </c>
      <c r="F261" s="63">
        <f>E261*F252</f>
        <v>3.7289999999999996</v>
      </c>
      <c r="G261" s="111"/>
      <c r="H261" s="111"/>
    </row>
    <row r="262" spans="1:10" s="84" customFormat="1" ht="30.75" customHeight="1">
      <c r="A262" s="122">
        <v>45</v>
      </c>
      <c r="B262" s="136" t="s">
        <v>67</v>
      </c>
      <c r="C262" s="134" t="s">
        <v>89</v>
      </c>
      <c r="D262" s="8" t="s">
        <v>14</v>
      </c>
      <c r="E262" s="13"/>
      <c r="F262" s="4">
        <v>111</v>
      </c>
      <c r="G262" s="110"/>
      <c r="H262" s="110"/>
    </row>
    <row r="263" spans="1:10" s="84" customFormat="1" ht="30.75" customHeight="1">
      <c r="A263" s="123"/>
      <c r="B263" s="137"/>
      <c r="C263" s="135"/>
      <c r="D263" s="8" t="s">
        <v>24</v>
      </c>
      <c r="E263" s="13"/>
      <c r="F263" s="4">
        <f>F262/1000</f>
        <v>0.111</v>
      </c>
      <c r="G263" s="110"/>
      <c r="H263" s="110"/>
    </row>
    <row r="264" spans="1:10">
      <c r="A264" s="1"/>
      <c r="B264" s="19"/>
      <c r="C264" s="14" t="s">
        <v>4</v>
      </c>
      <c r="D264" s="10" t="s">
        <v>5</v>
      </c>
      <c r="E264" s="15">
        <v>358.6</v>
      </c>
      <c r="F264" s="63">
        <f>ROUND(F263*E264,2)</f>
        <v>39.799999999999997</v>
      </c>
      <c r="G264" s="111"/>
      <c r="H264" s="111"/>
      <c r="J264" s="104"/>
    </row>
    <row r="265" spans="1:10">
      <c r="A265" s="1"/>
      <c r="B265" s="10" t="s">
        <v>43</v>
      </c>
      <c r="C265" s="70" t="s">
        <v>44</v>
      </c>
      <c r="D265" s="14" t="s">
        <v>15</v>
      </c>
      <c r="E265" s="15">
        <v>22.6</v>
      </c>
      <c r="F265" s="63">
        <f>E265*F263</f>
        <v>2.5086000000000004</v>
      </c>
      <c r="G265" s="111"/>
      <c r="H265" s="111"/>
    </row>
    <row r="266" spans="1:10">
      <c r="A266" s="1"/>
      <c r="B266" s="10"/>
      <c r="C266" s="17" t="s">
        <v>7</v>
      </c>
      <c r="D266" s="14" t="s">
        <v>8</v>
      </c>
      <c r="E266" s="15">
        <v>12.5</v>
      </c>
      <c r="F266" s="63">
        <f>ROUND(F263*E266,2)</f>
        <v>1.39</v>
      </c>
      <c r="G266" s="111"/>
      <c r="H266" s="111"/>
    </row>
    <row r="267" spans="1:10">
      <c r="A267" s="1"/>
      <c r="B267" s="19" t="s">
        <v>49</v>
      </c>
      <c r="C267" s="47" t="s">
        <v>50</v>
      </c>
      <c r="D267" s="73" t="s">
        <v>6</v>
      </c>
      <c r="E267" s="15">
        <v>178</v>
      </c>
      <c r="F267" s="63">
        <f>E267*F263</f>
        <v>19.757999999999999</v>
      </c>
      <c r="G267" s="111"/>
      <c r="H267" s="111"/>
    </row>
    <row r="268" spans="1:10">
      <c r="A268" s="1"/>
      <c r="B268" s="10" t="s">
        <v>56</v>
      </c>
      <c r="C268" s="47" t="s">
        <v>69</v>
      </c>
      <c r="D268" s="17" t="s">
        <v>6</v>
      </c>
      <c r="E268" s="15">
        <v>102</v>
      </c>
      <c r="F268" s="63">
        <f>ROUND(F263*E268,2)</f>
        <v>11.32</v>
      </c>
      <c r="G268" s="111"/>
      <c r="H268" s="111"/>
    </row>
    <row r="269" spans="1:10">
      <c r="A269" s="1"/>
      <c r="B269" s="10" t="s">
        <v>65</v>
      </c>
      <c r="C269" s="47" t="s">
        <v>66</v>
      </c>
      <c r="D269" s="17" t="s">
        <v>9</v>
      </c>
      <c r="E269" s="15">
        <v>0.13</v>
      </c>
      <c r="F269" s="63">
        <f>F262*E269</f>
        <v>14.43</v>
      </c>
      <c r="G269" s="111"/>
      <c r="H269" s="111"/>
    </row>
    <row r="270" spans="1:10">
      <c r="A270" s="74"/>
      <c r="B270" s="19" t="s">
        <v>54</v>
      </c>
      <c r="C270" s="47" t="s">
        <v>55</v>
      </c>
      <c r="D270" s="73" t="s">
        <v>14</v>
      </c>
      <c r="E270" s="15">
        <f>11.7-10*0.59</f>
        <v>5.8</v>
      </c>
      <c r="F270" s="63">
        <f>ROUND(F263*E270,2)</f>
        <v>0.64</v>
      </c>
      <c r="G270" s="111"/>
      <c r="H270" s="111"/>
      <c r="I270" s="105"/>
    </row>
    <row r="271" spans="1:10">
      <c r="A271" s="1"/>
      <c r="B271" s="10"/>
      <c r="C271" s="47" t="s">
        <v>13</v>
      </c>
      <c r="D271" s="17" t="s">
        <v>8</v>
      </c>
      <c r="E271" s="15">
        <v>4.5</v>
      </c>
      <c r="F271" s="63">
        <f>ROUND(F263*E271,2)</f>
        <v>0.5</v>
      </c>
      <c r="G271" s="111"/>
      <c r="H271" s="111"/>
    </row>
    <row r="272" spans="1:10">
      <c r="A272" s="1"/>
      <c r="B272" s="75" t="s">
        <v>53</v>
      </c>
      <c r="C272" s="57" t="s">
        <v>57</v>
      </c>
      <c r="D272" s="1" t="s">
        <v>6</v>
      </c>
      <c r="E272" s="11">
        <v>40</v>
      </c>
      <c r="F272" s="63">
        <f>E272*F263</f>
        <v>4.4400000000000004</v>
      </c>
      <c r="G272" s="111"/>
      <c r="H272" s="111"/>
    </row>
    <row r="273" spans="1:8" s="84" customFormat="1" ht="24" customHeight="1">
      <c r="A273" s="122">
        <v>45</v>
      </c>
      <c r="B273" s="120" t="s">
        <v>64</v>
      </c>
      <c r="C273" s="134" t="s">
        <v>62</v>
      </c>
      <c r="D273" s="8" t="s">
        <v>14</v>
      </c>
      <c r="E273" s="13"/>
      <c r="F273" s="4">
        <f>F262</f>
        <v>111</v>
      </c>
      <c r="G273" s="110"/>
      <c r="H273" s="110"/>
    </row>
    <row r="274" spans="1:8" s="84" customFormat="1" ht="24" customHeight="1">
      <c r="A274" s="123"/>
      <c r="B274" s="121"/>
      <c r="C274" s="135"/>
      <c r="D274" s="8" t="s">
        <v>24</v>
      </c>
      <c r="E274" s="13"/>
      <c r="F274" s="4">
        <f>F273/1000</f>
        <v>0.111</v>
      </c>
      <c r="G274" s="110"/>
      <c r="H274" s="110"/>
    </row>
    <row r="275" spans="1:8">
      <c r="A275" s="1"/>
      <c r="B275" s="19"/>
      <c r="C275" s="14" t="s">
        <v>4</v>
      </c>
      <c r="D275" s="10" t="s">
        <v>5</v>
      </c>
      <c r="E275" s="15">
        <v>11.7</v>
      </c>
      <c r="F275" s="63">
        <f>ROUND(F274*E275,2)</f>
        <v>1.3</v>
      </c>
      <c r="G275" s="111"/>
      <c r="H275" s="111"/>
    </row>
    <row r="276" spans="1:8" ht="15" customHeight="1">
      <c r="A276" s="1"/>
      <c r="B276" s="19" t="s">
        <v>63</v>
      </c>
      <c r="C276" s="14" t="s">
        <v>25</v>
      </c>
      <c r="D276" s="14" t="s">
        <v>14</v>
      </c>
      <c r="E276" s="15">
        <v>1000</v>
      </c>
      <c r="F276" s="63">
        <f>E276*F274</f>
        <v>111</v>
      </c>
      <c r="G276" s="111"/>
      <c r="H276" s="111"/>
    </row>
    <row r="277" spans="1:8" ht="27" customHeight="1">
      <c r="A277" s="112" t="s">
        <v>210</v>
      </c>
      <c r="B277" s="113"/>
      <c r="C277" s="113"/>
      <c r="D277" s="113"/>
      <c r="E277" s="113"/>
      <c r="F277" s="113"/>
      <c r="G277" s="113"/>
      <c r="H277" s="114"/>
    </row>
    <row r="278" spans="1:8" s="84" customFormat="1" ht="27" customHeight="1">
      <c r="A278" s="122">
        <v>46</v>
      </c>
      <c r="B278" s="120" t="s">
        <v>23</v>
      </c>
      <c r="C278" s="126" t="s">
        <v>93</v>
      </c>
      <c r="D278" s="12" t="s">
        <v>6</v>
      </c>
      <c r="E278" s="13"/>
      <c r="F278" s="4">
        <v>48</v>
      </c>
      <c r="G278" s="110"/>
      <c r="H278" s="110"/>
    </row>
    <row r="279" spans="1:8" s="84" customFormat="1" ht="29.25" customHeight="1">
      <c r="A279" s="123"/>
      <c r="B279" s="121"/>
      <c r="C279" s="127"/>
      <c r="D279" s="12" t="s">
        <v>58</v>
      </c>
      <c r="E279" s="13"/>
      <c r="F279" s="4">
        <f>F278/1000</f>
        <v>4.8000000000000001E-2</v>
      </c>
      <c r="G279" s="110"/>
      <c r="H279" s="110"/>
    </row>
    <row r="280" spans="1:8">
      <c r="A280" s="1"/>
      <c r="B280" s="10" t="s">
        <v>38</v>
      </c>
      <c r="C280" s="47" t="s">
        <v>59</v>
      </c>
      <c r="D280" s="14" t="s">
        <v>15</v>
      </c>
      <c r="E280" s="15">
        <v>22.4</v>
      </c>
      <c r="F280" s="63">
        <f>ROUND(E280*F279,2)</f>
        <v>1.08</v>
      </c>
      <c r="G280" s="111"/>
      <c r="H280" s="111"/>
    </row>
    <row r="281" spans="1:8" s="84" customFormat="1" ht="27.75" customHeight="1">
      <c r="A281" s="122">
        <v>47</v>
      </c>
      <c r="B281" s="16" t="s">
        <v>0</v>
      </c>
      <c r="C281" s="128" t="s">
        <v>11</v>
      </c>
      <c r="D281" s="12" t="s">
        <v>6</v>
      </c>
      <c r="E281" s="13"/>
      <c r="F281" s="4">
        <f>F278</f>
        <v>48</v>
      </c>
      <c r="G281" s="110"/>
      <c r="H281" s="110"/>
    </row>
    <row r="282" spans="1:8" s="84" customFormat="1" ht="24.75" customHeight="1">
      <c r="A282" s="123"/>
      <c r="B282" s="16" t="s">
        <v>60</v>
      </c>
      <c r="C282" s="129"/>
      <c r="D282" s="12" t="s">
        <v>58</v>
      </c>
      <c r="E282" s="13"/>
      <c r="F282" s="4">
        <f>F281/1000</f>
        <v>4.8000000000000001E-2</v>
      </c>
      <c r="G282" s="110"/>
      <c r="H282" s="110"/>
    </row>
    <row r="283" spans="1:8">
      <c r="A283" s="1"/>
      <c r="B283" s="10"/>
      <c r="C283" s="14" t="s">
        <v>4</v>
      </c>
      <c r="D283" s="10" t="s">
        <v>5</v>
      </c>
      <c r="E283" s="15">
        <f>1.1*15.5</f>
        <v>17.05</v>
      </c>
      <c r="F283" s="63">
        <f>ROUND(E283*F282,2)</f>
        <v>0.82</v>
      </c>
      <c r="G283" s="111"/>
      <c r="H283" s="111"/>
    </row>
    <row r="284" spans="1:8">
      <c r="A284" s="1"/>
      <c r="B284" s="10" t="s">
        <v>39</v>
      </c>
      <c r="C284" s="57" t="s">
        <v>40</v>
      </c>
      <c r="D284" s="14" t="s">
        <v>15</v>
      </c>
      <c r="E284" s="15">
        <f>1.1*34.7</f>
        <v>38.170000000000009</v>
      </c>
      <c r="F284" s="63">
        <f>ROUND(E284*F282,2)</f>
        <v>1.83</v>
      </c>
      <c r="G284" s="111"/>
      <c r="H284" s="111"/>
    </row>
    <row r="285" spans="1:8">
      <c r="A285" s="1"/>
      <c r="B285" s="10"/>
      <c r="C285" s="17" t="s">
        <v>7</v>
      </c>
      <c r="D285" s="17" t="s">
        <v>8</v>
      </c>
      <c r="E285" s="15">
        <f>1.1*2.09</f>
        <v>2.2989999999999999</v>
      </c>
      <c r="F285" s="63">
        <f>ROUND(E285*F282,2)</f>
        <v>0.11</v>
      </c>
      <c r="G285" s="111"/>
      <c r="H285" s="111"/>
    </row>
    <row r="286" spans="1:8">
      <c r="A286" s="1"/>
      <c r="B286" s="10" t="s">
        <v>53</v>
      </c>
      <c r="C286" s="14" t="s">
        <v>51</v>
      </c>
      <c r="D286" s="1" t="s">
        <v>6</v>
      </c>
      <c r="E286" s="15">
        <f>1.1*0.04</f>
        <v>4.4000000000000004E-2</v>
      </c>
      <c r="F286" s="88">
        <f>E286*F282</f>
        <v>2.1120000000000002E-3</v>
      </c>
      <c r="G286" s="111"/>
      <c r="H286" s="111"/>
    </row>
    <row r="287" spans="1:8" s="84" customFormat="1" ht="23.25" customHeight="1">
      <c r="A287" s="122">
        <v>48</v>
      </c>
      <c r="B287" s="120" t="s">
        <v>1</v>
      </c>
      <c r="C287" s="130" t="s">
        <v>12</v>
      </c>
      <c r="D287" s="12" t="s">
        <v>6</v>
      </c>
      <c r="E287" s="13"/>
      <c r="F287" s="4">
        <f>F281</f>
        <v>48</v>
      </c>
      <c r="G287" s="110"/>
      <c r="H287" s="110"/>
    </row>
    <row r="288" spans="1:8" s="84" customFormat="1" ht="23.25" customHeight="1">
      <c r="A288" s="123"/>
      <c r="B288" s="121"/>
      <c r="C288" s="131"/>
      <c r="D288" s="12" t="s">
        <v>58</v>
      </c>
      <c r="E288" s="13"/>
      <c r="F288" s="4">
        <f>F287/1000</f>
        <v>4.8000000000000001E-2</v>
      </c>
      <c r="G288" s="110"/>
      <c r="H288" s="110"/>
    </row>
    <row r="289" spans="1:11">
      <c r="A289" s="1"/>
      <c r="B289" s="19"/>
      <c r="C289" s="14" t="s">
        <v>4</v>
      </c>
      <c r="D289" s="10" t="s">
        <v>5</v>
      </c>
      <c r="E289" s="15">
        <v>3.23</v>
      </c>
      <c r="F289" s="63">
        <f>ROUND(F288*E289,2)</f>
        <v>0.16</v>
      </c>
      <c r="G289" s="111"/>
      <c r="H289" s="111"/>
    </row>
    <row r="290" spans="1:11">
      <c r="A290" s="1"/>
      <c r="B290" s="19" t="s">
        <v>36</v>
      </c>
      <c r="C290" s="57" t="s">
        <v>37</v>
      </c>
      <c r="D290" s="14" t="s">
        <v>15</v>
      </c>
      <c r="E290" s="15">
        <v>3.62</v>
      </c>
      <c r="F290" s="63">
        <f>ROUND(F288*E290,2)</f>
        <v>0.17</v>
      </c>
      <c r="G290" s="111"/>
      <c r="H290" s="111"/>
    </row>
    <row r="291" spans="1:11">
      <c r="A291" s="1"/>
      <c r="B291" s="19"/>
      <c r="C291" s="17" t="s">
        <v>7</v>
      </c>
      <c r="D291" s="17" t="s">
        <v>8</v>
      </c>
      <c r="E291" s="15">
        <v>0.18</v>
      </c>
      <c r="F291" s="63">
        <f>ROUND(F288*E291,2)</f>
        <v>0.01</v>
      </c>
      <c r="G291" s="111"/>
      <c r="H291" s="111"/>
    </row>
    <row r="292" spans="1:11">
      <c r="A292" s="1"/>
      <c r="B292" s="10" t="s">
        <v>53</v>
      </c>
      <c r="C292" s="14" t="s">
        <v>51</v>
      </c>
      <c r="D292" s="20" t="s">
        <v>6</v>
      </c>
      <c r="E292" s="15">
        <v>0.04</v>
      </c>
      <c r="F292" s="88">
        <f>E292*F288</f>
        <v>1.92E-3</v>
      </c>
      <c r="G292" s="111"/>
      <c r="H292" s="111"/>
    </row>
    <row r="293" spans="1:11" s="96" customFormat="1" ht="30">
      <c r="A293" s="3">
        <v>49</v>
      </c>
      <c r="B293" s="18" t="s">
        <v>100</v>
      </c>
      <c r="C293" s="23" t="s">
        <v>107</v>
      </c>
      <c r="D293" s="23" t="s">
        <v>101</v>
      </c>
      <c r="E293" s="4"/>
      <c r="F293" s="4">
        <f>32/100</f>
        <v>0.32</v>
      </c>
      <c r="G293" s="110"/>
      <c r="H293" s="110"/>
    </row>
    <row r="294" spans="1:11" s="96" customFormat="1">
      <c r="A294" s="45"/>
      <c r="B294" s="19"/>
      <c r="C294" s="48" t="s">
        <v>102</v>
      </c>
      <c r="D294" s="46" t="s">
        <v>5</v>
      </c>
      <c r="E294" s="63">
        <v>15</v>
      </c>
      <c r="F294" s="63">
        <f>ROUND(F293*E294,2)</f>
        <v>4.8</v>
      </c>
      <c r="G294" s="111"/>
      <c r="H294" s="111"/>
    </row>
    <row r="295" spans="1:11" s="96" customFormat="1">
      <c r="A295" s="45"/>
      <c r="B295" s="19"/>
      <c r="C295" s="47" t="s">
        <v>103</v>
      </c>
      <c r="D295" s="48" t="s">
        <v>97</v>
      </c>
      <c r="E295" s="63">
        <v>2.16</v>
      </c>
      <c r="F295" s="63">
        <f>ROUND(F293*E295,2)</f>
        <v>0.69</v>
      </c>
      <c r="G295" s="111"/>
      <c r="H295" s="111"/>
    </row>
    <row r="296" spans="1:11" s="96" customFormat="1">
      <c r="A296" s="45"/>
      <c r="B296" s="18"/>
      <c r="C296" s="70" t="s">
        <v>104</v>
      </c>
      <c r="D296" s="70" t="s">
        <v>15</v>
      </c>
      <c r="E296" s="63">
        <v>0.97</v>
      </c>
      <c r="F296" s="63">
        <f>ROUND(F293*E296,2)</f>
        <v>0.31</v>
      </c>
      <c r="G296" s="111"/>
      <c r="H296" s="111"/>
    </row>
    <row r="297" spans="1:11" s="96" customFormat="1">
      <c r="A297" s="45"/>
      <c r="B297" s="19"/>
      <c r="C297" s="47" t="s">
        <v>105</v>
      </c>
      <c r="D297" s="47" t="s">
        <v>97</v>
      </c>
      <c r="E297" s="63">
        <v>2.73</v>
      </c>
      <c r="F297" s="63">
        <f>ROUND(F293*E297,2)</f>
        <v>0.87</v>
      </c>
      <c r="G297" s="111"/>
      <c r="H297" s="111"/>
    </row>
    <row r="298" spans="1:11" s="96" customFormat="1">
      <c r="A298" s="45"/>
      <c r="B298" s="18"/>
      <c r="C298" s="47" t="s">
        <v>106</v>
      </c>
      <c r="D298" s="48" t="s">
        <v>6</v>
      </c>
      <c r="E298" s="63">
        <v>122</v>
      </c>
      <c r="F298" s="63">
        <f>ROUND(F293*E298,2)</f>
        <v>39.04</v>
      </c>
      <c r="G298" s="111"/>
      <c r="H298" s="111"/>
    </row>
    <row r="299" spans="1:11" s="96" customFormat="1">
      <c r="A299" s="45"/>
      <c r="B299" s="71" t="s">
        <v>98</v>
      </c>
      <c r="C299" s="57" t="s">
        <v>99</v>
      </c>
      <c r="D299" s="48" t="s">
        <v>6</v>
      </c>
      <c r="E299" s="63">
        <v>7</v>
      </c>
      <c r="F299" s="63">
        <f>ROUND(F293*E299,2)</f>
        <v>2.2400000000000002</v>
      </c>
      <c r="G299" s="111"/>
      <c r="H299" s="111"/>
    </row>
    <row r="300" spans="1:11" s="84" customFormat="1" ht="26.25" customHeight="1">
      <c r="A300" s="122">
        <v>50</v>
      </c>
      <c r="B300" s="120" t="s">
        <v>61</v>
      </c>
      <c r="C300" s="134" t="s">
        <v>68</v>
      </c>
      <c r="D300" s="72" t="s">
        <v>14</v>
      </c>
      <c r="E300" s="13"/>
      <c r="F300" s="4">
        <v>179.2</v>
      </c>
      <c r="G300" s="110"/>
      <c r="H300" s="110"/>
    </row>
    <row r="301" spans="1:11" s="84" customFormat="1" ht="24" customHeight="1">
      <c r="A301" s="123"/>
      <c r="B301" s="121"/>
      <c r="C301" s="135"/>
      <c r="D301" s="8" t="s">
        <v>24</v>
      </c>
      <c r="E301" s="30"/>
      <c r="F301" s="4">
        <f>F300/1000</f>
        <v>0.1792</v>
      </c>
      <c r="G301" s="110"/>
      <c r="H301" s="110"/>
    </row>
    <row r="302" spans="1:11">
      <c r="A302" s="1"/>
      <c r="B302" s="19"/>
      <c r="C302" s="14" t="s">
        <v>4</v>
      </c>
      <c r="D302" s="10" t="s">
        <v>5</v>
      </c>
      <c r="E302" s="15">
        <v>33</v>
      </c>
      <c r="F302" s="63">
        <f>E302*F301</f>
        <v>5.9135999999999997</v>
      </c>
      <c r="G302" s="111"/>
      <c r="H302" s="111"/>
      <c r="K302" s="104"/>
    </row>
    <row r="303" spans="1:11">
      <c r="A303" s="1"/>
      <c r="B303" s="10" t="s">
        <v>35</v>
      </c>
      <c r="C303" s="47" t="s">
        <v>34</v>
      </c>
      <c r="D303" s="14" t="s">
        <v>15</v>
      </c>
      <c r="E303" s="15">
        <v>0.42</v>
      </c>
      <c r="F303" s="63">
        <f>E303*F301</f>
        <v>7.5263999999999998E-2</v>
      </c>
      <c r="G303" s="111"/>
      <c r="H303" s="111"/>
    </row>
    <row r="304" spans="1:11">
      <c r="A304" s="1"/>
      <c r="B304" s="19" t="s">
        <v>36</v>
      </c>
      <c r="C304" s="57" t="s">
        <v>37</v>
      </c>
      <c r="D304" s="14" t="s">
        <v>15</v>
      </c>
      <c r="E304" s="15">
        <v>2.58</v>
      </c>
      <c r="F304" s="63">
        <f>E304*F301</f>
        <v>0.46233600000000002</v>
      </c>
      <c r="G304" s="111"/>
      <c r="H304" s="111"/>
    </row>
    <row r="305" spans="1:10">
      <c r="A305" s="1"/>
      <c r="B305" s="10" t="s">
        <v>46</v>
      </c>
      <c r="C305" s="70" t="s">
        <v>45</v>
      </c>
      <c r="D305" s="14" t="s">
        <v>15</v>
      </c>
      <c r="E305" s="15">
        <v>11.2</v>
      </c>
      <c r="F305" s="63">
        <f>E305*F301</f>
        <v>2.0070399999999999</v>
      </c>
      <c r="G305" s="111"/>
      <c r="H305" s="111"/>
    </row>
    <row r="306" spans="1:10">
      <c r="A306" s="1"/>
      <c r="B306" s="19" t="s">
        <v>42</v>
      </c>
      <c r="C306" s="70" t="s">
        <v>41</v>
      </c>
      <c r="D306" s="14" t="s">
        <v>15</v>
      </c>
      <c r="E306" s="15">
        <v>24.8</v>
      </c>
      <c r="F306" s="63">
        <f>E306*F301</f>
        <v>4.4441600000000001</v>
      </c>
      <c r="G306" s="111"/>
      <c r="H306" s="111"/>
      <c r="J306" s="104"/>
    </row>
    <row r="307" spans="1:10">
      <c r="A307" s="1"/>
      <c r="B307" s="10" t="s">
        <v>43</v>
      </c>
      <c r="C307" s="70" t="s">
        <v>44</v>
      </c>
      <c r="D307" s="14" t="s">
        <v>15</v>
      </c>
      <c r="E307" s="15">
        <v>4.1399999999999997</v>
      </c>
      <c r="F307" s="63">
        <f>E307*F301</f>
        <v>0.74188799999999988</v>
      </c>
      <c r="G307" s="111"/>
      <c r="H307" s="111"/>
    </row>
    <row r="308" spans="1:10">
      <c r="A308" s="1"/>
      <c r="B308" s="19" t="s">
        <v>47</v>
      </c>
      <c r="C308" s="19" t="s">
        <v>48</v>
      </c>
      <c r="D308" s="14" t="s">
        <v>15</v>
      </c>
      <c r="E308" s="15">
        <v>0.53</v>
      </c>
      <c r="F308" s="63">
        <f>E308*F301</f>
        <v>9.4976000000000005E-2</v>
      </c>
      <c r="G308" s="111"/>
      <c r="H308" s="111"/>
    </row>
    <row r="309" spans="1:10">
      <c r="A309" s="1"/>
      <c r="B309" s="10" t="s">
        <v>53</v>
      </c>
      <c r="C309" s="14" t="s">
        <v>51</v>
      </c>
      <c r="D309" s="73" t="s">
        <v>6</v>
      </c>
      <c r="E309" s="15">
        <v>151.19999999999999</v>
      </c>
      <c r="F309" s="63">
        <f>E309*F301</f>
        <v>27.095039999999997</v>
      </c>
      <c r="G309" s="111"/>
      <c r="H309" s="111"/>
    </row>
    <row r="310" spans="1:10">
      <c r="A310" s="1"/>
      <c r="B310" s="19" t="s">
        <v>49</v>
      </c>
      <c r="C310" s="47" t="s">
        <v>50</v>
      </c>
      <c r="D310" s="73" t="s">
        <v>6</v>
      </c>
      <c r="E310" s="15">
        <v>30</v>
      </c>
      <c r="F310" s="63">
        <f>E310*F301</f>
        <v>5.3760000000000003</v>
      </c>
      <c r="G310" s="111"/>
      <c r="H310" s="111"/>
    </row>
    <row r="311" spans="1:10" s="84" customFormat="1" ht="24.75" customHeight="1">
      <c r="A311" s="122">
        <v>51</v>
      </c>
      <c r="B311" s="136" t="s">
        <v>67</v>
      </c>
      <c r="C311" s="134" t="s">
        <v>89</v>
      </c>
      <c r="D311" s="8" t="s">
        <v>14</v>
      </c>
      <c r="E311" s="13"/>
      <c r="F311" s="4">
        <v>160</v>
      </c>
      <c r="G311" s="110"/>
      <c r="H311" s="110"/>
    </row>
    <row r="312" spans="1:10" s="84" customFormat="1" ht="24.75" customHeight="1">
      <c r="A312" s="123"/>
      <c r="B312" s="137"/>
      <c r="C312" s="135"/>
      <c r="D312" s="8" t="s">
        <v>24</v>
      </c>
      <c r="E312" s="13"/>
      <c r="F312" s="4">
        <f>F311/1000</f>
        <v>0.16</v>
      </c>
      <c r="G312" s="110"/>
      <c r="H312" s="110"/>
    </row>
    <row r="313" spans="1:10">
      <c r="A313" s="1"/>
      <c r="B313" s="19"/>
      <c r="C313" s="14" t="s">
        <v>4</v>
      </c>
      <c r="D313" s="10" t="s">
        <v>5</v>
      </c>
      <c r="E313" s="15">
        <v>358.6</v>
      </c>
      <c r="F313" s="63">
        <f>ROUND(F312*E313,2)</f>
        <v>57.38</v>
      </c>
      <c r="G313" s="111"/>
      <c r="H313" s="111"/>
      <c r="J313" s="104"/>
    </row>
    <row r="314" spans="1:10">
      <c r="A314" s="1"/>
      <c r="B314" s="10" t="s">
        <v>43</v>
      </c>
      <c r="C314" s="70" t="s">
        <v>44</v>
      </c>
      <c r="D314" s="14" t="s">
        <v>15</v>
      </c>
      <c r="E314" s="15">
        <v>22.6</v>
      </c>
      <c r="F314" s="63">
        <f>E314*F312</f>
        <v>3.6160000000000001</v>
      </c>
      <c r="G314" s="111"/>
      <c r="H314" s="111"/>
    </row>
    <row r="315" spans="1:10">
      <c r="A315" s="1"/>
      <c r="B315" s="10"/>
      <c r="C315" s="17" t="s">
        <v>7</v>
      </c>
      <c r="D315" s="14" t="s">
        <v>8</v>
      </c>
      <c r="E315" s="15">
        <v>12.5</v>
      </c>
      <c r="F315" s="63">
        <f>ROUND(F312*E315,2)</f>
        <v>2</v>
      </c>
      <c r="G315" s="111"/>
      <c r="H315" s="111"/>
    </row>
    <row r="316" spans="1:10">
      <c r="A316" s="1"/>
      <c r="B316" s="19" t="s">
        <v>49</v>
      </c>
      <c r="C316" s="47" t="s">
        <v>50</v>
      </c>
      <c r="D316" s="73" t="s">
        <v>6</v>
      </c>
      <c r="E316" s="15">
        <v>178</v>
      </c>
      <c r="F316" s="63">
        <f>E316*F312</f>
        <v>28.48</v>
      </c>
      <c r="G316" s="111"/>
      <c r="H316" s="111"/>
    </row>
    <row r="317" spans="1:10">
      <c r="A317" s="1"/>
      <c r="B317" s="10" t="s">
        <v>56</v>
      </c>
      <c r="C317" s="47" t="s">
        <v>69</v>
      </c>
      <c r="D317" s="17" t="s">
        <v>6</v>
      </c>
      <c r="E317" s="15">
        <v>102</v>
      </c>
      <c r="F317" s="63">
        <f>ROUND(F312*E317,2)</f>
        <v>16.32</v>
      </c>
      <c r="G317" s="111"/>
      <c r="H317" s="111"/>
    </row>
    <row r="318" spans="1:10">
      <c r="A318" s="1"/>
      <c r="B318" s="10" t="s">
        <v>65</v>
      </c>
      <c r="C318" s="47" t="s">
        <v>66</v>
      </c>
      <c r="D318" s="17" t="s">
        <v>9</v>
      </c>
      <c r="E318" s="15">
        <v>0.13</v>
      </c>
      <c r="F318" s="63">
        <f>F311*E318</f>
        <v>20.8</v>
      </c>
      <c r="G318" s="111"/>
      <c r="H318" s="111"/>
    </row>
    <row r="319" spans="1:10">
      <c r="A319" s="74"/>
      <c r="B319" s="19" t="s">
        <v>54</v>
      </c>
      <c r="C319" s="47" t="s">
        <v>55</v>
      </c>
      <c r="D319" s="73" t="s">
        <v>14</v>
      </c>
      <c r="E319" s="15">
        <f>11.7-10*0.59</f>
        <v>5.8</v>
      </c>
      <c r="F319" s="63">
        <f>ROUND(F312*E319,2)</f>
        <v>0.93</v>
      </c>
      <c r="G319" s="111"/>
      <c r="H319" s="111"/>
      <c r="I319" s="105"/>
    </row>
    <row r="320" spans="1:10">
      <c r="A320" s="1"/>
      <c r="B320" s="10"/>
      <c r="C320" s="47" t="s">
        <v>13</v>
      </c>
      <c r="D320" s="17" t="s">
        <v>8</v>
      </c>
      <c r="E320" s="15">
        <v>4.5</v>
      </c>
      <c r="F320" s="63">
        <f>ROUND(F312*E320,2)</f>
        <v>0.72</v>
      </c>
      <c r="G320" s="111"/>
      <c r="H320" s="111"/>
    </row>
    <row r="321" spans="1:8">
      <c r="A321" s="1"/>
      <c r="B321" s="75" t="s">
        <v>53</v>
      </c>
      <c r="C321" s="57" t="s">
        <v>57</v>
      </c>
      <c r="D321" s="1" t="s">
        <v>6</v>
      </c>
      <c r="E321" s="11">
        <v>40</v>
      </c>
      <c r="F321" s="63">
        <f>E321*F312</f>
        <v>6.4</v>
      </c>
      <c r="G321" s="111"/>
      <c r="H321" s="111"/>
    </row>
    <row r="322" spans="1:8" s="84" customFormat="1" ht="24" customHeight="1">
      <c r="A322" s="122">
        <v>52</v>
      </c>
      <c r="B322" s="120" t="s">
        <v>64</v>
      </c>
      <c r="C322" s="134" t="s">
        <v>62</v>
      </c>
      <c r="D322" s="8" t="s">
        <v>14</v>
      </c>
      <c r="E322" s="13"/>
      <c r="F322" s="4">
        <f>F311</f>
        <v>160</v>
      </c>
      <c r="G322" s="110"/>
      <c r="H322" s="110"/>
    </row>
    <row r="323" spans="1:8" s="84" customFormat="1" ht="24" customHeight="1">
      <c r="A323" s="123"/>
      <c r="B323" s="121"/>
      <c r="C323" s="135"/>
      <c r="D323" s="8" t="s">
        <v>24</v>
      </c>
      <c r="E323" s="13"/>
      <c r="F323" s="4">
        <f>F322/1000</f>
        <v>0.16</v>
      </c>
      <c r="G323" s="110"/>
      <c r="H323" s="110"/>
    </row>
    <row r="324" spans="1:8">
      <c r="A324" s="1"/>
      <c r="B324" s="19"/>
      <c r="C324" s="14" t="s">
        <v>4</v>
      </c>
      <c r="D324" s="10" t="s">
        <v>5</v>
      </c>
      <c r="E324" s="15">
        <v>11.7</v>
      </c>
      <c r="F324" s="63">
        <f>ROUND(F323*E324,2)</f>
        <v>1.87</v>
      </c>
      <c r="G324" s="111"/>
      <c r="H324" s="111"/>
    </row>
    <row r="325" spans="1:8" ht="15" customHeight="1">
      <c r="A325" s="1"/>
      <c r="B325" s="19" t="s">
        <v>63</v>
      </c>
      <c r="C325" s="14" t="s">
        <v>25</v>
      </c>
      <c r="D325" s="14" t="s">
        <v>14</v>
      </c>
      <c r="E325" s="15">
        <v>1000</v>
      </c>
      <c r="F325" s="63">
        <f>E325*F323</f>
        <v>160</v>
      </c>
      <c r="G325" s="111"/>
      <c r="H325" s="111"/>
    </row>
    <row r="326" spans="1:8">
      <c r="A326" s="3"/>
      <c r="B326" s="3"/>
      <c r="C326" s="6" t="s">
        <v>17</v>
      </c>
      <c r="D326" s="3"/>
      <c r="E326" s="9"/>
      <c r="F326" s="4"/>
      <c r="G326" s="110"/>
      <c r="H326" s="110"/>
    </row>
    <row r="327" spans="1:8">
      <c r="A327" s="1"/>
      <c r="B327" s="1"/>
      <c r="C327" s="1" t="s">
        <v>95</v>
      </c>
      <c r="D327" s="83">
        <v>0.05</v>
      </c>
      <c r="E327" s="11"/>
      <c r="F327" s="63"/>
      <c r="G327" s="111"/>
      <c r="H327" s="111"/>
    </row>
    <row r="328" spans="1:8">
      <c r="A328" s="1"/>
      <c r="B328" s="1"/>
      <c r="C328" s="1" t="s">
        <v>17</v>
      </c>
      <c r="D328" s="83"/>
      <c r="E328" s="11"/>
      <c r="F328" s="63"/>
      <c r="G328" s="111"/>
      <c r="H328" s="111"/>
    </row>
    <row r="329" spans="1:8">
      <c r="A329" s="1"/>
      <c r="B329" s="1"/>
      <c r="C329" s="1" t="s">
        <v>31</v>
      </c>
      <c r="D329" s="83">
        <v>0.1</v>
      </c>
      <c r="E329" s="11"/>
      <c r="F329" s="63"/>
      <c r="G329" s="111"/>
      <c r="H329" s="111"/>
    </row>
    <row r="330" spans="1:8">
      <c r="A330" s="1"/>
      <c r="B330" s="1"/>
      <c r="C330" s="1" t="s">
        <v>17</v>
      </c>
      <c r="D330" s="83"/>
      <c r="E330" s="11"/>
      <c r="F330" s="63"/>
      <c r="G330" s="111"/>
      <c r="H330" s="111"/>
    </row>
    <row r="331" spans="1:8">
      <c r="A331" s="1"/>
      <c r="B331" s="1"/>
      <c r="C331" s="1" t="s">
        <v>32</v>
      </c>
      <c r="D331" s="83">
        <v>0.08</v>
      </c>
      <c r="E331" s="11"/>
      <c r="F331" s="63"/>
      <c r="G331" s="111"/>
      <c r="H331" s="111"/>
    </row>
    <row r="332" spans="1:8">
      <c r="A332" s="1"/>
      <c r="B332" s="1"/>
      <c r="C332" s="1" t="s">
        <v>17</v>
      </c>
      <c r="D332" s="83"/>
      <c r="E332" s="11"/>
      <c r="F332" s="63"/>
      <c r="G332" s="111"/>
      <c r="H332" s="111"/>
    </row>
    <row r="333" spans="1:8">
      <c r="A333" s="1"/>
      <c r="B333" s="1"/>
      <c r="C333" s="1" t="s">
        <v>33</v>
      </c>
      <c r="D333" s="83">
        <v>0.03</v>
      </c>
      <c r="E333" s="11"/>
      <c r="F333" s="63"/>
      <c r="G333" s="111"/>
      <c r="H333" s="111"/>
    </row>
    <row r="334" spans="1:8">
      <c r="A334" s="1"/>
      <c r="B334" s="1"/>
      <c r="C334" s="1" t="s">
        <v>17</v>
      </c>
      <c r="D334" s="83"/>
      <c r="E334" s="11"/>
      <c r="F334" s="63"/>
      <c r="G334" s="111"/>
      <c r="H334" s="111"/>
    </row>
    <row r="335" spans="1:8">
      <c r="A335" s="1"/>
      <c r="B335" s="1"/>
      <c r="C335" s="1" t="s">
        <v>18</v>
      </c>
      <c r="D335" s="83">
        <v>0.18</v>
      </c>
      <c r="E335" s="11"/>
      <c r="F335" s="63"/>
      <c r="G335" s="111"/>
      <c r="H335" s="111"/>
    </row>
    <row r="336" spans="1:8">
      <c r="A336" s="3"/>
      <c r="B336" s="3"/>
      <c r="C336" s="6" t="s">
        <v>96</v>
      </c>
      <c r="D336" s="3"/>
      <c r="E336" s="9"/>
      <c r="F336" s="4"/>
      <c r="G336" s="110"/>
      <c r="H336" s="110"/>
    </row>
  </sheetData>
  <mergeCells count="111">
    <mergeCell ref="A322:A323"/>
    <mergeCell ref="B322:B323"/>
    <mergeCell ref="C322:C323"/>
    <mergeCell ref="A300:A301"/>
    <mergeCell ref="B300:B301"/>
    <mergeCell ref="C300:C301"/>
    <mergeCell ref="A311:A312"/>
    <mergeCell ref="B311:B312"/>
    <mergeCell ref="C311:C312"/>
    <mergeCell ref="A281:A282"/>
    <mergeCell ref="C281:C282"/>
    <mergeCell ref="A287:A288"/>
    <mergeCell ref="B287:B288"/>
    <mergeCell ref="C287:C288"/>
    <mergeCell ref="A273:A274"/>
    <mergeCell ref="B273:B274"/>
    <mergeCell ref="C273:C274"/>
    <mergeCell ref="A278:A279"/>
    <mergeCell ref="B278:B279"/>
    <mergeCell ref="C278:C279"/>
    <mergeCell ref="A251:A252"/>
    <mergeCell ref="B251:B252"/>
    <mergeCell ref="C251:C252"/>
    <mergeCell ref="A262:A263"/>
    <mergeCell ref="B262:B263"/>
    <mergeCell ref="C262:C263"/>
    <mergeCell ref="A232:A233"/>
    <mergeCell ref="C232:C233"/>
    <mergeCell ref="A238:A239"/>
    <mergeCell ref="B238:B239"/>
    <mergeCell ref="C238:C239"/>
    <mergeCell ref="A217:A218"/>
    <mergeCell ref="B217:B218"/>
    <mergeCell ref="C217:C218"/>
    <mergeCell ref="A229:A230"/>
    <mergeCell ref="B229:B230"/>
    <mergeCell ref="C229:C230"/>
    <mergeCell ref="A195:A196"/>
    <mergeCell ref="B195:B196"/>
    <mergeCell ref="C195:C196"/>
    <mergeCell ref="A206:A207"/>
    <mergeCell ref="B206:B207"/>
    <mergeCell ref="C206:C207"/>
    <mergeCell ref="A152:A153"/>
    <mergeCell ref="C152:C153"/>
    <mergeCell ref="A160:A161"/>
    <mergeCell ref="B160:B161"/>
    <mergeCell ref="C160:C161"/>
    <mergeCell ref="A127:A128"/>
    <mergeCell ref="B127:B128"/>
    <mergeCell ref="C127:C128"/>
    <mergeCell ref="A149:A150"/>
    <mergeCell ref="B149:B150"/>
    <mergeCell ref="C149:C150"/>
    <mergeCell ref="A116:A117"/>
    <mergeCell ref="B116:B117"/>
    <mergeCell ref="C116:C117"/>
    <mergeCell ref="A119:A120"/>
    <mergeCell ref="C119:C120"/>
    <mergeCell ref="A104:A105"/>
    <mergeCell ref="B104:B105"/>
    <mergeCell ref="C104:C105"/>
    <mergeCell ref="A109:A110"/>
    <mergeCell ref="B109:B110"/>
    <mergeCell ref="C109:C110"/>
    <mergeCell ref="A91:A92"/>
    <mergeCell ref="B91:B92"/>
    <mergeCell ref="C91:C92"/>
    <mergeCell ref="A42:A43"/>
    <mergeCell ref="B42:B43"/>
    <mergeCell ref="C42:C43"/>
    <mergeCell ref="A79:A80"/>
    <mergeCell ref="B79:B80"/>
    <mergeCell ref="C79:C80"/>
    <mergeCell ref="A2:H2"/>
    <mergeCell ref="A3:H3"/>
    <mergeCell ref="G5:H5"/>
    <mergeCell ref="A1:H1"/>
    <mergeCell ref="A4:H4"/>
    <mergeCell ref="A8:H8"/>
    <mergeCell ref="B9:B10"/>
    <mergeCell ref="A9:A10"/>
    <mergeCell ref="A5:A6"/>
    <mergeCell ref="B5:B6"/>
    <mergeCell ref="C5:C6"/>
    <mergeCell ref="D5:D6"/>
    <mergeCell ref="E5:F5"/>
    <mergeCell ref="A11:H11"/>
    <mergeCell ref="A29:H29"/>
    <mergeCell ref="A30:H30"/>
    <mergeCell ref="A90:H90"/>
    <mergeCell ref="A115:H115"/>
    <mergeCell ref="A148:H148"/>
    <mergeCell ref="A187:H187"/>
    <mergeCell ref="A228:H228"/>
    <mergeCell ref="A277:H277"/>
    <mergeCell ref="B31:B32"/>
    <mergeCell ref="C31:C32"/>
    <mergeCell ref="A34:A35"/>
    <mergeCell ref="C34:C35"/>
    <mergeCell ref="A31:A32"/>
    <mergeCell ref="C12:C13"/>
    <mergeCell ref="B12:B13"/>
    <mergeCell ref="A12:A13"/>
    <mergeCell ref="C15:C16"/>
    <mergeCell ref="C23:C24"/>
    <mergeCell ref="B23:B24"/>
    <mergeCell ref="A23:A24"/>
    <mergeCell ref="A85:A86"/>
    <mergeCell ref="B85:B86"/>
    <mergeCell ref="C85:C86"/>
  </mergeCells>
  <conditionalFormatting sqref="A217:A220 A337:H803 A212:F216 I206:IK207 I214:IK214 I215:IH216 I213:IN213 I273:IK276 I217:IK220 J196:IK205 I195:IF195 J208:IK208 I262:IK263 I270:IK270 I271:IH272 I269:IN269 J252:IK261 I251:IF251 J264:IK264 D137:F147 I137:IO146 I115:IO115 C17:D17 C19:D19 C9:H9 C10:D10 F10:H10 A7:H7 E17:F19 A13:B14 A16:B17 D16:F16 A19:B22 C14:H14 A18:D18 A15:F15 A12:H12 C20:F22 A23:F28 I30:IO30 C39:C40 A37:B41 D39:F39 D40 C37:F38 C41:D41 E40:F41 B69 I90:IO90 D85:F87 A85:C85 A87:C87 A81:F84 D80:F80 A88:F89 A91:C91 A93:C93 A94:F96 A97:A98 B98:C98 E98:F98 B97:F97 A99:F103 A104:C104 A111:F114 E122:F123 C123:D123 A123:B126 A122:D122 C124:F126 B138:C147 I148:IP148 A206:A208 D206:F208 B206:C206 B208:C208 E210:F210 E266:F266 A70:F79 D104:F105 D110:F110 A106:F109 A127:F136 E315:F315 A8 A11 A29 A187 A228 A277 G15:H28 D13:H13 A42:F68 I70:IB84 A34:F36 I53:IB68 G34:H89 A31:H33 D91:H93 I114:IL114 I109:IF112 I104:IF107 G94:H114 A116:H118 A119:F121 I133:IK136 G119:H147 A149:H151 A152:F159 G152:H186 I209:IK212 I265:IK268 I315:IK315">
    <cfRule type="cellIs" dxfId="154" priority="2498" stopIfTrue="1" operator="equal">
      <formula>8223.307275</formula>
    </cfRule>
  </conditionalFormatting>
  <conditionalFormatting sqref="F357:H361 D357:D361">
    <cfRule type="cellIs" dxfId="153" priority="2497" stopIfTrue="1" operator="equal">
      <formula>8223.307275</formula>
    </cfRule>
  </conditionalFormatting>
  <conditionalFormatting sqref="F804:H808 D804:D808">
    <cfRule type="cellIs" dxfId="152" priority="2495" stopIfTrue="1" operator="equal">
      <formula>8223.307275</formula>
    </cfRule>
  </conditionalFormatting>
  <conditionalFormatting sqref="F804:H808 D804:D808">
    <cfRule type="cellIs" dxfId="151" priority="2494" stopIfTrue="1" operator="equal">
      <formula>8223.307275</formula>
    </cfRule>
  </conditionalFormatting>
  <conditionalFormatting sqref="A195:B195 F195">
    <cfRule type="cellIs" dxfId="150" priority="2222" stopIfTrue="1" operator="equal">
      <formula>8223.307275</formula>
    </cfRule>
  </conditionalFormatting>
  <conditionalFormatting sqref="E195">
    <cfRule type="cellIs" dxfId="149" priority="2224" stopIfTrue="1" operator="equal">
      <formula>8223.307275</formula>
    </cfRule>
  </conditionalFormatting>
  <conditionalFormatting sqref="D195">
    <cfRule type="cellIs" dxfId="148" priority="2223" stopIfTrue="1" operator="equal">
      <formula>8223.307275</formula>
    </cfRule>
  </conditionalFormatting>
  <conditionalFormatting sqref="C195">
    <cfRule type="cellIs" dxfId="147" priority="2221" stopIfTrue="1" operator="equal">
      <formula>8223.307275</formula>
    </cfRule>
  </conditionalFormatting>
  <conditionalFormatting sqref="C197:D197 C198 B205:C205">
    <cfRule type="cellIs" dxfId="146" priority="1119" stopIfTrue="1" operator="equal">
      <formula>8223.307275</formula>
    </cfRule>
  </conditionalFormatting>
  <conditionalFormatting sqref="B198">
    <cfRule type="cellIs" dxfId="145" priority="1118" stopIfTrue="1" operator="equal">
      <formula>8223.307275</formula>
    </cfRule>
  </conditionalFormatting>
  <conditionalFormatting sqref="B199:C199">
    <cfRule type="cellIs" dxfId="144" priority="1117" stopIfTrue="1" operator="equal">
      <formula>8223.307275</formula>
    </cfRule>
  </conditionalFormatting>
  <conditionalFormatting sqref="C204">
    <cfRule type="cellIs" dxfId="143" priority="1116" stopIfTrue="1" operator="equal">
      <formula>8223.307275</formula>
    </cfRule>
  </conditionalFormatting>
  <conditionalFormatting sqref="B204">
    <cfRule type="cellIs" dxfId="142" priority="1115" stopIfTrue="1" operator="equal">
      <formula>8223.307275</formula>
    </cfRule>
  </conditionalFormatting>
  <conditionalFormatting sqref="B201 B203:C203">
    <cfRule type="cellIs" dxfId="141" priority="1114" stopIfTrue="1" operator="equal">
      <formula>8223.307275</formula>
    </cfRule>
  </conditionalFormatting>
  <conditionalFormatting sqref="D204:D205">
    <cfRule type="cellIs" dxfId="140" priority="1111" stopIfTrue="1" operator="equal">
      <formula>8223.307275</formula>
    </cfRule>
  </conditionalFormatting>
  <conditionalFormatting sqref="A198:A205 E205:F205 A197:B197 E197:E204">
    <cfRule type="cellIs" dxfId="139" priority="1110" stopIfTrue="1" operator="equal">
      <formula>8223.307275</formula>
    </cfRule>
  </conditionalFormatting>
  <conditionalFormatting sqref="D198:D203">
    <cfRule type="cellIs" dxfId="138" priority="1109" stopIfTrue="1" operator="equal">
      <formula>8223.307275</formula>
    </cfRule>
  </conditionalFormatting>
  <conditionalFormatting sqref="C201">
    <cfRule type="cellIs" dxfId="137" priority="1108" stopIfTrue="1" operator="equal">
      <formula>8223.307275</formula>
    </cfRule>
  </conditionalFormatting>
  <conditionalFormatting sqref="B202:C202">
    <cfRule type="cellIs" dxfId="136" priority="1107" stopIfTrue="1" operator="equal">
      <formula>8223.307275</formula>
    </cfRule>
  </conditionalFormatting>
  <conditionalFormatting sqref="B200:C200">
    <cfRule type="cellIs" dxfId="135" priority="1106" stopIfTrue="1" operator="equal">
      <formula>8223.307275</formula>
    </cfRule>
  </conditionalFormatting>
  <conditionalFormatting sqref="C196">
    <cfRule type="cellIs" dxfId="134" priority="1101" stopIfTrue="1" operator="equal">
      <formula>8223.307275</formula>
    </cfRule>
  </conditionalFormatting>
  <conditionalFormatting sqref="D196:F196">
    <cfRule type="cellIs" dxfId="133" priority="1103" stopIfTrue="1" operator="equal">
      <formula>8223.307275</formula>
    </cfRule>
  </conditionalFormatting>
  <conditionalFormatting sqref="A196:B196">
    <cfRule type="cellIs" dxfId="132" priority="1102" stopIfTrue="1" operator="equal">
      <formula>8223.307275</formula>
    </cfRule>
  </conditionalFormatting>
  <conditionalFormatting sqref="F199:F201">
    <cfRule type="cellIs" dxfId="131" priority="1100" stopIfTrue="1" operator="equal">
      <formula>8223.307275</formula>
    </cfRule>
  </conditionalFormatting>
  <conditionalFormatting sqref="F197:F198 F202:F204">
    <cfRule type="cellIs" dxfId="130" priority="1099" stopIfTrue="1" operator="equal">
      <formula>8223.307275</formula>
    </cfRule>
  </conditionalFormatting>
  <conditionalFormatting sqref="B218:F220">
    <cfRule type="cellIs" dxfId="129" priority="1094" stopIfTrue="1" operator="equal">
      <formula>8223.307275</formula>
    </cfRule>
  </conditionalFormatting>
  <conditionalFormatting sqref="B217:F217">
    <cfRule type="cellIs" dxfId="128" priority="1092" stopIfTrue="1" operator="equal">
      <formula>8223.307275</formula>
    </cfRule>
  </conditionalFormatting>
  <conditionalFormatting sqref="D210">
    <cfRule type="cellIs" dxfId="127" priority="972" stopIfTrue="1" operator="equal">
      <formula>8223.307275</formula>
    </cfRule>
  </conditionalFormatting>
  <conditionalFormatting sqref="A210:C210">
    <cfRule type="cellIs" dxfId="126" priority="973" stopIfTrue="1" operator="equal">
      <formula>8223.307275</formula>
    </cfRule>
  </conditionalFormatting>
  <conditionalFormatting sqref="D209">
    <cfRule type="cellIs" dxfId="125" priority="958" stopIfTrue="1" operator="equal">
      <formula>8223.307275</formula>
    </cfRule>
  </conditionalFormatting>
  <conditionalFormatting sqref="A211 E211:F211">
    <cfRule type="cellIs" dxfId="124" priority="950" stopIfTrue="1" operator="equal">
      <formula>8223.307275</formula>
    </cfRule>
  </conditionalFormatting>
  <conditionalFormatting sqref="A209 E209">
    <cfRule type="cellIs" dxfId="123" priority="959" stopIfTrue="1" operator="equal">
      <formula>8223.307275</formula>
    </cfRule>
  </conditionalFormatting>
  <conditionalFormatting sqref="B209:C209">
    <cfRule type="cellIs" dxfId="122" priority="957" stopIfTrue="1" operator="equal">
      <formula>8223.307275</formula>
    </cfRule>
  </conditionalFormatting>
  <conditionalFormatting sqref="F209">
    <cfRule type="cellIs" dxfId="121" priority="956" stopIfTrue="1" operator="equal">
      <formula>8223.307275</formula>
    </cfRule>
  </conditionalFormatting>
  <conditionalFormatting sqref="B211:C211">
    <cfRule type="cellIs" dxfId="120" priority="955" stopIfTrue="1" operator="equal">
      <formula>8223.307275</formula>
    </cfRule>
  </conditionalFormatting>
  <conditionalFormatting sqref="D211">
    <cfRule type="cellIs" dxfId="119" priority="951" stopIfTrue="1" operator="equal">
      <formula>8223.307275</formula>
    </cfRule>
  </conditionalFormatting>
  <conditionalFormatting sqref="A273:A276 A268:F272 A262:A264 D262:F264 B262:C262 B264:C264">
    <cfRule type="cellIs" dxfId="118" priority="423" stopIfTrue="1" operator="equal">
      <formula>8223.307275</formula>
    </cfRule>
  </conditionalFormatting>
  <conditionalFormatting sqref="E251">
    <cfRule type="cellIs" dxfId="117" priority="421" stopIfTrue="1" operator="equal">
      <formula>8223.307275</formula>
    </cfRule>
  </conditionalFormatting>
  <conditionalFormatting sqref="D251">
    <cfRule type="cellIs" dxfId="116" priority="420" stopIfTrue="1" operator="equal">
      <formula>8223.307275</formula>
    </cfRule>
  </conditionalFormatting>
  <conditionalFormatting sqref="A251:B251 F251">
    <cfRule type="cellIs" dxfId="115" priority="419" stopIfTrue="1" operator="equal">
      <formula>8223.307275</formula>
    </cfRule>
  </conditionalFormatting>
  <conditionalFormatting sqref="C251">
    <cfRule type="cellIs" dxfId="114" priority="418" stopIfTrue="1" operator="equal">
      <formula>8223.307275</formula>
    </cfRule>
  </conditionalFormatting>
  <conditionalFormatting sqref="C253:D253 C254 B261:C261">
    <cfRule type="cellIs" dxfId="113" priority="416" stopIfTrue="1" operator="equal">
      <formula>8223.307275</formula>
    </cfRule>
  </conditionalFormatting>
  <conditionalFormatting sqref="B254">
    <cfRule type="cellIs" dxfId="112" priority="415" stopIfTrue="1" operator="equal">
      <formula>8223.307275</formula>
    </cfRule>
  </conditionalFormatting>
  <conditionalFormatting sqref="B255:C255">
    <cfRule type="cellIs" dxfId="111" priority="414" stopIfTrue="1" operator="equal">
      <formula>8223.307275</formula>
    </cfRule>
  </conditionalFormatting>
  <conditionalFormatting sqref="C260">
    <cfRule type="cellIs" dxfId="110" priority="413" stopIfTrue="1" operator="equal">
      <formula>8223.307275</formula>
    </cfRule>
  </conditionalFormatting>
  <conditionalFormatting sqref="B260">
    <cfRule type="cellIs" dxfId="109" priority="412" stopIfTrue="1" operator="equal">
      <formula>8223.307275</formula>
    </cfRule>
  </conditionalFormatting>
  <conditionalFormatting sqref="B257 B259:C259">
    <cfRule type="cellIs" dxfId="108" priority="411" stopIfTrue="1" operator="equal">
      <formula>8223.307275</formula>
    </cfRule>
  </conditionalFormatting>
  <conditionalFormatting sqref="D260:D261">
    <cfRule type="cellIs" dxfId="107" priority="408" stopIfTrue="1" operator="equal">
      <formula>8223.307275</formula>
    </cfRule>
  </conditionalFormatting>
  <conditionalFormatting sqref="A254:A261 E261:F261 A253:B253 E253:E260">
    <cfRule type="cellIs" dxfId="106" priority="407" stopIfTrue="1" operator="equal">
      <formula>8223.307275</formula>
    </cfRule>
  </conditionalFormatting>
  <conditionalFormatting sqref="D254:D259">
    <cfRule type="cellIs" dxfId="105" priority="406" stopIfTrue="1" operator="equal">
      <formula>8223.307275</formula>
    </cfRule>
  </conditionalFormatting>
  <conditionalFormatting sqref="B265:C265">
    <cfRule type="cellIs" dxfId="104" priority="376" stopIfTrue="1" operator="equal">
      <formula>8223.307275</formula>
    </cfRule>
  </conditionalFormatting>
  <conditionalFormatting sqref="F265">
    <cfRule type="cellIs" dxfId="103" priority="375" stopIfTrue="1" operator="equal">
      <formula>8223.307275</formula>
    </cfRule>
  </conditionalFormatting>
  <conditionalFormatting sqref="B267:C267">
    <cfRule type="cellIs" dxfId="102" priority="374" stopIfTrue="1" operator="equal">
      <formula>8223.307275</formula>
    </cfRule>
  </conditionalFormatting>
  <conditionalFormatting sqref="C257">
    <cfRule type="cellIs" dxfId="101" priority="405" stopIfTrue="1" operator="equal">
      <formula>8223.307275</formula>
    </cfRule>
  </conditionalFormatting>
  <conditionalFormatting sqref="B258:C258">
    <cfRule type="cellIs" dxfId="100" priority="404" stopIfTrue="1" operator="equal">
      <formula>8223.307275</formula>
    </cfRule>
  </conditionalFormatting>
  <conditionalFormatting sqref="B256:C256">
    <cfRule type="cellIs" dxfId="99" priority="403" stopIfTrue="1" operator="equal">
      <formula>8223.307275</formula>
    </cfRule>
  </conditionalFormatting>
  <conditionalFormatting sqref="C252">
    <cfRule type="cellIs" dxfId="98" priority="398" stopIfTrue="1" operator="equal">
      <formula>8223.307275</formula>
    </cfRule>
  </conditionalFormatting>
  <conditionalFormatting sqref="D252:F252">
    <cfRule type="cellIs" dxfId="97" priority="400" stopIfTrue="1" operator="equal">
      <formula>8223.307275</formula>
    </cfRule>
  </conditionalFormatting>
  <conditionalFormatting sqref="A252:B252">
    <cfRule type="cellIs" dxfId="96" priority="399" stopIfTrue="1" operator="equal">
      <formula>8223.307275</formula>
    </cfRule>
  </conditionalFormatting>
  <conditionalFormatting sqref="F255:F257">
    <cfRule type="cellIs" dxfId="95" priority="397" stopIfTrue="1" operator="equal">
      <formula>8223.307275</formula>
    </cfRule>
  </conditionalFormatting>
  <conditionalFormatting sqref="F253:F254 F258:F260">
    <cfRule type="cellIs" dxfId="94" priority="396" stopIfTrue="1" operator="equal">
      <formula>8223.307275</formula>
    </cfRule>
  </conditionalFormatting>
  <conditionalFormatting sqref="B274:F276">
    <cfRule type="cellIs" dxfId="93" priority="395" stopIfTrue="1" operator="equal">
      <formula>8223.307275</formula>
    </cfRule>
  </conditionalFormatting>
  <conditionalFormatting sqref="B273:F273">
    <cfRule type="cellIs" dxfId="92" priority="393" stopIfTrue="1" operator="equal">
      <formula>8223.307275</formula>
    </cfRule>
  </conditionalFormatting>
  <conditionalFormatting sqref="D266">
    <cfRule type="cellIs" dxfId="91" priority="382" stopIfTrue="1" operator="equal">
      <formula>8223.307275</formula>
    </cfRule>
  </conditionalFormatting>
  <conditionalFormatting sqref="A266:C266">
    <cfRule type="cellIs" dxfId="90" priority="383" stopIfTrue="1" operator="equal">
      <formula>8223.307275</formula>
    </cfRule>
  </conditionalFormatting>
  <conditionalFormatting sqref="D265">
    <cfRule type="cellIs" dxfId="89" priority="377" stopIfTrue="1" operator="equal">
      <formula>8223.307275</formula>
    </cfRule>
  </conditionalFormatting>
  <conditionalFormatting sqref="A267 E267:F267">
    <cfRule type="cellIs" dxfId="88" priority="369" stopIfTrue="1" operator="equal">
      <formula>8223.307275</formula>
    </cfRule>
  </conditionalFormatting>
  <conditionalFormatting sqref="A265 E265">
    <cfRule type="cellIs" dxfId="87" priority="378" stopIfTrue="1" operator="equal">
      <formula>8223.307275</formula>
    </cfRule>
  </conditionalFormatting>
  <conditionalFormatting sqref="D267">
    <cfRule type="cellIs" dxfId="86" priority="370" stopIfTrue="1" operator="equal">
      <formula>8223.307275</formula>
    </cfRule>
  </conditionalFormatting>
  <conditionalFormatting sqref="C247:D247">
    <cfRule type="cellIs" dxfId="85" priority="315" stopIfTrue="1" operator="equal">
      <formula>8223.307275</formula>
    </cfRule>
  </conditionalFormatting>
  <conditionalFormatting sqref="D245">
    <cfRule type="cellIs" dxfId="84" priority="314" stopIfTrue="1" operator="equal">
      <formula>8223.307275</formula>
    </cfRule>
  </conditionalFormatting>
  <conditionalFormatting sqref="B191 E191:F191 B190:F190 B189:C189 B192:F193 B188:H188 D194:F194 E189:H189 G190:H227">
    <cfRule type="cellIs" dxfId="83" priority="324" stopIfTrue="1" operator="equal">
      <formula>8223.307275</formula>
    </cfRule>
  </conditionalFormatting>
  <conditionalFormatting sqref="A244:A250 I244:IK250">
    <cfRule type="cellIs" dxfId="82" priority="317" stopIfTrue="1" operator="equal">
      <formula>8223.307275</formula>
    </cfRule>
  </conditionalFormatting>
  <conditionalFormatting sqref="B247 E247:F247 B246:F246 B245:C245 B248:F249 B244:F244 D250:F250 E245:F245">
    <cfRule type="cellIs" dxfId="81" priority="316" stopIfTrue="1" operator="equal">
      <formula>8223.307275</formula>
    </cfRule>
  </conditionalFormatting>
  <conditionalFormatting sqref="D189">
    <cfRule type="cellIs" dxfId="80" priority="322" stopIfTrue="1" operator="equal">
      <formula>8223.307275</formula>
    </cfRule>
  </conditionalFormatting>
  <conditionalFormatting sqref="A188:A194 I188:IK194">
    <cfRule type="cellIs" dxfId="79" priority="325" stopIfTrue="1" operator="equal">
      <formula>8223.307275</formula>
    </cfRule>
  </conditionalFormatting>
  <conditionalFormatting sqref="C191:D191">
    <cfRule type="cellIs" dxfId="78" priority="323" stopIfTrue="1" operator="equal">
      <formula>8223.307275</formula>
    </cfRule>
  </conditionalFormatting>
  <conditionalFormatting sqref="B194">
    <cfRule type="cellIs" dxfId="77" priority="320" operator="equal">
      <formula>0</formula>
    </cfRule>
  </conditionalFormatting>
  <conditionalFormatting sqref="C194">
    <cfRule type="cellIs" dxfId="76" priority="319" operator="equal">
      <formula>0</formula>
    </cfRule>
  </conditionalFormatting>
  <conditionalFormatting sqref="B250">
    <cfRule type="cellIs" dxfId="75" priority="312" operator="equal">
      <formula>0</formula>
    </cfRule>
  </conditionalFormatting>
  <conditionalFormatting sqref="C250">
    <cfRule type="cellIs" dxfId="74" priority="311" operator="equal">
      <formula>0</formula>
    </cfRule>
  </conditionalFormatting>
  <conditionalFormatting sqref="C176">
    <cfRule type="cellIs" dxfId="73" priority="97" stopIfTrue="1" operator="equal">
      <formula>8223.307275</formula>
    </cfRule>
  </conditionalFormatting>
  <conditionalFormatting sqref="A221:F227">
    <cfRule type="cellIs" dxfId="72" priority="80" stopIfTrue="1" operator="equal">
      <formula>8223.307275</formula>
    </cfRule>
  </conditionalFormatting>
  <conditionalFormatting sqref="C162:D162 C164:D164">
    <cfRule type="cellIs" dxfId="71" priority="96" stopIfTrue="1" operator="equal">
      <formula>8223.307275</formula>
    </cfRule>
  </conditionalFormatting>
  <conditionalFormatting sqref="A163:C163 A164:B164 A165 A162:B162 E162:F164 D165:F165 A161:F161">
    <cfRule type="cellIs" dxfId="70" priority="94" stopIfTrue="1" operator="equal">
      <formula>8223.307275</formula>
    </cfRule>
  </conditionalFormatting>
  <conditionalFormatting sqref="B183">
    <cfRule type="cellIs" dxfId="69" priority="99" stopIfTrue="1" operator="equal">
      <formula>8223.307275</formula>
    </cfRule>
  </conditionalFormatting>
  <conditionalFormatting sqref="B180:F180 B184:F185 C183:F183 B182:F182 B181 D181:F181 B186">
    <cfRule type="cellIs" dxfId="68" priority="102" stopIfTrue="1" operator="equal">
      <formula>8223.307275</formula>
    </cfRule>
  </conditionalFormatting>
  <conditionalFormatting sqref="E172">
    <cfRule type="cellIs" dxfId="67" priority="106" stopIfTrue="1" operator="equal">
      <formula>8223.307275</formula>
    </cfRule>
  </conditionalFormatting>
  <conditionalFormatting sqref="B180:F180 B184:F185 C183:F183 B182:F182 B181 D181:F181 B186">
    <cfRule type="cellIs" dxfId="66" priority="100" stopIfTrue="1" operator="equal">
      <formula>8223.307275</formula>
    </cfRule>
  </conditionalFormatting>
  <conditionalFormatting sqref="B180:F180 B184:F185 C183:F183 B182:F182 B181 D181:F181 B186">
    <cfRule type="cellIs" dxfId="65" priority="101" stopIfTrue="1" operator="equal">
      <formula>8223.307275</formula>
    </cfRule>
  </conditionalFormatting>
  <conditionalFormatting sqref="I166:IP186">
    <cfRule type="cellIs" dxfId="64" priority="107" stopIfTrue="1" operator="equal">
      <formula>8223.307275</formula>
    </cfRule>
  </conditionalFormatting>
  <conditionalFormatting sqref="C181">
    <cfRule type="cellIs" dxfId="63" priority="98" stopIfTrue="1" operator="equal">
      <formula>8223.307275</formula>
    </cfRule>
  </conditionalFormatting>
  <conditionalFormatting sqref="B165">
    <cfRule type="cellIs" dxfId="62" priority="91" stopIfTrue="1" operator="equal">
      <formula>8223.307275</formula>
    </cfRule>
  </conditionalFormatting>
  <conditionalFormatting sqref="E173">
    <cfRule type="cellIs" dxfId="61" priority="105" stopIfTrue="1" operator="equal">
      <formula>8223.307275</formula>
    </cfRule>
  </conditionalFormatting>
  <conditionalFormatting sqref="D163">
    <cfRule type="cellIs" dxfId="60" priority="90" stopIfTrue="1" operator="equal">
      <formula>8223.307275</formula>
    </cfRule>
  </conditionalFormatting>
  <conditionalFormatting sqref="A160:F160">
    <cfRule type="cellIs" dxfId="59" priority="87" stopIfTrue="1" operator="equal">
      <formula>8223.307275</formula>
    </cfRule>
  </conditionalFormatting>
  <conditionalFormatting sqref="C165">
    <cfRule type="cellIs" dxfId="58" priority="92" stopIfTrue="1" operator="equal">
      <formula>8223.307275</formula>
    </cfRule>
  </conditionalFormatting>
  <conditionalFormatting sqref="B237 B243">
    <cfRule type="cellIs" dxfId="57" priority="74" stopIfTrue="1" operator="equal">
      <formula>8223.307275</formula>
    </cfRule>
  </conditionalFormatting>
  <conditionalFormatting sqref="C237 C243">
    <cfRule type="cellIs" dxfId="56" priority="75" stopIfTrue="1" operator="equal">
      <formula>8223.307275</formula>
    </cfRule>
  </conditionalFormatting>
  <conditionalFormatting sqref="D231 D235 D241">
    <cfRule type="cellIs" dxfId="55" priority="73" stopIfTrue="1" operator="equal">
      <formula>8223.307275</formula>
    </cfRule>
  </conditionalFormatting>
  <conditionalFormatting sqref="A232:F232">
    <cfRule type="cellIs" dxfId="54" priority="71" stopIfTrue="1" operator="equal">
      <formula>8223.307275</formula>
    </cfRule>
  </conditionalFormatting>
  <conditionalFormatting sqref="A229:H229 G230:H230">
    <cfRule type="cellIs" dxfId="53" priority="72" stopIfTrue="1" operator="equal">
      <formula>8223.307275</formula>
    </cfRule>
  </conditionalFormatting>
  <conditionalFormatting sqref="A238:F238">
    <cfRule type="cellIs" dxfId="52" priority="70" stopIfTrue="1" operator="equal">
      <formula>8223.307275</formula>
    </cfRule>
  </conditionalFormatting>
  <conditionalFormatting sqref="C234:D234 C240:D240 C236:D236 C242:D242 A237">
    <cfRule type="cellIs" dxfId="51" priority="79" stopIfTrue="1" operator="equal">
      <formula>8223.307275</formula>
    </cfRule>
  </conditionalFormatting>
  <conditionalFormatting sqref="B235 C231">
    <cfRule type="cellIs" dxfId="50" priority="78" stopIfTrue="1" operator="equal">
      <formula>8223.307275</formula>
    </cfRule>
  </conditionalFormatting>
  <conditionalFormatting sqref="A230:F230 A231:B231 E231:H231 A241:C241 A236:B236 A235 C235 A242:B242 A243 A234:B234 A240:B240 E234:F236 E240:F242 D237:F237 D243:F243 A233:F233 A239:F239 G232:H276">
    <cfRule type="cellIs" dxfId="49" priority="77" stopIfTrue="1" operator="equal">
      <formula>8223.307275</formula>
    </cfRule>
  </conditionalFormatting>
  <conditionalFormatting sqref="I322:IK325 I311:IK312 I314:IK314 I316:IK317 I319:IK319 I320:IH321 I318:IN318 J301:IK310 I300:IF300 J313:IK313">
    <cfRule type="cellIs" dxfId="48" priority="64" stopIfTrue="1" operator="equal">
      <formula>8223.307275</formula>
    </cfRule>
  </conditionalFormatting>
  <conditionalFormatting sqref="A322:A325 A317:F321 A311:A313 D311:F313 B311:C311 B313:C313">
    <cfRule type="cellIs" dxfId="47" priority="63" stopIfTrue="1" operator="equal">
      <formula>8223.307275</formula>
    </cfRule>
  </conditionalFormatting>
  <conditionalFormatting sqref="E300">
    <cfRule type="cellIs" dxfId="46" priority="61" stopIfTrue="1" operator="equal">
      <formula>8223.307275</formula>
    </cfRule>
  </conditionalFormatting>
  <conditionalFormatting sqref="D300">
    <cfRule type="cellIs" dxfId="45" priority="60" stopIfTrue="1" operator="equal">
      <formula>8223.307275</formula>
    </cfRule>
  </conditionalFormatting>
  <conditionalFormatting sqref="A300:B300 F300">
    <cfRule type="cellIs" dxfId="44" priority="59" stopIfTrue="1" operator="equal">
      <formula>8223.307275</formula>
    </cfRule>
  </conditionalFormatting>
  <conditionalFormatting sqref="C300">
    <cfRule type="cellIs" dxfId="43" priority="58" stopIfTrue="1" operator="equal">
      <formula>8223.307275</formula>
    </cfRule>
  </conditionalFormatting>
  <conditionalFormatting sqref="C302:D302 C303 B310:C310">
    <cfRule type="cellIs" dxfId="42" priority="57" stopIfTrue="1" operator="equal">
      <formula>8223.307275</formula>
    </cfRule>
  </conditionalFormatting>
  <conditionalFormatting sqref="B303">
    <cfRule type="cellIs" dxfId="41" priority="56" stopIfTrue="1" operator="equal">
      <formula>8223.307275</formula>
    </cfRule>
  </conditionalFormatting>
  <conditionalFormatting sqref="B304:C304">
    <cfRule type="cellIs" dxfId="40" priority="55" stopIfTrue="1" operator="equal">
      <formula>8223.307275</formula>
    </cfRule>
  </conditionalFormatting>
  <conditionalFormatting sqref="C309">
    <cfRule type="cellIs" dxfId="39" priority="54" stopIfTrue="1" operator="equal">
      <formula>8223.307275</formula>
    </cfRule>
  </conditionalFormatting>
  <conditionalFormatting sqref="B309">
    <cfRule type="cellIs" dxfId="38" priority="53" stopIfTrue="1" operator="equal">
      <formula>8223.307275</formula>
    </cfRule>
  </conditionalFormatting>
  <conditionalFormatting sqref="B306 B308:C308">
    <cfRule type="cellIs" dxfId="37" priority="52" stopIfTrue="1" operator="equal">
      <formula>8223.307275</formula>
    </cfRule>
  </conditionalFormatting>
  <conditionalFormatting sqref="D309:D310">
    <cfRule type="cellIs" dxfId="36" priority="49" stopIfTrue="1" operator="equal">
      <formula>8223.307275</formula>
    </cfRule>
  </conditionalFormatting>
  <conditionalFormatting sqref="A303:A310 E310:F310 A302:B302 E302:E309">
    <cfRule type="cellIs" dxfId="35" priority="48" stopIfTrue="1" operator="equal">
      <formula>8223.307275</formula>
    </cfRule>
  </conditionalFormatting>
  <conditionalFormatting sqref="D303:D308">
    <cfRule type="cellIs" dxfId="34" priority="47" stopIfTrue="1" operator="equal">
      <formula>8223.307275</formula>
    </cfRule>
  </conditionalFormatting>
  <conditionalFormatting sqref="B314:C314">
    <cfRule type="cellIs" dxfId="33" priority="27" stopIfTrue="1" operator="equal">
      <formula>8223.307275</formula>
    </cfRule>
  </conditionalFormatting>
  <conditionalFormatting sqref="F314">
    <cfRule type="cellIs" dxfId="32" priority="26" stopIfTrue="1" operator="equal">
      <formula>8223.307275</formula>
    </cfRule>
  </conditionalFormatting>
  <conditionalFormatting sqref="B316:C316">
    <cfRule type="cellIs" dxfId="31" priority="25" stopIfTrue="1" operator="equal">
      <formula>8223.307275</formula>
    </cfRule>
  </conditionalFormatting>
  <conditionalFormatting sqref="C306">
    <cfRule type="cellIs" dxfId="30" priority="46" stopIfTrue="1" operator="equal">
      <formula>8223.307275</formula>
    </cfRule>
  </conditionalFormatting>
  <conditionalFormatting sqref="B307:C307">
    <cfRule type="cellIs" dxfId="29" priority="45" stopIfTrue="1" operator="equal">
      <formula>8223.307275</formula>
    </cfRule>
  </conditionalFormatting>
  <conditionalFormatting sqref="B305:C305">
    <cfRule type="cellIs" dxfId="28" priority="44" stopIfTrue="1" operator="equal">
      <formula>8223.307275</formula>
    </cfRule>
  </conditionalFormatting>
  <conditionalFormatting sqref="C301">
    <cfRule type="cellIs" dxfId="27" priority="40" stopIfTrue="1" operator="equal">
      <formula>8223.307275</formula>
    </cfRule>
  </conditionalFormatting>
  <conditionalFormatting sqref="D301:F301">
    <cfRule type="cellIs" dxfId="26" priority="42" stopIfTrue="1" operator="equal">
      <formula>8223.307275</formula>
    </cfRule>
  </conditionalFormatting>
  <conditionalFormatting sqref="A301:B301">
    <cfRule type="cellIs" dxfId="25" priority="41" stopIfTrue="1" operator="equal">
      <formula>8223.307275</formula>
    </cfRule>
  </conditionalFormatting>
  <conditionalFormatting sqref="F304:F306">
    <cfRule type="cellIs" dxfId="24" priority="39" stopIfTrue="1" operator="equal">
      <formula>8223.307275</formula>
    </cfRule>
  </conditionalFormatting>
  <conditionalFormatting sqref="F302:F303 F307:F309">
    <cfRule type="cellIs" dxfId="23" priority="38" stopIfTrue="1" operator="equal">
      <formula>8223.307275</formula>
    </cfRule>
  </conditionalFormatting>
  <conditionalFormatting sqref="B323:F325">
    <cfRule type="cellIs" dxfId="22" priority="37" stopIfTrue="1" operator="equal">
      <formula>8223.307275</formula>
    </cfRule>
  </conditionalFormatting>
  <conditionalFormatting sqref="B322:F322">
    <cfRule type="cellIs" dxfId="21" priority="35" stopIfTrue="1" operator="equal">
      <formula>8223.307275</formula>
    </cfRule>
  </conditionalFormatting>
  <conditionalFormatting sqref="D315">
    <cfRule type="cellIs" dxfId="20" priority="33" stopIfTrue="1" operator="equal">
      <formula>8223.307275</formula>
    </cfRule>
  </conditionalFormatting>
  <conditionalFormatting sqref="A315:C315">
    <cfRule type="cellIs" dxfId="19" priority="34" stopIfTrue="1" operator="equal">
      <formula>8223.307275</formula>
    </cfRule>
  </conditionalFormatting>
  <conditionalFormatting sqref="D314">
    <cfRule type="cellIs" dxfId="18" priority="28" stopIfTrue="1" operator="equal">
      <formula>8223.307275</formula>
    </cfRule>
  </conditionalFormatting>
  <conditionalFormatting sqref="A316 E316:F316">
    <cfRule type="cellIs" dxfId="17" priority="20" stopIfTrue="1" operator="equal">
      <formula>8223.307275</formula>
    </cfRule>
  </conditionalFormatting>
  <conditionalFormatting sqref="A314 E314">
    <cfRule type="cellIs" dxfId="16" priority="29" stopIfTrue="1" operator="equal">
      <formula>8223.307275</formula>
    </cfRule>
  </conditionalFormatting>
  <conditionalFormatting sqref="D316">
    <cfRule type="cellIs" dxfId="15" priority="21" stopIfTrue="1" operator="equal">
      <formula>8223.307275</formula>
    </cfRule>
  </conditionalFormatting>
  <conditionalFormatting sqref="C296:D296">
    <cfRule type="cellIs" dxfId="14" priority="16" stopIfTrue="1" operator="equal">
      <formula>8223.307275</formula>
    </cfRule>
  </conditionalFormatting>
  <conditionalFormatting sqref="D294">
    <cfRule type="cellIs" dxfId="13" priority="15" stopIfTrue="1" operator="equal">
      <formula>8223.307275</formula>
    </cfRule>
  </conditionalFormatting>
  <conditionalFormatting sqref="A293:A299 I293:IK299">
    <cfRule type="cellIs" dxfId="12" priority="18" stopIfTrue="1" operator="equal">
      <formula>8223.307275</formula>
    </cfRule>
  </conditionalFormatting>
  <conditionalFormatting sqref="B296 E296:F296 B295:F295 B294:C294 B297:F298 B293:F293 D299:F299 E294:F294">
    <cfRule type="cellIs" dxfId="11" priority="17" stopIfTrue="1" operator="equal">
      <formula>8223.307275</formula>
    </cfRule>
  </conditionalFormatting>
  <conditionalFormatting sqref="B299">
    <cfRule type="cellIs" dxfId="10" priority="13" operator="equal">
      <formula>0</formula>
    </cfRule>
  </conditionalFormatting>
  <conditionalFormatting sqref="C299">
    <cfRule type="cellIs" dxfId="9" priority="12" operator="equal">
      <formula>0</formula>
    </cfRule>
  </conditionalFormatting>
  <conditionalFormatting sqref="B286 B292">
    <cfRule type="cellIs" dxfId="8" priority="5" stopIfTrue="1" operator="equal">
      <formula>8223.307275</formula>
    </cfRule>
  </conditionalFormatting>
  <conditionalFormatting sqref="C286 C292">
    <cfRule type="cellIs" dxfId="7" priority="6" stopIfTrue="1" operator="equal">
      <formula>8223.307275</formula>
    </cfRule>
  </conditionalFormatting>
  <conditionalFormatting sqref="D280 D284 D290">
    <cfRule type="cellIs" dxfId="6" priority="4" stopIfTrue="1" operator="equal">
      <formula>8223.307275</formula>
    </cfRule>
  </conditionalFormatting>
  <conditionalFormatting sqref="A281:F281">
    <cfRule type="cellIs" dxfId="5" priority="2" stopIfTrue="1" operator="equal">
      <formula>8223.307275</formula>
    </cfRule>
  </conditionalFormatting>
  <conditionalFormatting sqref="A278:H278 G279:H279">
    <cfRule type="cellIs" dxfId="4" priority="3" stopIfTrue="1" operator="equal">
      <formula>8223.307275</formula>
    </cfRule>
  </conditionalFormatting>
  <conditionalFormatting sqref="A287:F287">
    <cfRule type="cellIs" dxfId="3" priority="1" stopIfTrue="1" operator="equal">
      <formula>8223.307275</formula>
    </cfRule>
  </conditionalFormatting>
  <conditionalFormatting sqref="C283:D283 C289:D289 C285:D285 C291:D291 A286">
    <cfRule type="cellIs" dxfId="2" priority="10" stopIfTrue="1" operator="equal">
      <formula>8223.307275</formula>
    </cfRule>
  </conditionalFormatting>
  <conditionalFormatting sqref="B284 C280">
    <cfRule type="cellIs" dxfId="1" priority="9" stopIfTrue="1" operator="equal">
      <formula>8223.307275</formula>
    </cfRule>
  </conditionalFormatting>
  <conditionalFormatting sqref="A279:F279 A280:B280 E280:H280 A290:C290 A285:B285 A284 C284 A291:B291 A292 A283:B283 A289:B289 E283:F285 E289:F291 D286:F286 D292:F292 A282:F282 A288:F288 G281:H336">
    <cfRule type="cellIs" dxfId="0" priority="8" stopIfTrue="1" operator="equal">
      <formula>8223.307275</formula>
    </cfRule>
  </conditionalFormatting>
  <pageMargins left="0.19685039370078741" right="0.19685039370078741" top="0.74803149606299213" bottom="0.19685039370078741" header="0.31496062992125984" footer="0.31496062992125984"/>
  <pageSetup fitToHeight="0" orientation="landscape" horizontalDpi="300" verticalDpi="300" r:id="rId1"/>
  <rowBreaks count="3" manualBreakCount="3">
    <brk id="52" max="7" man="1"/>
    <brk id="84" max="7" man="1"/>
    <brk id="2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Melania</cp:lastModifiedBy>
  <cp:lastPrinted>2020-07-08T18:56:42Z</cp:lastPrinted>
  <dcterms:created xsi:type="dcterms:W3CDTF">2018-12-06T03:53:15Z</dcterms:created>
  <dcterms:modified xsi:type="dcterms:W3CDTF">2021-07-02T13:02:31Z</dcterms:modified>
</cp:coreProperties>
</file>