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29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'Лист1'!$A$1:$F$113</definedName>
  </definedNames>
  <calcPr fullCalcOnLoad="1"/>
</workbook>
</file>

<file path=xl/sharedStrings.xml><?xml version="1.0" encoding="utf-8"?>
<sst xmlns="http://schemas.openxmlformats.org/spreadsheetml/2006/main" count="208" uniqueCount="85">
  <si>
    <t>#</t>
  </si>
  <si>
    <t>ჩასატარებელი სამუშაოების დასახელება (შეძენა-მონტაჟი)</t>
  </si>
  <si>
    <t>განზ. ერთეული</t>
  </si>
  <si>
    <t>მოცულობა ან რაოდენობა</t>
  </si>
  <si>
    <t>ჯამი</t>
  </si>
  <si>
    <t>საერთო ღირებულება დღგ–ს გარეშე</t>
  </si>
  <si>
    <t>დღგ</t>
  </si>
  <si>
    <t>საერთო ღირებულება დღგ–ს ჩათვლით</t>
  </si>
  <si>
    <r>
      <t>მ</t>
    </r>
    <r>
      <rPr>
        <vertAlign val="superscript"/>
        <sz val="11"/>
        <color indexed="8"/>
        <rFont val="Sylfaen"/>
        <family val="1"/>
      </rPr>
      <t>3</t>
    </r>
  </si>
  <si>
    <t>კომპ</t>
  </si>
  <si>
    <t>გრძ/მ</t>
  </si>
  <si>
    <r>
      <t>მ</t>
    </r>
    <r>
      <rPr>
        <vertAlign val="superscript"/>
        <sz val="11"/>
        <color indexed="8"/>
        <rFont val="Sylfaen"/>
        <family val="1"/>
      </rPr>
      <t>2</t>
    </r>
  </si>
  <si>
    <t>ქ/ს "ზუგდიდი 220"-ის ტერიტორიაზე სადრენაჟე-სანიაღვრე ქსელის მოწყობის სამუშაოები</t>
  </si>
  <si>
    <t>თავი I. სადრენაჟე-სანიაღვრე არხის მოწყობა</t>
  </si>
  <si>
    <t>III კატეგორიის გრუნტის დამუშავება ექსკავატორით ნიაღვარმიღების ჭების და მილების მოსაწყობად</t>
  </si>
  <si>
    <t>იგივეს დამუშავება ხელით</t>
  </si>
  <si>
    <t>გრუნტის დამუშავება და დატვირთვა ა/თვითმცლელებზე</t>
  </si>
  <si>
    <t>გრუნტის ტრანსპორტირება 5 კმ. მანძილზე</t>
  </si>
  <si>
    <t>ტ</t>
  </si>
  <si>
    <t>ქვაბულის ძირის მოწყორება და დაპროფილება ხელით</t>
  </si>
  <si>
    <t>ქვიშა-ხრეშოვანი  ფენის მოწყობა სათვალთვალო ჭების ქვეშ სისქით 10 სმ</t>
  </si>
  <si>
    <t>სათვალთვალო ჭების მოწყობა ანაკრები რკ/ბეტონის კონსტრუქციით. ანაკრები რკ/ბეტონის ჭის ძირი 1.2*1.2*0.18მ. ანაკრები რკ/ბეტონის რგოლები h=0.5მ. d=1.0მ. ანაკრები რკ/ბეტონის გადახურვის ფილა  1.2x1.2x0.22მ. თუჯის მრგვალი ხუფით დ=60სმ</t>
  </si>
  <si>
    <t>სათვალთვალო ჭების მოწყობა ანაკრები რკ/ბეტონის კონსტრუქციით. ანაკრები რკ/ბეტონის ჭის ძირი 1.2*1.2*0.18მ. ანაკრები რკ/ბეტონის რგოლები h=1.0მ. d=1.0მ. ანაკრები რკ/ბეტონის გადახურვის ფილა  1.2x1.2x0.22მ. თუჯის მრგვალი ხუფით დ=60სმ</t>
  </si>
  <si>
    <t>რკ/ბეტონის კონსტრუქციის დამუშავება გარედან ბიტუმით 2 ფენა</t>
  </si>
  <si>
    <t>სადრენაჟე პოლივინიქლორიდის პერფორირებული მილების მოწყობა დ=150მმ. (ქარხნულად დახვრეტილი) გეოტექსტილის ფილტრით</t>
  </si>
  <si>
    <t>სადრენაჟე პოლივინიქლორიდის პერფორირებული მილების მოწყობა დ=200მმ. (ქარხნულად დახვრეტილი) გეოტექსტილის ფილტრით</t>
  </si>
  <si>
    <t>პლასტმასის გოფრირებული მილების მოწყობა დ=250მმ</t>
  </si>
  <si>
    <t>ქვაბულის შევსება ქვიშა-ხრეშოვანი ნარევით 0-70მმ.</t>
  </si>
  <si>
    <t>თავი II. შიდა ტერიტორიის მოხრეშვა</t>
  </si>
  <si>
    <t>დაზიანებული რკ/ბეტონის სანიაღვრე არხის დემონტაჟი</t>
  </si>
  <si>
    <t>ტრანსპორტირება 5 კმ. მანძილზე</t>
  </si>
  <si>
    <t>გრუნტის დამუშავება ექსკავატორით</t>
  </si>
  <si>
    <t>გრუნტის ტრანსპორტირება 5 კმ მანძილზე</t>
  </si>
  <si>
    <t>ქვიშა-ხრეშოვანი  ფენის მოწყობა სანიაღვრე არხის ქვეშ სისქით 10 სმ</t>
  </si>
  <si>
    <t xml:space="preserve">ანაკრები რკ/ბეტონის სანიაღვრე არხის მოწყობა შიდა კვეთის ზომით 0.4*0.4მ </t>
  </si>
  <si>
    <t>სიცარიელების შევსევა ქვიშა–ხრეშოვანი ნარევით</t>
  </si>
  <si>
    <t>თავი IV. სარინელის მოწყობა</t>
  </si>
  <si>
    <t>ტერიტორიის დაპროფილება ბულდოზერით ზედმეტი გრუნტის ადგილზე მოსწორებით</t>
  </si>
  <si>
    <t>ტერიტორიის დაპროფილება ხელით ზედმეტი გრუნტის ადგილზე მოსწორებით</t>
  </si>
  <si>
    <t>ტერიტორიის მოხრეშვა ფრაქციული ღორღით 20-40მმ. სისქით 10სმ. პროფილირება და დატკეპნა კ=1.26</t>
  </si>
  <si>
    <t>თავი III. ანაკრები რკ/ბეტონის სანიაღვრე არხის მოწყობა</t>
  </si>
  <si>
    <t xml:space="preserve">არსებული დაზიანებული ბეტონის სარინელის დემონტაჟი </t>
  </si>
  <si>
    <t>დატვირთვა ა/თვითმცლელზე ხელით</t>
  </si>
  <si>
    <t>გრუნტის მოჭრა ხელით</t>
  </si>
  <si>
    <t>დატვირთვა ა/თვითმცლელებზე</t>
  </si>
  <si>
    <t>ქვიშა-ხრეშოვანი ფენის მოწყობა სისქით 10 სმ</t>
  </si>
  <si>
    <t>სარინელის მოწყობა მონოლითური B15 კლასის ბეტონით სისქით 10სმ</t>
  </si>
  <si>
    <t>თავი V. არსებული არხის ამოწმენდა</t>
  </si>
  <si>
    <t>ეზოს გასწვრივ არსებული არხის ამოწმენდა გრუნტის ა/თვითმცლელზე დატვირთვით</t>
  </si>
  <si>
    <t>ტრანსპორტირება 5 კმ მანძილზე</t>
  </si>
  <si>
    <t>ქ/ს "მარნეული 220"-ის ტერიტორიაზე სადრენაჟე-სანიაღვრე ქსელის მოწყობის სამუშაოები</t>
  </si>
  <si>
    <t>გრუნტის ტრანსპორტირება 10 კმ. მანძილზე</t>
  </si>
  <si>
    <t>სათვალთვალო ჭების მოწყობა ანაკრები რკ/ბეტონის კონსტრუქციით. ანაკრები რკ/ბეტონის ჭის ძირი 1.2*1.2*0.18მ. ანაკრები რკ/ბეტონის რგოლები h=1.5მ. d=1.0მ. ანაკრები რკ/ბეტონის გადახურვის ფილა  1.2x1.2x0.22მ. თუჯის მრგვალი ხუფით დ=60სმ</t>
  </si>
  <si>
    <t>სათვალთვალო ჭების მოწყობა ანაკრები რკ/ბეტონის კონსტრუქციით. ანაკრები რკ/ბეტონის ჭის ძირი 1.2*1.2*0.18მ. ანაკრები რკ/ბეტონის რგოლები h=2.0მ. d=1.0მ. ანაკრები რკ/ბეტონის გადახურვის ფილა  1.2x1.2x0.22მ. თუჯის მრგვალი ხუფით დ=60სმ</t>
  </si>
  <si>
    <t>პლასტმასის გოფრირებული მილების მოწყობა დ=300მმ</t>
  </si>
  <si>
    <t>საფარის ზედა ფენის მოწყობა ფრაქციული ღორღით 20-40მმ. სისქით 10სმ. პროფილირება და დატკეპნა კ=1.26</t>
  </si>
  <si>
    <t xml:space="preserve">გრუნტის მოჭრა მექანიზმებით საგზაო სამოსის მოსაწყობად </t>
  </si>
  <si>
    <t>მიწის ვაკისის მოსწორება დაპროფილება</t>
  </si>
  <si>
    <t>საფუძვლის ქვედა ფენის მოწყობა ქვიშა–ხრეშოვანი ნარევით სისქით20სმ. კ=1.22 დატკეპნით</t>
  </si>
  <si>
    <t>საფუძვლის ზედა ფენის მოწყობა ფრაქციული ღორღით 0-40მმ. სისქით 12 სმ. კ=1,26 დატკეპნით</t>
  </si>
  <si>
    <t>ბეტონის საფარის მოწყობა B25 კლასის, სისქით 16 სმ.  არმირებით. არმატურა AI d=6 მმ. ბიჯი 20x20სმ. (1.1ტ)  (ბეტონი კ=1.015)</t>
  </si>
  <si>
    <t>გვერდულების მოწყობა ქვიშა–ხრეშოვანი ნარევით გზის ორივე მხარეს სიგანით 50 სმ. საშუალო სისქით 28 სმ. კ=1.22</t>
  </si>
  <si>
    <t>განივი ტემპერატურული ნაკერების მოწყობა ყოველ 5 მეტრში და შევსება ბიტუმ-პოლიმერული შენარევით</t>
  </si>
  <si>
    <t>არსებული სათვალთვალო ჭების რკ/ბეტონის გადახურვის ფილის დემონტაჟი, ბეტონის მონგრება სანგრევი ჩაქუჩებით, ჭის გადახურვის ფილის დემონტაჟი, მონტაჟი და გასწორება საპროექტო ნიშნულზე მონოლითური B25 კლასის ბეტონით</t>
  </si>
  <si>
    <t>ცალი</t>
  </si>
  <si>
    <t>ქ/ს "ხორგა 220"-ის ტერიტორიაზე სადრენაჟე-სანიაღვრე ქსელის მოწყობის სამუშაოები</t>
  </si>
  <si>
    <t>II კატეგორიის გრუნტის დამუშავება ექსკავატორით ნიაღვარმიღების ჭების და მილების მოსაწყობად</t>
  </si>
  <si>
    <t>ტერიტორიის მოხრეშვა ფრაქციული ღორღით 20-40მმ. სისქით 10სმ. კ=1.26 პროფილირება და დატკეპნა კ=1.26</t>
  </si>
  <si>
    <t>საფუძვლის ქვედა ფენის მოწყობა ქვიშა–ხრეშოვანი ნარევით სისქით 20სმ. კ=1.22 დატკეპნით</t>
  </si>
  <si>
    <t>ბეტონის საფარის მოწყობა B25 კლასის, სისქით 16 სმ.  არმირებით. არმატურა AI d=6 მმ. ბიჯი 20x20სმ. (0.81ტ)  (ბეტონი კ=1.015)</t>
  </si>
  <si>
    <t xml:space="preserve">გრუნტის დამუშავება და დატვირთვა ა/თვითმცლელებზე </t>
  </si>
  <si>
    <t>ქვაბულის ძირის მოსწორება და დაპროფილება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</si>
  <si>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</si>
  <si>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შემასწორებელი ფენის მოწყობა ქვიშა-ხრეშოვანი ნარევით. სისქით H</t>
    </r>
    <r>
      <rPr>
        <vertAlign val="subscript"/>
        <sz val="11"/>
        <rFont val="Sylfaen"/>
        <family val="1"/>
      </rPr>
      <t>საშ</t>
    </r>
    <r>
      <rPr>
        <sz val="11"/>
        <rFont val="Sylfaen"/>
        <family val="1"/>
      </rPr>
      <t>=20სმ. გაშლა  და დატკეპნა კ=1.22</t>
    </r>
  </si>
  <si>
    <r>
      <t>მ</t>
    </r>
    <r>
      <rPr>
        <vertAlign val="superscript"/>
        <sz val="11"/>
        <color indexed="8"/>
        <rFont val="Sylfaen"/>
        <family val="1"/>
      </rPr>
      <t>3</t>
    </r>
  </si>
  <si>
    <t>დატვირთვა ა/თვითმცლელებზე ხელით</t>
  </si>
  <si>
    <r>
      <t>შემასწორებელი ფენის მოწყობა ქვიშა-ხრეშოვანი ნარევით. სისქით H</t>
    </r>
    <r>
      <rPr>
        <vertAlign val="subscript"/>
        <sz val="11"/>
        <rFont val="Sylfaen"/>
        <family val="1"/>
      </rPr>
      <t>საშ</t>
    </r>
    <r>
      <rPr>
        <sz val="11"/>
        <color indexed="8"/>
        <rFont val="Sylfaen"/>
        <family val="1"/>
      </rPr>
      <t>=20სმ. გაშლა  და დატკეპნა კ=1.22</t>
    </r>
  </si>
  <si>
    <t>თავი III. ბეტონის გზის მოწყობა</t>
  </si>
  <si>
    <r>
      <t>მ</t>
    </r>
    <r>
      <rPr>
        <vertAlign val="superscript"/>
        <sz val="11"/>
        <rFont val="Sylfaen"/>
        <family val="1"/>
      </rPr>
      <t>3</t>
    </r>
  </si>
  <si>
    <r>
      <t>შემასწორებელი ფენის მოწყობა ქვიშა-ხრეშოვანი ნარევით. სისქით H</t>
    </r>
    <r>
      <rPr>
        <vertAlign val="subscript"/>
        <sz val="11"/>
        <rFont val="Sylfaen"/>
        <family val="1"/>
      </rPr>
      <t>საშ</t>
    </r>
    <r>
      <rPr>
        <sz val="11"/>
        <rFont val="Sylfaen"/>
        <family val="1"/>
      </rPr>
      <t>=10სმ. გაშლა  და დატკეპნა კ=1.22</t>
    </r>
  </si>
  <si>
    <t>ქ/ს "ზუგდიდი 220"-ის, ქ/ს "მარნეული 220"-ის და ქ/ს "ხორგა  220"-ის ტერიტორიაზე სადრენაჟე-სანიაღვრე ქსელის მოწყობის სამუშაოების ხარჯთაღრიცხვა</t>
  </si>
  <si>
    <t>ერთეულის ფასი (ლარი)</t>
  </si>
  <si>
    <t>საერთო ფასი  (ლარი)</t>
  </si>
  <si>
    <t>ზედნადები ხარჯები (არაუმეტეს 10%-სა)</t>
  </si>
  <si>
    <t>გეგმიური დაგროვება(არაუმეტეს 8%-სა)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</si>
</sst>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Sylfaen"/>
      <family val="1"/>
    </font>
    <font>
      <sz val="11"/>
      <color indexed="8"/>
      <name val="Sylfaen"/>
      <family val="1"/>
    </font>
    <font>
      <sz val="11"/>
      <name val="Sylfaen"/>
      <family val="1"/>
    </font>
    <font>
      <sz val="12"/>
      <name val="Sylfaen"/>
      <family val="1"/>
    </font>
    <font>
      <vertAlign val="superscript"/>
      <sz val="11"/>
      <name val="Sylfaen"/>
      <family val="1"/>
    </font>
    <font>
      <vertAlign val="subscript"/>
      <sz val="11"/>
      <name val="Sylfaen"/>
      <family val="1"/>
    </font>
    <font>
      <b/>
      <sz val="11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Sylfaen"/>
      <family val="1"/>
    </font>
    <font>
      <b/>
      <sz val="11"/>
      <color indexed="8"/>
      <name val="AcadNusx"/>
      <family val="0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i/>
      <sz val="9"/>
      <color indexed="63"/>
      <name val="Verdana"/>
      <family val="2"/>
    </font>
    <font>
      <b/>
      <sz val="9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rgb="FF000000"/>
      <name val="AcadNusx"/>
      <family val="0"/>
    </font>
    <font>
      <sz val="11"/>
      <color rgb="FF000000"/>
      <name val="Sylfaen"/>
      <family val="1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Sylfaen"/>
      <family val="1"/>
    </font>
    <font>
      <i/>
      <sz val="9"/>
      <color rgb="FF222222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 wrapText="1"/>
    </xf>
    <xf numFmtId="164" fontId="48" fillId="0" borderId="10" xfId="0" applyNumberFormat="1" applyFont="1" applyBorder="1" applyAlignment="1">
      <alignment horizontal="center" vertical="center" wrapText="1"/>
    </xf>
    <xf numFmtId="9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48" fillId="0" borderId="10" xfId="0" applyNumberFormat="1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indent="2"/>
    </xf>
    <xf numFmtId="0" fontId="8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47</xdr:row>
      <xdr:rowOff>285750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47</xdr:row>
      <xdr:rowOff>276225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47</xdr:row>
      <xdr:rowOff>257175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47</xdr:row>
      <xdr:rowOff>419100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48</xdr:row>
      <xdr:rowOff>47625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50</xdr:row>
      <xdr:rowOff>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47</xdr:row>
      <xdr:rowOff>628650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47</xdr:row>
      <xdr:rowOff>628650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47</xdr:row>
      <xdr:rowOff>628650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46</xdr:row>
      <xdr:rowOff>0</xdr:rowOff>
    </xdr:from>
    <xdr:to>
      <xdr:col>1</xdr:col>
      <xdr:colOff>1276350</xdr:colOff>
      <xdr:row>47</xdr:row>
      <xdr:rowOff>628650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4506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ings\Logistika\2021%20wlis%20samuSaoebi\2021%20&#4332;&#4314;&#4312;&#4304;&#4321;%20&#4315;&#4312;&#4315;&#4307;&#4312;&#4316;&#4304;&#4320;&#4308;%20&#4321;&#4304;&#4315;&#4323;&#4328;&#4304;&#4317;&#4308;&#4305;&#4312;\&#4318;&#4320;&#4317;&#4308;&#4325;&#4322;&#4312;%20&#4307;&#4320;&#4308;&#4316;&#4304;&#4319;&#4312;%20&#4334;&#4317;&#4320;&#4306;&#4304;%20220%20&#4315;&#4304;&#4320;&#4316;&#4308;&#4323;&#4314;&#4312;%20220%20&#4307;&#4304;%20&#4310;&#4323;&#4306;&#4307;&#4312;&#4307;&#4312;%20220\CD%20&#4309;&#4308;&#4320;&#4321;&#4312;&#4304;\&#4310;&#4323;&#4306;&#4307;&#4312;&#4307;&#4312;%20220\&#4323;&#4332;&#4327;&#4312;&#4321;&#4308;&#4305;&#4312;\&#4323;&#4332;&#4327;&#4312;&#4321;&#4308;&#4305;&#4312;%20&#4310;&#4323;&#4306;&#4307;&#4312;&#4307;&#4312;%202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რენაჟი"/>
      <sheetName val="ტერიტორიის მოხრეშვა"/>
      <sheetName val="სანიაღვრე არხი"/>
      <sheetName val="კრებსითი მოცულობები"/>
      <sheetName val="კალენდარული გეგმა გრაფიკი"/>
    </sheetNames>
    <sheetDataSet>
      <sheetData sheetId="1">
        <row r="6">
          <cell r="C6">
            <v>16160</v>
          </cell>
          <cell r="D6">
            <v>4040</v>
          </cell>
          <cell r="E6">
            <v>4928.8</v>
          </cell>
          <cell r="F6">
            <v>2545.2</v>
          </cell>
        </row>
      </sheetData>
      <sheetData sheetId="2">
        <row r="8">
          <cell r="H8">
            <v>0.48</v>
          </cell>
          <cell r="I8">
            <v>0.48</v>
          </cell>
          <cell r="J8">
            <v>1.2</v>
          </cell>
          <cell r="K8">
            <v>3.456</v>
          </cell>
          <cell r="L8">
            <v>0.384</v>
          </cell>
          <cell r="M8">
            <v>3.84</v>
          </cell>
          <cell r="N8">
            <v>6.912</v>
          </cell>
          <cell r="O8">
            <v>0.48</v>
          </cell>
          <cell r="P8">
            <v>8</v>
          </cell>
          <cell r="Q8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SheetLayoutView="91" zoomScalePageLayoutView="0" workbookViewId="0" topLeftCell="A102">
      <selection activeCell="N104" sqref="N104"/>
    </sheetView>
  </sheetViews>
  <sheetFormatPr defaultColWidth="9.140625" defaultRowHeight="15"/>
  <cols>
    <col min="1" max="1" width="3.8515625" style="0" customWidth="1"/>
    <col min="2" max="2" width="40.57421875" style="0" customWidth="1"/>
    <col min="3" max="3" width="13.140625" style="0" customWidth="1"/>
    <col min="5" max="5" width="10.00390625" style="0" customWidth="1"/>
    <col min="6" max="6" width="11.57421875" style="10" customWidth="1"/>
    <col min="7" max="7" width="0.13671875" style="0" customWidth="1"/>
  </cols>
  <sheetData>
    <row r="1" spans="2:6" s="1" customFormat="1" ht="54" customHeight="1">
      <c r="B1" s="51" t="s">
        <v>80</v>
      </c>
      <c r="C1" s="51"/>
      <c r="D1" s="51"/>
      <c r="E1" s="51"/>
      <c r="F1" s="51"/>
    </row>
    <row r="2" spans="1:6" s="1" customFormat="1" ht="51">
      <c r="A2" s="45" t="s">
        <v>0</v>
      </c>
      <c r="B2" s="46" t="s">
        <v>1</v>
      </c>
      <c r="C2" s="46" t="s">
        <v>2</v>
      </c>
      <c r="D2" s="46" t="s">
        <v>3</v>
      </c>
      <c r="E2" s="46" t="s">
        <v>81</v>
      </c>
      <c r="F2" s="46" t="s">
        <v>82</v>
      </c>
    </row>
    <row r="3" spans="1:11" s="1" customFormat="1" ht="35.25" customHeight="1">
      <c r="A3" s="2"/>
      <c r="B3" s="55" t="s">
        <v>12</v>
      </c>
      <c r="C3" s="56"/>
      <c r="D3" s="56"/>
      <c r="E3" s="57"/>
      <c r="F3" s="12"/>
      <c r="K3" s="22"/>
    </row>
    <row r="4" spans="1:6" s="1" customFormat="1" ht="24.75" customHeight="1">
      <c r="A4" s="2"/>
      <c r="B4" s="52" t="s">
        <v>13</v>
      </c>
      <c r="C4" s="53"/>
      <c r="D4" s="53"/>
      <c r="E4" s="54"/>
      <c r="F4" s="12"/>
    </row>
    <row r="5" spans="1:6" s="1" customFormat="1" ht="51.75" customHeight="1">
      <c r="A5" s="25">
        <v>1</v>
      </c>
      <c r="B5" s="26" t="s">
        <v>14</v>
      </c>
      <c r="C5" s="27" t="s">
        <v>8</v>
      </c>
      <c r="D5" s="28">
        <v>251</v>
      </c>
      <c r="E5" s="17"/>
      <c r="F5" s="29"/>
    </row>
    <row r="6" spans="1:6" s="1" customFormat="1" ht="23.25" customHeight="1">
      <c r="A6" s="27">
        <f>A5+1</f>
        <v>2</v>
      </c>
      <c r="B6" s="30" t="s">
        <v>15</v>
      </c>
      <c r="C6" s="27" t="s">
        <v>8</v>
      </c>
      <c r="D6" s="28">
        <v>197</v>
      </c>
      <c r="E6" s="17"/>
      <c r="F6" s="29"/>
    </row>
    <row r="7" spans="1:6" s="1" customFormat="1" ht="43.5" customHeight="1">
      <c r="A7" s="25">
        <v>3</v>
      </c>
      <c r="B7" s="26" t="s">
        <v>70</v>
      </c>
      <c r="C7" s="27" t="s">
        <v>8</v>
      </c>
      <c r="D7" s="28">
        <v>448</v>
      </c>
      <c r="E7" s="17"/>
      <c r="F7" s="29"/>
    </row>
    <row r="8" spans="1:6" s="1" customFormat="1" ht="33" customHeight="1">
      <c r="A8" s="25">
        <v>4</v>
      </c>
      <c r="B8" s="32" t="s">
        <v>17</v>
      </c>
      <c r="C8" s="27" t="s">
        <v>18</v>
      </c>
      <c r="D8" s="28">
        <v>807</v>
      </c>
      <c r="E8" s="17"/>
      <c r="F8" s="29"/>
    </row>
    <row r="9" spans="1:6" s="1" customFormat="1" ht="35.25" customHeight="1">
      <c r="A9" s="27">
        <f>A8+1</f>
        <v>5</v>
      </c>
      <c r="B9" s="32" t="s">
        <v>71</v>
      </c>
      <c r="C9" s="27" t="s">
        <v>72</v>
      </c>
      <c r="D9" s="28">
        <v>295</v>
      </c>
      <c r="E9" s="17"/>
      <c r="F9" s="29"/>
    </row>
    <row r="10" spans="1:6" s="1" customFormat="1" ht="45.75" customHeight="1">
      <c r="A10" s="25">
        <v>6</v>
      </c>
      <c r="B10" s="32" t="s">
        <v>20</v>
      </c>
      <c r="C10" s="27" t="s">
        <v>8</v>
      </c>
      <c r="D10" s="28">
        <v>3</v>
      </c>
      <c r="E10" s="17"/>
      <c r="F10" s="29"/>
    </row>
    <row r="11" spans="1:6" s="1" customFormat="1" ht="118.5" customHeight="1">
      <c r="A11" s="25">
        <v>7</v>
      </c>
      <c r="B11" s="32" t="s">
        <v>21</v>
      </c>
      <c r="C11" s="27" t="s">
        <v>9</v>
      </c>
      <c r="D11" s="28">
        <v>12</v>
      </c>
      <c r="E11" s="17"/>
      <c r="F11" s="29"/>
    </row>
    <row r="12" spans="1:6" s="1" customFormat="1" ht="116.25" customHeight="1">
      <c r="A12" s="27">
        <f>A11+1</f>
        <v>8</v>
      </c>
      <c r="B12" s="32" t="s">
        <v>22</v>
      </c>
      <c r="C12" s="27" t="s">
        <v>9</v>
      </c>
      <c r="D12" s="28">
        <v>7</v>
      </c>
      <c r="E12" s="17"/>
      <c r="F12" s="29"/>
    </row>
    <row r="13" spans="1:6" s="1" customFormat="1" ht="34.5" customHeight="1">
      <c r="A13" s="25">
        <v>9</v>
      </c>
      <c r="B13" s="32" t="s">
        <v>23</v>
      </c>
      <c r="C13" s="27" t="s">
        <v>72</v>
      </c>
      <c r="D13" s="28">
        <v>85</v>
      </c>
      <c r="E13" s="17"/>
      <c r="F13" s="29"/>
    </row>
    <row r="14" spans="1:6" s="1" customFormat="1" ht="77.25" customHeight="1">
      <c r="A14" s="25">
        <v>10</v>
      </c>
      <c r="B14" s="32" t="s">
        <v>24</v>
      </c>
      <c r="C14" s="27" t="s">
        <v>10</v>
      </c>
      <c r="D14" s="28">
        <v>495</v>
      </c>
      <c r="E14" s="17"/>
      <c r="F14" s="29"/>
    </row>
    <row r="15" spans="1:6" s="1" customFormat="1" ht="66" customHeight="1">
      <c r="A15" s="27">
        <f>A14+1</f>
        <v>11</v>
      </c>
      <c r="B15" s="43" t="s">
        <v>25</v>
      </c>
      <c r="C15" s="27" t="s">
        <v>10</v>
      </c>
      <c r="D15" s="28">
        <v>41</v>
      </c>
      <c r="E15" s="17"/>
      <c r="F15" s="29"/>
    </row>
    <row r="16" spans="1:6" s="1" customFormat="1" ht="33.75" customHeight="1">
      <c r="A16" s="25">
        <v>12</v>
      </c>
      <c r="B16" s="32" t="s">
        <v>26</v>
      </c>
      <c r="C16" s="27" t="s">
        <v>10</v>
      </c>
      <c r="D16" s="28">
        <v>53</v>
      </c>
      <c r="E16" s="17"/>
      <c r="F16" s="29"/>
    </row>
    <row r="17" spans="1:6" s="1" customFormat="1" ht="35.25" customHeight="1">
      <c r="A17" s="25">
        <v>13</v>
      </c>
      <c r="B17" s="32" t="s">
        <v>27</v>
      </c>
      <c r="C17" s="27" t="s">
        <v>8</v>
      </c>
      <c r="D17" s="28">
        <v>413</v>
      </c>
      <c r="E17" s="17"/>
      <c r="F17" s="29"/>
    </row>
    <row r="18" spans="1:6" s="1" customFormat="1" ht="21.75" customHeight="1">
      <c r="A18" s="13"/>
      <c r="B18" s="48" t="s">
        <v>28</v>
      </c>
      <c r="C18" s="49"/>
      <c r="D18" s="49"/>
      <c r="E18" s="50"/>
      <c r="F18" s="29"/>
    </row>
    <row r="19" spans="1:6" s="1" customFormat="1" ht="53.25" customHeight="1">
      <c r="A19" s="25">
        <v>1</v>
      </c>
      <c r="B19" s="26" t="s">
        <v>37</v>
      </c>
      <c r="C19" s="27" t="s">
        <v>72</v>
      </c>
      <c r="D19" s="28">
        <f>'[1]ტერიტორიის მოხრეშვა'!C6</f>
        <v>16160</v>
      </c>
      <c r="E19" s="17"/>
      <c r="F19" s="29"/>
    </row>
    <row r="20" spans="1:6" s="1" customFormat="1" ht="57.75" customHeight="1">
      <c r="A20" s="27">
        <f>A19+1</f>
        <v>2</v>
      </c>
      <c r="B20" s="32" t="s">
        <v>38</v>
      </c>
      <c r="C20" s="27" t="s">
        <v>72</v>
      </c>
      <c r="D20" s="28">
        <f>'[1]ტერიტორიის მოხრეშვა'!D6</f>
        <v>4040</v>
      </c>
      <c r="E20" s="17"/>
      <c r="F20" s="29"/>
    </row>
    <row r="21" spans="1:6" s="1" customFormat="1" ht="69.75" customHeight="1">
      <c r="A21" s="27">
        <f>A20+1</f>
        <v>3</v>
      </c>
      <c r="B21" s="32" t="s">
        <v>73</v>
      </c>
      <c r="C21" s="27" t="s">
        <v>8</v>
      </c>
      <c r="D21" s="28">
        <f>'[1]ტერიტორიის მოხრეშვა'!E6</f>
        <v>4928.8</v>
      </c>
      <c r="E21" s="17"/>
      <c r="F21" s="29"/>
    </row>
    <row r="22" spans="1:6" s="1" customFormat="1" ht="69" customHeight="1">
      <c r="A22" s="27">
        <f>A21+1</f>
        <v>4</v>
      </c>
      <c r="B22" s="32" t="s">
        <v>39</v>
      </c>
      <c r="C22" s="27" t="s">
        <v>8</v>
      </c>
      <c r="D22" s="28">
        <f>'[1]ტერიტორიის მოხრეშვა'!F6</f>
        <v>2545.2</v>
      </c>
      <c r="E22" s="17"/>
      <c r="F22" s="29"/>
    </row>
    <row r="23" spans="1:6" s="1" customFormat="1" ht="39.75" customHeight="1">
      <c r="A23" s="24"/>
      <c r="B23" s="69" t="s">
        <v>40</v>
      </c>
      <c r="C23" s="70"/>
      <c r="D23" s="70"/>
      <c r="E23" s="38"/>
      <c r="F23" s="29"/>
    </row>
    <row r="24" spans="1:6" s="1" customFormat="1" ht="39.75" customHeight="1">
      <c r="A24" s="27">
        <f aca="true" t="shared" si="0" ref="A24:A33">A23+1</f>
        <v>1</v>
      </c>
      <c r="B24" s="32" t="s">
        <v>29</v>
      </c>
      <c r="C24" s="27" t="s">
        <v>74</v>
      </c>
      <c r="D24" s="33">
        <f>'[1]სანიაღვრე არხი'!H8</f>
        <v>0.48</v>
      </c>
      <c r="E24" s="25"/>
      <c r="F24" s="29"/>
    </row>
    <row r="25" spans="1:6" s="1" customFormat="1" ht="23.25" customHeight="1">
      <c r="A25" s="27">
        <f t="shared" si="0"/>
        <v>2</v>
      </c>
      <c r="B25" s="32" t="s">
        <v>75</v>
      </c>
      <c r="C25" s="27" t="s">
        <v>74</v>
      </c>
      <c r="D25" s="33">
        <f>'[1]სანიაღვრე არხი'!I8</f>
        <v>0.48</v>
      </c>
      <c r="E25" s="25"/>
      <c r="F25" s="29"/>
    </row>
    <row r="26" spans="1:6" s="1" customFormat="1" ht="30.75" customHeight="1">
      <c r="A26" s="27">
        <f t="shared" si="0"/>
        <v>3</v>
      </c>
      <c r="B26" s="31" t="s">
        <v>30</v>
      </c>
      <c r="C26" s="27" t="s">
        <v>18</v>
      </c>
      <c r="D26" s="33">
        <f>'[1]სანიაღვრე არხი'!J8</f>
        <v>1.2</v>
      </c>
      <c r="E26" s="25"/>
      <c r="F26" s="29"/>
    </row>
    <row r="27" spans="1:6" s="1" customFormat="1" ht="30" customHeight="1">
      <c r="A27" s="27">
        <f t="shared" si="0"/>
        <v>4</v>
      </c>
      <c r="B27" s="31" t="s">
        <v>31</v>
      </c>
      <c r="C27" s="27" t="s">
        <v>74</v>
      </c>
      <c r="D27" s="33">
        <f>'[1]სანიაღვრე არხი'!K8</f>
        <v>3.456</v>
      </c>
      <c r="E27" s="25"/>
      <c r="F27" s="29"/>
    </row>
    <row r="28" spans="1:6" s="1" customFormat="1" ht="29.25" customHeight="1">
      <c r="A28" s="27">
        <f t="shared" si="0"/>
        <v>5</v>
      </c>
      <c r="B28" s="26" t="s">
        <v>15</v>
      </c>
      <c r="C28" s="27" t="s">
        <v>74</v>
      </c>
      <c r="D28" s="33">
        <f>'[1]სანიაღვრე არხი'!L8</f>
        <v>0.384</v>
      </c>
      <c r="E28" s="25"/>
      <c r="F28" s="29"/>
    </row>
    <row r="29" spans="1:6" s="1" customFormat="1" ht="40.5" customHeight="1">
      <c r="A29" s="27">
        <f t="shared" si="0"/>
        <v>6</v>
      </c>
      <c r="B29" s="26" t="s">
        <v>16</v>
      </c>
      <c r="C29" s="27" t="s">
        <v>74</v>
      </c>
      <c r="D29" s="33">
        <f>'[1]სანიაღვრე არხი'!M8</f>
        <v>3.84</v>
      </c>
      <c r="E29" s="17"/>
      <c r="F29" s="29"/>
    </row>
    <row r="30" spans="1:6" s="1" customFormat="1" ht="42.75" customHeight="1">
      <c r="A30" s="27">
        <f t="shared" si="0"/>
        <v>7</v>
      </c>
      <c r="B30" s="26" t="s">
        <v>32</v>
      </c>
      <c r="C30" s="27" t="s">
        <v>18</v>
      </c>
      <c r="D30" s="28">
        <f>'[1]სანიაღვრე არხი'!N8</f>
        <v>6.912</v>
      </c>
      <c r="E30" s="17"/>
      <c r="F30" s="29"/>
    </row>
    <row r="31" spans="1:6" s="1" customFormat="1" ht="40.5" customHeight="1">
      <c r="A31" s="27">
        <f t="shared" si="0"/>
        <v>8</v>
      </c>
      <c r="B31" s="26" t="s">
        <v>33</v>
      </c>
      <c r="C31" s="27" t="s">
        <v>74</v>
      </c>
      <c r="D31" s="33">
        <f>'[1]სანიაღვრე არხი'!O8</f>
        <v>0.48</v>
      </c>
      <c r="E31" s="17"/>
      <c r="F31" s="29"/>
    </row>
    <row r="32" spans="1:6" s="1" customFormat="1" ht="39.75" customHeight="1">
      <c r="A32" s="27">
        <f t="shared" si="0"/>
        <v>9</v>
      </c>
      <c r="B32" s="26" t="s">
        <v>34</v>
      </c>
      <c r="C32" s="27" t="s">
        <v>10</v>
      </c>
      <c r="D32" s="33">
        <f>'[1]სანიაღვრე არხი'!P8</f>
        <v>8</v>
      </c>
      <c r="E32" s="17"/>
      <c r="F32" s="29"/>
    </row>
    <row r="33" spans="1:6" s="1" customFormat="1" ht="38.25" customHeight="1">
      <c r="A33" s="27">
        <f t="shared" si="0"/>
        <v>10</v>
      </c>
      <c r="B33" s="26" t="s">
        <v>35</v>
      </c>
      <c r="C33" s="27" t="s">
        <v>74</v>
      </c>
      <c r="D33" s="33">
        <f>'[1]სანიაღვრე არხი'!Q8</f>
        <v>0.96</v>
      </c>
      <c r="E33" s="17"/>
      <c r="F33" s="29"/>
    </row>
    <row r="34" spans="1:6" s="1" customFormat="1" ht="15">
      <c r="A34" s="71" t="s">
        <v>36</v>
      </c>
      <c r="B34" s="72"/>
      <c r="C34" s="72"/>
      <c r="D34" s="72"/>
      <c r="E34" s="39"/>
      <c r="F34" s="29"/>
    </row>
    <row r="35" spans="1:6" s="1" customFormat="1" ht="39.75" customHeight="1">
      <c r="A35" s="27">
        <v>1</v>
      </c>
      <c r="B35" s="32" t="s">
        <v>41</v>
      </c>
      <c r="C35" s="27" t="s">
        <v>74</v>
      </c>
      <c r="D35" s="28">
        <f>12*2*0.8*0.1+38*2*0.8*0.1</f>
        <v>8.000000000000002</v>
      </c>
      <c r="E35" s="34"/>
      <c r="F35" s="29"/>
    </row>
    <row r="36" spans="1:6" s="1" customFormat="1" ht="24" customHeight="1">
      <c r="A36" s="27">
        <v>2</v>
      </c>
      <c r="B36" s="26" t="s">
        <v>42</v>
      </c>
      <c r="C36" s="27" t="s">
        <v>74</v>
      </c>
      <c r="D36" s="28">
        <f>D35</f>
        <v>8.000000000000002</v>
      </c>
      <c r="E36" s="34"/>
      <c r="F36" s="29"/>
    </row>
    <row r="37" spans="1:6" s="1" customFormat="1" ht="24.75" customHeight="1">
      <c r="A37" s="27">
        <v>3</v>
      </c>
      <c r="B37" s="26" t="s">
        <v>30</v>
      </c>
      <c r="C37" s="27" t="s">
        <v>18</v>
      </c>
      <c r="D37" s="28">
        <f>D36*2.4</f>
        <v>19.200000000000003</v>
      </c>
      <c r="E37" s="34"/>
      <c r="F37" s="29"/>
    </row>
    <row r="38" spans="1:6" s="1" customFormat="1" ht="23.25" customHeight="1">
      <c r="A38" s="27">
        <v>4</v>
      </c>
      <c r="B38" s="26" t="s">
        <v>43</v>
      </c>
      <c r="C38" s="27" t="s">
        <v>74</v>
      </c>
      <c r="D38" s="28">
        <f>12*2*0.1+38*2*0.1</f>
        <v>10</v>
      </c>
      <c r="E38" s="34"/>
      <c r="F38" s="29"/>
    </row>
    <row r="39" spans="1:6" s="1" customFormat="1" ht="24" customHeight="1">
      <c r="A39" s="27">
        <v>5</v>
      </c>
      <c r="B39" s="26" t="s">
        <v>44</v>
      </c>
      <c r="C39" s="27" t="s">
        <v>74</v>
      </c>
      <c r="D39" s="28">
        <f>D38</f>
        <v>10</v>
      </c>
      <c r="E39" s="34"/>
      <c r="F39" s="29"/>
    </row>
    <row r="40" spans="1:6" s="1" customFormat="1" ht="24" customHeight="1">
      <c r="A40" s="27">
        <v>6</v>
      </c>
      <c r="B40" s="26" t="s">
        <v>30</v>
      </c>
      <c r="C40" s="27" t="s">
        <v>18</v>
      </c>
      <c r="D40" s="28">
        <f>D39*1.8</f>
        <v>18</v>
      </c>
      <c r="E40" s="34"/>
      <c r="F40" s="29"/>
    </row>
    <row r="41" spans="1:6" s="1" customFormat="1" ht="38.25" customHeight="1">
      <c r="A41" s="27">
        <v>7</v>
      </c>
      <c r="B41" s="26" t="s">
        <v>45</v>
      </c>
      <c r="C41" s="27" t="s">
        <v>74</v>
      </c>
      <c r="D41" s="33">
        <f>12*2*0.1+38*2*0.1</f>
        <v>10</v>
      </c>
      <c r="E41" s="34"/>
      <c r="F41" s="29"/>
    </row>
    <row r="42" spans="1:6" s="1" customFormat="1" ht="38.25" customHeight="1">
      <c r="A42" s="27">
        <v>8</v>
      </c>
      <c r="B42" s="26" t="s">
        <v>46</v>
      </c>
      <c r="C42" s="27" t="s">
        <v>74</v>
      </c>
      <c r="D42" s="33">
        <f>12*2*1.1*0.1+38*2*1.1*0.1</f>
        <v>11.000000000000002</v>
      </c>
      <c r="E42" s="34"/>
      <c r="F42" s="29"/>
    </row>
    <row r="43" spans="1:6" s="1" customFormat="1" ht="15">
      <c r="A43" s="23"/>
      <c r="B43" s="71" t="s">
        <v>47</v>
      </c>
      <c r="C43" s="72"/>
      <c r="D43" s="72"/>
      <c r="E43" s="39"/>
      <c r="F43" s="29"/>
    </row>
    <row r="44" spans="1:6" s="1" customFormat="1" ht="52.5" customHeight="1">
      <c r="A44" s="27">
        <v>1</v>
      </c>
      <c r="B44" s="26" t="s">
        <v>48</v>
      </c>
      <c r="C44" s="27" t="s">
        <v>74</v>
      </c>
      <c r="D44" s="27">
        <f>120*3*0.5</f>
        <v>180</v>
      </c>
      <c r="E44" s="34"/>
      <c r="F44" s="29"/>
    </row>
    <row r="45" spans="1:6" s="1" customFormat="1" ht="26.25" customHeight="1">
      <c r="A45" s="27">
        <v>2</v>
      </c>
      <c r="B45" s="26" t="s">
        <v>49</v>
      </c>
      <c r="C45" s="27" t="s">
        <v>18</v>
      </c>
      <c r="D45" s="27">
        <f>D44*2.2</f>
        <v>396.00000000000006</v>
      </c>
      <c r="E45" s="17"/>
      <c r="F45" s="29"/>
    </row>
    <row r="46" spans="1:6" s="1" customFormat="1" ht="35.25" customHeight="1">
      <c r="A46" s="2"/>
      <c r="B46" s="55" t="s">
        <v>50</v>
      </c>
      <c r="C46" s="56"/>
      <c r="D46" s="56"/>
      <c r="E46" s="40"/>
      <c r="F46" s="29"/>
    </row>
    <row r="47" spans="1:6" s="1" customFormat="1" ht="25.5" customHeight="1">
      <c r="A47" s="13"/>
      <c r="B47" s="48" t="s">
        <v>13</v>
      </c>
      <c r="C47" s="49"/>
      <c r="D47" s="49"/>
      <c r="E47" s="41"/>
      <c r="F47" s="29"/>
    </row>
    <row r="48" spans="1:6" s="1" customFormat="1" ht="57" customHeight="1">
      <c r="A48" s="25">
        <v>1</v>
      </c>
      <c r="B48" s="32" t="s">
        <v>14</v>
      </c>
      <c r="C48" s="27" t="s">
        <v>8</v>
      </c>
      <c r="D48" s="28">
        <v>1779</v>
      </c>
      <c r="E48" s="21"/>
      <c r="F48" s="29"/>
    </row>
    <row r="49" spans="1:6" s="1" customFormat="1" ht="24" customHeight="1">
      <c r="A49" s="27">
        <f aca="true" t="shared" si="1" ref="A49:A57">A48+1</f>
        <v>2</v>
      </c>
      <c r="B49" s="32" t="s">
        <v>15</v>
      </c>
      <c r="C49" s="27" t="s">
        <v>8</v>
      </c>
      <c r="D49" s="28">
        <v>178</v>
      </c>
      <c r="E49" s="21"/>
      <c r="F49" s="29"/>
    </row>
    <row r="50" spans="1:6" s="1" customFormat="1" ht="40.5" customHeight="1">
      <c r="A50" s="27">
        <f t="shared" si="1"/>
        <v>3</v>
      </c>
      <c r="B50" s="32" t="s">
        <v>16</v>
      </c>
      <c r="C50" s="27" t="s">
        <v>8</v>
      </c>
      <c r="D50" s="28">
        <v>1958</v>
      </c>
      <c r="E50" s="21"/>
      <c r="F50" s="29"/>
    </row>
    <row r="51" spans="1:6" s="1" customFormat="1" ht="38.25" customHeight="1">
      <c r="A51" s="27">
        <f t="shared" si="1"/>
        <v>4</v>
      </c>
      <c r="B51" s="32" t="s">
        <v>51</v>
      </c>
      <c r="C51" s="27" t="s">
        <v>18</v>
      </c>
      <c r="D51" s="28">
        <f>D50*1.8</f>
        <v>3524.4</v>
      </c>
      <c r="E51" s="21"/>
      <c r="F51" s="29"/>
    </row>
    <row r="52" spans="1:6" s="1" customFormat="1" ht="40.5" customHeight="1">
      <c r="A52" s="27">
        <f t="shared" si="1"/>
        <v>5</v>
      </c>
      <c r="B52" s="32" t="s">
        <v>71</v>
      </c>
      <c r="C52" s="27" t="s">
        <v>72</v>
      </c>
      <c r="D52" s="28">
        <v>1048</v>
      </c>
      <c r="E52" s="21"/>
      <c r="F52" s="29"/>
    </row>
    <row r="53" spans="1:6" s="1" customFormat="1" ht="45" customHeight="1">
      <c r="A53" s="27">
        <f t="shared" si="1"/>
        <v>6</v>
      </c>
      <c r="B53" s="32" t="s">
        <v>20</v>
      </c>
      <c r="C53" s="27" t="s">
        <v>8</v>
      </c>
      <c r="D53" s="28">
        <v>7</v>
      </c>
      <c r="E53" s="21"/>
      <c r="F53" s="29"/>
    </row>
    <row r="54" spans="1:6" s="1" customFormat="1" ht="106.5" customHeight="1">
      <c r="A54" s="27">
        <f t="shared" si="1"/>
        <v>7</v>
      </c>
      <c r="B54" s="43" t="s">
        <v>21</v>
      </c>
      <c r="C54" s="27" t="s">
        <v>9</v>
      </c>
      <c r="D54" s="28">
        <v>2</v>
      </c>
      <c r="E54" s="21"/>
      <c r="F54" s="29"/>
    </row>
    <row r="55" spans="1:6" s="1" customFormat="1" ht="114.75" customHeight="1">
      <c r="A55" s="27">
        <f t="shared" si="1"/>
        <v>8</v>
      </c>
      <c r="B55" s="32" t="s">
        <v>22</v>
      </c>
      <c r="C55" s="27" t="s">
        <v>9</v>
      </c>
      <c r="D55" s="28">
        <v>12</v>
      </c>
      <c r="E55" s="21"/>
      <c r="F55" s="29"/>
    </row>
    <row r="56" spans="1:6" s="1" customFormat="1" ht="115.5" customHeight="1">
      <c r="A56" s="27">
        <f t="shared" si="1"/>
        <v>9</v>
      </c>
      <c r="B56" s="32" t="s">
        <v>52</v>
      </c>
      <c r="C56" s="27" t="s">
        <v>9</v>
      </c>
      <c r="D56" s="28">
        <v>29</v>
      </c>
      <c r="E56" s="21"/>
      <c r="F56" s="29"/>
    </row>
    <row r="57" spans="1:6" s="1" customFormat="1" ht="109.5" customHeight="1">
      <c r="A57" s="27">
        <f t="shared" si="1"/>
        <v>10</v>
      </c>
      <c r="B57" s="43" t="s">
        <v>53</v>
      </c>
      <c r="C57" s="27" t="s">
        <v>9</v>
      </c>
      <c r="D57" s="28">
        <v>4</v>
      </c>
      <c r="E57" s="21"/>
      <c r="F57" s="29"/>
    </row>
    <row r="58" spans="1:6" s="1" customFormat="1" ht="39" customHeight="1">
      <c r="A58" s="27">
        <v>11</v>
      </c>
      <c r="B58" s="32" t="s">
        <v>23</v>
      </c>
      <c r="C58" s="27" t="s">
        <v>72</v>
      </c>
      <c r="D58" s="28">
        <v>333</v>
      </c>
      <c r="E58" s="21"/>
      <c r="F58" s="29"/>
    </row>
    <row r="59" spans="1:6" s="1" customFormat="1" ht="72.75" customHeight="1">
      <c r="A59" s="27">
        <v>12</v>
      </c>
      <c r="B59" s="32" t="s">
        <v>24</v>
      </c>
      <c r="C59" s="27" t="s">
        <v>10</v>
      </c>
      <c r="D59" s="28">
        <v>1038</v>
      </c>
      <c r="E59" s="21"/>
      <c r="F59" s="29"/>
    </row>
    <row r="60" spans="1:6" s="1" customFormat="1" ht="70.5" customHeight="1">
      <c r="A60" s="27">
        <v>13</v>
      </c>
      <c r="B60" s="32" t="s">
        <v>25</v>
      </c>
      <c r="C60" s="27" t="s">
        <v>10</v>
      </c>
      <c r="D60" s="28">
        <v>395</v>
      </c>
      <c r="E60" s="17"/>
      <c r="F60" s="29"/>
    </row>
    <row r="61" spans="1:6" s="1" customFormat="1" ht="30.75" customHeight="1">
      <c r="A61" s="27">
        <f>A60+1</f>
        <v>14</v>
      </c>
      <c r="B61" s="32" t="s">
        <v>26</v>
      </c>
      <c r="C61" s="27" t="s">
        <v>10</v>
      </c>
      <c r="D61" s="28">
        <v>136</v>
      </c>
      <c r="E61" s="17"/>
      <c r="F61" s="29"/>
    </row>
    <row r="62" spans="1:6" s="1" customFormat="1" ht="34.5" customHeight="1">
      <c r="A62" s="27">
        <f>A61+1</f>
        <v>15</v>
      </c>
      <c r="B62" s="32" t="s">
        <v>54</v>
      </c>
      <c r="C62" s="27" t="s">
        <v>10</v>
      </c>
      <c r="D62" s="28">
        <v>163</v>
      </c>
      <c r="E62" s="17"/>
      <c r="F62" s="29"/>
    </row>
    <row r="63" spans="1:6" s="1" customFormat="1" ht="33.75" customHeight="1">
      <c r="A63" s="27">
        <v>16</v>
      </c>
      <c r="B63" s="32" t="s">
        <v>27</v>
      </c>
      <c r="C63" s="27" t="s">
        <v>8</v>
      </c>
      <c r="D63" s="28">
        <v>1685</v>
      </c>
      <c r="E63" s="17"/>
      <c r="F63" s="29"/>
    </row>
    <row r="64" spans="1:6" s="1" customFormat="1" ht="25.5" customHeight="1">
      <c r="A64" s="13"/>
      <c r="B64" s="48" t="s">
        <v>28</v>
      </c>
      <c r="C64" s="49"/>
      <c r="D64" s="49"/>
      <c r="E64" s="41"/>
      <c r="F64" s="29"/>
    </row>
    <row r="65" spans="1:6" s="1" customFormat="1" ht="48" customHeight="1">
      <c r="A65" s="25">
        <v>1</v>
      </c>
      <c r="B65" s="36" t="s">
        <v>37</v>
      </c>
      <c r="C65" s="27" t="s">
        <v>72</v>
      </c>
      <c r="D65" s="28">
        <v>30600</v>
      </c>
      <c r="E65" s="21"/>
      <c r="F65" s="29"/>
    </row>
    <row r="66" spans="1:6" s="1" customFormat="1" ht="53.25" customHeight="1">
      <c r="A66" s="27">
        <f>A65+1</f>
        <v>2</v>
      </c>
      <c r="B66" s="36" t="s">
        <v>38</v>
      </c>
      <c r="C66" s="27" t="s">
        <v>72</v>
      </c>
      <c r="D66" s="28">
        <v>3400</v>
      </c>
      <c r="E66" s="21"/>
      <c r="F66" s="29"/>
    </row>
    <row r="67" spans="1:6" s="1" customFormat="1" ht="54.75" customHeight="1">
      <c r="A67" s="27">
        <f>A66+1</f>
        <v>3</v>
      </c>
      <c r="B67" s="35" t="s">
        <v>76</v>
      </c>
      <c r="C67" s="27" t="s">
        <v>8</v>
      </c>
      <c r="D67" s="28">
        <v>8296</v>
      </c>
      <c r="E67" s="21"/>
      <c r="F67" s="29"/>
    </row>
    <row r="68" spans="1:6" s="1" customFormat="1" ht="55.5" customHeight="1">
      <c r="A68" s="27">
        <f>A67+1</f>
        <v>4</v>
      </c>
      <c r="B68" s="35" t="s">
        <v>55</v>
      </c>
      <c r="C68" s="27" t="s">
        <v>8</v>
      </c>
      <c r="D68" s="27">
        <v>4284</v>
      </c>
      <c r="E68" s="21"/>
      <c r="F68" s="29"/>
    </row>
    <row r="69" spans="1:6" s="1" customFormat="1" ht="25.5" customHeight="1">
      <c r="A69" s="18"/>
      <c r="B69" s="67" t="s">
        <v>77</v>
      </c>
      <c r="C69" s="68"/>
      <c r="D69" s="68"/>
      <c r="E69" s="42"/>
      <c r="F69" s="29"/>
    </row>
    <row r="70" spans="1:6" s="1" customFormat="1" ht="37.5" customHeight="1">
      <c r="A70" s="27">
        <v>1</v>
      </c>
      <c r="B70" s="32" t="s">
        <v>56</v>
      </c>
      <c r="C70" s="27" t="s">
        <v>8</v>
      </c>
      <c r="D70" s="28">
        <v>195</v>
      </c>
      <c r="E70" s="21"/>
      <c r="F70" s="29"/>
    </row>
    <row r="71" spans="1:6" s="1" customFormat="1" ht="25.5" customHeight="1">
      <c r="A71" s="27">
        <f>A70+1</f>
        <v>2</v>
      </c>
      <c r="B71" s="26" t="s">
        <v>15</v>
      </c>
      <c r="C71" s="27" t="s">
        <v>8</v>
      </c>
      <c r="D71" s="28">
        <v>22</v>
      </c>
      <c r="E71" s="21"/>
      <c r="F71" s="29"/>
    </row>
    <row r="72" spans="1:6" s="1" customFormat="1" ht="36.75" customHeight="1">
      <c r="A72" s="27">
        <f aca="true" t="shared" si="2" ref="A72:A80">A71+1</f>
        <v>3</v>
      </c>
      <c r="B72" s="26" t="s">
        <v>16</v>
      </c>
      <c r="C72" s="27" t="s">
        <v>8</v>
      </c>
      <c r="D72" s="28">
        <v>217</v>
      </c>
      <c r="E72" s="21"/>
      <c r="F72" s="29"/>
    </row>
    <row r="73" spans="1:6" s="1" customFormat="1" ht="30" customHeight="1">
      <c r="A73" s="27">
        <f t="shared" si="2"/>
        <v>4</v>
      </c>
      <c r="B73" s="26" t="s">
        <v>51</v>
      </c>
      <c r="C73" s="27" t="s">
        <v>18</v>
      </c>
      <c r="D73" s="28">
        <v>391</v>
      </c>
      <c r="E73" s="21"/>
      <c r="F73" s="29"/>
    </row>
    <row r="74" spans="1:6" s="1" customFormat="1" ht="31.5" customHeight="1">
      <c r="A74" s="27">
        <f t="shared" si="2"/>
        <v>5</v>
      </c>
      <c r="B74" s="26" t="s">
        <v>57</v>
      </c>
      <c r="C74" s="27" t="s">
        <v>11</v>
      </c>
      <c r="D74" s="28">
        <v>620</v>
      </c>
      <c r="E74" s="21"/>
      <c r="F74" s="29"/>
    </row>
    <row r="75" spans="1:6" s="1" customFormat="1" ht="55.5" customHeight="1">
      <c r="A75" s="27">
        <f t="shared" si="2"/>
        <v>6</v>
      </c>
      <c r="B75" s="32" t="s">
        <v>58</v>
      </c>
      <c r="C75" s="27" t="s">
        <v>78</v>
      </c>
      <c r="D75" s="28">
        <v>151</v>
      </c>
      <c r="E75" s="21"/>
      <c r="F75" s="29"/>
    </row>
    <row r="76" spans="1:6" s="1" customFormat="1" ht="48" customHeight="1">
      <c r="A76" s="27">
        <f t="shared" si="2"/>
        <v>7</v>
      </c>
      <c r="B76" s="26" t="s">
        <v>59</v>
      </c>
      <c r="C76" s="27" t="s">
        <v>11</v>
      </c>
      <c r="D76" s="28">
        <v>546</v>
      </c>
      <c r="E76" s="21"/>
      <c r="F76" s="29"/>
    </row>
    <row r="77" spans="1:6" s="1" customFormat="1" ht="65.25" customHeight="1">
      <c r="A77" s="27">
        <f t="shared" si="2"/>
        <v>8</v>
      </c>
      <c r="B77" s="32" t="s">
        <v>60</v>
      </c>
      <c r="C77" s="27" t="s">
        <v>11</v>
      </c>
      <c r="D77" s="33">
        <v>496</v>
      </c>
      <c r="E77" s="21"/>
      <c r="F77" s="29"/>
    </row>
    <row r="78" spans="1:6" s="1" customFormat="1" ht="59.25" customHeight="1">
      <c r="A78" s="27">
        <f t="shared" si="2"/>
        <v>9</v>
      </c>
      <c r="B78" s="26" t="s">
        <v>61</v>
      </c>
      <c r="C78" s="27" t="s">
        <v>78</v>
      </c>
      <c r="D78" s="28">
        <v>42</v>
      </c>
      <c r="E78" s="21"/>
      <c r="F78" s="29"/>
    </row>
    <row r="79" spans="1:6" s="1" customFormat="1" ht="56.25" customHeight="1">
      <c r="A79" s="27">
        <f t="shared" si="2"/>
        <v>10</v>
      </c>
      <c r="B79" s="26" t="s">
        <v>62</v>
      </c>
      <c r="C79" s="27" t="s">
        <v>10</v>
      </c>
      <c r="D79" s="28">
        <f>120/5*4</f>
        <v>96</v>
      </c>
      <c r="E79" s="21"/>
      <c r="F79" s="29"/>
    </row>
    <row r="80" spans="1:6" s="1" customFormat="1" ht="105.75" customHeight="1">
      <c r="A80" s="27">
        <f t="shared" si="2"/>
        <v>11</v>
      </c>
      <c r="B80" s="44" t="s">
        <v>63</v>
      </c>
      <c r="C80" s="18" t="s">
        <v>64</v>
      </c>
      <c r="D80" s="27">
        <v>3</v>
      </c>
      <c r="E80" s="17"/>
      <c r="F80" s="29"/>
    </row>
    <row r="81" spans="1:6" s="1" customFormat="1" ht="36" customHeight="1">
      <c r="A81" s="2"/>
      <c r="B81" s="55" t="s">
        <v>65</v>
      </c>
      <c r="C81" s="56"/>
      <c r="D81" s="56"/>
      <c r="E81" s="40"/>
      <c r="F81" s="29"/>
    </row>
    <row r="82" spans="1:6" s="1" customFormat="1" ht="24" customHeight="1">
      <c r="A82" s="13"/>
      <c r="B82" s="48" t="s">
        <v>13</v>
      </c>
      <c r="C82" s="49"/>
      <c r="D82" s="49"/>
      <c r="E82" s="41"/>
      <c r="F82" s="29"/>
    </row>
    <row r="83" spans="1:6" s="1" customFormat="1" ht="59.25" customHeight="1">
      <c r="A83" s="25">
        <v>1</v>
      </c>
      <c r="B83" s="32" t="s">
        <v>66</v>
      </c>
      <c r="C83" s="27" t="s">
        <v>8</v>
      </c>
      <c r="D83" s="28">
        <v>19</v>
      </c>
      <c r="E83" s="21"/>
      <c r="F83" s="29"/>
    </row>
    <row r="84" spans="1:6" s="1" customFormat="1" ht="27" customHeight="1">
      <c r="A84" s="27">
        <f aca="true" t="shared" si="3" ref="A84:A92">A83+1</f>
        <v>2</v>
      </c>
      <c r="B84" s="26" t="s">
        <v>15</v>
      </c>
      <c r="C84" s="27" t="s">
        <v>8</v>
      </c>
      <c r="D84" s="28">
        <v>2</v>
      </c>
      <c r="E84" s="21"/>
      <c r="F84" s="29"/>
    </row>
    <row r="85" spans="1:6" s="1" customFormat="1" ht="46.5" customHeight="1">
      <c r="A85" s="27">
        <f t="shared" si="3"/>
        <v>3</v>
      </c>
      <c r="B85" s="32" t="s">
        <v>16</v>
      </c>
      <c r="C85" s="27" t="s">
        <v>8</v>
      </c>
      <c r="D85" s="28">
        <v>21</v>
      </c>
      <c r="E85" s="21"/>
      <c r="F85" s="29"/>
    </row>
    <row r="86" spans="1:6" s="1" customFormat="1" ht="46.5" customHeight="1">
      <c r="A86" s="27">
        <f t="shared" si="3"/>
        <v>4</v>
      </c>
      <c r="B86" s="32" t="s">
        <v>17</v>
      </c>
      <c r="C86" s="27" t="s">
        <v>18</v>
      </c>
      <c r="D86" s="28">
        <v>36</v>
      </c>
      <c r="E86" s="21"/>
      <c r="F86" s="29"/>
    </row>
    <row r="87" spans="1:6" s="1" customFormat="1" ht="46.5" customHeight="1">
      <c r="A87" s="27">
        <f t="shared" si="3"/>
        <v>5</v>
      </c>
      <c r="B87" s="32" t="s">
        <v>19</v>
      </c>
      <c r="C87" s="27" t="s">
        <v>72</v>
      </c>
      <c r="D87" s="28">
        <v>21</v>
      </c>
      <c r="E87" s="21"/>
      <c r="F87" s="29"/>
    </row>
    <row r="88" spans="1:6" s="1" customFormat="1" ht="46.5" customHeight="1">
      <c r="A88" s="27">
        <f t="shared" si="3"/>
        <v>6</v>
      </c>
      <c r="B88" s="32" t="s">
        <v>20</v>
      </c>
      <c r="C88" s="27" t="s">
        <v>8</v>
      </c>
      <c r="D88" s="33">
        <v>0.3</v>
      </c>
      <c r="E88" s="21"/>
      <c r="F88" s="29"/>
    </row>
    <row r="89" spans="1:6" s="1" customFormat="1" ht="117.75" customHeight="1">
      <c r="A89" s="27">
        <f t="shared" si="3"/>
        <v>7</v>
      </c>
      <c r="B89" s="32" t="s">
        <v>21</v>
      </c>
      <c r="C89" s="27" t="s">
        <v>9</v>
      </c>
      <c r="D89" s="28">
        <v>2</v>
      </c>
      <c r="E89" s="21"/>
      <c r="F89" s="29"/>
    </row>
    <row r="90" spans="1:6" s="1" customFormat="1" ht="33.75" customHeight="1">
      <c r="A90" s="27">
        <f t="shared" si="3"/>
        <v>8</v>
      </c>
      <c r="B90" s="32" t="s">
        <v>23</v>
      </c>
      <c r="C90" s="27" t="s">
        <v>72</v>
      </c>
      <c r="D90" s="28">
        <v>11</v>
      </c>
      <c r="E90" s="21"/>
      <c r="F90" s="29"/>
    </row>
    <row r="91" spans="1:6" s="1" customFormat="1" ht="62.25" customHeight="1">
      <c r="A91" s="27">
        <f t="shared" si="3"/>
        <v>9</v>
      </c>
      <c r="B91" s="26" t="s">
        <v>24</v>
      </c>
      <c r="C91" s="27" t="s">
        <v>10</v>
      </c>
      <c r="D91" s="28">
        <v>48</v>
      </c>
      <c r="E91" s="21"/>
      <c r="F91" s="29"/>
    </row>
    <row r="92" spans="1:6" s="1" customFormat="1" ht="46.5" customHeight="1">
      <c r="A92" s="27">
        <f t="shared" si="3"/>
        <v>10</v>
      </c>
      <c r="B92" s="26" t="s">
        <v>27</v>
      </c>
      <c r="C92" s="27" t="s">
        <v>8</v>
      </c>
      <c r="D92" s="28">
        <v>18</v>
      </c>
      <c r="E92" s="21"/>
      <c r="F92" s="29"/>
    </row>
    <row r="93" spans="1:6" s="1" customFormat="1" ht="22.5" customHeight="1">
      <c r="A93" s="13"/>
      <c r="B93" s="48" t="s">
        <v>28</v>
      </c>
      <c r="C93" s="49"/>
      <c r="D93" s="49"/>
      <c r="E93" s="50"/>
      <c r="F93" s="29"/>
    </row>
    <row r="94" spans="1:6" s="1" customFormat="1" ht="47.25" customHeight="1">
      <c r="A94" s="27">
        <f>A93+1</f>
        <v>1</v>
      </c>
      <c r="B94" s="43" t="s">
        <v>79</v>
      </c>
      <c r="C94" s="27" t="s">
        <v>8</v>
      </c>
      <c r="D94" s="28">
        <v>244</v>
      </c>
      <c r="E94" s="21"/>
      <c r="F94" s="29"/>
    </row>
    <row r="95" spans="1:6" s="1" customFormat="1" ht="50.25" customHeight="1">
      <c r="A95" s="27">
        <v>2</v>
      </c>
      <c r="B95" s="43" t="s">
        <v>67</v>
      </c>
      <c r="C95" s="27" t="s">
        <v>8</v>
      </c>
      <c r="D95" s="28">
        <v>252</v>
      </c>
      <c r="E95" s="21"/>
      <c r="F95" s="29"/>
    </row>
    <row r="96" spans="1:6" s="1" customFormat="1" ht="19.5" customHeight="1">
      <c r="A96" s="13"/>
      <c r="B96" s="67" t="s">
        <v>77</v>
      </c>
      <c r="C96" s="68"/>
      <c r="D96" s="68"/>
      <c r="E96" s="42"/>
      <c r="F96" s="29"/>
    </row>
    <row r="97" spans="1:6" s="1" customFormat="1" ht="42.75" customHeight="1">
      <c r="A97" s="27">
        <v>1</v>
      </c>
      <c r="B97" s="26" t="s">
        <v>56</v>
      </c>
      <c r="C97" s="27" t="s">
        <v>8</v>
      </c>
      <c r="D97" s="28">
        <v>138</v>
      </c>
      <c r="E97" s="17"/>
      <c r="F97" s="29"/>
    </row>
    <row r="98" spans="1:6" s="1" customFormat="1" ht="17.25" customHeight="1">
      <c r="A98" s="27">
        <f>A97+1</f>
        <v>2</v>
      </c>
      <c r="B98" s="31" t="s">
        <v>15</v>
      </c>
      <c r="C98" s="27" t="s">
        <v>8</v>
      </c>
      <c r="D98" s="28">
        <v>15</v>
      </c>
      <c r="E98" s="17"/>
      <c r="F98" s="29"/>
    </row>
    <row r="99" spans="1:6" s="1" customFormat="1" ht="33.75" customHeight="1">
      <c r="A99" s="27">
        <f aca="true" t="shared" si="4" ref="A99:A106">A98+1</f>
        <v>3</v>
      </c>
      <c r="B99" s="32" t="s">
        <v>16</v>
      </c>
      <c r="C99" s="27" t="s">
        <v>8</v>
      </c>
      <c r="D99" s="28">
        <v>154</v>
      </c>
      <c r="E99" s="17"/>
      <c r="F99" s="29"/>
    </row>
    <row r="100" spans="1:6" s="1" customFormat="1" ht="36" customHeight="1">
      <c r="A100" s="27">
        <f t="shared" si="4"/>
        <v>4</v>
      </c>
      <c r="B100" s="32" t="s">
        <v>17</v>
      </c>
      <c r="C100" s="27" t="s">
        <v>18</v>
      </c>
      <c r="D100" s="28">
        <v>261</v>
      </c>
      <c r="E100" s="17"/>
      <c r="F100" s="29"/>
    </row>
    <row r="101" spans="1:6" s="1" customFormat="1" ht="33.75" customHeight="1">
      <c r="A101" s="27">
        <f t="shared" si="4"/>
        <v>5</v>
      </c>
      <c r="B101" s="32" t="s">
        <v>57</v>
      </c>
      <c r="C101" s="27" t="s">
        <v>11</v>
      </c>
      <c r="D101" s="28">
        <v>439</v>
      </c>
      <c r="E101" s="17"/>
      <c r="F101" s="29"/>
    </row>
    <row r="102" spans="1:6" s="1" customFormat="1" ht="47.25" customHeight="1">
      <c r="A102" s="27">
        <f t="shared" si="4"/>
        <v>6</v>
      </c>
      <c r="B102" s="26" t="s">
        <v>68</v>
      </c>
      <c r="C102" s="27" t="s">
        <v>78</v>
      </c>
      <c r="D102" s="28">
        <v>107</v>
      </c>
      <c r="E102" s="17"/>
      <c r="F102" s="29"/>
    </row>
    <row r="103" spans="1:6" s="1" customFormat="1" ht="54" customHeight="1">
      <c r="A103" s="27">
        <f t="shared" si="4"/>
        <v>7</v>
      </c>
      <c r="B103" s="32" t="s">
        <v>59</v>
      </c>
      <c r="C103" s="27" t="s">
        <v>11</v>
      </c>
      <c r="D103" s="28">
        <v>415</v>
      </c>
      <c r="E103" s="17"/>
      <c r="F103" s="29"/>
    </row>
    <row r="104" spans="1:6" s="1" customFormat="1" ht="71.25" customHeight="1">
      <c r="A104" s="27">
        <f t="shared" si="4"/>
        <v>8</v>
      </c>
      <c r="B104" s="32" t="s">
        <v>69</v>
      </c>
      <c r="C104" s="27" t="s">
        <v>11</v>
      </c>
      <c r="D104" s="37">
        <v>366</v>
      </c>
      <c r="E104" s="17"/>
      <c r="F104" s="29"/>
    </row>
    <row r="105" spans="1:6" s="1" customFormat="1" ht="62.25" customHeight="1">
      <c r="A105" s="27">
        <f t="shared" si="4"/>
        <v>9</v>
      </c>
      <c r="B105" s="32" t="s">
        <v>61</v>
      </c>
      <c r="C105" s="27" t="s">
        <v>78</v>
      </c>
      <c r="D105" s="28">
        <v>42</v>
      </c>
      <c r="E105" s="17"/>
      <c r="F105" s="29"/>
    </row>
    <row r="106" spans="1:6" s="1" customFormat="1" ht="53.25" customHeight="1">
      <c r="A106" s="27">
        <f t="shared" si="4"/>
        <v>10</v>
      </c>
      <c r="B106" s="32" t="s">
        <v>62</v>
      </c>
      <c r="C106" s="27" t="s">
        <v>10</v>
      </c>
      <c r="D106" s="28">
        <f>80/5*3+32/5*3</f>
        <v>67.2</v>
      </c>
      <c r="E106" s="17"/>
      <c r="F106" s="29"/>
    </row>
    <row r="107" spans="1:6" s="1" customFormat="1" ht="14.25" customHeight="1">
      <c r="A107" s="19"/>
      <c r="B107" s="14" t="s">
        <v>4</v>
      </c>
      <c r="C107" s="15"/>
      <c r="D107" s="15"/>
      <c r="E107" s="4"/>
      <c r="F107" s="5"/>
    </row>
    <row r="108" spans="1:6" s="1" customFormat="1" ht="14.25" customHeight="1">
      <c r="A108" s="20"/>
      <c r="B108" s="61" t="s">
        <v>83</v>
      </c>
      <c r="C108" s="62"/>
      <c r="D108" s="16"/>
      <c r="E108" s="6"/>
      <c r="F108" s="5"/>
    </row>
    <row r="109" spans="1:6" s="1" customFormat="1" ht="14.25" customHeight="1">
      <c r="A109" s="20"/>
      <c r="B109" s="14" t="s">
        <v>4</v>
      </c>
      <c r="C109" s="15"/>
      <c r="D109" s="15"/>
      <c r="E109" s="7"/>
      <c r="F109" s="5"/>
    </row>
    <row r="110" spans="1:6" s="1" customFormat="1" ht="14.25" customHeight="1">
      <c r="A110" s="20"/>
      <c r="B110" s="61" t="s">
        <v>84</v>
      </c>
      <c r="C110" s="62"/>
      <c r="D110" s="63"/>
      <c r="E110" s="6"/>
      <c r="F110" s="5"/>
    </row>
    <row r="111" spans="1:6" s="1" customFormat="1" ht="14.25" customHeight="1">
      <c r="A111" s="20"/>
      <c r="B111" s="58" t="s">
        <v>5</v>
      </c>
      <c r="C111" s="59"/>
      <c r="D111" s="60"/>
      <c r="E111" s="7"/>
      <c r="F111" s="5"/>
    </row>
    <row r="112" spans="1:6" s="1" customFormat="1" ht="14.25" customHeight="1">
      <c r="A112" s="3"/>
      <c r="B112" s="64" t="s">
        <v>6</v>
      </c>
      <c r="C112" s="65"/>
      <c r="D112" s="66"/>
      <c r="E112" s="8">
        <v>0.18</v>
      </c>
      <c r="F112" s="11"/>
    </row>
    <row r="113" spans="1:6" s="1" customFormat="1" ht="16.5" customHeight="1">
      <c r="A113" s="3"/>
      <c r="B113" s="58" t="s">
        <v>7</v>
      </c>
      <c r="C113" s="59"/>
      <c r="D113" s="60"/>
      <c r="E113" s="9"/>
      <c r="F113" s="11"/>
    </row>
    <row r="114" spans="2:6" ht="27" customHeight="1">
      <c r="B114" s="47"/>
      <c r="C114" s="47"/>
      <c r="D114" s="47"/>
      <c r="E114" s="47"/>
      <c r="F114" s="47"/>
    </row>
  </sheetData>
  <sheetProtection/>
  <mergeCells count="21">
    <mergeCell ref="B64:D64"/>
    <mergeCell ref="B112:D112"/>
    <mergeCell ref="B69:D69"/>
    <mergeCell ref="B81:D81"/>
    <mergeCell ref="B82:D82"/>
    <mergeCell ref="B96:D96"/>
    <mergeCell ref="B23:D23"/>
    <mergeCell ref="A34:D34"/>
    <mergeCell ref="B43:D43"/>
    <mergeCell ref="B46:D46"/>
    <mergeCell ref="B47:D47"/>
    <mergeCell ref="B114:F114"/>
    <mergeCell ref="B93:E93"/>
    <mergeCell ref="B1:F1"/>
    <mergeCell ref="B4:E4"/>
    <mergeCell ref="B18:E18"/>
    <mergeCell ref="B3:E3"/>
    <mergeCell ref="B113:D113"/>
    <mergeCell ref="B108:C108"/>
    <mergeCell ref="B110:D110"/>
    <mergeCell ref="B111:D111"/>
  </mergeCells>
  <printOptions/>
  <pageMargins left="0.7086614173228347" right="0.35433070866141736" top="0.9055118110236221" bottom="0.4330708661417323" header="0.31496062992125984" footer="0.31496062992125984"/>
  <pageSetup horizontalDpi="600" verticalDpi="600" orientation="portrait" paperSize="9" scale="97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2021-05-13T05:43:56Z</dcterms:modified>
  <cp:category/>
  <cp:version/>
  <cp:contentType/>
  <cp:contentStatus/>
</cp:coreProperties>
</file>