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590" windowHeight="11790" tabRatio="925"/>
  </bookViews>
  <sheets>
    <sheet name="სამშენებლო" sheetId="16" r:id="rId1"/>
  </sheets>
  <definedNames>
    <definedName name="_xlnm.Print_Titles" localSheetId="0">სამშენებლო!$10:$10</definedName>
    <definedName name="_xlnm.Print_Area" localSheetId="0">სამშენებლო!$B$1:$N$69</definedName>
  </definedNames>
  <calcPr calcId="152511"/>
</workbook>
</file>

<file path=xl/calcChain.xml><?xml version="1.0" encoding="utf-8"?>
<calcChain xmlns="http://schemas.openxmlformats.org/spreadsheetml/2006/main">
  <c r="G29" i="16" l="1"/>
  <c r="G28" i="16"/>
  <c r="G43" i="16"/>
  <c r="G11" i="16"/>
  <c r="G31" i="16" l="1"/>
  <c r="G32" i="16" s="1"/>
  <c r="G23" i="16"/>
  <c r="G20" i="16" s="1"/>
  <c r="G19" i="16"/>
  <c r="G14" i="16"/>
  <c r="G46" i="16"/>
  <c r="D46" i="16"/>
  <c r="G37" i="16"/>
  <c r="G40" i="16" s="1"/>
  <c r="G30" i="16"/>
  <c r="G27" i="16"/>
  <c r="F36" i="16"/>
  <c r="F35" i="16"/>
  <c r="F33" i="16"/>
  <c r="G48" i="16" l="1"/>
  <c r="G45" i="16"/>
  <c r="G47" i="16"/>
  <c r="G44" i="16"/>
  <c r="G42" i="16"/>
  <c r="G39" i="16"/>
  <c r="G38" i="16"/>
  <c r="G15" i="16"/>
  <c r="G35" i="16"/>
  <c r="G33" i="16"/>
  <c r="G34" i="16"/>
  <c r="G36" i="16"/>
  <c r="G41" i="16" l="1"/>
  <c r="G17" i="16" l="1"/>
  <c r="G18" i="16"/>
  <c r="G52" i="16" l="1"/>
  <c r="G49" i="16" s="1"/>
  <c r="G24" i="16" l="1"/>
  <c r="G51" i="16" l="1"/>
  <c r="G54" i="16"/>
  <c r="G55" i="16"/>
  <c r="G25" i="16"/>
  <c r="G12" i="16" l="1"/>
  <c r="G13" i="16"/>
  <c r="G53" i="16" l="1"/>
  <c r="G50" i="16"/>
  <c r="G22" i="16" l="1"/>
  <c r="G21" i="16"/>
  <c r="M6" i="16" l="1"/>
</calcChain>
</file>

<file path=xl/sharedStrings.xml><?xml version="1.0" encoding="utf-8"?>
<sst xmlns="http://schemas.openxmlformats.org/spreadsheetml/2006/main" count="128" uniqueCount="80">
  <si>
    <t>#</t>
  </si>
  <si>
    <t>safuZv.</t>
  </si>
  <si>
    <t>ganz.</t>
  </si>
  <si>
    <t>masalebi</t>
  </si>
  <si>
    <t>sul</t>
  </si>
  <si>
    <t>erTeuli</t>
  </si>
  <si>
    <t>jami</t>
  </si>
  <si>
    <t>xelfasi</t>
  </si>
  <si>
    <t>Sromis danaxarjebi</t>
  </si>
  <si>
    <t>k/sT</t>
  </si>
  <si>
    <t>lari</t>
  </si>
  <si>
    <t>erT.
fasi</t>
  </si>
  <si>
    <t>samuSaoebis dasaxeleba</t>
  </si>
  <si>
    <t>sxva manqanebi</t>
  </si>
  <si>
    <t>manqana 
meqaniz.</t>
  </si>
  <si>
    <t>gegmiuri dagroveba</t>
  </si>
  <si>
    <t>m2</t>
  </si>
  <si>
    <t xml:space="preserve"> lari</t>
  </si>
  <si>
    <t>grZ/m</t>
  </si>
  <si>
    <t>kg</t>
  </si>
  <si>
    <t>cali</t>
  </si>
  <si>
    <t>saxarjTaRircxvo Rirebuleba</t>
  </si>
  <si>
    <t xml:space="preserve">zednadebi xarjebi </t>
  </si>
  <si>
    <t>sxva masala</t>
  </si>
  <si>
    <t>kac/sT</t>
  </si>
  <si>
    <t xml:space="preserve">sxva manqana </t>
  </si>
  <si>
    <t xml:space="preserve">dRg </t>
  </si>
  <si>
    <t>sul xarjTaRricxviT</t>
  </si>
  <si>
    <t>kvm</t>
  </si>
  <si>
    <t>normat,resursi</t>
  </si>
  <si>
    <t xml:space="preserve"> sxva manqana</t>
  </si>
  <si>
    <t xml:space="preserve"> Sromis danaxarji</t>
  </si>
  <si>
    <t>t</t>
  </si>
  <si>
    <t>9-7-2</t>
  </si>
  <si>
    <t>9-17-6</t>
  </si>
  <si>
    <t xml:space="preserve"> sxva masala </t>
  </si>
  <si>
    <t>eleqtrodi d-4 mm</t>
  </si>
  <si>
    <t xml:space="preserve">Sromis danaxarji </t>
  </si>
  <si>
    <t>sxva masalebi</t>
  </si>
  <si>
    <t>46-30-6</t>
  </si>
  <si>
    <t>gauTvaliswinebeli samuSaoebi</t>
  </si>
  <si>
    <t>46-19-5.</t>
  </si>
  <si>
    <t>შრომის დანახარჯები</t>
  </si>
  <si>
    <t>კაც/სთ</t>
  </si>
  <si>
    <t>ტ</t>
  </si>
  <si>
    <t>m3</t>
  </si>
  <si>
    <t>არსებული furclovnani foladi</t>
  </si>
  <si>
    <t>samontaJo detalebi ფურცლოვანას ჩასამაგრებლად</t>
  </si>
  <si>
    <t>სხვა მასალა</t>
  </si>
  <si>
    <t>ლ</t>
  </si>
  <si>
    <t>37-66-2,</t>
  </si>
  <si>
    <t>tn</t>
  </si>
  <si>
    <t>37-10-1</t>
  </si>
  <si>
    <t>xe-masala daxerxili mSrali</t>
  </si>
  <si>
    <t xml:space="preserve">armatura a-III d-10 </t>
  </si>
  <si>
    <t xml:space="preserve">Sromis danaxarjebi </t>
  </si>
  <si>
    <t>kac.sT</t>
  </si>
  <si>
    <t>კბმ</t>
  </si>
  <si>
    <t>ტყიბულის მუნიციპალიტეტში, ორპირის ადმინისტრაციულ ერთეულში, სოფელ ლაფეთში ხიდ–ბოგირის რეაბილიტაცია</t>
  </si>
  <si>
    <t>l o k a l u r i   x a r j T a R r i c x v a</t>
  </si>
  <si>
    <t>1-80-3</t>
  </si>
  <si>
    <t>ლითონის მილი დ–250 მმ</t>
  </si>
  <si>
    <t>#–2 ბურჯის მხარეს ლითონის დროებითი სვეტების და კოჭების მოწყობა ხიდის ბურჯის მოსაწყობად</t>
  </si>
  <si>
    <t>armaturebis dayeneba ახალი ბურჯის მოსაწყობად (პრო.მიხ)</t>
  </si>
  <si>
    <t>armatura a-I d-6</t>
  </si>
  <si>
    <t>ფიცარი სისქით 32–40 მმ</t>
  </si>
  <si>
    <t>30-5-1.</t>
  </si>
  <si>
    <t>monoliTuri betonis burjis saZirkvlis mowyoba (პრო.მიხ)</t>
  </si>
  <si>
    <t xml:space="preserve">betonis transportireba </t>
  </si>
  <si>
    <t>30-7-1.</t>
  </si>
  <si>
    <t>ბეტონის ტრანსპორტირება</t>
  </si>
  <si>
    <t xml:space="preserve">ბეტონი მ-250 , B-20, </t>
  </si>
  <si>
    <t>ხიდის თავებში არსებული ფურცლოვანას დროებითი demontaJi ახალი ბურჯის ბეტონის ჩასხმის მიზნით</t>
  </si>
  <si>
    <t>არსებულ კლდოვან ქანებზე naxvretebis მოსაწყობა ჭადრაკულად (პრო.მიხ)</t>
  </si>
  <si>
    <t xml:space="preserve">ახალი ბურჯების მოსაწყობად yalibis (apalovka) მოწყობა–გადაადგილება                               </t>
  </si>
  <si>
    <t>armatura a-III d-12</t>
  </si>
  <si>
    <t>არმატურა ა–III, დ–12 მმ</t>
  </si>
  <si>
    <t>გრუნტის გათხრა–mosworeba xeliT saZirkvlebis mosawyobad</t>
  </si>
  <si>
    <r>
      <t>burjis tanis mowyoba monoliTuri betoniT m-250</t>
    </r>
    <r>
      <rPr>
        <b/>
        <sz val="9"/>
        <rFont val="Sylfaen"/>
        <family val="1"/>
        <charset val="204"/>
      </rPr>
      <t>, B-20 (პრო.მიხ)</t>
    </r>
  </si>
  <si>
    <t xml:space="preserve">xidis TavebSi savali nawilis აღდგენა არსებული furclovani foladiT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</si>
</sst>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_р_._-;\-* #,##0.00_р_._-;_-* &quot;-&quot;??_р_._-;_-@_-"/>
    <numFmt numFmtId="166" formatCode="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1"/>
    </font>
    <font>
      <b/>
      <sz val="9"/>
      <name val="AcadNusx"/>
    </font>
    <font>
      <b/>
      <sz val="9"/>
      <color theme="1"/>
      <name val="Calibri"/>
      <family val="2"/>
      <scheme val="minor"/>
    </font>
    <font>
      <b/>
      <sz val="9"/>
      <color theme="1"/>
      <name val="AcadNusx"/>
    </font>
    <font>
      <b/>
      <sz val="9"/>
      <name val="Calibri"/>
      <family val="2"/>
      <scheme val="minor"/>
    </font>
    <font>
      <sz val="9"/>
      <name val="AcadNusx"/>
    </font>
    <font>
      <sz val="9"/>
      <color theme="1"/>
      <name val="AcadNusx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Sylfaen"/>
      <family val="1"/>
      <charset val="204"/>
    </font>
    <font>
      <sz val="10"/>
      <name val="Arial Cyr"/>
      <family val="2"/>
      <charset val="204"/>
    </font>
    <font>
      <b/>
      <sz val="9"/>
      <color indexed="8"/>
      <name val="Calibri"/>
      <family val="2"/>
    </font>
    <font>
      <b/>
      <sz val="9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5" fillId="0" borderId="0"/>
  </cellStyleXfs>
  <cellXfs count="98"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/>
    <xf numFmtId="0" fontId="11" fillId="0" borderId="0" xfId="0" applyNumberFormat="1" applyFont="1" applyFill="1" applyAlignment="1"/>
    <xf numFmtId="2" fontId="12" fillId="0" borderId="0" xfId="0" applyNumberFormat="1" applyFont="1" applyFill="1" applyAlignment="1"/>
    <xf numFmtId="0" fontId="12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10" applyNumberFormat="1" applyFont="1" applyFill="1" applyBorder="1" applyAlignment="1">
      <alignment vertical="distributed"/>
    </xf>
    <xf numFmtId="0" fontId="11" fillId="0" borderId="0" xfId="0" applyNumberFormat="1" applyFont="1" applyFill="1" applyAlignment="1">
      <alignment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>
      <alignment horizontal="justify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10" applyNumberFormat="1" applyFont="1" applyFill="1" applyBorder="1" applyAlignment="1">
      <alignment horizontal="left" vertical="distributed"/>
    </xf>
    <xf numFmtId="0" fontId="11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wrapText="1"/>
    </xf>
    <xf numFmtId="0" fontId="13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</cellXfs>
  <cellStyles count="11">
    <cellStyle name="Comma 12 2" xfId="5"/>
    <cellStyle name="Normal 11 2" xfId="2"/>
    <cellStyle name="Normal 13 3 3" xfId="3"/>
    <cellStyle name="Normal 13 5 3 3" xfId="7"/>
    <cellStyle name="Normal 2" xfId="8"/>
    <cellStyle name="Normal 2 11" xfId="9"/>
    <cellStyle name="Normal 2 3" xfId="4"/>
    <cellStyle name="Normal 3" xfId="1"/>
    <cellStyle name="Обычный" xfId="0" builtinId="0"/>
    <cellStyle name="Обычный 2" xfId="6"/>
    <cellStyle name="ჩვეულებრივი 2" xfId="10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D60093"/>
      <color rgb="FF0F253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70"/>
  <sheetViews>
    <sheetView tabSelected="1" view="pageBreakPreview" zoomScale="120" zoomScaleNormal="120" zoomScaleSheetLayoutView="120" workbookViewId="0">
      <selection activeCell="I67" sqref="I67"/>
    </sheetView>
  </sheetViews>
  <sheetFormatPr defaultColWidth="8.85546875" defaultRowHeight="12"/>
  <cols>
    <col min="1" max="1" width="0.140625" style="9" customWidth="1"/>
    <col min="2" max="2" width="2.85546875" style="63" customWidth="1"/>
    <col min="3" max="3" width="7.5703125" style="64" customWidth="1"/>
    <col min="4" max="4" width="34.7109375" style="75" customWidth="1"/>
    <col min="5" max="5" width="6.140625" style="65" customWidth="1"/>
    <col min="6" max="6" width="7.42578125" style="65" customWidth="1"/>
    <col min="7" max="7" width="8.5703125" style="66" customWidth="1"/>
    <col min="8" max="8" width="6" style="66" customWidth="1"/>
    <col min="9" max="9" width="9.28515625" style="66" customWidth="1"/>
    <col min="10" max="10" width="6.42578125" style="66" customWidth="1"/>
    <col min="11" max="11" width="8.85546875" style="66" customWidth="1"/>
    <col min="12" max="12" width="6.28515625" style="66" customWidth="1"/>
    <col min="13" max="14" width="9.7109375" style="66" customWidth="1"/>
    <col min="15" max="23" width="8.85546875" style="6" hidden="1" customWidth="1"/>
    <col min="24" max="25" width="5.5703125" style="6" customWidth="1"/>
    <col min="26" max="69" width="8.85546875" style="6"/>
    <col min="70" max="16384" width="8.85546875" style="9"/>
  </cols>
  <sheetData>
    <row r="1" spans="2:14" ht="12.75">
      <c r="B1" s="10"/>
      <c r="C1" s="10"/>
      <c r="D1" s="11"/>
      <c r="E1" s="10"/>
      <c r="F1" s="10"/>
      <c r="G1" s="12"/>
      <c r="H1" s="12"/>
      <c r="I1" s="12"/>
      <c r="J1" s="12"/>
      <c r="K1" s="12"/>
      <c r="L1" s="12"/>
      <c r="M1" s="12"/>
      <c r="N1" s="12"/>
    </row>
    <row r="2" spans="2:14" ht="45.6" customHeight="1">
      <c r="B2" s="77" t="s">
        <v>58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1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12.75">
      <c r="B4" s="77" t="s">
        <v>59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ht="12" customHeight="1">
      <c r="B5" s="10"/>
      <c r="C5" s="10"/>
      <c r="D5" s="10"/>
      <c r="E5" s="10"/>
      <c r="F5" s="10"/>
      <c r="G5" s="12"/>
      <c r="H5" s="12"/>
      <c r="I5" s="12"/>
      <c r="J5" s="12"/>
      <c r="K5" s="12"/>
      <c r="L5" s="12"/>
      <c r="M5" s="12"/>
      <c r="N5" s="12"/>
    </row>
    <row r="6" spans="2:14" ht="16.899999999999999" customHeight="1">
      <c r="B6" s="13"/>
      <c r="C6" s="13"/>
      <c r="D6" s="13"/>
      <c r="E6" s="13"/>
      <c r="F6" s="13"/>
      <c r="G6" s="13"/>
      <c r="H6" s="81" t="s">
        <v>21</v>
      </c>
      <c r="I6" s="81"/>
      <c r="J6" s="81"/>
      <c r="K6" s="81"/>
      <c r="L6" s="81"/>
      <c r="M6" s="14">
        <f>N64</f>
        <v>0</v>
      </c>
      <c r="N6" s="12" t="s">
        <v>17</v>
      </c>
    </row>
    <row r="7" spans="2:14" ht="16.899999999999999" customHeight="1">
      <c r="B7" s="15"/>
      <c r="C7" s="15"/>
      <c r="D7" s="15"/>
      <c r="E7" s="15"/>
      <c r="F7" s="15"/>
      <c r="G7" s="15"/>
      <c r="H7" s="16"/>
      <c r="I7" s="16"/>
      <c r="J7" s="16"/>
      <c r="K7" s="16"/>
      <c r="L7" s="16"/>
      <c r="M7" s="14"/>
      <c r="N7" s="12"/>
    </row>
    <row r="8" spans="2:14" ht="27.6" customHeight="1">
      <c r="B8" s="78" t="s">
        <v>0</v>
      </c>
      <c r="C8" s="78" t="s">
        <v>1</v>
      </c>
      <c r="D8" s="78" t="s">
        <v>12</v>
      </c>
      <c r="E8" s="78" t="s">
        <v>2</v>
      </c>
      <c r="F8" s="78" t="s">
        <v>29</v>
      </c>
      <c r="G8" s="78"/>
      <c r="H8" s="82" t="s">
        <v>3</v>
      </c>
      <c r="I8" s="82"/>
      <c r="J8" s="82" t="s">
        <v>7</v>
      </c>
      <c r="K8" s="82"/>
      <c r="L8" s="82" t="s">
        <v>14</v>
      </c>
      <c r="M8" s="82"/>
      <c r="N8" s="82" t="s">
        <v>6</v>
      </c>
    </row>
    <row r="9" spans="2:14" ht="25.5">
      <c r="B9" s="79"/>
      <c r="C9" s="79"/>
      <c r="D9" s="79"/>
      <c r="E9" s="79"/>
      <c r="F9" s="17" t="s">
        <v>5</v>
      </c>
      <c r="G9" s="18" t="s">
        <v>4</v>
      </c>
      <c r="H9" s="18" t="s">
        <v>11</v>
      </c>
      <c r="I9" s="18" t="s">
        <v>6</v>
      </c>
      <c r="J9" s="18" t="s">
        <v>11</v>
      </c>
      <c r="K9" s="18" t="s">
        <v>6</v>
      </c>
      <c r="L9" s="18" t="s">
        <v>11</v>
      </c>
      <c r="M9" s="18" t="s">
        <v>6</v>
      </c>
      <c r="N9" s="91"/>
    </row>
    <row r="10" spans="2:14" ht="12.75"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19">
        <v>12</v>
      </c>
      <c r="N10" s="19">
        <v>13</v>
      </c>
    </row>
    <row r="11" spans="2:14" ht="46.15" customHeight="1">
      <c r="B11" s="80">
        <v>1</v>
      </c>
      <c r="C11" s="20" t="s">
        <v>39</v>
      </c>
      <c r="D11" s="21" t="s">
        <v>72</v>
      </c>
      <c r="E11" s="20" t="s">
        <v>28</v>
      </c>
      <c r="F11" s="22"/>
      <c r="G11" s="23">
        <f>2.7*1.33*2</f>
        <v>7.1820000000000013</v>
      </c>
      <c r="H11" s="24"/>
      <c r="I11" s="24"/>
      <c r="J11" s="24"/>
      <c r="K11" s="24"/>
      <c r="L11" s="24"/>
      <c r="M11" s="24"/>
      <c r="N11" s="24"/>
    </row>
    <row r="12" spans="2:14" ht="16.5" customHeight="1">
      <c r="B12" s="80"/>
      <c r="C12" s="20"/>
      <c r="D12" s="25" t="s">
        <v>8</v>
      </c>
      <c r="E12" s="22" t="s">
        <v>24</v>
      </c>
      <c r="F12" s="22">
        <v>0.61</v>
      </c>
      <c r="G12" s="24">
        <f>F12*G11</f>
        <v>4.3810200000000004</v>
      </c>
      <c r="H12" s="24"/>
      <c r="I12" s="24"/>
      <c r="J12" s="24"/>
      <c r="K12" s="24"/>
      <c r="L12" s="24"/>
      <c r="M12" s="24"/>
      <c r="N12" s="24"/>
    </row>
    <row r="13" spans="2:14" ht="12.75">
      <c r="B13" s="80"/>
      <c r="C13" s="20"/>
      <c r="D13" s="25" t="s">
        <v>13</v>
      </c>
      <c r="E13" s="22" t="s">
        <v>10</v>
      </c>
      <c r="F13" s="22">
        <v>0.28999999999999998</v>
      </c>
      <c r="G13" s="24">
        <f>G11*F13</f>
        <v>2.0827800000000001</v>
      </c>
      <c r="H13" s="24"/>
      <c r="I13" s="24"/>
      <c r="J13" s="24"/>
      <c r="K13" s="24"/>
      <c r="L13" s="24"/>
      <c r="M13" s="24"/>
      <c r="N13" s="24"/>
    </row>
    <row r="14" spans="2:14" ht="38.25">
      <c r="B14" s="83">
        <v>2</v>
      </c>
      <c r="C14" s="26" t="s">
        <v>60</v>
      </c>
      <c r="D14" s="27" t="s">
        <v>77</v>
      </c>
      <c r="E14" s="28" t="s">
        <v>45</v>
      </c>
      <c r="F14" s="29"/>
      <c r="G14" s="18">
        <f>3*3*2+10</f>
        <v>28</v>
      </c>
      <c r="H14" s="30"/>
      <c r="I14" s="30"/>
      <c r="J14" s="30"/>
      <c r="K14" s="30"/>
      <c r="L14" s="30"/>
      <c r="M14" s="30"/>
      <c r="N14" s="31"/>
    </row>
    <row r="15" spans="2:14" ht="12.75">
      <c r="B15" s="83"/>
      <c r="C15" s="26"/>
      <c r="D15" s="32" t="s">
        <v>42</v>
      </c>
      <c r="E15" s="29" t="s">
        <v>43</v>
      </c>
      <c r="F15" s="29">
        <v>2.06</v>
      </c>
      <c r="G15" s="29">
        <f>G14*F15</f>
        <v>57.68</v>
      </c>
      <c r="H15" s="30"/>
      <c r="I15" s="30"/>
      <c r="J15" s="30"/>
      <c r="K15" s="30"/>
      <c r="L15" s="30"/>
      <c r="M15" s="30"/>
      <c r="N15" s="31"/>
    </row>
    <row r="16" spans="2:14" ht="38.25">
      <c r="B16" s="84">
        <v>3</v>
      </c>
      <c r="C16" s="26" t="s">
        <v>41</v>
      </c>
      <c r="D16" s="27" t="s">
        <v>73</v>
      </c>
      <c r="E16" s="28" t="s">
        <v>20</v>
      </c>
      <c r="F16" s="29"/>
      <c r="G16" s="18">
        <v>48</v>
      </c>
      <c r="H16" s="30"/>
      <c r="I16" s="30"/>
      <c r="J16" s="30"/>
      <c r="K16" s="30"/>
      <c r="L16" s="30"/>
      <c r="M16" s="30"/>
      <c r="N16" s="30"/>
    </row>
    <row r="17" spans="2:69" ht="12.75">
      <c r="B17" s="85"/>
      <c r="C17" s="26"/>
      <c r="D17" s="3" t="s">
        <v>42</v>
      </c>
      <c r="E17" s="29" t="s">
        <v>43</v>
      </c>
      <c r="F17" s="29">
        <v>0.49</v>
      </c>
      <c r="G17" s="30">
        <f>G16*F17</f>
        <v>23.52</v>
      </c>
      <c r="H17" s="30"/>
      <c r="I17" s="30"/>
      <c r="J17" s="30"/>
      <c r="K17" s="30"/>
      <c r="L17" s="30"/>
      <c r="M17" s="30"/>
      <c r="N17" s="30"/>
    </row>
    <row r="18" spans="2:69" ht="12.75">
      <c r="B18" s="85"/>
      <c r="C18" s="26"/>
      <c r="D18" s="3" t="s">
        <v>13</v>
      </c>
      <c r="E18" s="1" t="s">
        <v>10</v>
      </c>
      <c r="F18" s="1">
        <v>0.24</v>
      </c>
      <c r="G18" s="24">
        <f>F18*G16</f>
        <v>11.52</v>
      </c>
      <c r="H18" s="4"/>
      <c r="I18" s="5"/>
      <c r="J18" s="5"/>
      <c r="K18" s="5"/>
      <c r="L18" s="5"/>
      <c r="M18" s="5"/>
      <c r="N18" s="5"/>
    </row>
    <row r="19" spans="2:69" ht="12.75">
      <c r="B19" s="86"/>
      <c r="C19" s="26"/>
      <c r="D19" s="33" t="s">
        <v>76</v>
      </c>
      <c r="E19" s="29" t="s">
        <v>18</v>
      </c>
      <c r="F19" s="29"/>
      <c r="G19" s="30">
        <f>G16*1.5</f>
        <v>72</v>
      </c>
      <c r="H19" s="30"/>
      <c r="I19" s="1"/>
      <c r="J19" s="29"/>
      <c r="K19" s="29"/>
      <c r="L19" s="30"/>
      <c r="M19" s="29"/>
      <c r="N19" s="30"/>
    </row>
    <row r="20" spans="2:69" s="34" customFormat="1" ht="37.15" customHeight="1">
      <c r="B20" s="96">
        <v>4</v>
      </c>
      <c r="C20" s="20" t="s">
        <v>34</v>
      </c>
      <c r="D20" s="21" t="s">
        <v>62</v>
      </c>
      <c r="E20" s="35" t="s">
        <v>32</v>
      </c>
      <c r="F20" s="20"/>
      <c r="G20" s="23">
        <f>G23*31.5/1000</f>
        <v>0.40949999999999998</v>
      </c>
      <c r="H20" s="23"/>
      <c r="I20" s="24"/>
      <c r="J20" s="23"/>
      <c r="K20" s="30"/>
      <c r="L20" s="23"/>
      <c r="M20" s="30"/>
      <c r="N20" s="30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2:69" s="34" customFormat="1" ht="12.75" customHeight="1">
      <c r="B21" s="97"/>
      <c r="C21" s="20"/>
      <c r="D21" s="36" t="s">
        <v>37</v>
      </c>
      <c r="E21" s="37" t="s">
        <v>9</v>
      </c>
      <c r="F21" s="22">
        <v>62.6</v>
      </c>
      <c r="G21" s="24">
        <f>F21*G20</f>
        <v>25.634699999999999</v>
      </c>
      <c r="H21" s="24"/>
      <c r="I21" s="24"/>
      <c r="J21" s="24"/>
      <c r="K21" s="30"/>
      <c r="L21" s="24"/>
      <c r="M21" s="30"/>
      <c r="N21" s="30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2:69" s="34" customFormat="1" ht="12" customHeight="1">
      <c r="B22" s="97"/>
      <c r="C22" s="20"/>
      <c r="D22" s="36" t="s">
        <v>25</v>
      </c>
      <c r="E22" s="37" t="s">
        <v>10</v>
      </c>
      <c r="F22" s="38">
        <v>1</v>
      </c>
      <c r="G22" s="24">
        <f>F22*G20</f>
        <v>0.40949999999999998</v>
      </c>
      <c r="H22" s="24"/>
      <c r="I22" s="24"/>
      <c r="J22" s="24"/>
      <c r="K22" s="30"/>
      <c r="L22" s="24"/>
      <c r="M22" s="30"/>
      <c r="N22" s="30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2:69" s="34" customFormat="1" ht="15" customHeight="1">
      <c r="B23" s="97"/>
      <c r="C23" s="20"/>
      <c r="D23" s="33" t="s">
        <v>61</v>
      </c>
      <c r="E23" s="37" t="s">
        <v>18</v>
      </c>
      <c r="F23" s="22"/>
      <c r="G23" s="24">
        <f>5*2+3</f>
        <v>13</v>
      </c>
      <c r="H23" s="24"/>
      <c r="I23" s="24"/>
      <c r="J23" s="24"/>
      <c r="K23" s="30"/>
      <c r="L23" s="24"/>
      <c r="M23" s="30"/>
      <c r="N23" s="30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2:69" s="34" customFormat="1" ht="13.5" customHeight="1">
      <c r="B24" s="97"/>
      <c r="C24" s="20"/>
      <c r="D24" s="36" t="s">
        <v>36</v>
      </c>
      <c r="E24" s="37" t="s">
        <v>19</v>
      </c>
      <c r="F24" s="24">
        <v>1.04</v>
      </c>
      <c r="G24" s="24">
        <f>F24*G20</f>
        <v>0.42587999999999998</v>
      </c>
      <c r="H24" s="24"/>
      <c r="I24" s="30"/>
      <c r="J24" s="24"/>
      <c r="K24" s="30"/>
      <c r="L24" s="22"/>
      <c r="M24" s="22"/>
      <c r="N24" s="30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2:69" s="34" customFormat="1" ht="13.5" customHeight="1">
      <c r="B25" s="97"/>
      <c r="C25" s="20"/>
      <c r="D25" s="36" t="s">
        <v>35</v>
      </c>
      <c r="E25" s="37" t="s">
        <v>10</v>
      </c>
      <c r="F25" s="24">
        <v>2.78</v>
      </c>
      <c r="G25" s="24">
        <f>F25*G20</f>
        <v>1.1384099999999999</v>
      </c>
      <c r="H25" s="24"/>
      <c r="I25" s="30"/>
      <c r="J25" s="24"/>
      <c r="K25" s="30"/>
      <c r="L25" s="22"/>
      <c r="M25" s="22"/>
      <c r="N25" s="30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2:69" s="34" customFormat="1" ht="27" customHeight="1">
      <c r="B26" s="87">
        <v>5</v>
      </c>
      <c r="C26" s="39" t="s">
        <v>50</v>
      </c>
      <c r="D26" s="27" t="s">
        <v>63</v>
      </c>
      <c r="E26" s="40" t="s">
        <v>51</v>
      </c>
      <c r="F26" s="1"/>
      <c r="G26" s="41">
        <v>0.42</v>
      </c>
      <c r="H26" s="42"/>
      <c r="I26" s="42"/>
      <c r="J26" s="42"/>
      <c r="K26" s="42"/>
      <c r="L26" s="42"/>
      <c r="M26" s="42"/>
      <c r="N26" s="4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2:69" s="34" customFormat="1" ht="13.5" customHeight="1">
      <c r="B27" s="88"/>
      <c r="C27" s="39"/>
      <c r="D27" s="3" t="s">
        <v>37</v>
      </c>
      <c r="E27" s="1" t="s">
        <v>9</v>
      </c>
      <c r="F27" s="1">
        <v>27.6</v>
      </c>
      <c r="G27" s="2">
        <f>F27*G26</f>
        <v>11.592000000000001</v>
      </c>
      <c r="H27" s="4"/>
      <c r="I27" s="5"/>
      <c r="J27" s="5"/>
      <c r="K27" s="5"/>
      <c r="L27" s="4"/>
      <c r="M27" s="5"/>
      <c r="N27" s="44"/>
      <c r="O27" s="7"/>
      <c r="P27" s="7"/>
      <c r="Q27" s="7"/>
      <c r="R27" s="7"/>
      <c r="S27" s="7"/>
      <c r="T27" s="7"/>
      <c r="U27" s="7"/>
      <c r="V27" s="7"/>
      <c r="W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2:69" s="34" customFormat="1" ht="13.5" customHeight="1">
      <c r="B28" s="88"/>
      <c r="C28" s="39"/>
      <c r="D28" s="3" t="s">
        <v>54</v>
      </c>
      <c r="E28" s="1" t="s">
        <v>18</v>
      </c>
      <c r="F28" s="1"/>
      <c r="G28" s="24">
        <f>290*1.06</f>
        <v>307.40000000000003</v>
      </c>
      <c r="H28" s="5"/>
      <c r="I28" s="5"/>
      <c r="J28" s="5"/>
      <c r="K28" s="5"/>
      <c r="L28" s="4"/>
      <c r="M28" s="5"/>
      <c r="N28" s="44"/>
      <c r="O28" s="7"/>
      <c r="P28" s="7"/>
      <c r="Q28" s="7"/>
      <c r="R28" s="7"/>
      <c r="S28" s="7"/>
      <c r="T28" s="7"/>
      <c r="U28" s="7"/>
      <c r="V28" s="7"/>
      <c r="W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2:69" s="34" customFormat="1" ht="13.5" customHeight="1">
      <c r="B29" s="88"/>
      <c r="C29" s="39"/>
      <c r="D29" s="3" t="s">
        <v>75</v>
      </c>
      <c r="E29" s="1" t="s">
        <v>18</v>
      </c>
      <c r="F29" s="1"/>
      <c r="G29" s="24">
        <f>156+95.4</f>
        <v>251.4</v>
      </c>
      <c r="H29" s="5"/>
      <c r="I29" s="5"/>
      <c r="J29" s="5"/>
      <c r="K29" s="5"/>
      <c r="L29" s="4"/>
      <c r="M29" s="5"/>
      <c r="N29" s="44"/>
      <c r="O29" s="7"/>
      <c r="P29" s="7"/>
      <c r="Q29" s="7"/>
      <c r="R29" s="7"/>
      <c r="S29" s="7"/>
      <c r="T29" s="7"/>
      <c r="U29" s="7"/>
      <c r="V29" s="7"/>
      <c r="W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2:69" s="34" customFormat="1" ht="13.5" customHeight="1">
      <c r="B30" s="89"/>
      <c r="C30" s="39"/>
      <c r="D30" s="3" t="s">
        <v>64</v>
      </c>
      <c r="E30" s="1" t="s">
        <v>18</v>
      </c>
      <c r="F30" s="1"/>
      <c r="G30" s="24">
        <f>39*1.05</f>
        <v>40.950000000000003</v>
      </c>
      <c r="H30" s="5"/>
      <c r="I30" s="5"/>
      <c r="J30" s="5"/>
      <c r="K30" s="5"/>
      <c r="L30" s="4"/>
      <c r="M30" s="5"/>
      <c r="N30" s="44"/>
      <c r="O30" s="7"/>
      <c r="P30" s="7"/>
      <c r="Q30" s="7"/>
      <c r="R30" s="7"/>
      <c r="S30" s="7"/>
      <c r="T30" s="7"/>
      <c r="U30" s="7"/>
      <c r="V30" s="7"/>
      <c r="W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2:69" s="34" customFormat="1" ht="28.15" customHeight="1">
      <c r="B31" s="90">
        <v>6</v>
      </c>
      <c r="C31" s="39" t="s">
        <v>52</v>
      </c>
      <c r="D31" s="45" t="s">
        <v>74</v>
      </c>
      <c r="E31" s="28" t="s">
        <v>16</v>
      </c>
      <c r="F31" s="1"/>
      <c r="G31" s="23">
        <f>18</f>
        <v>18</v>
      </c>
      <c r="H31" s="4"/>
      <c r="I31" s="5"/>
      <c r="J31" s="5"/>
      <c r="K31" s="5"/>
      <c r="L31" s="4"/>
      <c r="M31" s="5"/>
      <c r="N31" s="44"/>
      <c r="O31" s="7"/>
      <c r="P31" s="7"/>
      <c r="Q31" s="7"/>
      <c r="R31" s="7"/>
      <c r="S31" s="7"/>
      <c r="T31" s="7"/>
      <c r="U31" s="7"/>
      <c r="V31" s="7"/>
      <c r="W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2:69" s="34" customFormat="1" ht="13.5" customHeight="1">
      <c r="B32" s="90"/>
      <c r="C32" s="39"/>
      <c r="D32" s="3" t="s">
        <v>37</v>
      </c>
      <c r="E32" s="1" t="s">
        <v>9</v>
      </c>
      <c r="F32" s="1">
        <v>0.47</v>
      </c>
      <c r="G32" s="2">
        <f>F32*G31</f>
        <v>8.4599999999999991</v>
      </c>
      <c r="H32" s="4"/>
      <c r="I32" s="5"/>
      <c r="J32" s="5"/>
      <c r="K32" s="5"/>
      <c r="L32" s="4"/>
      <c r="M32" s="5"/>
      <c r="N32" s="44"/>
      <c r="O32" s="7"/>
      <c r="P32" s="7"/>
      <c r="Q32" s="7"/>
      <c r="R32" s="7"/>
      <c r="S32" s="7"/>
      <c r="T32" s="7"/>
      <c r="U32" s="7"/>
      <c r="V32" s="7"/>
      <c r="W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2:69" s="34" customFormat="1" ht="13.5" customHeight="1">
      <c r="B33" s="90"/>
      <c r="C33" s="39"/>
      <c r="D33" s="3" t="s">
        <v>53</v>
      </c>
      <c r="E33" s="1" t="s">
        <v>45</v>
      </c>
      <c r="F33" s="1">
        <f>0.13/100</f>
        <v>1.2999999999999999E-3</v>
      </c>
      <c r="G33" s="2">
        <f>G31*F33</f>
        <v>2.3399999999999997E-2</v>
      </c>
      <c r="H33" s="4"/>
      <c r="I33" s="5"/>
      <c r="J33" s="5"/>
      <c r="K33" s="5"/>
      <c r="L33" s="4"/>
      <c r="M33" s="5"/>
      <c r="N33" s="44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2:69" s="34" customFormat="1" ht="13.5" customHeight="1">
      <c r="B34" s="90"/>
      <c r="C34" s="39"/>
      <c r="D34" s="3" t="s">
        <v>65</v>
      </c>
      <c r="E34" s="1" t="s">
        <v>16</v>
      </c>
      <c r="F34" s="1">
        <v>1.05</v>
      </c>
      <c r="G34" s="2">
        <f>F34*G31</f>
        <v>18.900000000000002</v>
      </c>
      <c r="H34" s="4"/>
      <c r="I34" s="5"/>
      <c r="J34" s="5"/>
      <c r="K34" s="5"/>
      <c r="L34" s="4"/>
      <c r="M34" s="5"/>
      <c r="N34" s="4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2:69" s="34" customFormat="1" ht="13.5" customHeight="1">
      <c r="B35" s="90"/>
      <c r="C35" s="39"/>
      <c r="D35" s="3" t="s">
        <v>13</v>
      </c>
      <c r="E35" s="1" t="s">
        <v>10</v>
      </c>
      <c r="F35" s="1">
        <f>2.56/100</f>
        <v>2.5600000000000001E-2</v>
      </c>
      <c r="G35" s="2">
        <f>G31*F35</f>
        <v>0.46080000000000004</v>
      </c>
      <c r="H35" s="4"/>
      <c r="I35" s="5"/>
      <c r="J35" s="5"/>
      <c r="K35" s="5"/>
      <c r="L35" s="5"/>
      <c r="M35" s="5"/>
      <c r="N35" s="44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2:69" s="34" customFormat="1" ht="13.5" customHeight="1">
      <c r="B36" s="90"/>
      <c r="C36" s="39"/>
      <c r="D36" s="3" t="s">
        <v>38</v>
      </c>
      <c r="E36" s="1" t="s">
        <v>10</v>
      </c>
      <c r="F36" s="1">
        <f>11/100</f>
        <v>0.11</v>
      </c>
      <c r="G36" s="2">
        <f>G31*F36</f>
        <v>1.98</v>
      </c>
      <c r="H36" s="5"/>
      <c r="I36" s="5"/>
      <c r="J36" s="5"/>
      <c r="K36" s="5"/>
      <c r="L36" s="4"/>
      <c r="M36" s="5"/>
      <c r="N36" s="44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2:69" s="34" customFormat="1" ht="25.15" customHeight="1">
      <c r="B37" s="93">
        <v>7</v>
      </c>
      <c r="C37" s="39" t="s">
        <v>66</v>
      </c>
      <c r="D37" s="45" t="s">
        <v>67</v>
      </c>
      <c r="E37" s="40" t="s">
        <v>45</v>
      </c>
      <c r="F37" s="1"/>
      <c r="G37" s="41">
        <f>3*1*1+3</f>
        <v>6</v>
      </c>
      <c r="H37" s="42"/>
      <c r="I37" s="42"/>
      <c r="J37" s="42"/>
      <c r="K37" s="42"/>
      <c r="L37" s="42"/>
      <c r="M37" s="42"/>
      <c r="N37" s="4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2:69" s="34" customFormat="1" ht="13.5" customHeight="1">
      <c r="B38" s="94"/>
      <c r="C38" s="39"/>
      <c r="D38" s="3" t="s">
        <v>37</v>
      </c>
      <c r="E38" s="1" t="s">
        <v>9</v>
      </c>
      <c r="F38" s="1">
        <v>3.19</v>
      </c>
      <c r="G38" s="2">
        <f>F38*G37</f>
        <v>19.14</v>
      </c>
      <c r="H38" s="4"/>
      <c r="I38" s="5"/>
      <c r="J38" s="5"/>
      <c r="K38" s="5"/>
      <c r="L38" s="4"/>
      <c r="M38" s="5"/>
      <c r="N38" s="44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2:69" s="34" customFormat="1" ht="13.5" customHeight="1">
      <c r="B39" s="94"/>
      <c r="C39" s="39"/>
      <c r="D39" s="32" t="s">
        <v>71</v>
      </c>
      <c r="E39" s="1" t="s">
        <v>45</v>
      </c>
      <c r="F39" s="1">
        <v>1.02</v>
      </c>
      <c r="G39" s="2">
        <f>F39*G37</f>
        <v>6.12</v>
      </c>
      <c r="H39" s="30"/>
      <c r="I39" s="30"/>
      <c r="J39" s="30"/>
      <c r="K39" s="30"/>
      <c r="L39" s="30"/>
      <c r="M39" s="30"/>
      <c r="N39" s="31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2:69" s="34" customFormat="1" ht="13.5" customHeight="1">
      <c r="B40" s="94"/>
      <c r="C40" s="39"/>
      <c r="D40" s="3" t="s">
        <v>13</v>
      </c>
      <c r="E40" s="1" t="s">
        <v>10</v>
      </c>
      <c r="F40" s="1">
        <v>0.83</v>
      </c>
      <c r="G40" s="2">
        <f>G37*F40</f>
        <v>4.9799999999999995</v>
      </c>
      <c r="H40" s="4"/>
      <c r="I40" s="5"/>
      <c r="J40" s="5"/>
      <c r="K40" s="5"/>
      <c r="L40" s="5"/>
      <c r="M40" s="5"/>
      <c r="N40" s="4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2:69" s="34" customFormat="1" ht="13.5" customHeight="1">
      <c r="B41" s="94"/>
      <c r="C41" s="39"/>
      <c r="D41" s="3" t="s">
        <v>68</v>
      </c>
      <c r="E41" s="1" t="s">
        <v>51</v>
      </c>
      <c r="F41" s="1"/>
      <c r="G41" s="2">
        <f>G39*2.4</f>
        <v>14.687999999999999</v>
      </c>
      <c r="H41" s="4"/>
      <c r="I41" s="5"/>
      <c r="J41" s="5"/>
      <c r="K41" s="5"/>
      <c r="L41" s="4"/>
      <c r="M41" s="5"/>
      <c r="N41" s="44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2:69" s="34" customFormat="1" ht="13.5" customHeight="1">
      <c r="B42" s="95"/>
      <c r="C42" s="39"/>
      <c r="D42" s="3" t="s">
        <v>38</v>
      </c>
      <c r="E42" s="1" t="s">
        <v>10</v>
      </c>
      <c r="F42" s="1">
        <v>0.44</v>
      </c>
      <c r="G42" s="2">
        <f>G37*F42</f>
        <v>2.64</v>
      </c>
      <c r="H42" s="5"/>
      <c r="I42" s="5"/>
      <c r="J42" s="5"/>
      <c r="K42" s="5"/>
      <c r="L42" s="4"/>
      <c r="M42" s="5"/>
      <c r="N42" s="44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2:69" s="34" customFormat="1" ht="26.45" customHeight="1">
      <c r="B43" s="83">
        <v>8</v>
      </c>
      <c r="C43" s="26" t="s">
        <v>69</v>
      </c>
      <c r="D43" s="27" t="s">
        <v>78</v>
      </c>
      <c r="E43" s="28" t="s">
        <v>45</v>
      </c>
      <c r="F43" s="29"/>
      <c r="G43" s="18">
        <f>3.96+7.05-0.6</f>
        <v>10.41</v>
      </c>
      <c r="H43" s="30"/>
      <c r="I43" s="30"/>
      <c r="J43" s="30"/>
      <c r="K43" s="30"/>
      <c r="L43" s="30"/>
      <c r="M43" s="30"/>
      <c r="N43" s="31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2:69" s="34" customFormat="1" ht="13.5" customHeight="1">
      <c r="B44" s="83"/>
      <c r="C44" s="26"/>
      <c r="D44" s="3" t="s">
        <v>55</v>
      </c>
      <c r="E44" s="29" t="s">
        <v>56</v>
      </c>
      <c r="F44" s="29">
        <v>3.45</v>
      </c>
      <c r="G44" s="30">
        <f>G43*F44</f>
        <v>35.914500000000004</v>
      </c>
      <c r="H44" s="30"/>
      <c r="I44" s="30"/>
      <c r="J44" s="30"/>
      <c r="K44" s="30"/>
      <c r="L44" s="30"/>
      <c r="M44" s="30"/>
      <c r="N44" s="31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2:69" s="34" customFormat="1" ht="13.5" customHeight="1">
      <c r="B45" s="83"/>
      <c r="C45" s="26"/>
      <c r="D45" s="3" t="s">
        <v>13</v>
      </c>
      <c r="E45" s="29" t="s">
        <v>10</v>
      </c>
      <c r="F45" s="29">
        <v>1.37</v>
      </c>
      <c r="G45" s="30">
        <f>G43*F45</f>
        <v>14.261700000000001</v>
      </c>
      <c r="H45" s="30"/>
      <c r="I45" s="30"/>
      <c r="J45" s="30"/>
      <c r="K45" s="30"/>
      <c r="L45" s="30"/>
      <c r="M45" s="30"/>
      <c r="N45" s="31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2:69" s="34" customFormat="1" ht="13.5" customHeight="1">
      <c r="B46" s="83"/>
      <c r="C46" s="26"/>
      <c r="D46" s="32" t="str">
        <f>D39</f>
        <v xml:space="preserve">ბეტონი მ-250 , B-20, </v>
      </c>
      <c r="E46" s="29" t="s">
        <v>57</v>
      </c>
      <c r="F46" s="29">
        <v>1.02</v>
      </c>
      <c r="G46" s="30">
        <f>G43*F46</f>
        <v>10.6182</v>
      </c>
      <c r="H46" s="30"/>
      <c r="I46" s="30"/>
      <c r="J46" s="30"/>
      <c r="K46" s="30"/>
      <c r="L46" s="30"/>
      <c r="M46" s="30"/>
      <c r="N46" s="31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2:69" s="34" customFormat="1" ht="13.5" customHeight="1">
      <c r="B47" s="83"/>
      <c r="C47" s="26"/>
      <c r="D47" s="3" t="s">
        <v>48</v>
      </c>
      <c r="E47" s="29" t="s">
        <v>49</v>
      </c>
      <c r="F47" s="29">
        <v>1.65</v>
      </c>
      <c r="G47" s="30">
        <f>G43*F47</f>
        <v>17.176500000000001</v>
      </c>
      <c r="H47" s="30"/>
      <c r="I47" s="30"/>
      <c r="J47" s="30"/>
      <c r="K47" s="30"/>
      <c r="L47" s="30"/>
      <c r="M47" s="30"/>
      <c r="N47" s="31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</row>
    <row r="48" spans="2:69" s="34" customFormat="1" ht="13.5" customHeight="1">
      <c r="B48" s="83"/>
      <c r="C48" s="26"/>
      <c r="D48" s="3" t="s">
        <v>70</v>
      </c>
      <c r="E48" s="29" t="s">
        <v>44</v>
      </c>
      <c r="F48" s="29"/>
      <c r="G48" s="30">
        <f>G46*2.4</f>
        <v>25.48368</v>
      </c>
      <c r="H48" s="30"/>
      <c r="I48" s="30"/>
      <c r="J48" s="30"/>
      <c r="K48" s="30"/>
      <c r="L48" s="30"/>
      <c r="M48" s="30"/>
      <c r="N48" s="31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</row>
    <row r="49" spans="2:69" s="34" customFormat="1" ht="37.9" customHeight="1">
      <c r="B49" s="78">
        <v>9</v>
      </c>
      <c r="C49" s="17" t="s">
        <v>33</v>
      </c>
      <c r="D49" s="46" t="s">
        <v>79</v>
      </c>
      <c r="E49" s="47" t="s">
        <v>32</v>
      </c>
      <c r="F49" s="48"/>
      <c r="G49" s="18">
        <f>G52*62.8/1000</f>
        <v>0.45102960000000009</v>
      </c>
      <c r="H49" s="30"/>
      <c r="I49" s="24"/>
      <c r="J49" s="30"/>
      <c r="K49" s="30"/>
      <c r="L49" s="30"/>
      <c r="M49" s="30"/>
      <c r="N49" s="30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</row>
    <row r="50" spans="2:69" s="34" customFormat="1" ht="13.5" customHeight="1">
      <c r="B50" s="78"/>
      <c r="C50" s="17"/>
      <c r="D50" s="36" t="s">
        <v>31</v>
      </c>
      <c r="E50" s="49" t="s">
        <v>24</v>
      </c>
      <c r="F50" s="50">
        <v>30.1</v>
      </c>
      <c r="G50" s="30">
        <f>G49*F50</f>
        <v>13.575990960000004</v>
      </c>
      <c r="H50" s="30"/>
      <c r="I50" s="24"/>
      <c r="J50" s="30"/>
      <c r="K50" s="30"/>
      <c r="L50" s="30"/>
      <c r="M50" s="30"/>
      <c r="N50" s="30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2:69" s="34" customFormat="1" ht="13.5" customHeight="1">
      <c r="B51" s="78"/>
      <c r="C51" s="17"/>
      <c r="D51" s="36" t="s">
        <v>30</v>
      </c>
      <c r="E51" s="49" t="s">
        <v>20</v>
      </c>
      <c r="F51" s="50">
        <v>6.46</v>
      </c>
      <c r="G51" s="30">
        <f>F51*G49</f>
        <v>2.9136512160000003</v>
      </c>
      <c r="H51" s="22"/>
      <c r="I51" s="22"/>
      <c r="J51" s="30"/>
      <c r="K51" s="30"/>
      <c r="L51" s="30"/>
      <c r="M51" s="24"/>
      <c r="N51" s="30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</row>
    <row r="52" spans="2:69" s="34" customFormat="1" ht="13.5" customHeight="1">
      <c r="B52" s="78"/>
      <c r="C52" s="17"/>
      <c r="D52" s="51" t="s">
        <v>46</v>
      </c>
      <c r="E52" s="49" t="s">
        <v>16</v>
      </c>
      <c r="F52" s="50">
        <v>1</v>
      </c>
      <c r="G52" s="30">
        <f>G11</f>
        <v>7.1820000000000013</v>
      </c>
      <c r="H52" s="30"/>
      <c r="I52" s="24"/>
      <c r="J52" s="30"/>
      <c r="K52" s="30"/>
      <c r="L52" s="30"/>
      <c r="M52" s="30"/>
      <c r="N52" s="30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2:69" s="34" customFormat="1" ht="21.6" customHeight="1">
      <c r="B53" s="78"/>
      <c r="C53" s="17"/>
      <c r="D53" s="51" t="s">
        <v>47</v>
      </c>
      <c r="E53" s="49" t="s">
        <v>19</v>
      </c>
      <c r="F53" s="50">
        <v>10.5</v>
      </c>
      <c r="G53" s="30">
        <f>G49*F53</f>
        <v>4.7358108000000012</v>
      </c>
      <c r="H53" s="30"/>
      <c r="I53" s="24"/>
      <c r="J53" s="30"/>
      <c r="K53" s="30"/>
      <c r="L53" s="30"/>
      <c r="M53" s="30"/>
      <c r="N53" s="30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</row>
    <row r="54" spans="2:69" s="34" customFormat="1" ht="13.5" customHeight="1">
      <c r="B54" s="78"/>
      <c r="C54" s="17"/>
      <c r="D54" s="36" t="s">
        <v>36</v>
      </c>
      <c r="E54" s="38" t="s">
        <v>19</v>
      </c>
      <c r="F54" s="38">
        <v>2.0299999999999998</v>
      </c>
      <c r="G54" s="24">
        <f>F54*G49</f>
        <v>0.91559008800000008</v>
      </c>
      <c r="H54" s="24"/>
      <c r="I54" s="30"/>
      <c r="J54" s="24"/>
      <c r="K54" s="30"/>
      <c r="L54" s="22"/>
      <c r="M54" s="22"/>
      <c r="N54" s="30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</row>
    <row r="55" spans="2:69" s="34" customFormat="1" ht="13.5" customHeight="1">
      <c r="B55" s="78"/>
      <c r="C55" s="17"/>
      <c r="D55" s="36" t="s">
        <v>23</v>
      </c>
      <c r="E55" s="38" t="s">
        <v>10</v>
      </c>
      <c r="F55" s="24">
        <v>2.78</v>
      </c>
      <c r="G55" s="24">
        <f>F55*G49</f>
        <v>1.2538622880000001</v>
      </c>
      <c r="H55" s="24"/>
      <c r="I55" s="30"/>
      <c r="J55" s="24"/>
      <c r="K55" s="30"/>
      <c r="L55" s="22"/>
      <c r="M55" s="22"/>
      <c r="N55" s="30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</row>
    <row r="56" spans="2:69" s="34" customFormat="1" ht="15.6" customHeight="1">
      <c r="B56" s="17"/>
      <c r="C56" s="52"/>
      <c r="D56" s="20" t="s">
        <v>6</v>
      </c>
      <c r="E56" s="22"/>
      <c r="F56" s="22"/>
      <c r="G56" s="24"/>
      <c r="H56" s="24"/>
      <c r="I56" s="23"/>
      <c r="J56" s="23"/>
      <c r="K56" s="23"/>
      <c r="L56" s="23"/>
      <c r="M56" s="23"/>
      <c r="N56" s="23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</row>
    <row r="57" spans="2:69" ht="15.6" customHeight="1">
      <c r="B57" s="53"/>
      <c r="C57" s="54"/>
      <c r="D57" s="20" t="s">
        <v>22</v>
      </c>
      <c r="E57" s="55">
        <v>0.1</v>
      </c>
      <c r="F57" s="22"/>
      <c r="G57" s="24"/>
      <c r="H57" s="24"/>
      <c r="I57" s="24"/>
      <c r="J57" s="24"/>
      <c r="K57" s="24"/>
      <c r="L57" s="24"/>
      <c r="M57" s="24"/>
      <c r="N57" s="24"/>
    </row>
    <row r="58" spans="2:69" ht="15.6" customHeight="1">
      <c r="B58" s="53"/>
      <c r="C58" s="54"/>
      <c r="D58" s="20" t="s">
        <v>6</v>
      </c>
      <c r="E58" s="20"/>
      <c r="F58" s="22"/>
      <c r="G58" s="24"/>
      <c r="H58" s="24"/>
      <c r="I58" s="24"/>
      <c r="J58" s="24"/>
      <c r="K58" s="24"/>
      <c r="L58" s="24"/>
      <c r="M58" s="24"/>
      <c r="N58" s="23"/>
    </row>
    <row r="59" spans="2:69" ht="15.6" customHeight="1">
      <c r="B59" s="53"/>
      <c r="C59" s="54"/>
      <c r="D59" s="20" t="s">
        <v>15</v>
      </c>
      <c r="E59" s="55">
        <v>0.08</v>
      </c>
      <c r="F59" s="22"/>
      <c r="G59" s="24"/>
      <c r="H59" s="24"/>
      <c r="I59" s="24"/>
      <c r="J59" s="24"/>
      <c r="K59" s="24"/>
      <c r="L59" s="24"/>
      <c r="M59" s="24"/>
      <c r="N59" s="24"/>
    </row>
    <row r="60" spans="2:69" ht="15.6" customHeight="1">
      <c r="B60" s="56"/>
      <c r="C60" s="54"/>
      <c r="D60" s="56" t="s">
        <v>6</v>
      </c>
      <c r="E60" s="20"/>
      <c r="F60" s="20"/>
      <c r="G60" s="24"/>
      <c r="H60" s="24"/>
      <c r="I60" s="24"/>
      <c r="J60" s="24"/>
      <c r="K60" s="24"/>
      <c r="L60" s="24"/>
      <c r="M60" s="24"/>
      <c r="N60" s="23"/>
    </row>
    <row r="61" spans="2:69" ht="15.6" customHeight="1">
      <c r="B61" s="56"/>
      <c r="C61" s="54"/>
      <c r="D61" s="20" t="s">
        <v>40</v>
      </c>
      <c r="E61" s="55">
        <v>0.03</v>
      </c>
      <c r="F61" s="22"/>
      <c r="G61" s="24"/>
      <c r="H61" s="24"/>
      <c r="I61" s="24"/>
      <c r="J61" s="24"/>
      <c r="K61" s="24"/>
      <c r="L61" s="24"/>
      <c r="M61" s="24"/>
      <c r="N61" s="24"/>
    </row>
    <row r="62" spans="2:69" ht="15.6" customHeight="1">
      <c r="B62" s="56"/>
      <c r="C62" s="54"/>
      <c r="D62" s="56" t="s">
        <v>6</v>
      </c>
      <c r="E62" s="20"/>
      <c r="F62" s="20"/>
      <c r="G62" s="24"/>
      <c r="H62" s="24"/>
      <c r="I62" s="24"/>
      <c r="J62" s="24"/>
      <c r="K62" s="24"/>
      <c r="L62" s="24"/>
      <c r="M62" s="24"/>
      <c r="N62" s="23"/>
    </row>
    <row r="63" spans="2:69" ht="15.6" customHeight="1">
      <c r="B63" s="56"/>
      <c r="C63" s="54"/>
      <c r="D63" s="20" t="s">
        <v>26</v>
      </c>
      <c r="E63" s="55">
        <v>0.18</v>
      </c>
      <c r="F63" s="22"/>
      <c r="G63" s="22"/>
      <c r="H63" s="22"/>
      <c r="I63" s="24"/>
      <c r="J63" s="24"/>
      <c r="K63" s="24"/>
      <c r="L63" s="24"/>
      <c r="M63" s="24"/>
      <c r="N63" s="24"/>
    </row>
    <row r="64" spans="2:69" ht="15.6" customHeight="1">
      <c r="B64" s="56"/>
      <c r="C64" s="54"/>
      <c r="D64" s="20" t="s">
        <v>27</v>
      </c>
      <c r="E64" s="20"/>
      <c r="F64" s="22"/>
      <c r="G64" s="22"/>
      <c r="H64" s="20"/>
      <c r="I64" s="24"/>
      <c r="J64" s="24"/>
      <c r="K64" s="24"/>
      <c r="L64" s="24"/>
      <c r="M64" s="24"/>
      <c r="N64" s="23"/>
      <c r="Z64" s="8"/>
    </row>
    <row r="65" spans="2:26" ht="12.6" customHeight="1">
      <c r="B65" s="57"/>
      <c r="C65" s="58"/>
      <c r="D65" s="59"/>
      <c r="E65" s="59"/>
      <c r="F65" s="60"/>
      <c r="G65" s="60"/>
      <c r="H65" s="59"/>
      <c r="I65" s="61"/>
      <c r="J65" s="61"/>
      <c r="K65" s="61"/>
      <c r="L65" s="61"/>
      <c r="M65" s="61"/>
      <c r="N65" s="62"/>
      <c r="Z65" s="8"/>
    </row>
    <row r="66" spans="2:26">
      <c r="D66" s="65"/>
    </row>
    <row r="67" spans="2:26" s="67" customFormat="1" ht="16.899999999999999" customHeight="1">
      <c r="B67" s="68"/>
      <c r="C67" s="69"/>
      <c r="D67" s="69"/>
      <c r="E67" s="69"/>
      <c r="F67" s="70"/>
      <c r="G67" s="92"/>
      <c r="H67" s="92"/>
      <c r="I67" s="71"/>
      <c r="L67" s="71"/>
      <c r="M67" s="71"/>
      <c r="N67" s="71"/>
    </row>
    <row r="68" spans="2:26" s="67" customFormat="1" ht="12.75">
      <c r="B68" s="68"/>
      <c r="C68" s="69"/>
      <c r="D68" s="69"/>
      <c r="E68" s="69"/>
      <c r="F68" s="70"/>
      <c r="G68" s="72"/>
      <c r="H68" s="72"/>
      <c r="I68" s="71"/>
      <c r="L68" s="71"/>
      <c r="M68" s="71"/>
      <c r="N68" s="71"/>
    </row>
    <row r="69" spans="2:26" s="67" customFormat="1" ht="12.75">
      <c r="B69" s="69"/>
      <c r="C69" s="69"/>
      <c r="D69" s="73"/>
      <c r="E69" s="74"/>
      <c r="F69" s="65"/>
      <c r="G69" s="71"/>
      <c r="H69" s="71"/>
      <c r="I69" s="71"/>
      <c r="J69" s="71"/>
      <c r="K69" s="71"/>
      <c r="L69" s="71"/>
      <c r="M69" s="71"/>
      <c r="N69" s="71"/>
    </row>
    <row r="70" spans="2:26" s="67" customFormat="1" ht="12.75">
      <c r="B70" s="69"/>
      <c r="C70" s="76"/>
      <c r="D70" s="76"/>
      <c r="E70" s="76"/>
      <c r="F70" s="76"/>
      <c r="G70" s="71"/>
      <c r="H70" s="71"/>
      <c r="I70" s="71"/>
      <c r="J70" s="71"/>
      <c r="K70" s="71"/>
      <c r="L70" s="71"/>
      <c r="M70" s="71"/>
      <c r="N70" s="71"/>
    </row>
  </sheetData>
  <mergeCells count="23">
    <mergeCell ref="N8:N9"/>
    <mergeCell ref="B49:B55"/>
    <mergeCell ref="B14:B15"/>
    <mergeCell ref="B2:N2"/>
    <mergeCell ref="G67:H67"/>
    <mergeCell ref="B37:B42"/>
    <mergeCell ref="B20:B25"/>
    <mergeCell ref="C70:F70"/>
    <mergeCell ref="B4:N4"/>
    <mergeCell ref="B8:B9"/>
    <mergeCell ref="C8:C9"/>
    <mergeCell ref="D8:D9"/>
    <mergeCell ref="E8:E9"/>
    <mergeCell ref="F8:G8"/>
    <mergeCell ref="B11:B13"/>
    <mergeCell ref="H6:L6"/>
    <mergeCell ref="H8:I8"/>
    <mergeCell ref="J8:K8"/>
    <mergeCell ref="L8:M8"/>
    <mergeCell ref="B43:B48"/>
    <mergeCell ref="B16:B19"/>
    <mergeCell ref="B26:B30"/>
    <mergeCell ref="B31:B36"/>
  </mergeCells>
  <conditionalFormatting sqref="G26">
    <cfRule type="cellIs" dxfId="1" priority="2" stopIfTrue="1" operator="equal">
      <formula>8223.307275</formula>
    </cfRule>
  </conditionalFormatting>
  <conditionalFormatting sqref="G37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fitToHeight="0" orientation="landscape" horizontalDpi="4294967293" verticalDpi="300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სამშენებლო</vt:lpstr>
      <vt:lpstr>სამშენებლო!Заголовки_для_печати</vt:lpstr>
      <vt:lpstr>სამშენებლო!Область_печати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2021-06-29T07:02:35Z</dcterms:modified>
</cp:coreProperties>
</file>