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95" yWindow="1305" windowWidth="11340" windowHeight="4380" tabRatio="932" activeTab="1"/>
  </bookViews>
  <sheets>
    <sheet name="კრებსითი" sheetId="1" r:id="rId1"/>
    <sheet name="N-1" sheetId="2" r:id="rId2"/>
  </sheets>
  <definedNames>
    <definedName name="_xlnm.Print_Area" localSheetId="1">'N-1'!$A$1:$M$437</definedName>
    <definedName name="_xlnm.Print_Area" localSheetId="0">'კრებსითი'!$A$1:$H$19</definedName>
  </definedNames>
  <calcPr fullCalcOnLoad="1"/>
</workbook>
</file>

<file path=xl/sharedStrings.xml><?xml version="1.0" encoding="utf-8"?>
<sst xmlns="http://schemas.openxmlformats.org/spreadsheetml/2006/main" count="786" uniqueCount="302">
  <si>
    <t xml:space="preserve"> Sifri</t>
  </si>
  <si>
    <t xml:space="preserve">samuSaos dasaxeleba 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</si>
  <si>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</si>
  <si>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</si>
  <si>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</si>
  <si>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</si>
  <si>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</si>
  <si>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ganz. erT.</t>
  </si>
  <si>
    <t>erT.fasi</t>
  </si>
  <si>
    <t xml:space="preserve">  jami</t>
  </si>
  <si>
    <t>jami</t>
  </si>
  <si>
    <t>m2</t>
  </si>
  <si>
    <t>(lari)</t>
  </si>
  <si>
    <t>m3</t>
  </si>
  <si>
    <t>t</t>
  </si>
  <si>
    <t>norma</t>
  </si>
  <si>
    <t>erT-ze</t>
  </si>
  <si>
    <t>k/sT</t>
  </si>
  <si>
    <t>manqanebi</t>
  </si>
  <si>
    <t>lari</t>
  </si>
  <si>
    <t>sxva masalebi</t>
  </si>
  <si>
    <t>%</t>
  </si>
  <si>
    <t>sul jami</t>
  </si>
  <si>
    <t xml:space="preserve">mogeba </t>
  </si>
  <si>
    <t>c</t>
  </si>
  <si>
    <t xml:space="preserve">Sromis danaxarji </t>
  </si>
  <si>
    <t>erT.fas</t>
  </si>
  <si>
    <t>Sromis danaxarjebi</t>
  </si>
  <si>
    <t>eleqtrodi</t>
  </si>
  <si>
    <t>kg</t>
  </si>
  <si>
    <t xml:space="preserve"> m3</t>
  </si>
  <si>
    <t>qviSa-cementis xsnari</t>
  </si>
  <si>
    <t>kac/sT</t>
  </si>
  <si>
    <t>gm</t>
  </si>
  <si>
    <t>satransporto xarjebi</t>
  </si>
  <si>
    <t>(saerTo samSeneblo samuSaoebi)</t>
  </si>
  <si>
    <t>15-164-8</t>
  </si>
  <si>
    <t xml:space="preserve">Sromis danaxarjebi  </t>
  </si>
  <si>
    <t xml:space="preserve">                                  xarjTaRricxva  Sedgenilia 1984 w. sabaziso normebiT, 2014wlis mimdinare fasebSi </t>
  </si>
  <si>
    <t>s.s.i.p. saqarTvelos Sss. Mmomsaxurebis saagento. Tbilisi-wiTeli xidis gzatkecili</t>
  </si>
  <si>
    <t xml:space="preserve"> 21-e kilometri, momsaxurebis saagentos ,,b" blokis sarekonstruqcio samuSaoebis</t>
  </si>
  <si>
    <t>34-61-4</t>
  </si>
  <si>
    <t>მ2</t>
  </si>
  <si>
    <t xml:space="preserve">შრომის დანახარჯები </t>
  </si>
  <si>
    <t>კ/სთ</t>
  </si>
  <si>
    <t>სხვა მანქანა</t>
  </si>
  <si>
    <t>ლარი</t>
  </si>
  <si>
    <t>ზეთოვანი საღებავი</t>
  </si>
  <si>
    <t>კგ</t>
  </si>
  <si>
    <t>ოლიფა</t>
  </si>
  <si>
    <t>სხვა მასალა</t>
  </si>
  <si>
    <t xml:space="preserve"> ლითონის fermebis დამუშავება და შეღებვა ზეთოვანი საღებავით 2-jer</t>
  </si>
  <si>
    <t>gadaxurvis arsebul konstruqciebze frontonis mowyoba foladis elementebiT</t>
  </si>
  <si>
    <t>milkvadrati  30X50X2</t>
  </si>
  <si>
    <t>milkvadrati  30X60X2</t>
  </si>
  <si>
    <t>milkvadrati  50X70X3</t>
  </si>
  <si>
    <t>milkvadrati  70X70X3</t>
  </si>
  <si>
    <t>milkvadrati  80X80X3</t>
  </si>
  <si>
    <t>milkvadrati  80X120X3</t>
  </si>
  <si>
    <t>9-4-10-</t>
  </si>
  <si>
    <t>amwe pnevmoTvlian svlaze 25 t</t>
  </si>
  <si>
    <t>m/sT</t>
  </si>
  <si>
    <t>amwe pnevmoTvlian svlaze 40 t</t>
  </si>
  <si>
    <t xml:space="preserve">sxva manqanebi </t>
  </si>
  <si>
    <t>WanWikebi</t>
  </si>
  <si>
    <t xml:space="preserve">sxva masala </t>
  </si>
  <si>
    <t>10-60-2-</t>
  </si>
  <si>
    <t>frontonebis mopirkeTeba alukobondis  filebiT</t>
  </si>
  <si>
    <t>frontonebis mopirkeTeba aguris klinkeriT</t>
  </si>
  <si>
    <t>aguris klinkeri evropuli xarisxis</t>
  </si>
  <si>
    <t>45 sm simaRlis da 6 sm sisqis asoebis damzadeba orgminisgan da montaJi minis fardaze</t>
  </si>
  <si>
    <t>100 sm simaRlis da 10 sm sisqis asoebis damzadeba orgminisgan da montaJi minis fardaze</t>
  </si>
  <si>
    <t>120 sm diametris da 10 sm sisqis logos damzadeba orgminisgan da montaJi minis fardaze</t>
  </si>
  <si>
    <t xml:space="preserve">kolonebis garSemo armirebuli aguris kedlebis mowyoba </t>
  </si>
  <si>
    <t>aguri</t>
  </si>
  <si>
    <t>15-156-4.</t>
  </si>
  <si>
    <t>შრომის დანახარჯები</t>
  </si>
  <si>
    <t>კც/სთ</t>
  </si>
  <si>
    <t>მანქანები</t>
  </si>
  <si>
    <t>ლ</t>
  </si>
  <si>
    <t>ფასადის საღებავი</t>
  </si>
  <si>
    <t>გამხსნელი</t>
  </si>
  <si>
    <t>საფითხნი ფასადის</t>
  </si>
  <si>
    <t>საგრუნტი</t>
  </si>
  <si>
    <t>სხვა მასალები</t>
  </si>
  <si>
    <t>ფასადის შეღებვა, fasadis wyalemulsiuri saRebaviT</t>
  </si>
  <si>
    <t>,samSeneblo narCenebis mogroveba da gatana 5-km</t>
  </si>
  <si>
    <t>34-61-6</t>
  </si>
  <si>
    <t>Sromis danaxarjebi 1,94*0,4</t>
  </si>
  <si>
    <t>manqanebi 0,0024*0,4</t>
  </si>
  <si>
    <t>Sromis danaxarjebi  1,94*0,4</t>
  </si>
  <si>
    <t>sxva manqana 0,0024*0,4</t>
  </si>
  <si>
    <t>E 40-2-6</t>
  </si>
  <si>
    <t xml:space="preserve">Sromis danaxarjebi </t>
  </si>
  <si>
    <t>saburRi</t>
  </si>
  <si>
    <t>feradi nawrTobi mina</t>
  </si>
  <si>
    <t>sabazro</t>
  </si>
  <si>
    <t>8-6-1-</t>
  </si>
  <si>
    <t>armatura</t>
  </si>
  <si>
    <t>spaideri erTsayrdeniani</t>
  </si>
  <si>
    <t>spaideri orsayrdeniani</t>
  </si>
  <si>
    <t>15-165-4-</t>
  </si>
  <si>
    <t>laqi</t>
  </si>
  <si>
    <t>l</t>
  </si>
  <si>
    <t xml:space="preserve">nawrTob minaze da metalis karkasze samontaJo xvrelebis mowyoba </t>
  </si>
  <si>
    <t>10-6-3-</t>
  </si>
  <si>
    <t>frontonebis mopirkeTeba betopanis  filebiT</t>
  </si>
  <si>
    <t>gadaxurvis konstruqciebis Sublebze alukobondis mopirkeTebis dermontaJi</t>
  </si>
  <si>
    <r>
      <t xml:space="preserve">WanWiki </t>
    </r>
    <r>
      <rPr>
        <sz val="11"/>
        <rFont val="Arial"/>
        <family val="2"/>
      </rPr>
      <t>D</t>
    </r>
    <r>
      <rPr>
        <sz val="11"/>
        <rFont val="AcadNusx"/>
        <family val="0"/>
      </rPr>
      <t>=6mm, L</t>
    </r>
    <r>
      <rPr>
        <sz val="11"/>
        <rFont val="Arial"/>
        <family val="2"/>
      </rPr>
      <t>L</t>
    </r>
    <r>
      <rPr>
        <sz val="11"/>
        <rFont val="AcadNusx"/>
        <family val="0"/>
      </rPr>
      <t>=7 sm</t>
    </r>
  </si>
  <si>
    <t xml:space="preserve">betopanis fila </t>
  </si>
  <si>
    <t xml:space="preserve">alukobondis fila </t>
  </si>
  <si>
    <t xml:space="preserve"> ფრონტონის ლითონის კონსტრ. დამუშავება და შეღებვა ზეთოვანი საღებავით 2-jer</t>
  </si>
  <si>
    <t>აგურის კედლების დაფარვა მაღალხარისხოვანი ლაქით</t>
  </si>
  <si>
    <t>საბაზრო</t>
  </si>
  <si>
    <t>klinkeri კუთხის</t>
  </si>
  <si>
    <t>yinvagamZle webocementi</t>
  </si>
  <si>
    <t>sxva masala</t>
  </si>
  <si>
    <t>kedlebis mopirkeTeba mosapirkeTebeli aguriT</t>
  </si>
  <si>
    <t>15-19-1</t>
  </si>
  <si>
    <t>mosapirkeTebeli aguri</t>
  </si>
  <si>
    <t xml:space="preserve">cementis xsnari </t>
  </si>
  <si>
    <r>
      <t>,,mwoliare policieli"-s mowyoba 40 sm siganiT da 4 sm simaRliT 12110 V</t>
    </r>
    <r>
      <rPr>
        <b/>
        <sz val="11"/>
        <rFont val="Arial"/>
        <family val="2"/>
      </rPr>
      <t>kk</t>
    </r>
  </si>
  <si>
    <r>
      <t>,,mwoliare policieli"-s mowyoba 12111 V</t>
    </r>
    <r>
      <rPr>
        <b/>
        <sz val="11"/>
        <rFont val="Arial"/>
        <family val="2"/>
      </rPr>
      <t>kk</t>
    </r>
  </si>
  <si>
    <t>s.s.i.p. saqarTvelos Sss. Mmomsaxurebis saagento. teqdaTvalierebis bloki ,,b"</t>
  </si>
  <si>
    <t>jixurebis mowyobis (5c)samuSaoebis</t>
  </si>
  <si>
    <t>lokaluri xarjTaRricxva #2</t>
  </si>
  <si>
    <t>6-1-16.</t>
  </si>
  <si>
    <t>მ3</t>
  </si>
  <si>
    <t>ტ</t>
  </si>
  <si>
    <t>ყალიბის ფარი 40 მმ</t>
  </si>
  <si>
    <t>ფიცარი  III- ხ     40 მმ</t>
  </si>
  <si>
    <t>6-11-3.</t>
  </si>
  <si>
    <t>ყალიბის ფარი 25 მმ</t>
  </si>
  <si>
    <t>სამშენებლო ჭანჭიკები</t>
  </si>
  <si>
    <t>ელექტროდი</t>
  </si>
  <si>
    <t>6-16-5.</t>
  </si>
  <si>
    <t>ფიცარი  II- ხ     25 მმ</t>
  </si>
  <si>
    <t>ბეტონი  B -300</t>
  </si>
  <si>
    <t>ლურსმანი</t>
  </si>
  <si>
    <t>კრებსითი ხარჯთაღრიცხვა</t>
  </si>
  <si>
    <t>№</t>
  </si>
  <si>
    <t>ხარჯთაღრიცხვის №</t>
  </si>
  <si>
    <t>ხარჯთაღრიცხვის დასახელება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</si>
  <si>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</si>
  <si>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</si>
  <si>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</si>
  <si>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</si>
  <si>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</si>
  <si>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სულ</t>
  </si>
  <si>
    <t>№1</t>
  </si>
  <si>
    <t>№2</t>
  </si>
  <si>
    <t>№3</t>
  </si>
  <si>
    <t>მშენებლ. შემფ.
კავშ. 2011 წ. "სახარჯ. ფასების გაანგ. შესახებ" თავი 4-7</t>
  </si>
  <si>
    <t>- თავი 4-9</t>
  </si>
  <si>
    <t>დღგ. - 18 %</t>
  </si>
  <si>
    <t>სულ ობიექტის ხარჯთაღრიცხვა</t>
  </si>
  <si>
    <t>momsaxurebis saagentos ,,b" blokis sarekonstruqcio samuSaoebi</t>
  </si>
  <si>
    <t>jixurebis mowyobis (5c)samuSaoebi</t>
  </si>
  <si>
    <t>lokaluri xarjTaRricxva #1</t>
  </si>
  <si>
    <t>არმატურა D-12 A I</t>
  </si>
  <si>
    <t xml:space="preserve">მონოლითური რ/ ბეტონის საძირკველის  ფილის მოწყობა </t>
  </si>
  <si>
    <t xml:space="preserve">მონოლითური რ/ ბეტონის  კედელის მოწყობა </t>
  </si>
  <si>
    <t>ხის ძელი</t>
  </si>
  <si>
    <t>8-8-5-</t>
  </si>
  <si>
    <t>kedlebis mowyoba  aguriT             sis. 12 sm</t>
  </si>
  <si>
    <t>11-8-1 (2)</t>
  </si>
  <si>
    <t>იტაკის მოჭიმვა ქვიშა-ცემენტის ხსნარით სისქით 3 სმ</t>
  </si>
  <si>
    <t>შრომის დანახარჯები 0.188+0.0034*2</t>
  </si>
  <si>
    <t>მანქანები 0.0095+0.0023*2</t>
  </si>
  <si>
    <t>ცემენტის ხსნარი მ-50 0.0204+0.0051*2</t>
  </si>
  <si>
    <t>15-55-5</t>
  </si>
  <si>
    <t>ხსნარის ტუმბო 3მ3/სთ</t>
  </si>
  <si>
    <t>მანქ/სთ</t>
  </si>
  <si>
    <t>სხვა მანქანები</t>
  </si>
  <si>
    <t>ცემენტის ხსნარი 1:3</t>
  </si>
  <si>
    <t>ლითონის ბადე</t>
  </si>
  <si>
    <t>15-168-3</t>
  </si>
  <si>
    <t>კედლების შეღებვა წყალემულსიის საღებავით</t>
  </si>
  <si>
    <t>საღებავი პვა „ბეტეკ პლუსი“</t>
  </si>
  <si>
    <t>საფითხი</t>
  </si>
  <si>
    <t>15-55-6</t>
  </si>
  <si>
    <t>ჭერის შელესვა ქ/ცემენტის ხსნარით</t>
  </si>
  <si>
    <t>კაც/სთ</t>
  </si>
  <si>
    <t>ხსნარის ტუმბო 1მ3/სთ</t>
  </si>
  <si>
    <t xml:space="preserve">ქ/ცემენტის ხსნარი </t>
  </si>
  <si>
    <t xml:space="preserve"> კედლების შელესვა ქვიშა-ცემენტის ხსნარით</t>
  </si>
  <si>
    <t>თაბაშირ-მუყაოს CW პროფილი</t>
  </si>
  <si>
    <t>გმ</t>
  </si>
  <si>
    <t xml:space="preserve">სხვადასხვა მასალა </t>
  </si>
  <si>
    <t>შეკიდული ჭერის მოწყობა თაბაშირ- მუყაოს ფილებით</t>
  </si>
  <si>
    <t xml:space="preserve">თაბაშირ-მუყაოს ფილა </t>
  </si>
  <si>
    <t>11-20-3</t>
  </si>
  <si>
    <t>მეტლახის ფილების  დაგება</t>
  </si>
  <si>
    <t>მეტლახის ფილა</t>
  </si>
  <si>
    <t>ცემენტის ხსნარი მ-50</t>
  </si>
  <si>
    <t>მეტლახის პლინტუსი h-10 სმ</t>
  </si>
  <si>
    <t>10-10-3-</t>
  </si>
  <si>
    <t>9-14-5-</t>
  </si>
  <si>
    <t>aluminis vitraJi karebebiT</t>
  </si>
  <si>
    <t>12-9-5-</t>
  </si>
  <si>
    <t>pemza</t>
  </si>
  <si>
    <t>saxuravis daTbuneba pemziT  sisqiT 10 sm</t>
  </si>
  <si>
    <t>15-168-4</t>
  </si>
  <si>
    <t xml:space="preserve">ჭერის დამუშავება ფითხით და შეღებვა წყალემულს. საღებავით </t>
  </si>
  <si>
    <t>საღებავი პვა "ალპინა"</t>
  </si>
  <si>
    <t>საფითხნი</t>
  </si>
  <si>
    <t>ფასადის შეღებვა</t>
  </si>
  <si>
    <t xml:space="preserve">zednadebi xarjebi </t>
  </si>
  <si>
    <t xml:space="preserve">მონოლითური რ/ ბეტონის  გადახურვის ფილის მოწყობა </t>
  </si>
  <si>
    <t>karkasis mowyoba milkvadratiT</t>
  </si>
  <si>
    <t>milkvadrati  120X120X5</t>
  </si>
  <si>
    <t>lokaluri xarjTaRricxva #3</t>
  </si>
  <si>
    <t>#</t>
  </si>
  <si>
    <t>16-24-3</t>
  </si>
  <si>
    <t>მ</t>
  </si>
  <si>
    <t>ც</t>
  </si>
  <si>
    <t xml:space="preserve"> გოფრირებულ მილში კაბელების გატარება </t>
  </si>
  <si>
    <t>ანძური ამწე  0.5 ტ</t>
  </si>
  <si>
    <t>მ/სთ</t>
  </si>
  <si>
    <t>21-23-3.</t>
  </si>
  <si>
    <t>21-25-5</t>
  </si>
  <si>
    <t xml:space="preserve"> სანათების  მონტაჟი</t>
  </si>
  <si>
    <t>ცალი</t>
  </si>
  <si>
    <t>r/b kedelSi arxis gaWra</t>
  </si>
  <si>
    <t>21-22-2</t>
  </si>
  <si>
    <t>სპილენძის kabelis მონტაჟი  არხში</t>
  </si>
  <si>
    <t>avtohidro amwe</t>
  </si>
  <si>
    <t xml:space="preserve">kabeli 3X4 mm2  </t>
  </si>
  <si>
    <t>სამაგრი d-20 მმ</t>
  </si>
  <si>
    <t>პლასტმასის გოფრირებული  მილების   მონტაჟი   დ=20  მმ</t>
  </si>
  <si>
    <t xml:space="preserve">პლასტმასის გოფრირებული მილი    d=20 მმ </t>
  </si>
  <si>
    <t>21-17-2</t>
  </si>
  <si>
    <t>კაბელიკომპიუტერის კაბელი</t>
  </si>
  <si>
    <t>21-18-2</t>
  </si>
  <si>
    <t xml:space="preserve"> სადენების da kabelebis მონტაჟი </t>
  </si>
  <si>
    <t>kabeli 3X4 mm2</t>
  </si>
  <si>
    <t>kabeli 3X2.5 mm2</t>
  </si>
  <si>
    <t>sadeni 3X2.5 mm2</t>
  </si>
  <si>
    <t>21-23-8</t>
  </si>
  <si>
    <t>საშტეფსელო როზეტის მონტაჟი</t>
  </si>
  <si>
    <t>როზეტი</t>
  </si>
  <si>
    <t>ჩამრთველის მონტაჟი</t>
  </si>
  <si>
    <t xml:space="preserve">ჩამრთველი </t>
  </si>
  <si>
    <t xml:space="preserve">ე-10-1 </t>
  </si>
  <si>
    <t xml:space="preserve"> კონდეციონერების მონტაჟი</t>
  </si>
  <si>
    <t>კონდეციონერი    (თბური ტუმბო,,ზამთ. ზაფხ.)</t>
  </si>
  <si>
    <t xml:space="preserve"> სანათი ერთნათურიანი</t>
  </si>
  <si>
    <t>რ/ბ საფარის დაბეტონება</t>
  </si>
  <si>
    <t xml:space="preserve">ბეტონი  </t>
  </si>
  <si>
    <t>ელექტრო სამონტაჟო სამუშაოები</t>
  </si>
  <si>
    <t>სულ ჯამი</t>
  </si>
  <si>
    <t>სულ 5 ჯიხურის მოწყობა</t>
  </si>
  <si>
    <t>ავტოსადგომის საფარის რეკონსტრუქცია</t>
  </si>
  <si>
    <t xml:space="preserve">kabeli 3X2.5 mm2  </t>
  </si>
  <si>
    <t>1-78-3</t>
  </si>
  <si>
    <t xml:space="preserve"> გრუნტის დამუშავება ხელით </t>
  </si>
  <si>
    <t>სრფ.კრ</t>
  </si>
  <si>
    <t>გრუნტის გატანა 10 კმ-ზე</t>
  </si>
  <si>
    <t>bordiurebis demontaJi</t>
  </si>
  <si>
    <t>m</t>
  </si>
  <si>
    <t>27-9-7-</t>
  </si>
  <si>
    <t xml:space="preserve"> გრუნტის დატვირთვა ა/თვითმცლელებზე  ხელით </t>
  </si>
  <si>
    <t>27-19-1</t>
  </si>
  <si>
    <t>ბეტონი მ-200</t>
  </si>
  <si>
    <t xml:space="preserve">ბეტონის ბორდიული </t>
  </si>
  <si>
    <t>6-1-1.</t>
  </si>
  <si>
    <t>ბეტონი B7.5</t>
  </si>
  <si>
    <t>რ/ბ საფარის ქვეშ ბეტონის მომზადება სისქით 10 სმ</t>
  </si>
  <si>
    <t>მონოლითური რ/ ბეტონის  საფარის მოწყობა სისქით 20 სმ</t>
  </si>
  <si>
    <t>ც/ბეტონის გამანაწილებელი</t>
  </si>
  <si>
    <t>ა/ამწე</t>
  </si>
  <si>
    <t>ტრაქტორი პნევმო სვლაზე</t>
  </si>
  <si>
    <t>გაუთვალისწინებელი სამუშაოები  (ხარჯები) - 5%</t>
  </si>
  <si>
    <t>12-10-1(2)</t>
  </si>
  <si>
    <t>სახურავზე gamaTanabrebeli cementis xsnaris fenis mowyoba sisqiT 30 mm</t>
  </si>
  <si>
    <t>Sromis danaxarjebi 0,143+0,0035*15</t>
  </si>
  <si>
    <t>sxva manqana 0,0074+0,0005*15</t>
  </si>
  <si>
    <t>cementis xsnari m75 0,0158+0,00105*15</t>
  </si>
  <si>
    <t>saxuravis mowyoba 2 fena linokromiT</t>
  </si>
  <si>
    <t xml:space="preserve">sxvadasxva manqanebi normiT </t>
  </si>
  <si>
    <t>linokromi zeda fina</t>
  </si>
  <si>
    <t>linokromi qveda fena</t>
  </si>
  <si>
    <t>biTumi</t>
  </si>
  <si>
    <t>benzini</t>
  </si>
  <si>
    <t>litri</t>
  </si>
  <si>
    <t>gazi</t>
  </si>
  <si>
    <t>13-25-1,2-</t>
  </si>
  <si>
    <t xml:space="preserve"> ლითონის კონსტრ. დამუშავება და შეღებვა ზეთოვანი საღებავით 2-jer</t>
  </si>
  <si>
    <r>
      <t>arsebuli asoebiani fardis demontaJi (</t>
    </r>
    <r>
      <rPr>
        <b/>
        <sz val="9"/>
        <rFont val="AcadNusx"/>
        <family val="0"/>
      </rPr>
      <t>Tunuqi, metalokramiti)</t>
    </r>
  </si>
  <si>
    <t>erT. fasi</t>
  </si>
  <si>
    <t xml:space="preserve">   s.s.i.p. saqarTvelos Sss. Mmomsaxurebis saagento. Tbilisi-wiTeli xidis gzatkecili</t>
  </si>
  <si>
    <t xml:space="preserve">    21-e kilometri, momsaxurebis saagentos ,,b" blokis sarekonstruqcio samuSaoebis</t>
  </si>
  <si>
    <t xml:space="preserve">   xelfasi</t>
  </si>
  <si>
    <t>meqanizmebi</t>
  </si>
  <si>
    <r>
      <t>10 mm sisqis feradi nawrTobi minis fardis mowyoba simaRliT</t>
    </r>
    <r>
      <rPr>
        <b/>
        <sz val="9"/>
        <rFont val="Arial"/>
        <family val="2"/>
      </rPr>
      <t>H</t>
    </r>
    <r>
      <rPr>
        <b/>
        <sz val="9"/>
        <rFont val="AcadNusx"/>
        <family val="0"/>
      </rPr>
      <t>=1.5</t>
    </r>
    <r>
      <rPr>
        <b/>
        <sz val="9"/>
        <rFont val="Arial"/>
        <family val="2"/>
      </rPr>
      <t>L</t>
    </r>
    <r>
      <rPr>
        <b/>
        <sz val="9"/>
        <rFont val="AcadNusx"/>
        <family val="0"/>
      </rPr>
      <t>Lspaideruli sistemiT metalis karkasze</t>
    </r>
  </si>
  <si>
    <t xml:space="preserve">aluminis minapaketis ori mwvane SuSiT ori kariT da ori gasawevi sarkmliT montaJi da Rirebuleba </t>
  </si>
  <si>
    <t>zednadebi xarjebi xelfasidan</t>
  </si>
  <si>
    <t>ბორდიუrის მოწყობა</t>
  </si>
  <si>
    <t>kolonebidan arsebuli alukobondis mopirkeTebis dეmontaJi (60X60X570-14c)</t>
  </si>
  <si>
    <r>
      <t xml:space="preserve">zednadebi xarjebi liTonis konstruqciebze </t>
    </r>
    <r>
      <rPr>
        <b/>
        <sz val="12"/>
        <color indexed="10"/>
        <rFont val="AcadNusx"/>
        <family val="0"/>
      </rPr>
      <t xml:space="preserve"> </t>
    </r>
  </si>
  <si>
    <r>
      <t xml:space="preserve">zednadebi xarjebi saerTo samSeneblo samuSaoebze </t>
    </r>
    <r>
      <rPr>
        <b/>
        <sz val="12"/>
        <color indexed="10"/>
        <rFont val="AcadNusx"/>
        <family val="0"/>
      </rPr>
      <t xml:space="preserve"> </t>
    </r>
  </si>
  <si>
    <r>
      <t>mogeba</t>
    </r>
    <r>
      <rPr>
        <b/>
        <sz val="12"/>
        <color indexed="10"/>
        <rFont val="AcadNusx"/>
        <family val="0"/>
      </rPr>
      <t xml:space="preserve"> 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</si>
</sst>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_(* #,##0.000_);_(* \(#,##0.000\);_(* &quot;-&quot;??_);_(@_)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_-* #,##0.000_р_._-;\-* #,##0.000_р_._-;_-* &quot;-&quot;??_р_._-;_-@_-"/>
    <numFmt numFmtId="196" formatCode="_-* #,##0_р_._-;\-* #,##0_р_._-;_-* &quot;-&quot;??_р_._-;_-@_-"/>
    <numFmt numFmtId="197" formatCode="0.0000000"/>
    <numFmt numFmtId="198" formatCode="0.000000"/>
    <numFmt numFmtId="199" formatCode="0.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_-* #,##0.0000_р_._-;\-* #,##0.0000_р_._-;_-* &quot;-&quot;????_р_._-;_-@_-"/>
    <numFmt numFmtId="203" formatCode="_-* #,##0.00000_р_._-;\-* #,##0.00000_р_._-;_-* &quot;-&quot;??_р_._-;_-@_-"/>
    <numFmt numFmtId="204" formatCode="_(* #,##0.00000_);_(* \(#,##0.00000\);_(* &quot;-&quot;?????_);_(@_)"/>
    <numFmt numFmtId="205" formatCode="_-* #,##0.0_р_._-;\-* #,##0.0_р_._-;_-* &quot;-&quot;??_р_._-;_-@_-"/>
    <numFmt numFmtId="206" formatCode="_(* #,##0.0_);_(* \(#,##0.0\);_(* &quot;-&quot;?_);_(@_)"/>
    <numFmt numFmtId="207" formatCode="_(* #,##0.000_);_(* \(#,##0.000\);_(* &quot;-&quot;???_);_(@_)"/>
    <numFmt numFmtId="208" formatCode="_-* #,##0.0_р_._-;\-* #,##0.0_р_._-;_-* &quot;-&quot;?_р_._-;_-@_-"/>
    <numFmt numFmtId="209" formatCode="_-* #,##0.00_р_._-;\-* #,##0.00_р_._-;_-* &quot;-&quot;?_р_._-;_-@_-"/>
    <numFmt numFmtId="210" formatCode="0.00000000"/>
    <numFmt numFmtId="211" formatCode="#,##0.0"/>
    <numFmt numFmtId="212" formatCode="_-* #,##0.0\ _L_a_r_i_-;\-* #,##0.0\ _L_a_r_i_-;_-* &quot;-&quot;?\ _L_a_r_i_-;_-@_-"/>
    <numFmt numFmtId="213" formatCode="[$-409]dddd\,\ mmmm\ dd\,\ yyyy"/>
    <numFmt numFmtId="214" formatCode="[$-FC19]d\ mmmm\ yyyy\ &quot;г.&quot;"/>
    <numFmt numFmtId="215" formatCode="0.000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14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1"/>
      <name val="Georgia"/>
      <family val="1"/>
    </font>
    <font>
      <sz val="11"/>
      <name val="Georgia"/>
      <family val="1"/>
    </font>
    <font>
      <b/>
      <sz val="16"/>
      <name val="AcadNusx"/>
      <family val="0"/>
    </font>
    <font>
      <b/>
      <sz val="9"/>
      <name val="AcadNusx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Georgia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Georgia"/>
      <family val="1"/>
    </font>
    <font>
      <sz val="9"/>
      <name val="AcadNusx"/>
      <family val="0"/>
    </font>
    <font>
      <b/>
      <sz val="14"/>
      <name val="GEO-LitNusx"/>
      <family val="2"/>
    </font>
    <font>
      <sz val="10"/>
      <name val="Georgia"/>
      <family val="1"/>
    </font>
    <font>
      <b/>
      <sz val="11"/>
      <name val="Arial CYR"/>
      <family val="0"/>
    </font>
    <font>
      <sz val="9"/>
      <name val="Georgia"/>
      <family val="1"/>
    </font>
    <font>
      <sz val="12"/>
      <name val="Arial CYR"/>
      <family val="0"/>
    </font>
    <font>
      <b/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 wrapText="1"/>
    </xf>
    <xf numFmtId="189" fontId="24" fillId="0" borderId="10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171" fontId="7" fillId="32" borderId="10" xfId="6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8" fontId="19" fillId="32" borderId="10" xfId="0" applyNumberFormat="1" applyFont="1" applyFill="1" applyBorder="1" applyAlignment="1">
      <alignment vertical="center"/>
    </xf>
    <xf numFmtId="188" fontId="19" fillId="32" borderId="10" xfId="0" applyNumberFormat="1" applyFont="1" applyFill="1" applyBorder="1" applyAlignment="1">
      <alignment horizontal="right" vertical="center"/>
    </xf>
    <xf numFmtId="2" fontId="19" fillId="32" borderId="10" xfId="0" applyNumberFormat="1" applyFont="1" applyFill="1" applyBorder="1" applyAlignment="1">
      <alignment vertical="center"/>
    </xf>
    <xf numFmtId="188" fontId="5" fillId="32" borderId="10" xfId="0" applyNumberFormat="1" applyFont="1" applyFill="1" applyBorder="1" applyAlignment="1">
      <alignment vertical="center"/>
    </xf>
    <xf numFmtId="2" fontId="5" fillId="32" borderId="10" xfId="0" applyNumberFormat="1" applyFont="1" applyFill="1" applyBorder="1" applyAlignment="1">
      <alignment vertical="center"/>
    </xf>
    <xf numFmtId="1" fontId="20" fillId="32" borderId="10" xfId="0" applyNumberFormat="1" applyFont="1" applyFill="1" applyBorder="1" applyAlignment="1">
      <alignment vertical="center"/>
    </xf>
    <xf numFmtId="0" fontId="20" fillId="32" borderId="10" xfId="0" applyFont="1" applyFill="1" applyBorder="1" applyAlignment="1">
      <alignment horizontal="center" vertical="center"/>
    </xf>
    <xf numFmtId="2" fontId="20" fillId="32" borderId="10" xfId="0" applyNumberFormat="1" applyFont="1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vertical="center"/>
    </xf>
    <xf numFmtId="2" fontId="19" fillId="32" borderId="10" xfId="0" applyNumberFormat="1" applyFont="1" applyFill="1" applyBorder="1" applyAlignment="1">
      <alignment vertical="center"/>
    </xf>
    <xf numFmtId="188" fontId="19" fillId="32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2" fontId="6" fillId="32" borderId="10" xfId="0" applyNumberFormat="1" applyFont="1" applyFill="1" applyBorder="1" applyAlignment="1">
      <alignment horizontal="right" vertical="center"/>
    </xf>
    <xf numFmtId="2" fontId="7" fillId="32" borderId="10" xfId="0" applyNumberFormat="1" applyFont="1" applyFill="1" applyBorder="1" applyAlignment="1">
      <alignment horizontal="center" vertical="center"/>
    </xf>
    <xf numFmtId="188" fontId="6" fillId="32" borderId="10" xfId="0" applyNumberFormat="1" applyFont="1" applyFill="1" applyBorder="1" applyAlignment="1">
      <alignment horizontal="center" vertical="center"/>
    </xf>
    <xf numFmtId="188" fontId="3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11" fillId="32" borderId="10" xfId="0" applyNumberFormat="1" applyFont="1" applyFill="1" applyBorder="1" applyAlignment="1">
      <alignment vertical="center"/>
    </xf>
    <xf numFmtId="2" fontId="17" fillId="32" borderId="10" xfId="0" applyNumberFormat="1" applyFont="1" applyFill="1" applyBorder="1" applyAlignment="1">
      <alignment vertical="center"/>
    </xf>
    <xf numFmtId="188" fontId="11" fillId="32" borderId="10" xfId="0" applyNumberFormat="1" applyFont="1" applyFill="1" applyBorder="1" applyAlignment="1">
      <alignment vertical="center"/>
    </xf>
    <xf numFmtId="2" fontId="6" fillId="32" borderId="10" xfId="0" applyNumberFormat="1" applyFont="1" applyFill="1" applyBorder="1" applyAlignment="1">
      <alignment vertical="center"/>
    </xf>
    <xf numFmtId="2" fontId="3" fillId="32" borderId="10" xfId="0" applyNumberFormat="1" applyFont="1" applyFill="1" applyBorder="1" applyAlignment="1">
      <alignment vertical="center"/>
    </xf>
    <xf numFmtId="2" fontId="21" fillId="32" borderId="10" xfId="0" applyNumberFormat="1" applyFont="1" applyFill="1" applyBorder="1" applyAlignment="1">
      <alignment vertical="center"/>
    </xf>
    <xf numFmtId="2" fontId="7" fillId="32" borderId="10" xfId="0" applyNumberFormat="1" applyFont="1" applyFill="1" applyBorder="1" applyAlignment="1">
      <alignment vertical="center"/>
    </xf>
    <xf numFmtId="2" fontId="10" fillId="32" borderId="10" xfId="0" applyNumberFormat="1" applyFont="1" applyFill="1" applyBorder="1" applyAlignment="1">
      <alignment vertical="center"/>
    </xf>
    <xf numFmtId="2" fontId="6" fillId="32" borderId="10" xfId="0" applyNumberFormat="1" applyFont="1" applyFill="1" applyBorder="1" applyAlignment="1">
      <alignment horizontal="left" vertical="center"/>
    </xf>
    <xf numFmtId="2" fontId="7" fillId="32" borderId="10" xfId="0" applyNumberFormat="1" applyFont="1" applyFill="1" applyBorder="1" applyAlignment="1">
      <alignment horizontal="right" vertical="center"/>
    </xf>
    <xf numFmtId="188" fontId="17" fillId="32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40.00390625" style="0" customWidth="1"/>
    <col min="4" max="4" width="13.00390625" style="0" customWidth="1"/>
    <col min="5" max="5" width="13.25390625" style="0" customWidth="1"/>
    <col min="6" max="6" width="13.375" style="0" customWidth="1"/>
    <col min="7" max="7" width="13.25390625" style="0" customWidth="1"/>
    <col min="8" max="8" width="15.375" style="0" customWidth="1"/>
  </cols>
  <sheetData>
    <row r="3" spans="1:13" ht="16.5">
      <c r="A3" s="89" t="s">
        <v>290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30" customHeight="1">
      <c r="A5" s="89" t="s">
        <v>291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8" ht="9.75" customHeight="1">
      <c r="A6" s="42"/>
      <c r="B6" s="42"/>
      <c r="C6" s="42"/>
      <c r="D6" s="42"/>
      <c r="E6" s="42"/>
      <c r="F6" s="42"/>
      <c r="G6" s="42"/>
      <c r="H6" s="42"/>
    </row>
    <row r="7" spans="1:9" ht="15.75">
      <c r="A7" s="90" t="s">
        <v>139</v>
      </c>
      <c r="B7" s="91"/>
      <c r="C7" s="91"/>
      <c r="D7" s="91"/>
      <c r="E7" s="91"/>
      <c r="F7" s="91"/>
      <c r="G7" s="91"/>
      <c r="H7" s="91"/>
      <c r="I7" s="91"/>
    </row>
    <row r="8" spans="1:8" ht="9.75" customHeight="1">
      <c r="A8" s="42"/>
      <c r="B8" s="42"/>
      <c r="C8" s="42"/>
      <c r="D8" s="42"/>
      <c r="E8" s="42"/>
      <c r="F8" s="42"/>
      <c r="G8" s="42"/>
      <c r="H8" s="42"/>
    </row>
    <row r="9" spans="1:8" ht="24.75" customHeight="1">
      <c r="A9" s="84" t="s">
        <v>140</v>
      </c>
      <c r="B9" s="88" t="s">
        <v>141</v>
      </c>
      <c r="C9" s="87" t="s">
        <v>142</v>
      </c>
      <c r="D9" s="86" t="s">
        <v>143</v>
      </c>
      <c r="E9" s="86"/>
      <c r="F9" s="86"/>
      <c r="G9" s="86"/>
      <c r="H9" s="86" t="s">
        <v>148</v>
      </c>
    </row>
    <row r="10" spans="1:8" ht="34.5" customHeight="1">
      <c r="A10" s="85"/>
      <c r="B10" s="88"/>
      <c r="C10" s="87"/>
      <c r="D10" s="43" t="s">
        <v>144</v>
      </c>
      <c r="E10" s="43" t="s">
        <v>145</v>
      </c>
      <c r="F10" s="44" t="s">
        <v>146</v>
      </c>
      <c r="G10" s="44" t="s">
        <v>147</v>
      </c>
      <c r="H10" s="86"/>
    </row>
    <row r="11" spans="1:8" ht="24.7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ht="54.75" customHeight="1">
      <c r="A12" s="46">
        <v>1</v>
      </c>
      <c r="B12" s="40" t="s">
        <v>149</v>
      </c>
      <c r="C12" s="48" t="s">
        <v>156</v>
      </c>
      <c r="D12" s="104"/>
      <c r="E12" s="105"/>
      <c r="F12" s="105"/>
      <c r="G12" s="106"/>
      <c r="H12" s="106"/>
    </row>
    <row r="13" spans="1:15" ht="34.5" customHeight="1">
      <c r="A13" s="46">
        <v>2</v>
      </c>
      <c r="B13" s="40" t="s">
        <v>150</v>
      </c>
      <c r="C13" s="22" t="s">
        <v>157</v>
      </c>
      <c r="D13" s="107"/>
      <c r="E13" s="107"/>
      <c r="F13" s="107"/>
      <c r="G13" s="108"/>
      <c r="H13" s="108"/>
      <c r="I13" s="47"/>
      <c r="J13" s="47"/>
      <c r="K13" s="47"/>
      <c r="L13" s="47"/>
      <c r="M13" s="47"/>
      <c r="N13" s="47"/>
      <c r="O13" s="47"/>
    </row>
    <row r="14" spans="1:8" ht="34.5" customHeight="1">
      <c r="A14" s="46">
        <v>3</v>
      </c>
      <c r="B14" s="40" t="s">
        <v>151</v>
      </c>
      <c r="C14" s="48" t="s">
        <v>252</v>
      </c>
      <c r="D14" s="109"/>
      <c r="E14" s="110"/>
      <c r="F14" s="110"/>
      <c r="G14" s="111"/>
      <c r="H14" s="111"/>
    </row>
    <row r="15" spans="1:8" ht="24.75" customHeight="1">
      <c r="A15" s="39"/>
      <c r="B15" s="41"/>
      <c r="C15" s="46" t="s">
        <v>148</v>
      </c>
      <c r="D15" s="104"/>
      <c r="E15" s="112"/>
      <c r="F15" s="112"/>
      <c r="G15" s="106"/>
      <c r="H15" s="106"/>
    </row>
    <row r="16" spans="1:8" ht="78" customHeight="1">
      <c r="A16" s="45">
        <v>4</v>
      </c>
      <c r="B16" s="43" t="s">
        <v>152</v>
      </c>
      <c r="C16" s="72" t="s">
        <v>272</v>
      </c>
      <c r="D16" s="113"/>
      <c r="E16" s="113"/>
      <c r="F16" s="113"/>
      <c r="G16" s="114"/>
      <c r="H16" s="114"/>
    </row>
    <row r="17" spans="1:8" ht="24.75" customHeight="1">
      <c r="A17" s="39"/>
      <c r="B17" s="45"/>
      <c r="C17" s="74" t="s">
        <v>148</v>
      </c>
      <c r="D17" s="115"/>
      <c r="E17" s="116"/>
      <c r="F17" s="116"/>
      <c r="G17" s="106"/>
      <c r="H17" s="106"/>
    </row>
    <row r="18" spans="1:8" ht="34.5" customHeight="1">
      <c r="A18" s="45">
        <v>9</v>
      </c>
      <c r="B18" s="44" t="s">
        <v>153</v>
      </c>
      <c r="C18" s="73" t="s">
        <v>154</v>
      </c>
      <c r="D18" s="117"/>
      <c r="E18" s="113"/>
      <c r="F18" s="113"/>
      <c r="G18" s="106"/>
      <c r="H18" s="106"/>
    </row>
    <row r="19" spans="1:10" ht="34.5" customHeight="1">
      <c r="A19" s="39"/>
      <c r="B19" s="39"/>
      <c r="C19" s="71" t="s">
        <v>155</v>
      </c>
      <c r="D19" s="115"/>
      <c r="E19" s="113"/>
      <c r="F19" s="113"/>
      <c r="G19" s="106"/>
      <c r="H19" s="106"/>
      <c r="J19" s="70"/>
    </row>
  </sheetData>
  <sheetProtection/>
  <mergeCells count="8">
    <mergeCell ref="A9:A10"/>
    <mergeCell ref="D9:G9"/>
    <mergeCell ref="H9:H10"/>
    <mergeCell ref="C9:C10"/>
    <mergeCell ref="B9:B10"/>
    <mergeCell ref="A3:M3"/>
    <mergeCell ref="A5:M5"/>
    <mergeCell ref="A7:I7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691"/>
  <sheetViews>
    <sheetView tabSelected="1" zoomScalePageLayoutView="0" workbookViewId="0" topLeftCell="A432">
      <selection activeCell="L436" sqref="L436"/>
    </sheetView>
  </sheetViews>
  <sheetFormatPr defaultColWidth="9.00390625" defaultRowHeight="12.75"/>
  <cols>
    <col min="1" max="1" width="4.125" style="8" customWidth="1"/>
    <col min="2" max="2" width="9.125" style="8" customWidth="1"/>
    <col min="3" max="3" width="43.00390625" style="8" customWidth="1"/>
    <col min="4" max="4" width="9.25390625" style="8" customWidth="1"/>
    <col min="5" max="5" width="7.125" style="8" customWidth="1"/>
    <col min="6" max="6" width="9.625" style="8" customWidth="1"/>
    <col min="7" max="7" width="8.00390625" style="8" customWidth="1"/>
    <col min="8" max="8" width="8.625" style="8" customWidth="1"/>
    <col min="9" max="9" width="8.75390625" style="8" customWidth="1"/>
    <col min="10" max="10" width="8.875" style="8" customWidth="1"/>
    <col min="11" max="11" width="7.75390625" style="8" customWidth="1"/>
    <col min="12" max="12" width="9.625" style="8" customWidth="1"/>
    <col min="13" max="13" width="12.75390625" style="8" customWidth="1"/>
    <col min="14" max="14" width="12.25390625" style="8" bestFit="1" customWidth="1"/>
    <col min="15" max="22" width="9.125" style="8" customWidth="1"/>
    <col min="23" max="23" width="11.00390625" style="8" customWidth="1"/>
    <col min="24" max="24" width="4.75390625" style="8" customWidth="1"/>
    <col min="25" max="25" width="10.25390625" style="8" bestFit="1" customWidth="1"/>
    <col min="26" max="26" width="10.00390625" style="8" bestFit="1" customWidth="1"/>
    <col min="27" max="28" width="9.125" style="8" customWidth="1"/>
    <col min="29" max="29" width="9.75390625" style="8" bestFit="1" customWidth="1"/>
    <col min="30" max="30" width="15.75390625" style="8" bestFit="1" customWidth="1"/>
    <col min="31" max="16384" width="9.125" style="8" customWidth="1"/>
  </cols>
  <sheetData>
    <row r="2" spans="1:13" s="7" customFormat="1" ht="24.75" customHeight="1">
      <c r="A2" s="99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9.7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4" spans="1:13" ht="24.75" customHeight="1">
      <c r="A4" s="99" t="s">
        <v>40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9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24.75" customHeight="1">
      <c r="A6" s="100" t="s">
        <v>158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9.5" customHeight="1">
      <c r="A8" s="5"/>
      <c r="B8" s="101" t="s">
        <v>35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11"/>
      <c r="B10" s="3"/>
      <c r="C10" s="92" t="s">
        <v>38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15.75" customHeight="1">
      <c r="A11" s="6"/>
      <c r="B11" s="93" t="s">
        <v>0</v>
      </c>
      <c r="C11" s="93" t="s">
        <v>1</v>
      </c>
      <c r="D11" s="93" t="s">
        <v>7</v>
      </c>
      <c r="E11" s="12" t="s">
        <v>15</v>
      </c>
      <c r="F11" s="93" t="s">
        <v>2</v>
      </c>
      <c r="G11" s="118" t="s">
        <v>3</v>
      </c>
      <c r="H11" s="119"/>
      <c r="I11" s="118" t="s">
        <v>292</v>
      </c>
      <c r="J11" s="119"/>
      <c r="K11" s="120" t="s">
        <v>293</v>
      </c>
      <c r="L11" s="121"/>
      <c r="M11" s="122" t="s">
        <v>6</v>
      </c>
    </row>
    <row r="12" spans="1:13" ht="31.5">
      <c r="A12" s="24"/>
      <c r="B12" s="94"/>
      <c r="C12" s="94"/>
      <c r="D12" s="94"/>
      <c r="E12" s="13" t="s">
        <v>16</v>
      </c>
      <c r="F12" s="94"/>
      <c r="G12" s="123" t="s">
        <v>289</v>
      </c>
      <c r="H12" s="124" t="s">
        <v>10</v>
      </c>
      <c r="I12" s="123" t="s">
        <v>289</v>
      </c>
      <c r="J12" s="124" t="s">
        <v>10</v>
      </c>
      <c r="K12" s="123" t="s">
        <v>289</v>
      </c>
      <c r="L12" s="124" t="s">
        <v>9</v>
      </c>
      <c r="M12" s="122" t="s">
        <v>12</v>
      </c>
    </row>
    <row r="13" spans="1:13" ht="15.75">
      <c r="A13" s="6">
        <v>1</v>
      </c>
      <c r="B13" s="2">
        <v>2</v>
      </c>
      <c r="C13" s="2">
        <v>3</v>
      </c>
      <c r="D13" s="2">
        <v>4</v>
      </c>
      <c r="E13" s="13">
        <v>5</v>
      </c>
      <c r="F13" s="2">
        <v>6</v>
      </c>
      <c r="G13" s="122">
        <v>7</v>
      </c>
      <c r="H13" s="125">
        <v>8</v>
      </c>
      <c r="I13" s="122">
        <v>9</v>
      </c>
      <c r="J13" s="125">
        <v>10</v>
      </c>
      <c r="K13" s="122">
        <v>11</v>
      </c>
      <c r="L13" s="125">
        <v>12</v>
      </c>
      <c r="M13" s="122">
        <v>13</v>
      </c>
    </row>
    <row r="14" spans="1:13" ht="34.5" customHeight="1">
      <c r="A14" s="1">
        <v>1</v>
      </c>
      <c r="B14" s="2" t="s">
        <v>87</v>
      </c>
      <c r="C14" s="20" t="s">
        <v>288</v>
      </c>
      <c r="D14" s="2" t="s">
        <v>11</v>
      </c>
      <c r="E14" s="2"/>
      <c r="F14" s="18">
        <v>62</v>
      </c>
      <c r="G14" s="124"/>
      <c r="H14" s="124"/>
      <c r="I14" s="124"/>
      <c r="J14" s="124"/>
      <c r="K14" s="124"/>
      <c r="L14" s="124"/>
      <c r="M14" s="126"/>
    </row>
    <row r="15" spans="1:13" ht="24.75" customHeight="1">
      <c r="A15" s="1"/>
      <c r="B15" s="2"/>
      <c r="C15" s="16" t="s">
        <v>88</v>
      </c>
      <c r="D15" s="2" t="s">
        <v>17</v>
      </c>
      <c r="E15" s="2">
        <f>1.94*0.4</f>
        <v>0.776</v>
      </c>
      <c r="F15" s="18">
        <f>E15*F14</f>
        <v>48.112</v>
      </c>
      <c r="G15" s="124"/>
      <c r="H15" s="124"/>
      <c r="I15" s="124"/>
      <c r="J15" s="124"/>
      <c r="K15" s="124"/>
      <c r="L15" s="124"/>
      <c r="M15" s="127"/>
    </row>
    <row r="16" spans="1:13" ht="24.75" customHeight="1">
      <c r="A16" s="1"/>
      <c r="B16" s="2"/>
      <c r="C16" s="16" t="s">
        <v>89</v>
      </c>
      <c r="D16" s="2" t="s">
        <v>19</v>
      </c>
      <c r="E16" s="2">
        <f>0.0024*0.4</f>
        <v>0.0009599999999999999</v>
      </c>
      <c r="F16" s="18">
        <f>E16*F14</f>
        <v>0.059519999999999997</v>
      </c>
      <c r="G16" s="124"/>
      <c r="H16" s="124"/>
      <c r="I16" s="124"/>
      <c r="J16" s="124"/>
      <c r="K16" s="124"/>
      <c r="L16" s="124"/>
      <c r="M16" s="127"/>
    </row>
    <row r="17" spans="1:13" ht="9.75" customHeight="1">
      <c r="A17" s="1"/>
      <c r="B17" s="2"/>
      <c r="C17" s="17"/>
      <c r="D17" s="2"/>
      <c r="E17" s="2"/>
      <c r="F17" s="2"/>
      <c r="G17" s="122"/>
      <c r="H17" s="125"/>
      <c r="I17" s="122"/>
      <c r="J17" s="125"/>
      <c r="K17" s="122"/>
      <c r="L17" s="125"/>
      <c r="M17" s="122"/>
    </row>
    <row r="18" spans="1:13" ht="54.75" customHeight="1">
      <c r="A18" s="1">
        <v>2</v>
      </c>
      <c r="B18" s="2" t="s">
        <v>87</v>
      </c>
      <c r="C18" s="20" t="s">
        <v>298</v>
      </c>
      <c r="D18" s="2" t="s">
        <v>11</v>
      </c>
      <c r="E18" s="2"/>
      <c r="F18" s="18">
        <v>287</v>
      </c>
      <c r="G18" s="124"/>
      <c r="H18" s="124"/>
      <c r="I18" s="124"/>
      <c r="J18" s="124"/>
      <c r="K18" s="124"/>
      <c r="L18" s="124"/>
      <c r="M18" s="83"/>
    </row>
    <row r="19" spans="1:13" ht="24.75" customHeight="1">
      <c r="A19" s="1"/>
      <c r="B19" s="2"/>
      <c r="C19" s="16" t="s">
        <v>90</v>
      </c>
      <c r="D19" s="2" t="s">
        <v>32</v>
      </c>
      <c r="E19" s="2">
        <v>0.776</v>
      </c>
      <c r="F19" s="18">
        <f>E19*F18</f>
        <v>222.71200000000002</v>
      </c>
      <c r="G19" s="124"/>
      <c r="H19" s="124"/>
      <c r="I19" s="124"/>
      <c r="J19" s="124"/>
      <c r="K19" s="124"/>
      <c r="L19" s="124"/>
      <c r="M19" s="124"/>
    </row>
    <row r="20" spans="1:13" ht="24.75" customHeight="1">
      <c r="A20" s="1"/>
      <c r="B20" s="2"/>
      <c r="C20" s="16" t="s">
        <v>91</v>
      </c>
      <c r="D20" s="2" t="s">
        <v>19</v>
      </c>
      <c r="E20" s="2">
        <f>0.0024*0.4</f>
        <v>0.0009599999999999999</v>
      </c>
      <c r="F20" s="18">
        <f>E20*F18</f>
        <v>0.27552</v>
      </c>
      <c r="G20" s="124"/>
      <c r="H20" s="124"/>
      <c r="I20" s="124"/>
      <c r="J20" s="124"/>
      <c r="K20" s="124"/>
      <c r="L20" s="124"/>
      <c r="M20" s="124"/>
    </row>
    <row r="21" spans="1:13" ht="9.75" customHeight="1">
      <c r="A21" s="1"/>
      <c r="B21" s="2"/>
      <c r="C21" s="17"/>
      <c r="D21" s="2"/>
      <c r="E21" s="2"/>
      <c r="F21" s="2"/>
      <c r="G21" s="122"/>
      <c r="H21" s="125"/>
      <c r="I21" s="122"/>
      <c r="J21" s="125"/>
      <c r="K21" s="122"/>
      <c r="L21" s="125"/>
      <c r="M21" s="122"/>
    </row>
    <row r="22" spans="1:13" ht="34.5" customHeight="1">
      <c r="A22" s="1">
        <v>3</v>
      </c>
      <c r="B22" s="2" t="s">
        <v>36</v>
      </c>
      <c r="C22" s="15" t="s">
        <v>51</v>
      </c>
      <c r="D22" s="2" t="s">
        <v>42</v>
      </c>
      <c r="E22" s="2"/>
      <c r="F22" s="18">
        <v>1377</v>
      </c>
      <c r="G22" s="124"/>
      <c r="H22" s="124"/>
      <c r="I22" s="124"/>
      <c r="J22" s="124"/>
      <c r="K22" s="124"/>
      <c r="L22" s="124"/>
      <c r="M22" s="83"/>
    </row>
    <row r="23" spans="1:13" ht="24.75" customHeight="1">
      <c r="A23" s="1"/>
      <c r="B23" s="2"/>
      <c r="C23" s="4" t="s">
        <v>43</v>
      </c>
      <c r="D23" s="2" t="s">
        <v>44</v>
      </c>
      <c r="E23" s="2">
        <v>0.68</v>
      </c>
      <c r="F23" s="18">
        <f>E23*F22</f>
        <v>936.36</v>
      </c>
      <c r="G23" s="124"/>
      <c r="H23" s="124"/>
      <c r="I23" s="124"/>
      <c r="J23" s="124"/>
      <c r="K23" s="124"/>
      <c r="L23" s="124"/>
      <c r="M23" s="124"/>
    </row>
    <row r="24" spans="1:13" ht="24.75" customHeight="1">
      <c r="A24" s="1"/>
      <c r="B24" s="2"/>
      <c r="C24" s="4" t="s">
        <v>45</v>
      </c>
      <c r="D24" s="2" t="s">
        <v>46</v>
      </c>
      <c r="E24" s="2">
        <v>0.0003</v>
      </c>
      <c r="F24" s="18">
        <f>E24*F22</f>
        <v>0.41309999999999997</v>
      </c>
      <c r="G24" s="124"/>
      <c r="H24" s="124"/>
      <c r="I24" s="124"/>
      <c r="J24" s="124"/>
      <c r="K24" s="124"/>
      <c r="L24" s="124"/>
      <c r="M24" s="124"/>
    </row>
    <row r="25" spans="1:13" ht="24.75" customHeight="1">
      <c r="A25" s="1"/>
      <c r="B25" s="2"/>
      <c r="C25" s="4" t="s">
        <v>47</v>
      </c>
      <c r="D25" s="2" t="s">
        <v>48</v>
      </c>
      <c r="E25" s="2">
        <v>0.251</v>
      </c>
      <c r="F25" s="18">
        <f>E25*F22</f>
        <v>345.627</v>
      </c>
      <c r="G25" s="124"/>
      <c r="H25" s="124"/>
      <c r="I25" s="124"/>
      <c r="J25" s="124"/>
      <c r="K25" s="124"/>
      <c r="L25" s="124"/>
      <c r="M25" s="124"/>
    </row>
    <row r="26" spans="1:13" ht="24.75" customHeight="1">
      <c r="A26" s="1"/>
      <c r="B26" s="2"/>
      <c r="C26" s="4" t="s">
        <v>49</v>
      </c>
      <c r="D26" s="2" t="s">
        <v>48</v>
      </c>
      <c r="E26" s="2">
        <v>0.027</v>
      </c>
      <c r="F26" s="18">
        <f>E26*F22</f>
        <v>37.179</v>
      </c>
      <c r="G26" s="124"/>
      <c r="H26" s="124"/>
      <c r="I26" s="124"/>
      <c r="J26" s="124"/>
      <c r="K26" s="124"/>
      <c r="L26" s="124"/>
      <c r="M26" s="124"/>
    </row>
    <row r="27" spans="1:13" ht="24.75" customHeight="1">
      <c r="A27" s="1"/>
      <c r="B27" s="2"/>
      <c r="C27" s="4" t="s">
        <v>50</v>
      </c>
      <c r="D27" s="2" t="s">
        <v>46</v>
      </c>
      <c r="E27" s="2">
        <v>0.0019</v>
      </c>
      <c r="F27" s="18">
        <f>E27*F22</f>
        <v>2.6163</v>
      </c>
      <c r="G27" s="124"/>
      <c r="H27" s="124"/>
      <c r="I27" s="124"/>
      <c r="J27" s="124"/>
      <c r="K27" s="124"/>
      <c r="L27" s="124"/>
      <c r="M27" s="124"/>
    </row>
    <row r="28" spans="1:13" ht="9.75" customHeight="1">
      <c r="A28" s="1"/>
      <c r="B28" s="2"/>
      <c r="C28" s="17"/>
      <c r="D28" s="2"/>
      <c r="E28" s="2"/>
      <c r="F28" s="2"/>
      <c r="G28" s="122"/>
      <c r="H28" s="125"/>
      <c r="I28" s="122"/>
      <c r="J28" s="125"/>
      <c r="K28" s="122"/>
      <c r="L28" s="125"/>
      <c r="M28" s="122"/>
    </row>
    <row r="29" spans="1:13" ht="49.5" customHeight="1">
      <c r="A29" s="1">
        <v>4</v>
      </c>
      <c r="B29" s="2" t="s">
        <v>41</v>
      </c>
      <c r="C29" s="20" t="s">
        <v>107</v>
      </c>
      <c r="D29" s="2">
        <v>91</v>
      </c>
      <c r="E29" s="2"/>
      <c r="F29" s="18">
        <v>91</v>
      </c>
      <c r="G29" s="124"/>
      <c r="H29" s="124"/>
      <c r="I29" s="124"/>
      <c r="J29" s="124"/>
      <c r="K29" s="124"/>
      <c r="L29" s="124"/>
      <c r="M29" s="83"/>
    </row>
    <row r="30" spans="1:13" ht="24.75" customHeight="1">
      <c r="A30" s="1"/>
      <c r="B30" s="2"/>
      <c r="C30" s="16" t="s">
        <v>88</v>
      </c>
      <c r="D30" s="2" t="s">
        <v>32</v>
      </c>
      <c r="E30" s="2">
        <v>0.776</v>
      </c>
      <c r="F30" s="18">
        <f>E30*F29</f>
        <v>70.616</v>
      </c>
      <c r="G30" s="124"/>
      <c r="H30" s="124"/>
      <c r="I30" s="124"/>
      <c r="J30" s="124"/>
      <c r="K30" s="124"/>
      <c r="L30" s="124"/>
      <c r="M30" s="124"/>
    </row>
    <row r="31" spans="1:13" ht="24.75" customHeight="1">
      <c r="A31" s="1"/>
      <c r="B31" s="2"/>
      <c r="C31" s="16" t="s">
        <v>91</v>
      </c>
      <c r="D31" s="2" t="s">
        <v>19</v>
      </c>
      <c r="E31" s="2">
        <f>0.0024*0.4</f>
        <v>0.0009599999999999999</v>
      </c>
      <c r="F31" s="18">
        <f>E31*F29</f>
        <v>0.08736</v>
      </c>
      <c r="G31" s="124"/>
      <c r="H31" s="124"/>
      <c r="I31" s="124"/>
      <c r="J31" s="124"/>
      <c r="K31" s="124"/>
      <c r="L31" s="124"/>
      <c r="M31" s="124"/>
    </row>
    <row r="32" spans="1:13" ht="9.75" customHeight="1">
      <c r="A32" s="1"/>
      <c r="B32" s="2"/>
      <c r="C32" s="17"/>
      <c r="D32" s="2"/>
      <c r="E32" s="2"/>
      <c r="F32" s="2"/>
      <c r="G32" s="122"/>
      <c r="H32" s="125"/>
      <c r="I32" s="122"/>
      <c r="J32" s="125"/>
      <c r="K32" s="122"/>
      <c r="L32" s="125"/>
      <c r="M32" s="122"/>
    </row>
    <row r="33" spans="1:13" ht="54.75" customHeight="1">
      <c r="A33" s="1">
        <v>5</v>
      </c>
      <c r="B33" s="28" t="s">
        <v>59</v>
      </c>
      <c r="C33" s="20" t="s">
        <v>52</v>
      </c>
      <c r="D33" s="2" t="s">
        <v>14</v>
      </c>
      <c r="E33" s="2"/>
      <c r="F33" s="18">
        <f>F38+F39+F40+F41+F42+F43</f>
        <v>7.640000000000001</v>
      </c>
      <c r="G33" s="124"/>
      <c r="H33" s="124"/>
      <c r="I33" s="124"/>
      <c r="J33" s="124"/>
      <c r="K33" s="124"/>
      <c r="L33" s="124"/>
      <c r="M33" s="83"/>
    </row>
    <row r="34" spans="1:13" ht="24.75" customHeight="1">
      <c r="A34" s="1"/>
      <c r="B34" s="2"/>
      <c r="C34" s="16" t="s">
        <v>37</v>
      </c>
      <c r="D34" s="2" t="s">
        <v>32</v>
      </c>
      <c r="E34" s="2">
        <v>19.4</v>
      </c>
      <c r="F34" s="18">
        <f>E34*F33</f>
        <v>148.216</v>
      </c>
      <c r="G34" s="124"/>
      <c r="H34" s="124"/>
      <c r="I34" s="124"/>
      <c r="J34" s="124"/>
      <c r="K34" s="124"/>
      <c r="L34" s="124"/>
      <c r="M34" s="124"/>
    </row>
    <row r="35" spans="1:13" ht="24.75" customHeight="1">
      <c r="A35" s="1"/>
      <c r="B35" s="2"/>
      <c r="C35" s="16" t="s">
        <v>60</v>
      </c>
      <c r="D35" s="2" t="s">
        <v>61</v>
      </c>
      <c r="E35" s="2">
        <v>2.09</v>
      </c>
      <c r="F35" s="18">
        <f>E35*F33</f>
        <v>15.967600000000001</v>
      </c>
      <c r="G35" s="124"/>
      <c r="H35" s="124"/>
      <c r="I35" s="124"/>
      <c r="J35" s="124"/>
      <c r="K35" s="124"/>
      <c r="L35" s="124"/>
      <c r="M35" s="124"/>
    </row>
    <row r="36" spans="1:13" ht="24.75" customHeight="1">
      <c r="A36" s="1"/>
      <c r="B36" s="2"/>
      <c r="C36" s="16" t="s">
        <v>62</v>
      </c>
      <c r="D36" s="2" t="s">
        <v>61</v>
      </c>
      <c r="E36" s="2">
        <v>0.27</v>
      </c>
      <c r="F36" s="18">
        <f>E36*F33</f>
        <v>2.0628</v>
      </c>
      <c r="G36" s="124"/>
      <c r="H36" s="124"/>
      <c r="I36" s="124"/>
      <c r="J36" s="124"/>
      <c r="K36" s="124"/>
      <c r="L36" s="124"/>
      <c r="M36" s="124"/>
    </row>
    <row r="37" spans="1:13" ht="24.75" customHeight="1">
      <c r="A37" s="1"/>
      <c r="B37" s="2"/>
      <c r="C37" s="16" t="s">
        <v>63</v>
      </c>
      <c r="D37" s="2" t="s">
        <v>19</v>
      </c>
      <c r="E37" s="2">
        <v>0.007</v>
      </c>
      <c r="F37" s="18">
        <f>E37*F33</f>
        <v>0.05348000000000001</v>
      </c>
      <c r="G37" s="124"/>
      <c r="H37" s="124"/>
      <c r="I37" s="124"/>
      <c r="J37" s="124"/>
      <c r="K37" s="124"/>
      <c r="L37" s="124"/>
      <c r="M37" s="124"/>
    </row>
    <row r="38" spans="1:13" ht="24.75" customHeight="1">
      <c r="A38" s="1"/>
      <c r="B38" s="2"/>
      <c r="C38" s="16" t="s">
        <v>53</v>
      </c>
      <c r="D38" s="2" t="s">
        <v>14</v>
      </c>
      <c r="E38" s="2"/>
      <c r="F38" s="18">
        <v>0.14</v>
      </c>
      <c r="G38" s="124"/>
      <c r="H38" s="124"/>
      <c r="I38" s="124"/>
      <c r="J38" s="124"/>
      <c r="K38" s="124"/>
      <c r="L38" s="124"/>
      <c r="M38" s="124"/>
    </row>
    <row r="39" spans="1:13" ht="24.75" customHeight="1">
      <c r="A39" s="1"/>
      <c r="B39" s="2"/>
      <c r="C39" s="16" t="s">
        <v>54</v>
      </c>
      <c r="D39" s="2" t="s">
        <v>14</v>
      </c>
      <c r="E39" s="2"/>
      <c r="F39" s="18">
        <v>1</v>
      </c>
      <c r="G39" s="124"/>
      <c r="H39" s="124"/>
      <c r="I39" s="124"/>
      <c r="J39" s="124"/>
      <c r="K39" s="124"/>
      <c r="L39" s="124"/>
      <c r="M39" s="124"/>
    </row>
    <row r="40" spans="1:13" ht="24.75" customHeight="1">
      <c r="A40" s="1"/>
      <c r="B40" s="2"/>
      <c r="C40" s="16" t="s">
        <v>55</v>
      </c>
      <c r="D40" s="2" t="s">
        <v>14</v>
      </c>
      <c r="E40" s="2"/>
      <c r="F40" s="18">
        <v>2.68</v>
      </c>
      <c r="G40" s="124"/>
      <c r="H40" s="124"/>
      <c r="I40" s="124"/>
      <c r="J40" s="124"/>
      <c r="K40" s="124"/>
      <c r="L40" s="124"/>
      <c r="M40" s="124"/>
    </row>
    <row r="41" spans="1:13" ht="24.75" customHeight="1">
      <c r="A41" s="1"/>
      <c r="B41" s="2"/>
      <c r="C41" s="16" t="s">
        <v>56</v>
      </c>
      <c r="D41" s="2" t="s">
        <v>14</v>
      </c>
      <c r="E41" s="2"/>
      <c r="F41" s="18">
        <v>0.23</v>
      </c>
      <c r="G41" s="124"/>
      <c r="H41" s="124"/>
      <c r="I41" s="124"/>
      <c r="J41" s="124"/>
      <c r="K41" s="124"/>
      <c r="L41" s="124"/>
      <c r="M41" s="124"/>
    </row>
    <row r="42" spans="1:13" ht="24.75" customHeight="1">
      <c r="A42" s="1"/>
      <c r="B42" s="2"/>
      <c r="C42" s="16" t="s">
        <v>57</v>
      </c>
      <c r="D42" s="2" t="s">
        <v>14</v>
      </c>
      <c r="E42" s="2"/>
      <c r="F42" s="18">
        <v>2.4</v>
      </c>
      <c r="G42" s="124"/>
      <c r="H42" s="124"/>
      <c r="I42" s="124"/>
      <c r="J42" s="124"/>
      <c r="K42" s="124"/>
      <c r="L42" s="124"/>
      <c r="M42" s="124"/>
    </row>
    <row r="43" spans="1:13" ht="24.75" customHeight="1">
      <c r="A43" s="1"/>
      <c r="B43" s="2"/>
      <c r="C43" s="16" t="s">
        <v>58</v>
      </c>
      <c r="D43" s="2" t="s">
        <v>14</v>
      </c>
      <c r="E43" s="2"/>
      <c r="F43" s="18">
        <v>1.19</v>
      </c>
      <c r="G43" s="124"/>
      <c r="H43" s="124"/>
      <c r="I43" s="124"/>
      <c r="J43" s="124"/>
      <c r="K43" s="124"/>
      <c r="L43" s="124"/>
      <c r="M43" s="124"/>
    </row>
    <row r="44" spans="1:13" ht="24.75" customHeight="1">
      <c r="A44" s="1"/>
      <c r="B44" s="2"/>
      <c r="C44" s="16" t="s">
        <v>64</v>
      </c>
      <c r="D44" s="2" t="s">
        <v>29</v>
      </c>
      <c r="E44" s="2">
        <v>10</v>
      </c>
      <c r="F44" s="18">
        <f>E44*F33</f>
        <v>76.4</v>
      </c>
      <c r="G44" s="124"/>
      <c r="H44" s="124"/>
      <c r="I44" s="124"/>
      <c r="J44" s="124"/>
      <c r="K44" s="124"/>
      <c r="L44" s="124"/>
      <c r="M44" s="124"/>
    </row>
    <row r="45" spans="1:13" ht="24.75" customHeight="1">
      <c r="A45" s="1"/>
      <c r="B45" s="2"/>
      <c r="C45" s="16" t="s">
        <v>28</v>
      </c>
      <c r="D45" s="2" t="s">
        <v>29</v>
      </c>
      <c r="E45" s="2">
        <v>6.3</v>
      </c>
      <c r="F45" s="18">
        <f>E45*F33</f>
        <v>48.132000000000005</v>
      </c>
      <c r="G45" s="124"/>
      <c r="H45" s="124"/>
      <c r="I45" s="124"/>
      <c r="J45" s="124"/>
      <c r="K45" s="124"/>
      <c r="L45" s="124"/>
      <c r="M45" s="124"/>
    </row>
    <row r="46" spans="1:13" ht="24.75" customHeight="1">
      <c r="A46" s="1"/>
      <c r="B46" s="2"/>
      <c r="C46" s="16" t="s">
        <v>20</v>
      </c>
      <c r="D46" s="2" t="s">
        <v>19</v>
      </c>
      <c r="E46" s="2">
        <v>2.78</v>
      </c>
      <c r="F46" s="18">
        <f>E46*F33</f>
        <v>21.2392</v>
      </c>
      <c r="G46" s="124"/>
      <c r="H46" s="124"/>
      <c r="I46" s="124"/>
      <c r="J46" s="124"/>
      <c r="K46" s="124"/>
      <c r="L46" s="124"/>
      <c r="M46" s="124"/>
    </row>
    <row r="47" spans="1:13" ht="9.75" customHeight="1">
      <c r="A47" s="1"/>
      <c r="B47" s="2"/>
      <c r="C47" s="17"/>
      <c r="D47" s="2"/>
      <c r="E47" s="2"/>
      <c r="F47" s="2"/>
      <c r="G47" s="122"/>
      <c r="H47" s="125"/>
      <c r="I47" s="122"/>
      <c r="J47" s="125"/>
      <c r="K47" s="122"/>
      <c r="L47" s="125"/>
      <c r="M47" s="122"/>
    </row>
    <row r="48" spans="1:13" ht="34.5" customHeight="1">
      <c r="A48" s="1">
        <v>6</v>
      </c>
      <c r="B48" s="2" t="s">
        <v>105</v>
      </c>
      <c r="C48" s="20" t="s">
        <v>106</v>
      </c>
      <c r="D48" s="2" t="s">
        <v>11</v>
      </c>
      <c r="E48" s="2"/>
      <c r="F48" s="18">
        <v>200</v>
      </c>
      <c r="G48" s="124"/>
      <c r="H48" s="124"/>
      <c r="I48" s="124"/>
      <c r="J48" s="124"/>
      <c r="K48" s="124"/>
      <c r="L48" s="124"/>
      <c r="M48" s="128"/>
    </row>
    <row r="49" spans="1:13" ht="24.75" customHeight="1">
      <c r="A49" s="1"/>
      <c r="B49" s="2"/>
      <c r="C49" s="16" t="s">
        <v>27</v>
      </c>
      <c r="D49" s="2" t="s">
        <v>32</v>
      </c>
      <c r="E49" s="2">
        <v>0.539</v>
      </c>
      <c r="F49" s="18">
        <f>E49*F48</f>
        <v>107.80000000000001</v>
      </c>
      <c r="G49" s="124"/>
      <c r="H49" s="124"/>
      <c r="I49" s="124"/>
      <c r="J49" s="124"/>
      <c r="K49" s="124"/>
      <c r="L49" s="124"/>
      <c r="M49" s="124"/>
    </row>
    <row r="50" spans="1:13" ht="24.75" customHeight="1">
      <c r="A50" s="1"/>
      <c r="B50" s="2"/>
      <c r="C50" s="16" t="s">
        <v>18</v>
      </c>
      <c r="D50" s="2" t="s">
        <v>19</v>
      </c>
      <c r="E50" s="2">
        <v>0.0182</v>
      </c>
      <c r="F50" s="18">
        <f>E50*F48</f>
        <v>3.64</v>
      </c>
      <c r="G50" s="124"/>
      <c r="H50" s="124"/>
      <c r="I50" s="124"/>
      <c r="J50" s="124"/>
      <c r="K50" s="124"/>
      <c r="L50" s="124"/>
      <c r="M50" s="124"/>
    </row>
    <row r="51" spans="1:13" ht="24.75" customHeight="1">
      <c r="A51" s="1"/>
      <c r="B51" s="2"/>
      <c r="C51" s="16" t="s">
        <v>109</v>
      </c>
      <c r="D51" s="2" t="s">
        <v>11</v>
      </c>
      <c r="E51" s="2">
        <v>1.05</v>
      </c>
      <c r="F51" s="18">
        <f>E51*F48</f>
        <v>210</v>
      </c>
      <c r="G51" s="124"/>
      <c r="H51" s="124"/>
      <c r="I51" s="124"/>
      <c r="J51" s="124"/>
      <c r="K51" s="124"/>
      <c r="L51" s="124"/>
      <c r="M51" s="124"/>
    </row>
    <row r="52" spans="1:13" ht="24.75" customHeight="1">
      <c r="A52" s="1"/>
      <c r="B52" s="2"/>
      <c r="C52" s="4" t="s">
        <v>108</v>
      </c>
      <c r="D52" s="2" t="s">
        <v>29</v>
      </c>
      <c r="E52" s="2">
        <v>0.042</v>
      </c>
      <c r="F52" s="18">
        <f>E52*F48</f>
        <v>8.4</v>
      </c>
      <c r="G52" s="124"/>
      <c r="H52" s="124"/>
      <c r="I52" s="124"/>
      <c r="J52" s="124"/>
      <c r="K52" s="124"/>
      <c r="L52" s="124"/>
      <c r="M52" s="124"/>
    </row>
    <row r="53" spans="1:13" ht="24.75" customHeight="1">
      <c r="A53" s="1"/>
      <c r="B53" s="2"/>
      <c r="C53" s="16" t="s">
        <v>65</v>
      </c>
      <c r="D53" s="2" t="s">
        <v>19</v>
      </c>
      <c r="E53" s="2">
        <v>0.082</v>
      </c>
      <c r="F53" s="18">
        <f>E53*F48</f>
        <v>16.400000000000002</v>
      </c>
      <c r="G53" s="124"/>
      <c r="H53" s="124"/>
      <c r="I53" s="124"/>
      <c r="J53" s="124"/>
      <c r="K53" s="124"/>
      <c r="L53" s="124"/>
      <c r="M53" s="124"/>
    </row>
    <row r="54" spans="1:13" ht="9.75" customHeight="1">
      <c r="A54" s="1"/>
      <c r="B54" s="2"/>
      <c r="C54" s="17"/>
      <c r="D54" s="2"/>
      <c r="E54" s="2"/>
      <c r="F54" s="2"/>
      <c r="G54" s="122"/>
      <c r="H54" s="125"/>
      <c r="I54" s="122"/>
      <c r="J54" s="125"/>
      <c r="K54" s="122"/>
      <c r="L54" s="125"/>
      <c r="M54" s="122"/>
    </row>
    <row r="55" spans="1:13" ht="34.5" customHeight="1">
      <c r="A55" s="1">
        <v>7</v>
      </c>
      <c r="B55" s="2" t="s">
        <v>105</v>
      </c>
      <c r="C55" s="20" t="s">
        <v>67</v>
      </c>
      <c r="D55" s="2" t="s">
        <v>11</v>
      </c>
      <c r="E55" s="2"/>
      <c r="F55" s="18">
        <v>69</v>
      </c>
      <c r="G55" s="124"/>
      <c r="H55" s="124"/>
      <c r="I55" s="124"/>
      <c r="J55" s="124"/>
      <c r="K55" s="124"/>
      <c r="L55" s="124"/>
      <c r="M55" s="83"/>
    </row>
    <row r="56" spans="1:13" ht="24.75" customHeight="1">
      <c r="A56" s="1"/>
      <c r="B56" s="2"/>
      <c r="C56" s="16" t="s">
        <v>27</v>
      </c>
      <c r="D56" s="2" t="s">
        <v>32</v>
      </c>
      <c r="E56" s="2">
        <v>0.539</v>
      </c>
      <c r="F56" s="18">
        <f>E56*F55</f>
        <v>37.191</v>
      </c>
      <c r="G56" s="124"/>
      <c r="H56" s="124"/>
      <c r="I56" s="124"/>
      <c r="J56" s="124"/>
      <c r="K56" s="124"/>
      <c r="L56" s="124"/>
      <c r="M56" s="124"/>
    </row>
    <row r="57" spans="1:13" ht="24.75" customHeight="1">
      <c r="A57" s="1"/>
      <c r="B57" s="2"/>
      <c r="C57" s="16" t="s">
        <v>18</v>
      </c>
      <c r="D57" s="2" t="s">
        <v>19</v>
      </c>
      <c r="E57" s="2">
        <v>0.0182</v>
      </c>
      <c r="F57" s="18">
        <f>E57*F55</f>
        <v>1.2558</v>
      </c>
      <c r="G57" s="124"/>
      <c r="H57" s="124"/>
      <c r="I57" s="124"/>
      <c r="J57" s="124"/>
      <c r="K57" s="124"/>
      <c r="L57" s="124"/>
      <c r="M57" s="124"/>
    </row>
    <row r="58" spans="1:13" ht="24.75" customHeight="1">
      <c r="A58" s="1"/>
      <c r="B58" s="2"/>
      <c r="C58" s="16" t="s">
        <v>110</v>
      </c>
      <c r="D58" s="2" t="s">
        <v>11</v>
      </c>
      <c r="E58" s="2">
        <v>1.05</v>
      </c>
      <c r="F58" s="18">
        <f>E58*F55</f>
        <v>72.45</v>
      </c>
      <c r="G58" s="124"/>
      <c r="H58" s="124"/>
      <c r="I58" s="124"/>
      <c r="J58" s="124"/>
      <c r="K58" s="124"/>
      <c r="L58" s="124"/>
      <c r="M58" s="124"/>
    </row>
    <row r="59" spans="1:13" ht="24.75" customHeight="1">
      <c r="A59" s="1"/>
      <c r="B59" s="2"/>
      <c r="C59" s="4" t="s">
        <v>108</v>
      </c>
      <c r="D59" s="2" t="s">
        <v>29</v>
      </c>
      <c r="E59" s="2">
        <v>0.042</v>
      </c>
      <c r="F59" s="18">
        <f>E59*F55</f>
        <v>2.898</v>
      </c>
      <c r="G59" s="124"/>
      <c r="H59" s="124"/>
      <c r="I59" s="124"/>
      <c r="J59" s="124"/>
      <c r="K59" s="124"/>
      <c r="L59" s="124"/>
      <c r="M59" s="124"/>
    </row>
    <row r="60" spans="1:13" ht="24.75" customHeight="1">
      <c r="A60" s="1"/>
      <c r="B60" s="2"/>
      <c r="C60" s="16" t="s">
        <v>65</v>
      </c>
      <c r="D60" s="2" t="s">
        <v>19</v>
      </c>
      <c r="E60" s="2">
        <v>0.082</v>
      </c>
      <c r="F60" s="18">
        <f>E60*F55</f>
        <v>5.658</v>
      </c>
      <c r="G60" s="124"/>
      <c r="H60" s="124"/>
      <c r="I60" s="124"/>
      <c r="J60" s="124"/>
      <c r="K60" s="124"/>
      <c r="L60" s="124"/>
      <c r="M60" s="124"/>
    </row>
    <row r="61" spans="1:13" ht="9.75" customHeight="1">
      <c r="A61" s="1"/>
      <c r="B61" s="2"/>
      <c r="C61" s="17"/>
      <c r="D61" s="2"/>
      <c r="E61" s="2"/>
      <c r="F61" s="2"/>
      <c r="G61" s="122"/>
      <c r="H61" s="125"/>
      <c r="I61" s="122"/>
      <c r="J61" s="125"/>
      <c r="K61" s="122"/>
      <c r="L61" s="125"/>
      <c r="M61" s="122"/>
    </row>
    <row r="62" spans="1:13" ht="34.5" customHeight="1">
      <c r="A62" s="1">
        <v>8</v>
      </c>
      <c r="B62" s="30" t="s">
        <v>113</v>
      </c>
      <c r="C62" s="20" t="s">
        <v>68</v>
      </c>
      <c r="D62" s="2" t="s">
        <v>11</v>
      </c>
      <c r="E62" s="2"/>
      <c r="F62" s="2">
        <v>160</v>
      </c>
      <c r="G62" s="122"/>
      <c r="H62" s="125"/>
      <c r="I62" s="122"/>
      <c r="J62" s="125"/>
      <c r="K62" s="122"/>
      <c r="L62" s="125"/>
      <c r="M62" s="125"/>
    </row>
    <row r="63" spans="1:34" ht="24.75" customHeight="1">
      <c r="A63" s="1"/>
      <c r="B63" s="2"/>
      <c r="C63" s="16" t="s">
        <v>27</v>
      </c>
      <c r="D63" s="2" t="s">
        <v>32</v>
      </c>
      <c r="E63" s="2">
        <v>1</v>
      </c>
      <c r="F63" s="2">
        <f>E63*F62</f>
        <v>160</v>
      </c>
      <c r="G63" s="122"/>
      <c r="H63" s="125"/>
      <c r="I63" s="122"/>
      <c r="J63" s="125"/>
      <c r="K63" s="122"/>
      <c r="L63" s="125"/>
      <c r="M63" s="125"/>
      <c r="AH63" s="8">
        <f>M63/F62</f>
        <v>0</v>
      </c>
    </row>
    <row r="64" spans="1:13" ht="24.75" customHeight="1">
      <c r="A64" s="1"/>
      <c r="B64" s="2"/>
      <c r="C64" s="16" t="s">
        <v>18</v>
      </c>
      <c r="D64" s="2" t="s">
        <v>19</v>
      </c>
      <c r="E64" s="2">
        <v>0.04</v>
      </c>
      <c r="F64" s="2">
        <f>E64*F62</f>
        <v>6.4</v>
      </c>
      <c r="G64" s="122"/>
      <c r="H64" s="125"/>
      <c r="I64" s="122"/>
      <c r="J64" s="125"/>
      <c r="K64" s="122"/>
      <c r="L64" s="125"/>
      <c r="M64" s="125"/>
    </row>
    <row r="65" spans="1:13" ht="34.5" customHeight="1">
      <c r="A65" s="1"/>
      <c r="B65" s="2"/>
      <c r="C65" s="16" t="s">
        <v>69</v>
      </c>
      <c r="D65" s="2" t="s">
        <v>11</v>
      </c>
      <c r="E65" s="2">
        <v>1.02</v>
      </c>
      <c r="F65" s="2">
        <f>E65*F62</f>
        <v>163.2</v>
      </c>
      <c r="G65" s="122"/>
      <c r="H65" s="125"/>
      <c r="I65" s="122"/>
      <c r="J65" s="125"/>
      <c r="K65" s="122"/>
      <c r="L65" s="125"/>
      <c r="M65" s="125"/>
    </row>
    <row r="66" spans="1:13" ht="24.75" customHeight="1">
      <c r="A66" s="1"/>
      <c r="B66" s="2"/>
      <c r="C66" s="16" t="s">
        <v>114</v>
      </c>
      <c r="D66" s="2" t="s">
        <v>24</v>
      </c>
      <c r="E66" s="2"/>
      <c r="F66" s="2">
        <v>64</v>
      </c>
      <c r="G66" s="122"/>
      <c r="H66" s="125"/>
      <c r="I66" s="122"/>
      <c r="J66" s="125"/>
      <c r="K66" s="122"/>
      <c r="L66" s="125"/>
      <c r="M66" s="125"/>
    </row>
    <row r="67" spans="1:13" ht="24.75" customHeight="1">
      <c r="A67" s="1"/>
      <c r="B67" s="2"/>
      <c r="C67" s="16" t="s">
        <v>115</v>
      </c>
      <c r="D67" s="2" t="s">
        <v>29</v>
      </c>
      <c r="E67" s="2">
        <v>5</v>
      </c>
      <c r="F67" s="2">
        <f>E67*F62</f>
        <v>800</v>
      </c>
      <c r="G67" s="122"/>
      <c r="H67" s="125"/>
      <c r="I67" s="122"/>
      <c r="J67" s="125"/>
      <c r="K67" s="122"/>
      <c r="L67" s="125"/>
      <c r="M67" s="125"/>
    </row>
    <row r="68" spans="1:13" ht="24.75" customHeight="1">
      <c r="A68" s="1"/>
      <c r="B68" s="2"/>
      <c r="C68" s="16" t="s">
        <v>65</v>
      </c>
      <c r="D68" s="2" t="s">
        <v>19</v>
      </c>
      <c r="E68" s="2">
        <v>0.082</v>
      </c>
      <c r="F68" s="2">
        <f>E68*F62</f>
        <v>13.120000000000001</v>
      </c>
      <c r="G68" s="122"/>
      <c r="H68" s="125"/>
      <c r="I68" s="122"/>
      <c r="J68" s="125"/>
      <c r="K68" s="122"/>
      <c r="L68" s="125"/>
      <c r="M68" s="125"/>
    </row>
    <row r="69" spans="1:13" ht="15" customHeight="1">
      <c r="A69" s="1"/>
      <c r="B69" s="2"/>
      <c r="C69" s="17"/>
      <c r="D69" s="2"/>
      <c r="E69" s="2"/>
      <c r="F69" s="2"/>
      <c r="G69" s="122"/>
      <c r="H69" s="125"/>
      <c r="I69" s="122"/>
      <c r="J69" s="125"/>
      <c r="K69" s="122"/>
      <c r="L69" s="125"/>
      <c r="M69" s="122"/>
    </row>
    <row r="70" spans="1:13" ht="34.5" customHeight="1">
      <c r="A70" s="1">
        <v>9</v>
      </c>
      <c r="B70" s="2" t="s">
        <v>92</v>
      </c>
      <c r="C70" s="15" t="s">
        <v>104</v>
      </c>
      <c r="D70" s="2" t="s">
        <v>24</v>
      </c>
      <c r="E70" s="2"/>
      <c r="F70" s="18">
        <f>152*2+160*3</f>
        <v>784</v>
      </c>
      <c r="G70" s="124"/>
      <c r="H70" s="124"/>
      <c r="I70" s="124"/>
      <c r="J70" s="124"/>
      <c r="K70" s="124"/>
      <c r="L70" s="124"/>
      <c r="M70" s="83"/>
    </row>
    <row r="71" spans="1:13" ht="19.5" customHeight="1">
      <c r="A71" s="1"/>
      <c r="B71" s="2"/>
      <c r="C71" s="4" t="s">
        <v>93</v>
      </c>
      <c r="D71" s="2" t="s">
        <v>17</v>
      </c>
      <c r="E71" s="2">
        <v>0.022</v>
      </c>
      <c r="F71" s="18">
        <f>E71*F70</f>
        <v>17.247999999999998</v>
      </c>
      <c r="G71" s="124"/>
      <c r="H71" s="124"/>
      <c r="I71" s="124"/>
      <c r="J71" s="124"/>
      <c r="K71" s="124"/>
      <c r="L71" s="124"/>
      <c r="M71" s="124"/>
    </row>
    <row r="72" spans="1:13" ht="19.5" customHeight="1">
      <c r="A72" s="1"/>
      <c r="B72" s="2"/>
      <c r="C72" s="4" t="s">
        <v>94</v>
      </c>
      <c r="D72" s="2" t="s">
        <v>61</v>
      </c>
      <c r="E72" s="2">
        <v>0.022</v>
      </c>
      <c r="F72" s="18">
        <f>E72*F70</f>
        <v>17.247999999999998</v>
      </c>
      <c r="G72" s="124"/>
      <c r="H72" s="124"/>
      <c r="I72" s="124"/>
      <c r="J72" s="124"/>
      <c r="K72" s="124"/>
      <c r="L72" s="124"/>
      <c r="M72" s="124"/>
    </row>
    <row r="73" spans="1:13" ht="15" customHeight="1">
      <c r="A73" s="1"/>
      <c r="B73" s="2"/>
      <c r="C73" s="17"/>
      <c r="D73" s="2"/>
      <c r="E73" s="2"/>
      <c r="F73" s="2"/>
      <c r="G73" s="122"/>
      <c r="H73" s="125"/>
      <c r="I73" s="122"/>
      <c r="J73" s="125"/>
      <c r="K73" s="122"/>
      <c r="L73" s="125"/>
      <c r="M73" s="122"/>
    </row>
    <row r="74" spans="1:13" ht="54.75" customHeight="1">
      <c r="A74" s="1">
        <v>10</v>
      </c>
      <c r="B74" s="2" t="s">
        <v>66</v>
      </c>
      <c r="C74" s="29" t="s">
        <v>294</v>
      </c>
      <c r="D74" s="2" t="s">
        <v>11</v>
      </c>
      <c r="E74" s="2"/>
      <c r="F74" s="18">
        <v>240</v>
      </c>
      <c r="G74" s="124"/>
      <c r="H74" s="124"/>
      <c r="I74" s="124"/>
      <c r="J74" s="124"/>
      <c r="K74" s="124"/>
      <c r="L74" s="124"/>
      <c r="M74" s="83"/>
    </row>
    <row r="75" spans="1:13" ht="24.75" customHeight="1">
      <c r="A75" s="1"/>
      <c r="B75" s="2"/>
      <c r="C75" s="16" t="s">
        <v>27</v>
      </c>
      <c r="D75" s="2" t="s">
        <v>32</v>
      </c>
      <c r="E75" s="2">
        <v>1.17</v>
      </c>
      <c r="F75" s="18">
        <f>E75*F74</f>
        <v>280.79999999999995</v>
      </c>
      <c r="G75" s="124"/>
      <c r="H75" s="124"/>
      <c r="I75" s="124"/>
      <c r="J75" s="124"/>
      <c r="K75" s="124"/>
      <c r="L75" s="124"/>
      <c r="M75" s="124"/>
    </row>
    <row r="76" spans="1:13" ht="24.75" customHeight="1">
      <c r="A76" s="1"/>
      <c r="B76" s="2"/>
      <c r="C76" s="16" t="s">
        <v>18</v>
      </c>
      <c r="D76" s="2" t="s">
        <v>19</v>
      </c>
      <c r="E76" s="2">
        <v>0.04</v>
      </c>
      <c r="F76" s="18">
        <f>E76*F74</f>
        <v>9.6</v>
      </c>
      <c r="G76" s="124"/>
      <c r="H76" s="124"/>
      <c r="I76" s="124"/>
      <c r="J76" s="124"/>
      <c r="K76" s="124"/>
      <c r="L76" s="124"/>
      <c r="M76" s="124"/>
    </row>
    <row r="77" spans="1:13" ht="24.75" customHeight="1">
      <c r="A77" s="1"/>
      <c r="B77" s="2"/>
      <c r="C77" s="16" t="s">
        <v>95</v>
      </c>
      <c r="D77" s="2" t="s">
        <v>11</v>
      </c>
      <c r="E77" s="2">
        <v>1.05</v>
      </c>
      <c r="F77" s="18">
        <f>E77*F74</f>
        <v>252</v>
      </c>
      <c r="G77" s="124"/>
      <c r="H77" s="124"/>
      <c r="I77" s="124"/>
      <c r="J77" s="124"/>
      <c r="K77" s="124"/>
      <c r="L77" s="124"/>
      <c r="M77" s="124"/>
    </row>
    <row r="78" spans="1:13" ht="24.75" customHeight="1">
      <c r="A78" s="1"/>
      <c r="B78" s="2"/>
      <c r="C78" s="16" t="s">
        <v>99</v>
      </c>
      <c r="D78" s="2" t="s">
        <v>24</v>
      </c>
      <c r="E78" s="2"/>
      <c r="F78" s="18">
        <v>152</v>
      </c>
      <c r="G78" s="124"/>
      <c r="H78" s="124"/>
      <c r="I78" s="124"/>
      <c r="J78" s="124"/>
      <c r="K78" s="124"/>
      <c r="L78" s="124"/>
      <c r="M78" s="124"/>
    </row>
    <row r="79" spans="1:13" ht="24.75" customHeight="1">
      <c r="A79" s="1"/>
      <c r="B79" s="2"/>
      <c r="C79" s="16" t="s">
        <v>100</v>
      </c>
      <c r="D79" s="2" t="s">
        <v>24</v>
      </c>
      <c r="E79" s="2"/>
      <c r="F79" s="18">
        <v>160</v>
      </c>
      <c r="G79" s="124"/>
      <c r="H79" s="124"/>
      <c r="I79" s="124"/>
      <c r="J79" s="124"/>
      <c r="K79" s="124"/>
      <c r="L79" s="124"/>
      <c r="M79" s="124"/>
    </row>
    <row r="80" spans="1:13" ht="24.75" customHeight="1">
      <c r="A80" s="1"/>
      <c r="B80" s="2"/>
      <c r="C80" s="16" t="s">
        <v>65</v>
      </c>
      <c r="D80" s="2" t="s">
        <v>19</v>
      </c>
      <c r="E80" s="2">
        <v>0.082</v>
      </c>
      <c r="F80" s="18">
        <f>E80*F74</f>
        <v>19.68</v>
      </c>
      <c r="G80" s="124"/>
      <c r="H80" s="124"/>
      <c r="I80" s="124"/>
      <c r="J80" s="124"/>
      <c r="K80" s="124"/>
      <c r="L80" s="124"/>
      <c r="M80" s="124"/>
    </row>
    <row r="81" spans="1:13" ht="15" customHeight="1">
      <c r="A81" s="1"/>
      <c r="B81" s="2"/>
      <c r="C81" s="17"/>
      <c r="D81" s="2"/>
      <c r="E81" s="2"/>
      <c r="F81" s="2"/>
      <c r="G81" s="122"/>
      <c r="H81" s="125"/>
      <c r="I81" s="122"/>
      <c r="J81" s="125"/>
      <c r="K81" s="122"/>
      <c r="L81" s="125"/>
      <c r="M81" s="122"/>
    </row>
    <row r="82" spans="1:13" ht="54.75" customHeight="1">
      <c r="A82" s="1">
        <v>11</v>
      </c>
      <c r="B82" s="30" t="s">
        <v>96</v>
      </c>
      <c r="C82" s="25" t="s">
        <v>70</v>
      </c>
      <c r="D82" s="2" t="s">
        <v>24</v>
      </c>
      <c r="E82" s="2"/>
      <c r="F82" s="2">
        <v>178</v>
      </c>
      <c r="G82" s="122"/>
      <c r="H82" s="125"/>
      <c r="I82" s="129"/>
      <c r="J82" s="125"/>
      <c r="K82" s="122"/>
      <c r="L82" s="125"/>
      <c r="M82" s="128"/>
    </row>
    <row r="83" spans="1:13" ht="15" customHeight="1">
      <c r="A83" s="1"/>
      <c r="B83" s="2"/>
      <c r="C83" s="17"/>
      <c r="D83" s="2"/>
      <c r="E83" s="2"/>
      <c r="F83" s="2"/>
      <c r="G83" s="122"/>
      <c r="H83" s="125"/>
      <c r="I83" s="129"/>
      <c r="J83" s="125"/>
      <c r="K83" s="122"/>
      <c r="L83" s="125"/>
      <c r="M83" s="128"/>
    </row>
    <row r="84" spans="1:13" ht="54.75" customHeight="1">
      <c r="A84" s="1">
        <v>12</v>
      </c>
      <c r="B84" s="30" t="s">
        <v>96</v>
      </c>
      <c r="C84" s="25" t="s">
        <v>71</v>
      </c>
      <c r="D84" s="2" t="s">
        <v>24</v>
      </c>
      <c r="E84" s="2"/>
      <c r="F84" s="2">
        <v>4</v>
      </c>
      <c r="G84" s="122"/>
      <c r="H84" s="125"/>
      <c r="I84" s="129"/>
      <c r="J84" s="125"/>
      <c r="K84" s="122"/>
      <c r="L84" s="125"/>
      <c r="M84" s="128"/>
    </row>
    <row r="85" spans="1:13" ht="15" customHeight="1">
      <c r="A85" s="1"/>
      <c r="B85" s="2"/>
      <c r="C85" s="17"/>
      <c r="D85" s="2"/>
      <c r="E85" s="2"/>
      <c r="F85" s="2"/>
      <c r="G85" s="122"/>
      <c r="H85" s="125"/>
      <c r="I85" s="122"/>
      <c r="J85" s="125"/>
      <c r="K85" s="122"/>
      <c r="L85" s="125"/>
      <c r="M85" s="122"/>
    </row>
    <row r="86" spans="1:13" ht="54.75" customHeight="1">
      <c r="A86" s="1">
        <v>13</v>
      </c>
      <c r="B86" s="30" t="s">
        <v>96</v>
      </c>
      <c r="C86" s="25" t="s">
        <v>72</v>
      </c>
      <c r="D86" s="2" t="s">
        <v>24</v>
      </c>
      <c r="E86" s="2"/>
      <c r="F86" s="2">
        <v>1</v>
      </c>
      <c r="G86" s="122"/>
      <c r="H86" s="125"/>
      <c r="I86" s="124"/>
      <c r="J86" s="125"/>
      <c r="K86" s="122"/>
      <c r="L86" s="125"/>
      <c r="M86" s="130"/>
    </row>
    <row r="87" spans="1:13" ht="15" customHeight="1">
      <c r="A87" s="1"/>
      <c r="B87" s="2"/>
      <c r="C87" s="17"/>
      <c r="D87" s="2"/>
      <c r="E87" s="2"/>
      <c r="F87" s="2"/>
      <c r="G87" s="122"/>
      <c r="H87" s="125"/>
      <c r="I87" s="122"/>
      <c r="J87" s="125"/>
      <c r="K87" s="122"/>
      <c r="L87" s="125"/>
      <c r="M87" s="122"/>
    </row>
    <row r="88" spans="1:13" ht="45" customHeight="1">
      <c r="A88" s="1">
        <v>14</v>
      </c>
      <c r="B88" s="2" t="s">
        <v>97</v>
      </c>
      <c r="C88" s="25" t="s">
        <v>73</v>
      </c>
      <c r="D88" s="2" t="s">
        <v>30</v>
      </c>
      <c r="E88" s="2"/>
      <c r="F88" s="31">
        <v>110</v>
      </c>
      <c r="G88" s="124"/>
      <c r="H88" s="124"/>
      <c r="I88" s="124"/>
      <c r="J88" s="124"/>
      <c r="K88" s="124"/>
      <c r="L88" s="124"/>
      <c r="M88" s="83"/>
    </row>
    <row r="89" spans="1:13" ht="24.75" customHeight="1">
      <c r="A89" s="1"/>
      <c r="B89" s="2"/>
      <c r="C89" s="4" t="s">
        <v>25</v>
      </c>
      <c r="D89" s="2" t="s">
        <v>17</v>
      </c>
      <c r="E89" s="2">
        <v>6.87</v>
      </c>
      <c r="F89" s="31">
        <f>E89*F88</f>
        <v>755.7</v>
      </c>
      <c r="G89" s="124"/>
      <c r="H89" s="124"/>
      <c r="I89" s="124"/>
      <c r="J89" s="124"/>
      <c r="K89" s="124"/>
      <c r="L89" s="124"/>
      <c r="M89" s="124"/>
    </row>
    <row r="90" spans="1:13" ht="24.75" customHeight="1">
      <c r="A90" s="1"/>
      <c r="B90" s="2"/>
      <c r="C90" s="4" t="s">
        <v>18</v>
      </c>
      <c r="D90" s="2" t="s">
        <v>19</v>
      </c>
      <c r="E90" s="2">
        <v>0.85</v>
      </c>
      <c r="F90" s="31">
        <f>E90*F88</f>
        <v>93.5</v>
      </c>
      <c r="G90" s="124"/>
      <c r="H90" s="124"/>
      <c r="I90" s="124"/>
      <c r="J90" s="124"/>
      <c r="K90" s="124"/>
      <c r="L90" s="124"/>
      <c r="M90" s="124"/>
    </row>
    <row r="91" spans="1:13" ht="24.75" customHeight="1">
      <c r="A91" s="1"/>
      <c r="B91" s="2"/>
      <c r="C91" s="4" t="s">
        <v>31</v>
      </c>
      <c r="D91" s="2" t="s">
        <v>13</v>
      </c>
      <c r="E91" s="2">
        <v>0.22</v>
      </c>
      <c r="F91" s="31">
        <f>E91*F88</f>
        <v>24.2</v>
      </c>
      <c r="G91" s="124"/>
      <c r="H91" s="124"/>
      <c r="I91" s="124"/>
      <c r="J91" s="124"/>
      <c r="K91" s="124"/>
      <c r="L91" s="124"/>
      <c r="M91" s="124"/>
    </row>
    <row r="92" spans="1:13" ht="24.75" customHeight="1">
      <c r="A92" s="1"/>
      <c r="B92" s="2"/>
      <c r="C92" s="4" t="s">
        <v>74</v>
      </c>
      <c r="D92" s="2" t="s">
        <v>24</v>
      </c>
      <c r="E92" s="2">
        <v>404</v>
      </c>
      <c r="F92" s="31">
        <f>E92*F88</f>
        <v>44440</v>
      </c>
      <c r="G92" s="124"/>
      <c r="H92" s="124"/>
      <c r="I92" s="124"/>
      <c r="J92" s="124"/>
      <c r="K92" s="124"/>
      <c r="L92" s="124"/>
      <c r="M92" s="124"/>
    </row>
    <row r="93" spans="1:13" ht="24.75" customHeight="1">
      <c r="A93" s="1"/>
      <c r="B93" s="2"/>
      <c r="C93" s="4" t="s">
        <v>98</v>
      </c>
      <c r="D93" s="2" t="s">
        <v>14</v>
      </c>
      <c r="E93" s="2">
        <v>0.01</v>
      </c>
      <c r="F93" s="31">
        <f>E93*F88</f>
        <v>1.1</v>
      </c>
      <c r="G93" s="124"/>
      <c r="H93" s="124"/>
      <c r="I93" s="124"/>
      <c r="J93" s="124"/>
      <c r="K93" s="124"/>
      <c r="L93" s="124"/>
      <c r="M93" s="124"/>
    </row>
    <row r="94" spans="1:13" ht="24.75" customHeight="1">
      <c r="A94" s="1"/>
      <c r="B94" s="2"/>
      <c r="C94" s="4" t="s">
        <v>20</v>
      </c>
      <c r="D94" s="2" t="s">
        <v>30</v>
      </c>
      <c r="E94" s="2">
        <v>0.06</v>
      </c>
      <c r="F94" s="31">
        <f>E94*F88</f>
        <v>6.6</v>
      </c>
      <c r="G94" s="124"/>
      <c r="H94" s="124"/>
      <c r="I94" s="124"/>
      <c r="J94" s="124"/>
      <c r="K94" s="124"/>
      <c r="L94" s="124"/>
      <c r="M94" s="124"/>
    </row>
    <row r="95" spans="1:13" ht="15" customHeight="1">
      <c r="A95" s="1"/>
      <c r="B95" s="2"/>
      <c r="C95" s="17"/>
      <c r="D95" s="2"/>
      <c r="E95" s="2"/>
      <c r="F95" s="2"/>
      <c r="G95" s="122"/>
      <c r="H95" s="125"/>
      <c r="I95" s="122"/>
      <c r="J95" s="125"/>
      <c r="K95" s="122"/>
      <c r="L95" s="125"/>
      <c r="M95" s="122"/>
    </row>
    <row r="96" spans="1:34" ht="45" customHeight="1">
      <c r="A96" s="1">
        <v>15</v>
      </c>
      <c r="B96" s="2" t="s">
        <v>118</v>
      </c>
      <c r="C96" s="20" t="s">
        <v>117</v>
      </c>
      <c r="D96" s="2" t="s">
        <v>11</v>
      </c>
      <c r="E96" s="2"/>
      <c r="F96" s="2">
        <v>600</v>
      </c>
      <c r="G96" s="122"/>
      <c r="H96" s="125"/>
      <c r="I96" s="122"/>
      <c r="J96" s="125"/>
      <c r="K96" s="122"/>
      <c r="L96" s="125"/>
      <c r="M96" s="131"/>
      <c r="AH96" s="8">
        <f>1/0.35/0.15</f>
        <v>19.047619047619047</v>
      </c>
    </row>
    <row r="97" spans="1:13" ht="24.75" customHeight="1">
      <c r="A97" s="1"/>
      <c r="B97" s="2"/>
      <c r="C97" s="16" t="s">
        <v>93</v>
      </c>
      <c r="D97" s="2" t="s">
        <v>17</v>
      </c>
      <c r="E97" s="2">
        <v>2.75</v>
      </c>
      <c r="F97" s="2">
        <f>E97*F96</f>
        <v>1650</v>
      </c>
      <c r="G97" s="122"/>
      <c r="H97" s="125"/>
      <c r="I97" s="122"/>
      <c r="J97" s="125"/>
      <c r="K97" s="122"/>
      <c r="L97" s="125"/>
      <c r="M97" s="125"/>
    </row>
    <row r="98" spans="1:34" ht="24.75" customHeight="1">
      <c r="A98" s="1"/>
      <c r="B98" s="2"/>
      <c r="C98" s="4" t="s">
        <v>18</v>
      </c>
      <c r="D98" s="2" t="s">
        <v>19</v>
      </c>
      <c r="E98" s="2">
        <v>0.024</v>
      </c>
      <c r="F98" s="2">
        <f>E98*F96</f>
        <v>14.4</v>
      </c>
      <c r="G98" s="122"/>
      <c r="H98" s="125"/>
      <c r="I98" s="122"/>
      <c r="J98" s="125"/>
      <c r="K98" s="122"/>
      <c r="L98" s="125"/>
      <c r="M98" s="125"/>
      <c r="AH98" s="8" t="e">
        <f>F1061344</f>
        <v>#NAME?</v>
      </c>
    </row>
    <row r="99" spans="1:13" ht="24.75" customHeight="1">
      <c r="A99" s="1"/>
      <c r="B99" s="2"/>
      <c r="C99" s="16" t="s">
        <v>119</v>
      </c>
      <c r="D99" s="2" t="s">
        <v>24</v>
      </c>
      <c r="E99" s="19">
        <v>50.4</v>
      </c>
      <c r="F99" s="2">
        <f>E99*F96</f>
        <v>30240</v>
      </c>
      <c r="G99" s="122"/>
      <c r="H99" s="125"/>
      <c r="I99" s="122"/>
      <c r="J99" s="125"/>
      <c r="K99" s="122"/>
      <c r="L99" s="125"/>
      <c r="M99" s="125"/>
    </row>
    <row r="100" spans="1:13" ht="24.75" customHeight="1">
      <c r="A100" s="1"/>
      <c r="B100" s="2"/>
      <c r="C100" s="16" t="s">
        <v>120</v>
      </c>
      <c r="D100" s="2" t="s">
        <v>13</v>
      </c>
      <c r="E100" s="2">
        <v>0.02</v>
      </c>
      <c r="F100" s="2">
        <f>E100*F96</f>
        <v>12</v>
      </c>
      <c r="G100" s="122"/>
      <c r="H100" s="125"/>
      <c r="I100" s="122"/>
      <c r="J100" s="125"/>
      <c r="K100" s="122"/>
      <c r="L100" s="125"/>
      <c r="M100" s="125"/>
    </row>
    <row r="101" spans="1:13" ht="24.75" customHeight="1">
      <c r="A101" s="1"/>
      <c r="B101" s="2"/>
      <c r="C101" s="16" t="s">
        <v>116</v>
      </c>
      <c r="D101" s="2" t="s">
        <v>19</v>
      </c>
      <c r="E101" s="2">
        <v>0.24</v>
      </c>
      <c r="F101" s="2">
        <f>E101*F96</f>
        <v>144</v>
      </c>
      <c r="G101" s="122"/>
      <c r="H101" s="125"/>
      <c r="I101" s="122"/>
      <c r="J101" s="125"/>
      <c r="K101" s="122"/>
      <c r="L101" s="125"/>
      <c r="M101" s="125"/>
    </row>
    <row r="102" spans="1:13" ht="15" customHeight="1">
      <c r="A102" s="1"/>
      <c r="B102" s="2"/>
      <c r="C102" s="17"/>
      <c r="D102" s="2"/>
      <c r="E102" s="2"/>
      <c r="F102" s="2"/>
      <c r="G102" s="122"/>
      <c r="H102" s="125"/>
      <c r="I102" s="122"/>
      <c r="J102" s="125"/>
      <c r="K102" s="122"/>
      <c r="L102" s="125"/>
      <c r="M102" s="122"/>
    </row>
    <row r="103" spans="1:13" ht="54.75" customHeight="1">
      <c r="A103" s="1">
        <v>16</v>
      </c>
      <c r="B103" s="30" t="s">
        <v>96</v>
      </c>
      <c r="C103" s="25" t="s">
        <v>121</v>
      </c>
      <c r="D103" s="2" t="s">
        <v>33</v>
      </c>
      <c r="E103" s="2"/>
      <c r="F103" s="2">
        <v>40</v>
      </c>
      <c r="G103" s="122"/>
      <c r="H103" s="125"/>
      <c r="I103" s="122"/>
      <c r="J103" s="125"/>
      <c r="K103" s="122"/>
      <c r="L103" s="125"/>
      <c r="M103" s="128"/>
    </row>
    <row r="104" spans="1:13" ht="15" customHeight="1">
      <c r="A104" s="1"/>
      <c r="B104" s="2"/>
      <c r="C104" s="17"/>
      <c r="D104" s="2"/>
      <c r="E104" s="2"/>
      <c r="F104" s="2"/>
      <c r="G104" s="122"/>
      <c r="H104" s="125"/>
      <c r="I104" s="122"/>
      <c r="J104" s="125"/>
      <c r="K104" s="122"/>
      <c r="L104" s="125"/>
      <c r="M104" s="128"/>
    </row>
    <row r="105" spans="1:13" ht="54.75" customHeight="1">
      <c r="A105" s="1">
        <v>17</v>
      </c>
      <c r="B105" s="30" t="s">
        <v>96</v>
      </c>
      <c r="C105" s="25" t="s">
        <v>122</v>
      </c>
      <c r="D105" s="2" t="s">
        <v>24</v>
      </c>
      <c r="E105" s="2"/>
      <c r="F105" s="2">
        <v>4</v>
      </c>
      <c r="G105" s="122"/>
      <c r="H105" s="125"/>
      <c r="I105" s="122"/>
      <c r="J105" s="125"/>
      <c r="K105" s="122"/>
      <c r="L105" s="125"/>
      <c r="M105" s="128"/>
    </row>
    <row r="106" spans="1:13" ht="24.75" customHeight="1">
      <c r="A106" s="1"/>
      <c r="B106" s="2"/>
      <c r="C106" s="17"/>
      <c r="D106" s="2"/>
      <c r="E106" s="2"/>
      <c r="F106" s="2"/>
      <c r="G106" s="122"/>
      <c r="H106" s="125"/>
      <c r="I106" s="122"/>
      <c r="J106" s="125"/>
      <c r="K106" s="122"/>
      <c r="L106" s="125"/>
      <c r="M106" s="122"/>
    </row>
    <row r="107" spans="1:13" ht="54.75" customHeight="1">
      <c r="A107" s="1">
        <v>18</v>
      </c>
      <c r="B107" s="2" t="s">
        <v>36</v>
      </c>
      <c r="C107" s="25" t="s">
        <v>111</v>
      </c>
      <c r="D107" s="2" t="s">
        <v>42</v>
      </c>
      <c r="E107" s="2"/>
      <c r="F107" s="18">
        <v>789</v>
      </c>
      <c r="G107" s="124"/>
      <c r="H107" s="124"/>
      <c r="I107" s="124"/>
      <c r="J107" s="124"/>
      <c r="K107" s="124"/>
      <c r="L107" s="124"/>
      <c r="M107" s="83"/>
    </row>
    <row r="108" spans="1:13" ht="24.75" customHeight="1">
      <c r="A108" s="1"/>
      <c r="B108" s="2"/>
      <c r="C108" s="4" t="s">
        <v>43</v>
      </c>
      <c r="D108" s="2" t="s">
        <v>44</v>
      </c>
      <c r="E108" s="2">
        <v>0.68</v>
      </c>
      <c r="F108" s="18">
        <f>E108*F107</f>
        <v>536.52</v>
      </c>
      <c r="G108" s="124"/>
      <c r="H108" s="124"/>
      <c r="I108" s="124"/>
      <c r="J108" s="124"/>
      <c r="K108" s="124"/>
      <c r="L108" s="124"/>
      <c r="M108" s="124"/>
    </row>
    <row r="109" spans="1:13" ht="24.75" customHeight="1">
      <c r="A109" s="1"/>
      <c r="B109" s="2"/>
      <c r="C109" s="4" t="s">
        <v>45</v>
      </c>
      <c r="D109" s="2" t="s">
        <v>46</v>
      </c>
      <c r="E109" s="2">
        <v>0.0003</v>
      </c>
      <c r="F109" s="18">
        <f>E109*F107</f>
        <v>0.23669999999999997</v>
      </c>
      <c r="G109" s="124"/>
      <c r="H109" s="124"/>
      <c r="I109" s="124"/>
      <c r="J109" s="124"/>
      <c r="K109" s="124"/>
      <c r="L109" s="124"/>
      <c r="M109" s="124"/>
    </row>
    <row r="110" spans="1:13" ht="24.75" customHeight="1">
      <c r="A110" s="1"/>
      <c r="B110" s="2"/>
      <c r="C110" s="4" t="s">
        <v>47</v>
      </c>
      <c r="D110" s="2" t="s">
        <v>48</v>
      </c>
      <c r="E110" s="2">
        <v>0.251</v>
      </c>
      <c r="F110" s="18">
        <f>E110*F107</f>
        <v>198.039</v>
      </c>
      <c r="G110" s="124"/>
      <c r="H110" s="124"/>
      <c r="I110" s="124"/>
      <c r="J110" s="124"/>
      <c r="K110" s="124"/>
      <c r="L110" s="124"/>
      <c r="M110" s="124"/>
    </row>
    <row r="111" spans="1:13" ht="24.75" customHeight="1">
      <c r="A111" s="1"/>
      <c r="B111" s="2"/>
      <c r="C111" s="4" t="s">
        <v>49</v>
      </c>
      <c r="D111" s="2" t="s">
        <v>48</v>
      </c>
      <c r="E111" s="2">
        <v>0.027</v>
      </c>
      <c r="F111" s="18">
        <f>E111*F107</f>
        <v>21.303</v>
      </c>
      <c r="G111" s="124"/>
      <c r="H111" s="124"/>
      <c r="I111" s="124"/>
      <c r="J111" s="124"/>
      <c r="K111" s="124"/>
      <c r="L111" s="124"/>
      <c r="M111" s="124"/>
    </row>
    <row r="112" spans="1:13" ht="24.75" customHeight="1">
      <c r="A112" s="1"/>
      <c r="B112" s="2"/>
      <c r="C112" s="4" t="s">
        <v>50</v>
      </c>
      <c r="D112" s="2" t="s">
        <v>46</v>
      </c>
      <c r="E112" s="2">
        <v>0.0019</v>
      </c>
      <c r="F112" s="18">
        <f>E112*F107</f>
        <v>1.4991</v>
      </c>
      <c r="G112" s="124"/>
      <c r="H112" s="124"/>
      <c r="I112" s="124"/>
      <c r="J112" s="124"/>
      <c r="K112" s="124"/>
      <c r="L112" s="124"/>
      <c r="M112" s="124"/>
    </row>
    <row r="113" spans="1:13" ht="15" customHeight="1">
      <c r="A113" s="1"/>
      <c r="B113" s="2"/>
      <c r="C113" s="17"/>
      <c r="D113" s="2"/>
      <c r="E113" s="2"/>
      <c r="F113" s="2"/>
      <c r="G113" s="122"/>
      <c r="H113" s="125"/>
      <c r="I113" s="122"/>
      <c r="J113" s="125"/>
      <c r="K113" s="122"/>
      <c r="L113" s="125"/>
      <c r="M113" s="122"/>
    </row>
    <row r="114" spans="1:13" ht="45" customHeight="1">
      <c r="A114" s="1">
        <v>19</v>
      </c>
      <c r="B114" s="2" t="s">
        <v>101</v>
      </c>
      <c r="C114" s="20" t="s">
        <v>112</v>
      </c>
      <c r="D114" s="2" t="s">
        <v>11</v>
      </c>
      <c r="E114" s="2"/>
      <c r="F114" s="31">
        <v>600</v>
      </c>
      <c r="G114" s="124"/>
      <c r="H114" s="124"/>
      <c r="I114" s="124"/>
      <c r="J114" s="124"/>
      <c r="K114" s="124"/>
      <c r="L114" s="124"/>
      <c r="M114" s="128"/>
    </row>
    <row r="115" spans="1:13" ht="24.75" customHeight="1">
      <c r="A115" s="1"/>
      <c r="B115" s="2"/>
      <c r="C115" s="4" t="s">
        <v>25</v>
      </c>
      <c r="D115" s="2" t="s">
        <v>17</v>
      </c>
      <c r="E115" s="2">
        <v>0.062</v>
      </c>
      <c r="F115" s="31">
        <f>E115*F114</f>
        <v>37.2</v>
      </c>
      <c r="G115" s="124"/>
      <c r="H115" s="124"/>
      <c r="I115" s="124"/>
      <c r="J115" s="124"/>
      <c r="K115" s="124"/>
      <c r="L115" s="124"/>
      <c r="M115" s="124"/>
    </row>
    <row r="116" spans="1:13" ht="24.75" customHeight="1">
      <c r="A116" s="1"/>
      <c r="B116" s="2"/>
      <c r="C116" s="4" t="s">
        <v>102</v>
      </c>
      <c r="D116" s="2" t="s">
        <v>29</v>
      </c>
      <c r="E116" s="2">
        <v>0.11</v>
      </c>
      <c r="F116" s="31">
        <f>E116*F114</f>
        <v>66</v>
      </c>
      <c r="G116" s="124"/>
      <c r="H116" s="124"/>
      <c r="I116" s="124"/>
      <c r="J116" s="124"/>
      <c r="K116" s="124"/>
      <c r="L116" s="124"/>
      <c r="M116" s="124"/>
    </row>
    <row r="117" spans="1:13" ht="24.75" customHeight="1">
      <c r="A117" s="1"/>
      <c r="B117" s="2"/>
      <c r="C117" s="4" t="s">
        <v>20</v>
      </c>
      <c r="D117" s="2" t="s">
        <v>103</v>
      </c>
      <c r="E117" s="2">
        <v>0.0006</v>
      </c>
      <c r="F117" s="31">
        <f>E117*F114</f>
        <v>0.36</v>
      </c>
      <c r="G117" s="124"/>
      <c r="H117" s="124"/>
      <c r="I117" s="124"/>
      <c r="J117" s="124"/>
      <c r="K117" s="124"/>
      <c r="L117" s="124"/>
      <c r="M117" s="124"/>
    </row>
    <row r="118" spans="1:13" ht="15" customHeight="1">
      <c r="A118" s="1"/>
      <c r="B118" s="2"/>
      <c r="C118" s="17"/>
      <c r="D118" s="2"/>
      <c r="E118" s="2"/>
      <c r="F118" s="2"/>
      <c r="G118" s="122"/>
      <c r="H118" s="125"/>
      <c r="I118" s="122"/>
      <c r="J118" s="125"/>
      <c r="K118" s="122"/>
      <c r="L118" s="125"/>
      <c r="M118" s="122"/>
    </row>
    <row r="119" spans="1:13" ht="45" customHeight="1">
      <c r="A119" s="1">
        <v>20</v>
      </c>
      <c r="B119" s="2" t="s">
        <v>75</v>
      </c>
      <c r="C119" s="20" t="s">
        <v>85</v>
      </c>
      <c r="D119" s="2" t="s">
        <v>42</v>
      </c>
      <c r="E119" s="2"/>
      <c r="F119" s="18">
        <v>378</v>
      </c>
      <c r="G119" s="124"/>
      <c r="H119" s="124"/>
      <c r="I119" s="124"/>
      <c r="J119" s="124"/>
      <c r="K119" s="124"/>
      <c r="L119" s="124"/>
      <c r="M119" s="83"/>
    </row>
    <row r="120" spans="1:13" ht="24.75" customHeight="1">
      <c r="A120" s="1"/>
      <c r="B120" s="2"/>
      <c r="C120" s="16" t="s">
        <v>76</v>
      </c>
      <c r="D120" s="2" t="s">
        <v>77</v>
      </c>
      <c r="E120" s="2">
        <v>0.139</v>
      </c>
      <c r="F120" s="18">
        <f>E120*F119</f>
        <v>52.542</v>
      </c>
      <c r="G120" s="124"/>
      <c r="H120" s="124"/>
      <c r="I120" s="124"/>
      <c r="J120" s="124"/>
      <c r="K120" s="124"/>
      <c r="L120" s="124"/>
      <c r="M120" s="124"/>
    </row>
    <row r="121" spans="1:13" ht="24.75" customHeight="1">
      <c r="A121" s="1"/>
      <c r="B121" s="2"/>
      <c r="C121" s="16" t="s">
        <v>78</v>
      </c>
      <c r="D121" s="2" t="s">
        <v>79</v>
      </c>
      <c r="E121" s="2">
        <v>0.007</v>
      </c>
      <c r="F121" s="18">
        <f>E121*F119</f>
        <v>2.646</v>
      </c>
      <c r="G121" s="124"/>
      <c r="H121" s="124"/>
      <c r="I121" s="124"/>
      <c r="J121" s="124"/>
      <c r="K121" s="124"/>
      <c r="L121" s="124"/>
      <c r="M121" s="124"/>
    </row>
    <row r="122" spans="1:13" ht="24.75" customHeight="1">
      <c r="A122" s="1"/>
      <c r="B122" s="2"/>
      <c r="C122" s="16" t="s">
        <v>80</v>
      </c>
      <c r="D122" s="2" t="s">
        <v>48</v>
      </c>
      <c r="E122" s="2">
        <v>0.59</v>
      </c>
      <c r="F122" s="18">
        <f>E122*F119</f>
        <v>223.01999999999998</v>
      </c>
      <c r="G122" s="124"/>
      <c r="H122" s="124"/>
      <c r="I122" s="124"/>
      <c r="J122" s="124"/>
      <c r="K122" s="124"/>
      <c r="L122" s="124"/>
      <c r="M122" s="124"/>
    </row>
    <row r="123" spans="1:13" ht="24.75" customHeight="1">
      <c r="A123" s="1"/>
      <c r="B123" s="2"/>
      <c r="C123" s="16" t="s">
        <v>81</v>
      </c>
      <c r="D123" s="2" t="s">
        <v>48</v>
      </c>
      <c r="E123" s="2">
        <v>0.1</v>
      </c>
      <c r="F123" s="18">
        <f>E123*F119</f>
        <v>37.800000000000004</v>
      </c>
      <c r="G123" s="124"/>
      <c r="H123" s="124"/>
      <c r="I123" s="124"/>
      <c r="J123" s="124"/>
      <c r="K123" s="124"/>
      <c r="L123" s="124"/>
      <c r="M123" s="124"/>
    </row>
    <row r="124" spans="1:13" ht="24.75" customHeight="1">
      <c r="A124" s="1"/>
      <c r="B124" s="2"/>
      <c r="C124" s="16" t="s">
        <v>82</v>
      </c>
      <c r="D124" s="2" t="s">
        <v>48</v>
      </c>
      <c r="E124" s="2">
        <v>0.12</v>
      </c>
      <c r="F124" s="18">
        <f>E124*F119</f>
        <v>45.36</v>
      </c>
      <c r="G124" s="124"/>
      <c r="H124" s="124"/>
      <c r="I124" s="124"/>
      <c r="J124" s="124"/>
      <c r="K124" s="124"/>
      <c r="L124" s="124"/>
      <c r="M124" s="124"/>
    </row>
    <row r="125" spans="1:13" ht="24.75" customHeight="1">
      <c r="A125" s="1"/>
      <c r="B125" s="2"/>
      <c r="C125" s="16" t="s">
        <v>83</v>
      </c>
      <c r="D125" s="2" t="s">
        <v>48</v>
      </c>
      <c r="E125" s="2">
        <v>0.15</v>
      </c>
      <c r="F125" s="18">
        <f>E125*F119</f>
        <v>56.699999999999996</v>
      </c>
      <c r="G125" s="124"/>
      <c r="H125" s="124"/>
      <c r="I125" s="124"/>
      <c r="J125" s="124"/>
      <c r="K125" s="124"/>
      <c r="L125" s="124"/>
      <c r="M125" s="124"/>
    </row>
    <row r="126" spans="1:13" ht="24.75" customHeight="1">
      <c r="A126" s="1"/>
      <c r="B126" s="2"/>
      <c r="C126" s="16" t="s">
        <v>84</v>
      </c>
      <c r="D126" s="2" t="s">
        <v>79</v>
      </c>
      <c r="E126" s="2">
        <v>0.0034</v>
      </c>
      <c r="F126" s="18">
        <f>E126*F119</f>
        <v>1.2852</v>
      </c>
      <c r="G126" s="124"/>
      <c r="H126" s="124"/>
      <c r="I126" s="124"/>
      <c r="J126" s="124"/>
      <c r="K126" s="124"/>
      <c r="L126" s="124"/>
      <c r="M126" s="124"/>
    </row>
    <row r="127" spans="1:13" ht="15" customHeight="1">
      <c r="A127" s="1"/>
      <c r="B127" s="2"/>
      <c r="C127" s="17"/>
      <c r="D127" s="2"/>
      <c r="E127" s="2"/>
      <c r="F127" s="2"/>
      <c r="G127" s="122"/>
      <c r="H127" s="125"/>
      <c r="I127" s="122"/>
      <c r="J127" s="125"/>
      <c r="K127" s="122"/>
      <c r="L127" s="125"/>
      <c r="M127" s="122"/>
    </row>
    <row r="128" spans="1:13" ht="34.5" customHeight="1">
      <c r="A128" s="1">
        <v>21</v>
      </c>
      <c r="B128" s="30" t="s">
        <v>96</v>
      </c>
      <c r="C128" s="25" t="s">
        <v>86</v>
      </c>
      <c r="D128" s="2" t="s">
        <v>14</v>
      </c>
      <c r="E128" s="2"/>
      <c r="F128" s="2">
        <v>2</v>
      </c>
      <c r="G128" s="122"/>
      <c r="H128" s="125"/>
      <c r="I128" s="122"/>
      <c r="J128" s="125"/>
      <c r="K128" s="122"/>
      <c r="L128" s="125"/>
      <c r="M128" s="132"/>
    </row>
    <row r="129" spans="1:13" ht="34.5" customHeight="1">
      <c r="A129" s="1"/>
      <c r="B129" s="2"/>
      <c r="C129" s="17" t="s">
        <v>22</v>
      </c>
      <c r="D129" s="2"/>
      <c r="E129" s="2"/>
      <c r="F129" s="19"/>
      <c r="G129" s="129"/>
      <c r="H129" s="131"/>
      <c r="I129" s="131"/>
      <c r="J129" s="131"/>
      <c r="K129" s="131"/>
      <c r="L129" s="131"/>
      <c r="M129" s="131"/>
    </row>
    <row r="130" spans="1:13" ht="24.75" customHeight="1">
      <c r="A130" s="1"/>
      <c r="B130" s="2"/>
      <c r="C130" s="34" t="s">
        <v>34</v>
      </c>
      <c r="D130" s="32" t="s">
        <v>21</v>
      </c>
      <c r="E130" s="27"/>
      <c r="F130" s="32"/>
      <c r="G130" s="129"/>
      <c r="H130" s="125"/>
      <c r="I130" s="129"/>
      <c r="J130" s="125"/>
      <c r="K130" s="122"/>
      <c r="L130" s="125"/>
      <c r="M130" s="132"/>
    </row>
    <row r="131" spans="1:13" ht="24.75" customHeight="1">
      <c r="A131" s="1"/>
      <c r="B131" s="2"/>
      <c r="C131" s="17" t="s">
        <v>10</v>
      </c>
      <c r="D131" s="23"/>
      <c r="E131" s="21"/>
      <c r="F131" s="82"/>
      <c r="G131" s="124"/>
      <c r="H131" s="132"/>
      <c r="I131" s="124"/>
      <c r="J131" s="132"/>
      <c r="K131" s="128"/>
      <c r="L131" s="132"/>
      <c r="M131" s="131"/>
    </row>
    <row r="132" spans="1:13" ht="34.5" customHeight="1">
      <c r="A132" s="1"/>
      <c r="B132" s="2"/>
      <c r="C132" s="17" t="s">
        <v>299</v>
      </c>
      <c r="D132" s="23" t="s">
        <v>21</v>
      </c>
      <c r="E132" s="21"/>
      <c r="F132" s="82"/>
      <c r="G132" s="124"/>
      <c r="H132" s="132"/>
      <c r="I132" s="124"/>
      <c r="J132" s="132"/>
      <c r="K132" s="128"/>
      <c r="L132" s="132"/>
      <c r="M132" s="131"/>
    </row>
    <row r="133" spans="1:13" ht="24.75" customHeight="1">
      <c r="A133" s="1"/>
      <c r="B133" s="2"/>
      <c r="C133" s="17" t="s">
        <v>10</v>
      </c>
      <c r="D133" s="23"/>
      <c r="E133" s="21"/>
      <c r="F133" s="82"/>
      <c r="G133" s="124"/>
      <c r="H133" s="132"/>
      <c r="I133" s="124"/>
      <c r="J133" s="132"/>
      <c r="K133" s="128"/>
      <c r="L133" s="132"/>
      <c r="M133" s="131"/>
    </row>
    <row r="134" spans="1:34" ht="46.5" customHeight="1">
      <c r="A134" s="1"/>
      <c r="B134" s="2"/>
      <c r="C134" s="22" t="s">
        <v>300</v>
      </c>
      <c r="D134" s="23" t="s">
        <v>21</v>
      </c>
      <c r="E134" s="23"/>
      <c r="F134" s="83"/>
      <c r="G134" s="133"/>
      <c r="H134" s="134"/>
      <c r="I134" s="133"/>
      <c r="J134" s="134"/>
      <c r="K134" s="133"/>
      <c r="L134" s="134"/>
      <c r="M134" s="131"/>
      <c r="AH134" s="33"/>
    </row>
    <row r="135" spans="1:13" ht="24.75" customHeight="1">
      <c r="A135" s="1"/>
      <c r="B135" s="2"/>
      <c r="C135" s="17" t="s">
        <v>10</v>
      </c>
      <c r="D135" s="23"/>
      <c r="E135" s="23"/>
      <c r="F135" s="83"/>
      <c r="G135" s="133"/>
      <c r="H135" s="134"/>
      <c r="I135" s="133"/>
      <c r="J135" s="134"/>
      <c r="K135" s="133"/>
      <c r="L135" s="134"/>
      <c r="M135" s="131"/>
    </row>
    <row r="136" spans="1:13" ht="24.75" customHeight="1">
      <c r="A136" s="1"/>
      <c r="B136" s="2"/>
      <c r="C136" s="20" t="s">
        <v>23</v>
      </c>
      <c r="D136" s="23" t="s">
        <v>21</v>
      </c>
      <c r="E136" s="23"/>
      <c r="F136" s="83"/>
      <c r="G136" s="133"/>
      <c r="H136" s="134"/>
      <c r="I136" s="133"/>
      <c r="J136" s="134"/>
      <c r="K136" s="133"/>
      <c r="L136" s="134"/>
      <c r="M136" s="131"/>
    </row>
    <row r="137" spans="1:13" ht="24.75" customHeight="1">
      <c r="A137" s="1"/>
      <c r="B137" s="2"/>
      <c r="C137" s="17" t="s">
        <v>10</v>
      </c>
      <c r="D137" s="23"/>
      <c r="E137" s="21"/>
      <c r="F137" s="14"/>
      <c r="G137" s="122"/>
      <c r="H137" s="124"/>
      <c r="I137" s="122"/>
      <c r="J137" s="124"/>
      <c r="K137" s="122"/>
      <c r="L137" s="124"/>
      <c r="M137" s="131"/>
    </row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spans="1:13" ht="24.75" customHeight="1">
      <c r="A148" s="99" t="s">
        <v>123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1:13" ht="9.75" customHeight="1">
      <c r="A149" s="9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</row>
    <row r="150" spans="1:13" ht="24.75" customHeight="1">
      <c r="A150" s="99" t="s">
        <v>124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1:13" ht="9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24.75" customHeight="1">
      <c r="A152" s="100" t="s">
        <v>125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</row>
    <row r="153" spans="1:13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24.75" customHeight="1">
      <c r="A154" s="11"/>
      <c r="B154" s="3"/>
      <c r="C154" s="92" t="s">
        <v>38</v>
      </c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1:13" ht="34.5" customHeight="1">
      <c r="A155" s="6"/>
      <c r="B155" s="93" t="s">
        <v>0</v>
      </c>
      <c r="C155" s="93" t="s">
        <v>1</v>
      </c>
      <c r="D155" s="93" t="s">
        <v>7</v>
      </c>
      <c r="E155" s="12" t="s">
        <v>15</v>
      </c>
      <c r="F155" s="93" t="s">
        <v>2</v>
      </c>
      <c r="G155" s="95" t="s">
        <v>3</v>
      </c>
      <c r="H155" s="96"/>
      <c r="I155" s="95" t="s">
        <v>4</v>
      </c>
      <c r="J155" s="96"/>
      <c r="K155" s="97" t="s">
        <v>5</v>
      </c>
      <c r="L155" s="98"/>
      <c r="M155" s="1" t="s">
        <v>6</v>
      </c>
    </row>
    <row r="156" spans="1:13" ht="45" customHeight="1">
      <c r="A156" s="24"/>
      <c r="B156" s="94"/>
      <c r="C156" s="94"/>
      <c r="D156" s="94"/>
      <c r="E156" s="13" t="s">
        <v>16</v>
      </c>
      <c r="F156" s="94"/>
      <c r="G156" s="59" t="s">
        <v>8</v>
      </c>
      <c r="H156" s="60" t="s">
        <v>10</v>
      </c>
      <c r="I156" s="59" t="s">
        <v>26</v>
      </c>
      <c r="J156" s="60" t="s">
        <v>10</v>
      </c>
      <c r="K156" s="59" t="s">
        <v>26</v>
      </c>
      <c r="L156" s="60" t="s">
        <v>9</v>
      </c>
      <c r="M156" s="1" t="s">
        <v>12</v>
      </c>
    </row>
    <row r="157" spans="1:13" ht="24.75" customHeight="1">
      <c r="A157" s="6">
        <v>1</v>
      </c>
      <c r="B157" s="12">
        <v>2</v>
      </c>
      <c r="C157" s="12">
        <v>3</v>
      </c>
      <c r="D157" s="12">
        <v>4</v>
      </c>
      <c r="E157" s="35">
        <v>5</v>
      </c>
      <c r="F157" s="12">
        <v>6</v>
      </c>
      <c r="G157" s="6">
        <v>7</v>
      </c>
      <c r="H157" s="36">
        <v>8</v>
      </c>
      <c r="I157" s="6">
        <v>9</v>
      </c>
      <c r="J157" s="36">
        <v>10</v>
      </c>
      <c r="K157" s="6">
        <v>11</v>
      </c>
      <c r="L157" s="36">
        <v>12</v>
      </c>
      <c r="M157" s="6">
        <v>13</v>
      </c>
    </row>
    <row r="158" spans="1:13" ht="34.5" customHeight="1">
      <c r="A158" s="51">
        <v>1</v>
      </c>
      <c r="B158" s="38" t="s">
        <v>126</v>
      </c>
      <c r="C158" s="49" t="s">
        <v>160</v>
      </c>
      <c r="D158" s="52" t="s">
        <v>127</v>
      </c>
      <c r="E158" s="38"/>
      <c r="F158" s="38">
        <v>3.56</v>
      </c>
      <c r="G158" s="135"/>
      <c r="H158" s="135"/>
      <c r="I158" s="135"/>
      <c r="J158" s="135"/>
      <c r="K158" s="135"/>
      <c r="L158" s="135"/>
      <c r="M158" s="136"/>
    </row>
    <row r="159" spans="1:13" ht="24.75" customHeight="1">
      <c r="A159" s="38"/>
      <c r="B159" s="38"/>
      <c r="C159" s="38" t="s">
        <v>76</v>
      </c>
      <c r="D159" s="52" t="s">
        <v>44</v>
      </c>
      <c r="E159" s="38">
        <v>1.87</v>
      </c>
      <c r="F159" s="38">
        <f>E159*F158</f>
        <v>6.6572000000000005</v>
      </c>
      <c r="G159" s="135"/>
      <c r="H159" s="135"/>
      <c r="I159" s="135"/>
      <c r="J159" s="135"/>
      <c r="K159" s="135"/>
      <c r="L159" s="135"/>
      <c r="M159" s="135"/>
    </row>
    <row r="160" spans="1:13" ht="24.75" customHeight="1">
      <c r="A160" s="38"/>
      <c r="B160" s="38"/>
      <c r="C160" s="38" t="s">
        <v>78</v>
      </c>
      <c r="D160" s="52" t="s">
        <v>79</v>
      </c>
      <c r="E160" s="38">
        <v>0.77</v>
      </c>
      <c r="F160" s="38">
        <f>E160*F158</f>
        <v>2.7412</v>
      </c>
      <c r="G160" s="135"/>
      <c r="H160" s="135"/>
      <c r="I160" s="135"/>
      <c r="J160" s="135"/>
      <c r="K160" s="135"/>
      <c r="L160" s="135"/>
      <c r="M160" s="135"/>
    </row>
    <row r="161" spans="1:13" ht="24.75" customHeight="1">
      <c r="A161" s="38"/>
      <c r="B161" s="38"/>
      <c r="C161" s="38" t="s">
        <v>159</v>
      </c>
      <c r="D161" s="52" t="s">
        <v>128</v>
      </c>
      <c r="E161" s="38"/>
      <c r="F161" s="38">
        <v>0.36</v>
      </c>
      <c r="G161" s="137"/>
      <c r="H161" s="135"/>
      <c r="I161" s="135"/>
      <c r="J161" s="135"/>
      <c r="K161" s="135"/>
      <c r="L161" s="135"/>
      <c r="M161" s="135"/>
    </row>
    <row r="162" spans="1:13" ht="24.75" customHeight="1">
      <c r="A162" s="38"/>
      <c r="B162" s="38"/>
      <c r="C162" s="38" t="s">
        <v>137</v>
      </c>
      <c r="D162" s="52" t="s">
        <v>127</v>
      </c>
      <c r="E162" s="38">
        <v>1.015</v>
      </c>
      <c r="F162" s="38">
        <f>E162*F158</f>
        <v>3.6133999999999995</v>
      </c>
      <c r="G162" s="135"/>
      <c r="H162" s="135"/>
      <c r="I162" s="135"/>
      <c r="J162" s="135"/>
      <c r="K162" s="135"/>
      <c r="L162" s="135"/>
      <c r="M162" s="135"/>
    </row>
    <row r="163" spans="1:13" ht="24.75" customHeight="1">
      <c r="A163" s="38"/>
      <c r="B163" s="38"/>
      <c r="C163" s="38" t="s">
        <v>129</v>
      </c>
      <c r="D163" s="52" t="s">
        <v>42</v>
      </c>
      <c r="E163" s="38">
        <v>0.0754</v>
      </c>
      <c r="F163" s="38">
        <f>E163*F158</f>
        <v>0.268424</v>
      </c>
      <c r="G163" s="135"/>
      <c r="H163" s="135"/>
      <c r="I163" s="135"/>
      <c r="J163" s="135"/>
      <c r="K163" s="135"/>
      <c r="L163" s="135"/>
      <c r="M163" s="135"/>
    </row>
    <row r="164" spans="1:13" ht="24.75" customHeight="1">
      <c r="A164" s="38"/>
      <c r="B164" s="38"/>
      <c r="C164" s="38" t="s">
        <v>130</v>
      </c>
      <c r="D164" s="52" t="s">
        <v>127</v>
      </c>
      <c r="E164" s="37">
        <v>0.0008</v>
      </c>
      <c r="F164" s="37">
        <f>E164*F158</f>
        <v>0.0028480000000000003</v>
      </c>
      <c r="G164" s="135"/>
      <c r="H164" s="135"/>
      <c r="I164" s="135"/>
      <c r="J164" s="135"/>
      <c r="K164" s="135"/>
      <c r="L164" s="135"/>
      <c r="M164" s="135"/>
    </row>
    <row r="165" spans="1:13" ht="24.75" customHeight="1">
      <c r="A165" s="38"/>
      <c r="B165" s="38"/>
      <c r="C165" s="38" t="s">
        <v>134</v>
      </c>
      <c r="D165" s="52" t="s">
        <v>48</v>
      </c>
      <c r="E165" s="38">
        <v>3.3</v>
      </c>
      <c r="F165" s="38">
        <f>E165*F158</f>
        <v>11.748</v>
      </c>
      <c r="G165" s="135"/>
      <c r="H165" s="135"/>
      <c r="I165" s="135"/>
      <c r="J165" s="135"/>
      <c r="K165" s="135"/>
      <c r="L165" s="135"/>
      <c r="M165" s="135"/>
    </row>
    <row r="166" spans="1:13" ht="24.75" customHeight="1">
      <c r="A166" s="38"/>
      <c r="B166" s="38"/>
      <c r="C166" s="38" t="s">
        <v>138</v>
      </c>
      <c r="D166" s="52" t="s">
        <v>48</v>
      </c>
      <c r="E166" s="38">
        <v>1.5</v>
      </c>
      <c r="F166" s="38">
        <f>E166*F158</f>
        <v>5.34</v>
      </c>
      <c r="G166" s="135"/>
      <c r="H166" s="135"/>
      <c r="I166" s="135"/>
      <c r="J166" s="135"/>
      <c r="K166" s="135"/>
      <c r="L166" s="135"/>
      <c r="M166" s="135"/>
    </row>
    <row r="167" spans="1:13" ht="24.75" customHeight="1">
      <c r="A167" s="38"/>
      <c r="B167" s="38"/>
      <c r="C167" s="38" t="s">
        <v>84</v>
      </c>
      <c r="D167" s="52" t="s">
        <v>46</v>
      </c>
      <c r="E167" s="38">
        <v>0.07</v>
      </c>
      <c r="F167" s="38">
        <f>E167*F158</f>
        <v>0.24920000000000003</v>
      </c>
      <c r="G167" s="135"/>
      <c r="H167" s="135"/>
      <c r="I167" s="135"/>
      <c r="J167" s="135"/>
      <c r="K167" s="135"/>
      <c r="L167" s="135"/>
      <c r="M167" s="135"/>
    </row>
    <row r="168" spans="1:13" ht="15" customHeight="1">
      <c r="A168" s="38"/>
      <c r="B168" s="38"/>
      <c r="C168" s="38"/>
      <c r="D168" s="38"/>
      <c r="E168" s="38"/>
      <c r="F168" s="38"/>
      <c r="G168" s="135"/>
      <c r="H168" s="135"/>
      <c r="I168" s="135"/>
      <c r="J168" s="135"/>
      <c r="K168" s="135"/>
      <c r="L168" s="135"/>
      <c r="M168" s="135"/>
    </row>
    <row r="169" spans="1:13" ht="34.5" customHeight="1">
      <c r="A169" s="51">
        <v>2</v>
      </c>
      <c r="B169" s="38" t="s">
        <v>131</v>
      </c>
      <c r="C169" s="49" t="s">
        <v>161</v>
      </c>
      <c r="D169" s="52" t="s">
        <v>127</v>
      </c>
      <c r="E169" s="38"/>
      <c r="F169" s="38">
        <v>2.71</v>
      </c>
      <c r="G169" s="135"/>
      <c r="H169" s="135"/>
      <c r="I169" s="135"/>
      <c r="J169" s="135"/>
      <c r="K169" s="135"/>
      <c r="L169" s="135"/>
      <c r="M169" s="136"/>
    </row>
    <row r="170" spans="1:13" ht="24.75" customHeight="1">
      <c r="A170" s="38"/>
      <c r="B170" s="38"/>
      <c r="C170" s="38" t="s">
        <v>76</v>
      </c>
      <c r="D170" s="52" t="s">
        <v>44</v>
      </c>
      <c r="E170" s="38">
        <v>8.44</v>
      </c>
      <c r="F170" s="38">
        <f>E170*F169</f>
        <v>22.8724</v>
      </c>
      <c r="G170" s="135"/>
      <c r="H170" s="135"/>
      <c r="I170" s="135"/>
      <c r="J170" s="135"/>
      <c r="K170" s="135"/>
      <c r="L170" s="135"/>
      <c r="M170" s="135"/>
    </row>
    <row r="171" spans="1:13" ht="24.75" customHeight="1">
      <c r="A171" s="38"/>
      <c r="B171" s="38"/>
      <c r="C171" s="38" t="s">
        <v>78</v>
      </c>
      <c r="D171" s="52" t="s">
        <v>79</v>
      </c>
      <c r="E171" s="38">
        <v>1.1</v>
      </c>
      <c r="F171" s="38">
        <f>E171*F169</f>
        <v>2.9810000000000003</v>
      </c>
      <c r="G171" s="135"/>
      <c r="H171" s="135"/>
      <c r="I171" s="135"/>
      <c r="J171" s="135"/>
      <c r="K171" s="135"/>
      <c r="L171" s="135"/>
      <c r="M171" s="135"/>
    </row>
    <row r="172" spans="1:13" ht="24.75" customHeight="1">
      <c r="A172" s="38"/>
      <c r="B172" s="38"/>
      <c r="C172" s="38" t="s">
        <v>159</v>
      </c>
      <c r="D172" s="52" t="s">
        <v>128</v>
      </c>
      <c r="E172" s="38"/>
      <c r="F172" s="38">
        <v>0.36</v>
      </c>
      <c r="G172" s="137"/>
      <c r="H172" s="135"/>
      <c r="I172" s="135"/>
      <c r="J172" s="135"/>
      <c r="K172" s="135"/>
      <c r="L172" s="135"/>
      <c r="M172" s="135"/>
    </row>
    <row r="173" spans="1:13" ht="24.75" customHeight="1">
      <c r="A173" s="38"/>
      <c r="B173" s="38"/>
      <c r="C173" s="38" t="s">
        <v>137</v>
      </c>
      <c r="D173" s="52" t="s">
        <v>127</v>
      </c>
      <c r="E173" s="38">
        <v>1.015</v>
      </c>
      <c r="F173" s="38">
        <f>E173*F169</f>
        <v>2.75065</v>
      </c>
      <c r="G173" s="135"/>
      <c r="H173" s="135"/>
      <c r="I173" s="135"/>
      <c r="J173" s="135"/>
      <c r="K173" s="135"/>
      <c r="L173" s="135"/>
      <c r="M173" s="135"/>
    </row>
    <row r="174" spans="1:13" ht="24.75" customHeight="1">
      <c r="A174" s="38"/>
      <c r="B174" s="38"/>
      <c r="C174" s="38" t="s">
        <v>132</v>
      </c>
      <c r="D174" s="52" t="s">
        <v>42</v>
      </c>
      <c r="E174" s="38">
        <v>1.84</v>
      </c>
      <c r="F174" s="38">
        <f>E174*F169</f>
        <v>4.9864</v>
      </c>
      <c r="G174" s="135"/>
      <c r="H174" s="135"/>
      <c r="I174" s="135"/>
      <c r="J174" s="135"/>
      <c r="K174" s="135"/>
      <c r="L174" s="135"/>
      <c r="M174" s="135"/>
    </row>
    <row r="175" spans="1:13" ht="24.75" customHeight="1">
      <c r="A175" s="38"/>
      <c r="B175" s="38"/>
      <c r="C175" s="38" t="s">
        <v>130</v>
      </c>
      <c r="D175" s="52" t="s">
        <v>127</v>
      </c>
      <c r="E175" s="37">
        <v>0.0391</v>
      </c>
      <c r="F175" s="37">
        <f>E175*F169</f>
        <v>0.105961</v>
      </c>
      <c r="G175" s="135"/>
      <c r="H175" s="135"/>
      <c r="I175" s="135"/>
      <c r="J175" s="135"/>
      <c r="K175" s="135"/>
      <c r="L175" s="135"/>
      <c r="M175" s="135"/>
    </row>
    <row r="176" spans="1:13" ht="24.75" customHeight="1">
      <c r="A176" s="38"/>
      <c r="B176" s="38"/>
      <c r="C176" s="38" t="s">
        <v>162</v>
      </c>
      <c r="D176" s="52" t="s">
        <v>127</v>
      </c>
      <c r="E176" s="37">
        <v>0.03</v>
      </c>
      <c r="F176" s="37">
        <v>0.08</v>
      </c>
      <c r="G176" s="135"/>
      <c r="H176" s="135"/>
      <c r="I176" s="135"/>
      <c r="J176" s="135"/>
      <c r="K176" s="135"/>
      <c r="L176" s="135"/>
      <c r="M176" s="135"/>
    </row>
    <row r="177" spans="1:13" ht="24.75" customHeight="1">
      <c r="A177" s="38"/>
      <c r="B177" s="38"/>
      <c r="C177" s="38" t="s">
        <v>134</v>
      </c>
      <c r="D177" s="52" t="s">
        <v>48</v>
      </c>
      <c r="E177" s="38">
        <v>1</v>
      </c>
      <c r="F177" s="38">
        <f>E177*F169</f>
        <v>2.71</v>
      </c>
      <c r="G177" s="135"/>
      <c r="H177" s="135"/>
      <c r="I177" s="135"/>
      <c r="J177" s="135"/>
      <c r="K177" s="135"/>
      <c r="L177" s="135"/>
      <c r="M177" s="135"/>
    </row>
    <row r="178" spans="1:13" ht="24.75" customHeight="1">
      <c r="A178" s="38"/>
      <c r="B178" s="38"/>
      <c r="C178" s="38" t="s">
        <v>133</v>
      </c>
      <c r="D178" s="52" t="s">
        <v>48</v>
      </c>
      <c r="E178" s="38">
        <v>2.2</v>
      </c>
      <c r="F178" s="38">
        <f>E178*F169</f>
        <v>5.962000000000001</v>
      </c>
      <c r="G178" s="135"/>
      <c r="H178" s="135"/>
      <c r="I178" s="135"/>
      <c r="J178" s="135"/>
      <c r="K178" s="135"/>
      <c r="L178" s="135"/>
      <c r="M178" s="135"/>
    </row>
    <row r="179" spans="1:13" ht="24.75" customHeight="1">
      <c r="A179" s="38"/>
      <c r="B179" s="38"/>
      <c r="C179" s="38" t="s">
        <v>84</v>
      </c>
      <c r="D179" s="52" t="s">
        <v>46</v>
      </c>
      <c r="E179" s="38">
        <v>0.46</v>
      </c>
      <c r="F179" s="38">
        <f>E179*F169</f>
        <v>1.2466</v>
      </c>
      <c r="G179" s="135"/>
      <c r="H179" s="135"/>
      <c r="I179" s="135"/>
      <c r="J179" s="135"/>
      <c r="K179" s="135"/>
      <c r="L179" s="135"/>
      <c r="M179" s="135"/>
    </row>
    <row r="180" spans="1:13" ht="15" customHeight="1">
      <c r="A180" s="38"/>
      <c r="B180" s="38"/>
      <c r="C180" s="38"/>
      <c r="D180" s="38"/>
      <c r="E180" s="38"/>
      <c r="F180" s="38"/>
      <c r="G180" s="135"/>
      <c r="H180" s="135"/>
      <c r="I180" s="135"/>
      <c r="J180" s="135"/>
      <c r="K180" s="135"/>
      <c r="L180" s="135"/>
      <c r="M180" s="135"/>
    </row>
    <row r="181" spans="1:13" ht="30" customHeight="1">
      <c r="A181" s="38">
        <v>3</v>
      </c>
      <c r="B181" s="28" t="s">
        <v>59</v>
      </c>
      <c r="C181" s="25" t="s">
        <v>209</v>
      </c>
      <c r="D181" s="2" t="s">
        <v>14</v>
      </c>
      <c r="E181" s="2"/>
      <c r="F181" s="18">
        <v>0.253</v>
      </c>
      <c r="G181" s="124"/>
      <c r="H181" s="124"/>
      <c r="I181" s="124"/>
      <c r="J181" s="124"/>
      <c r="K181" s="124"/>
      <c r="L181" s="124"/>
      <c r="M181" s="83"/>
    </row>
    <row r="182" spans="1:13" ht="24.75" customHeight="1">
      <c r="A182" s="38"/>
      <c r="B182" s="2"/>
      <c r="C182" s="16" t="s">
        <v>37</v>
      </c>
      <c r="D182" s="2" t="s">
        <v>32</v>
      </c>
      <c r="E182" s="2">
        <v>19.4</v>
      </c>
      <c r="F182" s="18">
        <f>E182*F181</f>
        <v>4.9082</v>
      </c>
      <c r="G182" s="124"/>
      <c r="H182" s="124"/>
      <c r="I182" s="124"/>
      <c r="J182" s="124"/>
      <c r="K182" s="124"/>
      <c r="L182" s="124"/>
      <c r="M182" s="124"/>
    </row>
    <row r="183" spans="1:13" ht="24.75" customHeight="1">
      <c r="A183" s="38"/>
      <c r="B183" s="2"/>
      <c r="C183" s="16" t="s">
        <v>60</v>
      </c>
      <c r="D183" s="2" t="s">
        <v>61</v>
      </c>
      <c r="E183" s="2">
        <v>2.09</v>
      </c>
      <c r="F183" s="18">
        <f>E183*F181</f>
        <v>0.52877</v>
      </c>
      <c r="G183" s="124"/>
      <c r="H183" s="124"/>
      <c r="I183" s="124"/>
      <c r="J183" s="124"/>
      <c r="K183" s="124"/>
      <c r="L183" s="124"/>
      <c r="M183" s="124"/>
    </row>
    <row r="184" spans="1:13" ht="24.75" customHeight="1">
      <c r="A184" s="38"/>
      <c r="B184" s="2"/>
      <c r="C184" s="16" t="s">
        <v>62</v>
      </c>
      <c r="D184" s="2" t="s">
        <v>61</v>
      </c>
      <c r="E184" s="2">
        <v>0.27</v>
      </c>
      <c r="F184" s="18">
        <f>E184*F181</f>
        <v>0.06831000000000001</v>
      </c>
      <c r="G184" s="124"/>
      <c r="H184" s="124"/>
      <c r="I184" s="124"/>
      <c r="J184" s="124"/>
      <c r="K184" s="124"/>
      <c r="L184" s="124"/>
      <c r="M184" s="124"/>
    </row>
    <row r="185" spans="1:13" ht="24.75" customHeight="1">
      <c r="A185" s="38"/>
      <c r="B185" s="2"/>
      <c r="C185" s="16" t="s">
        <v>63</v>
      </c>
      <c r="D185" s="2" t="s">
        <v>19</v>
      </c>
      <c r="E185" s="2">
        <v>0.007</v>
      </c>
      <c r="F185" s="18">
        <f>E185*F181</f>
        <v>0.001771</v>
      </c>
      <c r="G185" s="124"/>
      <c r="H185" s="124"/>
      <c r="I185" s="124"/>
      <c r="J185" s="124"/>
      <c r="K185" s="124"/>
      <c r="L185" s="124"/>
      <c r="M185" s="124"/>
    </row>
    <row r="186" spans="1:13" ht="24.75" customHeight="1">
      <c r="A186" s="38"/>
      <c r="B186" s="2"/>
      <c r="C186" s="16" t="s">
        <v>210</v>
      </c>
      <c r="D186" s="2" t="s">
        <v>14</v>
      </c>
      <c r="E186" s="2"/>
      <c r="F186" s="18">
        <v>0.253</v>
      </c>
      <c r="G186" s="124"/>
      <c r="H186" s="124"/>
      <c r="I186" s="124"/>
      <c r="J186" s="124"/>
      <c r="K186" s="124"/>
      <c r="L186" s="124"/>
      <c r="M186" s="124"/>
    </row>
    <row r="187" spans="1:13" ht="24.75" customHeight="1">
      <c r="A187" s="38"/>
      <c r="B187" s="2"/>
      <c r="C187" s="16" t="s">
        <v>64</v>
      </c>
      <c r="D187" s="2" t="s">
        <v>29</v>
      </c>
      <c r="E187" s="2">
        <v>10</v>
      </c>
      <c r="F187" s="18">
        <f>E187*F181</f>
        <v>2.5300000000000002</v>
      </c>
      <c r="G187" s="124"/>
      <c r="H187" s="124"/>
      <c r="I187" s="124"/>
      <c r="J187" s="124"/>
      <c r="K187" s="124"/>
      <c r="L187" s="124"/>
      <c r="M187" s="124"/>
    </row>
    <row r="188" spans="1:13" ht="24.75" customHeight="1">
      <c r="A188" s="38"/>
      <c r="B188" s="2"/>
      <c r="C188" s="16" t="s">
        <v>28</v>
      </c>
      <c r="D188" s="2" t="s">
        <v>29</v>
      </c>
      <c r="E188" s="2">
        <v>6.3</v>
      </c>
      <c r="F188" s="18">
        <f>E188*F181</f>
        <v>1.5938999999999999</v>
      </c>
      <c r="G188" s="124"/>
      <c r="H188" s="124"/>
      <c r="I188" s="124"/>
      <c r="J188" s="124"/>
      <c r="K188" s="124"/>
      <c r="L188" s="124"/>
      <c r="M188" s="124"/>
    </row>
    <row r="189" spans="1:13" ht="15" customHeight="1">
      <c r="A189" s="38"/>
      <c r="B189" s="38"/>
      <c r="C189" s="38"/>
      <c r="D189" s="38"/>
      <c r="E189" s="38"/>
      <c r="F189" s="38"/>
      <c r="G189" s="135"/>
      <c r="H189" s="135"/>
      <c r="I189" s="135"/>
      <c r="J189" s="135"/>
      <c r="K189" s="135"/>
      <c r="L189" s="135"/>
      <c r="M189" s="135"/>
    </row>
    <row r="190" spans="1:13" ht="34.5" customHeight="1">
      <c r="A190" s="51">
        <v>4</v>
      </c>
      <c r="B190" s="38" t="s">
        <v>135</v>
      </c>
      <c r="C190" s="49" t="s">
        <v>208</v>
      </c>
      <c r="D190" s="52" t="s">
        <v>127</v>
      </c>
      <c r="E190" s="38"/>
      <c r="F190" s="38">
        <v>3.1</v>
      </c>
      <c r="G190" s="135"/>
      <c r="H190" s="135"/>
      <c r="I190" s="135"/>
      <c r="J190" s="135"/>
      <c r="K190" s="135"/>
      <c r="L190" s="135"/>
      <c r="M190" s="136"/>
    </row>
    <row r="191" spans="1:34" ht="24.75" customHeight="1">
      <c r="A191" s="38"/>
      <c r="B191" s="38"/>
      <c r="C191" s="38" t="s">
        <v>76</v>
      </c>
      <c r="D191" s="52" t="s">
        <v>44</v>
      </c>
      <c r="E191" s="38">
        <v>13.9</v>
      </c>
      <c r="F191" s="38">
        <f>E191*F190</f>
        <v>43.09</v>
      </c>
      <c r="G191" s="135"/>
      <c r="H191" s="135"/>
      <c r="I191" s="135"/>
      <c r="J191" s="135"/>
      <c r="K191" s="135"/>
      <c r="L191" s="135"/>
      <c r="M191" s="135"/>
      <c r="AH191" s="8">
        <f>0.52-0.36</f>
        <v>0.16000000000000003</v>
      </c>
    </row>
    <row r="192" spans="1:13" ht="24.75" customHeight="1">
      <c r="A192" s="38"/>
      <c r="B192" s="38"/>
      <c r="C192" s="38" t="s">
        <v>78</v>
      </c>
      <c r="D192" s="52" t="s">
        <v>79</v>
      </c>
      <c r="E192" s="38">
        <v>1.28</v>
      </c>
      <c r="F192" s="38">
        <f>E192*F190</f>
        <v>3.9680000000000004</v>
      </c>
      <c r="G192" s="135"/>
      <c r="H192" s="135"/>
      <c r="I192" s="135"/>
      <c r="J192" s="135"/>
      <c r="K192" s="135"/>
      <c r="L192" s="135"/>
      <c r="M192" s="135"/>
    </row>
    <row r="193" spans="1:13" ht="24.75" customHeight="1">
      <c r="A193" s="38"/>
      <c r="B193" s="38"/>
      <c r="C193" s="38" t="s">
        <v>159</v>
      </c>
      <c r="D193" s="52" t="s">
        <v>128</v>
      </c>
      <c r="E193" s="38"/>
      <c r="F193" s="38">
        <v>0.16</v>
      </c>
      <c r="G193" s="137"/>
      <c r="H193" s="135"/>
      <c r="I193" s="135"/>
      <c r="J193" s="135"/>
      <c r="K193" s="135"/>
      <c r="L193" s="135"/>
      <c r="M193" s="135"/>
    </row>
    <row r="194" spans="1:13" ht="24.75" customHeight="1">
      <c r="A194" s="38"/>
      <c r="B194" s="38"/>
      <c r="C194" s="38" t="s">
        <v>137</v>
      </c>
      <c r="D194" s="52" t="s">
        <v>127</v>
      </c>
      <c r="E194" s="38">
        <v>1.015</v>
      </c>
      <c r="F194" s="38">
        <f>E194*F190</f>
        <v>3.1464999999999996</v>
      </c>
      <c r="G194" s="135"/>
      <c r="H194" s="135"/>
      <c r="I194" s="135"/>
      <c r="J194" s="135"/>
      <c r="K194" s="135"/>
      <c r="L194" s="135"/>
      <c r="M194" s="135"/>
    </row>
    <row r="195" spans="1:13" ht="24.75" customHeight="1">
      <c r="A195" s="38"/>
      <c r="B195" s="38"/>
      <c r="C195" s="38" t="s">
        <v>132</v>
      </c>
      <c r="D195" s="52" t="s">
        <v>42</v>
      </c>
      <c r="E195" s="38">
        <v>2.28</v>
      </c>
      <c r="F195" s="38">
        <f>E195*F190</f>
        <v>7.068</v>
      </c>
      <c r="G195" s="135"/>
      <c r="H195" s="135"/>
      <c r="I195" s="135"/>
      <c r="J195" s="135"/>
      <c r="K195" s="135"/>
      <c r="L195" s="135"/>
      <c r="M195" s="135"/>
    </row>
    <row r="196" spans="1:13" ht="24.75" customHeight="1">
      <c r="A196" s="38"/>
      <c r="B196" s="38"/>
      <c r="C196" s="38" t="s">
        <v>130</v>
      </c>
      <c r="D196" s="52" t="s">
        <v>127</v>
      </c>
      <c r="E196" s="37">
        <v>0.0429</v>
      </c>
      <c r="F196" s="37">
        <f>E196*F190</f>
        <v>0.13299</v>
      </c>
      <c r="G196" s="135"/>
      <c r="H196" s="135"/>
      <c r="I196" s="135"/>
      <c r="J196" s="135"/>
      <c r="K196" s="135"/>
      <c r="L196" s="135"/>
      <c r="M196" s="135"/>
    </row>
    <row r="197" spans="1:13" ht="24.75" customHeight="1">
      <c r="A197" s="38"/>
      <c r="B197" s="38"/>
      <c r="C197" s="38" t="s">
        <v>136</v>
      </c>
      <c r="D197" s="52" t="s">
        <v>127</v>
      </c>
      <c r="E197" s="37">
        <v>0.014</v>
      </c>
      <c r="F197" s="37">
        <f>E197*F191</f>
        <v>0.60326</v>
      </c>
      <c r="G197" s="135"/>
      <c r="H197" s="135"/>
      <c r="I197" s="135"/>
      <c r="J197" s="135"/>
      <c r="K197" s="135"/>
      <c r="L197" s="135"/>
      <c r="M197" s="135"/>
    </row>
    <row r="198" spans="1:13" ht="24.75" customHeight="1">
      <c r="A198" s="38"/>
      <c r="B198" s="38"/>
      <c r="C198" s="38" t="s">
        <v>134</v>
      </c>
      <c r="D198" s="52" t="s">
        <v>48</v>
      </c>
      <c r="E198" s="38">
        <v>2.5</v>
      </c>
      <c r="F198" s="38">
        <f>E198*F190</f>
        <v>7.75</v>
      </c>
      <c r="G198" s="135"/>
      <c r="H198" s="135"/>
      <c r="I198" s="135"/>
      <c r="J198" s="135"/>
      <c r="K198" s="135"/>
      <c r="L198" s="135"/>
      <c r="M198" s="135"/>
    </row>
    <row r="199" spans="1:13" ht="24.75" customHeight="1">
      <c r="A199" s="38"/>
      <c r="B199" s="38"/>
      <c r="C199" s="38" t="s">
        <v>84</v>
      </c>
      <c r="D199" s="52" t="s">
        <v>46</v>
      </c>
      <c r="E199" s="38">
        <v>0.93</v>
      </c>
      <c r="F199" s="38">
        <f>E199*F190</f>
        <v>2.8830000000000005</v>
      </c>
      <c r="G199" s="135"/>
      <c r="H199" s="135"/>
      <c r="I199" s="135"/>
      <c r="J199" s="135"/>
      <c r="K199" s="135"/>
      <c r="L199" s="135"/>
      <c r="M199" s="135"/>
    </row>
    <row r="200" spans="1:13" ht="15" customHeight="1">
      <c r="A200" s="38"/>
      <c r="B200" s="38"/>
      <c r="C200" s="38"/>
      <c r="D200" s="38"/>
      <c r="E200" s="38"/>
      <c r="F200" s="38"/>
      <c r="G200" s="135"/>
      <c r="H200" s="135"/>
      <c r="I200" s="135"/>
      <c r="J200" s="135"/>
      <c r="K200" s="135"/>
      <c r="L200" s="135"/>
      <c r="M200" s="135"/>
    </row>
    <row r="201" spans="1:13" ht="34.5" customHeight="1">
      <c r="A201" s="51">
        <v>5</v>
      </c>
      <c r="B201" s="53" t="s">
        <v>163</v>
      </c>
      <c r="C201" s="54" t="s">
        <v>164</v>
      </c>
      <c r="D201" s="53" t="s">
        <v>11</v>
      </c>
      <c r="E201" s="53"/>
      <c r="F201" s="53">
        <v>7.7</v>
      </c>
      <c r="G201" s="138"/>
      <c r="H201" s="138"/>
      <c r="I201" s="138"/>
      <c r="J201" s="138"/>
      <c r="K201" s="138"/>
      <c r="L201" s="138"/>
      <c r="M201" s="139"/>
    </row>
    <row r="202" spans="1:13" ht="24.75" customHeight="1">
      <c r="A202" s="38"/>
      <c r="B202" s="53"/>
      <c r="C202" s="53" t="s">
        <v>25</v>
      </c>
      <c r="D202" s="53" t="s">
        <v>17</v>
      </c>
      <c r="E202" s="53">
        <v>0.752</v>
      </c>
      <c r="F202" s="53">
        <f>E202*F201</f>
        <v>5.7904</v>
      </c>
      <c r="G202" s="138"/>
      <c r="H202" s="138"/>
      <c r="I202" s="138"/>
      <c r="J202" s="138"/>
      <c r="K202" s="138"/>
      <c r="L202" s="138"/>
      <c r="M202" s="138"/>
    </row>
    <row r="203" spans="1:13" ht="24.75" customHeight="1">
      <c r="A203" s="38"/>
      <c r="B203" s="53"/>
      <c r="C203" s="53" t="s">
        <v>18</v>
      </c>
      <c r="D203" s="53" t="s">
        <v>19</v>
      </c>
      <c r="E203" s="53">
        <v>0.0782</v>
      </c>
      <c r="F203" s="53">
        <f>E203*F201</f>
        <v>0.60214</v>
      </c>
      <c r="G203" s="138"/>
      <c r="H203" s="138"/>
      <c r="I203" s="138"/>
      <c r="J203" s="138"/>
      <c r="K203" s="138"/>
      <c r="L203" s="138"/>
      <c r="M203" s="138"/>
    </row>
    <row r="204" spans="1:13" ht="24.75" customHeight="1">
      <c r="A204" s="38"/>
      <c r="B204" s="53"/>
      <c r="C204" s="53" t="s">
        <v>31</v>
      </c>
      <c r="D204" s="53" t="s">
        <v>13</v>
      </c>
      <c r="E204" s="53">
        <v>0.0142</v>
      </c>
      <c r="F204" s="53">
        <f>E204*F201</f>
        <v>0.10934</v>
      </c>
      <c r="G204" s="138"/>
      <c r="H204" s="138"/>
      <c r="I204" s="138"/>
      <c r="J204" s="138"/>
      <c r="K204" s="138"/>
      <c r="L204" s="138"/>
      <c r="M204" s="138"/>
    </row>
    <row r="205" spans="1:13" ht="24.75" customHeight="1">
      <c r="A205" s="38"/>
      <c r="B205" s="53"/>
      <c r="C205" s="53" t="s">
        <v>74</v>
      </c>
      <c r="D205" s="53" t="s">
        <v>24</v>
      </c>
      <c r="E205" s="53">
        <v>26</v>
      </c>
      <c r="F205" s="53">
        <f>E205*F201</f>
        <v>200.20000000000002</v>
      </c>
      <c r="G205" s="138"/>
      <c r="H205" s="138"/>
      <c r="I205" s="138"/>
      <c r="J205" s="138"/>
      <c r="K205" s="138"/>
      <c r="L205" s="138"/>
      <c r="M205" s="138"/>
    </row>
    <row r="206" spans="1:13" ht="24.75" customHeight="1">
      <c r="A206" s="38"/>
      <c r="B206" s="53"/>
      <c r="C206" s="53" t="s">
        <v>20</v>
      </c>
      <c r="D206" s="53" t="s">
        <v>30</v>
      </c>
      <c r="E206" s="53">
        <v>0.052</v>
      </c>
      <c r="F206" s="53">
        <f>E206*F201</f>
        <v>0.4004</v>
      </c>
      <c r="G206" s="138"/>
      <c r="H206" s="138"/>
      <c r="I206" s="138"/>
      <c r="J206" s="138"/>
      <c r="K206" s="138"/>
      <c r="L206" s="138"/>
      <c r="M206" s="138"/>
    </row>
    <row r="207" spans="1:13" ht="15" customHeight="1">
      <c r="A207" s="38"/>
      <c r="B207" s="38"/>
      <c r="C207" s="38"/>
      <c r="D207" s="38"/>
      <c r="E207" s="38"/>
      <c r="F207" s="38"/>
      <c r="G207" s="135"/>
      <c r="H207" s="135"/>
      <c r="I207" s="135"/>
      <c r="J207" s="135"/>
      <c r="K207" s="135"/>
      <c r="L207" s="135"/>
      <c r="M207" s="135"/>
    </row>
    <row r="208" spans="1:13" ht="34.5" customHeight="1">
      <c r="A208" s="51">
        <v>6</v>
      </c>
      <c r="B208" s="38" t="s">
        <v>165</v>
      </c>
      <c r="C208" s="49" t="s">
        <v>166</v>
      </c>
      <c r="D208" s="52" t="s">
        <v>42</v>
      </c>
      <c r="E208" s="38"/>
      <c r="F208" s="38">
        <v>17.85</v>
      </c>
      <c r="G208" s="135"/>
      <c r="H208" s="135"/>
      <c r="I208" s="135"/>
      <c r="J208" s="135"/>
      <c r="K208" s="135"/>
      <c r="L208" s="135"/>
      <c r="M208" s="136"/>
    </row>
    <row r="209" spans="1:13" ht="24.75" customHeight="1">
      <c r="A209" s="38"/>
      <c r="B209" s="38"/>
      <c r="C209" s="38" t="s">
        <v>167</v>
      </c>
      <c r="D209" s="52" t="s">
        <v>44</v>
      </c>
      <c r="E209" s="38">
        <v>0.195</v>
      </c>
      <c r="F209" s="38">
        <f>E209*F208</f>
        <v>3.4807500000000005</v>
      </c>
      <c r="G209" s="135"/>
      <c r="H209" s="135"/>
      <c r="I209" s="135"/>
      <c r="J209" s="135"/>
      <c r="K209" s="135"/>
      <c r="L209" s="135"/>
      <c r="M209" s="135"/>
    </row>
    <row r="210" spans="1:13" ht="24.75" customHeight="1">
      <c r="A210" s="38"/>
      <c r="B210" s="38"/>
      <c r="C210" s="38" t="s">
        <v>168</v>
      </c>
      <c r="D210" s="52" t="s">
        <v>79</v>
      </c>
      <c r="E210" s="38">
        <v>0.0141</v>
      </c>
      <c r="F210" s="38">
        <f>E210*F208</f>
        <v>0.251685</v>
      </c>
      <c r="G210" s="135"/>
      <c r="H210" s="135"/>
      <c r="I210" s="135"/>
      <c r="J210" s="135"/>
      <c r="K210" s="135"/>
      <c r="L210" s="135"/>
      <c r="M210" s="135"/>
    </row>
    <row r="211" spans="1:13" ht="24.75" customHeight="1">
      <c r="A211" s="38"/>
      <c r="B211" s="38"/>
      <c r="C211" s="38" t="s">
        <v>169</v>
      </c>
      <c r="D211" s="52" t="s">
        <v>127</v>
      </c>
      <c r="E211" s="38">
        <v>0.0306</v>
      </c>
      <c r="F211" s="38">
        <f>E211*F208</f>
        <v>0.54621</v>
      </c>
      <c r="G211" s="135"/>
      <c r="H211" s="135"/>
      <c r="I211" s="135"/>
      <c r="J211" s="135"/>
      <c r="K211" s="135"/>
      <c r="L211" s="135"/>
      <c r="M211" s="135"/>
    </row>
    <row r="212" spans="1:13" ht="24.75" customHeight="1">
      <c r="A212" s="38"/>
      <c r="B212" s="38"/>
      <c r="C212" s="38" t="s">
        <v>84</v>
      </c>
      <c r="D212" s="52" t="s">
        <v>79</v>
      </c>
      <c r="E212" s="38">
        <v>0.0636</v>
      </c>
      <c r="F212" s="38">
        <f>E212*F208</f>
        <v>1.1352600000000002</v>
      </c>
      <c r="G212" s="135"/>
      <c r="H212" s="135"/>
      <c r="I212" s="135"/>
      <c r="J212" s="135"/>
      <c r="K212" s="135"/>
      <c r="L212" s="135"/>
      <c r="M212" s="135"/>
    </row>
    <row r="213" spans="1:13" ht="15" customHeight="1">
      <c r="A213" s="38"/>
      <c r="B213" s="38"/>
      <c r="C213" s="38"/>
      <c r="D213" s="38"/>
      <c r="E213" s="38"/>
      <c r="F213" s="38"/>
      <c r="G213" s="135"/>
      <c r="H213" s="135"/>
      <c r="I213" s="135"/>
      <c r="J213" s="135"/>
      <c r="K213" s="135"/>
      <c r="L213" s="135"/>
      <c r="M213" s="135"/>
    </row>
    <row r="214" spans="1:13" ht="34.5" customHeight="1">
      <c r="A214" s="51">
        <v>7</v>
      </c>
      <c r="B214" s="38" t="s">
        <v>170</v>
      </c>
      <c r="C214" s="49" t="s">
        <v>185</v>
      </c>
      <c r="D214" s="38" t="s">
        <v>42</v>
      </c>
      <c r="E214" s="38"/>
      <c r="F214" s="38">
        <f>30.5-8.86</f>
        <v>21.64</v>
      </c>
      <c r="G214" s="135"/>
      <c r="H214" s="135"/>
      <c r="I214" s="135"/>
      <c r="J214" s="135"/>
      <c r="K214" s="135"/>
      <c r="L214" s="135"/>
      <c r="M214" s="136"/>
    </row>
    <row r="215" spans="1:13" ht="24.75" customHeight="1">
      <c r="A215" s="51"/>
      <c r="B215" s="38"/>
      <c r="C215" s="38" t="s">
        <v>76</v>
      </c>
      <c r="D215" s="38" t="s">
        <v>44</v>
      </c>
      <c r="E215" s="38">
        <v>0.64</v>
      </c>
      <c r="F215" s="38">
        <f>E215*F214</f>
        <v>13.8496</v>
      </c>
      <c r="G215" s="135"/>
      <c r="H215" s="135"/>
      <c r="I215" s="135"/>
      <c r="J215" s="135"/>
      <c r="K215" s="135"/>
      <c r="L215" s="135"/>
      <c r="M215" s="135"/>
    </row>
    <row r="216" spans="1:13" ht="24.75" customHeight="1">
      <c r="A216" s="51"/>
      <c r="B216" s="38"/>
      <c r="C216" s="38" t="s">
        <v>171</v>
      </c>
      <c r="D216" s="38" t="s">
        <v>172</v>
      </c>
      <c r="E216" s="38">
        <v>0.041</v>
      </c>
      <c r="F216" s="38">
        <f>E216*F214</f>
        <v>0.88724</v>
      </c>
      <c r="G216" s="135"/>
      <c r="H216" s="135"/>
      <c r="I216" s="135"/>
      <c r="J216" s="135"/>
      <c r="K216" s="135"/>
      <c r="L216" s="135"/>
      <c r="M216" s="135"/>
    </row>
    <row r="217" spans="1:13" ht="24.75" customHeight="1">
      <c r="A217" s="51"/>
      <c r="B217" s="38"/>
      <c r="C217" s="38" t="s">
        <v>173</v>
      </c>
      <c r="D217" s="38" t="s">
        <v>79</v>
      </c>
      <c r="E217" s="38">
        <v>0.021</v>
      </c>
      <c r="F217" s="38">
        <f>E217*F214</f>
        <v>0.45444000000000007</v>
      </c>
      <c r="G217" s="135"/>
      <c r="H217" s="135"/>
      <c r="I217" s="135"/>
      <c r="J217" s="135"/>
      <c r="K217" s="135"/>
      <c r="L217" s="135"/>
      <c r="M217" s="135"/>
    </row>
    <row r="218" spans="1:13" ht="24.75" customHeight="1">
      <c r="A218" s="51"/>
      <c r="B218" s="38"/>
      <c r="C218" s="38" t="s">
        <v>174</v>
      </c>
      <c r="D218" s="38" t="s">
        <v>127</v>
      </c>
      <c r="E218" s="38">
        <v>0.0158</v>
      </c>
      <c r="F218" s="38">
        <f>E218*F214</f>
        <v>0.34191200000000005</v>
      </c>
      <c r="G218" s="135"/>
      <c r="H218" s="135"/>
      <c r="I218" s="135"/>
      <c r="J218" s="135"/>
      <c r="K218" s="135"/>
      <c r="L218" s="135"/>
      <c r="M218" s="135"/>
    </row>
    <row r="219" spans="1:13" ht="24.75" customHeight="1">
      <c r="A219" s="51"/>
      <c r="B219" s="38"/>
      <c r="C219" s="38" t="s">
        <v>175</v>
      </c>
      <c r="D219" s="38" t="s">
        <v>42</v>
      </c>
      <c r="E219" s="38">
        <v>0.0258</v>
      </c>
      <c r="F219" s="38">
        <f>E219*F214</f>
        <v>0.558312</v>
      </c>
      <c r="G219" s="135"/>
      <c r="H219" s="135"/>
      <c r="I219" s="135"/>
      <c r="J219" s="135"/>
      <c r="K219" s="135"/>
      <c r="L219" s="135"/>
      <c r="M219" s="135"/>
    </row>
    <row r="220" spans="1:13" ht="24.75" customHeight="1">
      <c r="A220" s="51"/>
      <c r="B220" s="38"/>
      <c r="C220" s="38" t="s">
        <v>84</v>
      </c>
      <c r="D220" s="38" t="s">
        <v>79</v>
      </c>
      <c r="E220" s="38">
        <v>0.003</v>
      </c>
      <c r="F220" s="38">
        <f>E220*F214</f>
        <v>0.06492</v>
      </c>
      <c r="G220" s="135"/>
      <c r="H220" s="135"/>
      <c r="I220" s="135"/>
      <c r="J220" s="135"/>
      <c r="K220" s="135"/>
      <c r="L220" s="135"/>
      <c r="M220" s="135"/>
    </row>
    <row r="221" spans="1:13" ht="15" customHeight="1">
      <c r="A221" s="51"/>
      <c r="B221" s="38"/>
      <c r="C221" s="38"/>
      <c r="D221" s="38"/>
      <c r="E221" s="38"/>
      <c r="F221" s="38"/>
      <c r="G221" s="135"/>
      <c r="H221" s="135"/>
      <c r="I221" s="135"/>
      <c r="J221" s="135"/>
      <c r="K221" s="135"/>
      <c r="L221" s="135"/>
      <c r="M221" s="135"/>
    </row>
    <row r="222" spans="1:13" ht="34.5" customHeight="1">
      <c r="A222" s="51">
        <v>8</v>
      </c>
      <c r="B222" s="38" t="s">
        <v>180</v>
      </c>
      <c r="C222" s="55" t="s">
        <v>181</v>
      </c>
      <c r="D222" s="38" t="s">
        <v>42</v>
      </c>
      <c r="E222" s="38"/>
      <c r="F222" s="38">
        <v>8.89</v>
      </c>
      <c r="G222" s="135"/>
      <c r="H222" s="135"/>
      <c r="I222" s="135"/>
      <c r="J222" s="135"/>
      <c r="K222" s="135"/>
      <c r="L222" s="135"/>
      <c r="M222" s="136"/>
    </row>
    <row r="223" spans="1:13" ht="24.75" customHeight="1">
      <c r="A223" s="51"/>
      <c r="B223" s="38"/>
      <c r="C223" s="38" t="s">
        <v>43</v>
      </c>
      <c r="D223" s="38" t="s">
        <v>182</v>
      </c>
      <c r="E223" s="38">
        <v>0.65</v>
      </c>
      <c r="F223" s="38">
        <f>E223*F222</f>
        <v>5.7785</v>
      </c>
      <c r="G223" s="135"/>
      <c r="H223" s="135"/>
      <c r="I223" s="135"/>
      <c r="J223" s="135"/>
      <c r="K223" s="135"/>
      <c r="L223" s="135"/>
      <c r="M223" s="135"/>
    </row>
    <row r="224" spans="1:13" ht="24.75" customHeight="1">
      <c r="A224" s="51"/>
      <c r="B224" s="38"/>
      <c r="C224" s="38" t="s">
        <v>183</v>
      </c>
      <c r="D224" s="38" t="s">
        <v>172</v>
      </c>
      <c r="E224" s="38">
        <v>0.041</v>
      </c>
      <c r="F224" s="38">
        <f>E224*F222</f>
        <v>0.36449000000000004</v>
      </c>
      <c r="G224" s="135"/>
      <c r="H224" s="135"/>
      <c r="I224" s="135"/>
      <c r="J224" s="135"/>
      <c r="K224" s="135"/>
      <c r="L224" s="135"/>
      <c r="M224" s="135"/>
    </row>
    <row r="225" spans="1:13" ht="24.75" customHeight="1">
      <c r="A225" s="51"/>
      <c r="B225" s="38"/>
      <c r="C225" s="38" t="s">
        <v>45</v>
      </c>
      <c r="D225" s="38" t="s">
        <v>46</v>
      </c>
      <c r="E225" s="38">
        <v>0.021</v>
      </c>
      <c r="F225" s="38">
        <f>E225*F222</f>
        <v>0.18669000000000002</v>
      </c>
      <c r="G225" s="135"/>
      <c r="H225" s="135"/>
      <c r="I225" s="135"/>
      <c r="J225" s="135"/>
      <c r="K225" s="135"/>
      <c r="L225" s="135"/>
      <c r="M225" s="135"/>
    </row>
    <row r="226" spans="1:13" ht="24.75" customHeight="1">
      <c r="A226" s="51"/>
      <c r="B226" s="38"/>
      <c r="C226" s="38" t="s">
        <v>184</v>
      </c>
      <c r="D226" s="38" t="s">
        <v>127</v>
      </c>
      <c r="E226" s="38">
        <v>0.0171</v>
      </c>
      <c r="F226" s="38">
        <f>E226*F222</f>
        <v>0.15201900000000002</v>
      </c>
      <c r="G226" s="135"/>
      <c r="H226" s="135"/>
      <c r="I226" s="135"/>
      <c r="J226" s="135"/>
      <c r="K226" s="135"/>
      <c r="L226" s="135"/>
      <c r="M226" s="135"/>
    </row>
    <row r="227" spans="1:13" ht="24.75" customHeight="1">
      <c r="A227" s="51"/>
      <c r="B227" s="38"/>
      <c r="C227" s="38" t="s">
        <v>175</v>
      </c>
      <c r="D227" s="38" t="s">
        <v>42</v>
      </c>
      <c r="E227" s="38">
        <v>0.0258</v>
      </c>
      <c r="F227" s="38">
        <f>E227*F222</f>
        <v>0.229362</v>
      </c>
      <c r="G227" s="135"/>
      <c r="H227" s="135"/>
      <c r="I227" s="135"/>
      <c r="J227" s="135"/>
      <c r="K227" s="135"/>
      <c r="L227" s="135"/>
      <c r="M227" s="135"/>
    </row>
    <row r="228" spans="1:13" ht="24.75" customHeight="1">
      <c r="A228" s="51"/>
      <c r="B228" s="38"/>
      <c r="C228" s="38" t="s">
        <v>50</v>
      </c>
      <c r="D228" s="38" t="s">
        <v>46</v>
      </c>
      <c r="E228" s="38">
        <v>0.002</v>
      </c>
      <c r="F228" s="38">
        <f>E228*F222</f>
        <v>0.01778</v>
      </c>
      <c r="G228" s="135"/>
      <c r="H228" s="135"/>
      <c r="I228" s="135"/>
      <c r="J228" s="135"/>
      <c r="K228" s="135"/>
      <c r="L228" s="135"/>
      <c r="M228" s="135"/>
    </row>
    <row r="229" spans="1:13" ht="15" customHeight="1">
      <c r="A229" s="51"/>
      <c r="B229" s="38"/>
      <c r="C229" s="38"/>
      <c r="D229" s="38"/>
      <c r="E229" s="38"/>
      <c r="F229" s="38"/>
      <c r="G229" s="135"/>
      <c r="H229" s="135"/>
      <c r="I229" s="135"/>
      <c r="J229" s="135"/>
      <c r="K229" s="135"/>
      <c r="L229" s="135"/>
      <c r="M229" s="135"/>
    </row>
    <row r="230" spans="1:13" ht="34.5" customHeight="1">
      <c r="A230" s="51">
        <v>9</v>
      </c>
      <c r="B230" s="50" t="s">
        <v>196</v>
      </c>
      <c r="C230" s="49" t="s">
        <v>189</v>
      </c>
      <c r="D230" s="38" t="s">
        <v>42</v>
      </c>
      <c r="E230" s="38"/>
      <c r="F230" s="38">
        <v>7.25</v>
      </c>
      <c r="G230" s="135"/>
      <c r="H230" s="135"/>
      <c r="I230" s="135"/>
      <c r="J230" s="135"/>
      <c r="K230" s="135"/>
      <c r="L230" s="135"/>
      <c r="M230" s="136"/>
    </row>
    <row r="231" spans="1:13" ht="24.75" customHeight="1">
      <c r="A231" s="51"/>
      <c r="B231" s="38"/>
      <c r="C231" s="38" t="s">
        <v>43</v>
      </c>
      <c r="D231" s="38" t="s">
        <v>44</v>
      </c>
      <c r="E231" s="38">
        <v>0.714</v>
      </c>
      <c r="F231" s="38">
        <f>E231*F230</f>
        <v>5.1765</v>
      </c>
      <c r="G231" s="135"/>
      <c r="H231" s="135"/>
      <c r="I231" s="135"/>
      <c r="J231" s="135"/>
      <c r="K231" s="135"/>
      <c r="L231" s="135"/>
      <c r="M231" s="135"/>
    </row>
    <row r="232" spans="1:13" ht="24.75" customHeight="1">
      <c r="A232" s="51"/>
      <c r="B232" s="38"/>
      <c r="C232" s="38" t="s">
        <v>78</v>
      </c>
      <c r="D232" s="38" t="s">
        <v>46</v>
      </c>
      <c r="E232" s="38">
        <v>0.0183</v>
      </c>
      <c r="F232" s="38">
        <f>E232*F230</f>
        <v>0.13267500000000002</v>
      </c>
      <c r="G232" s="135"/>
      <c r="H232" s="135"/>
      <c r="I232" s="135"/>
      <c r="J232" s="135"/>
      <c r="K232" s="135"/>
      <c r="L232" s="135"/>
      <c r="M232" s="135"/>
    </row>
    <row r="233" spans="1:13" ht="24.75" customHeight="1">
      <c r="A233" s="51"/>
      <c r="B233" s="38"/>
      <c r="C233" s="38" t="s">
        <v>190</v>
      </c>
      <c r="D233" s="38" t="s">
        <v>42</v>
      </c>
      <c r="E233" s="38">
        <v>1.05</v>
      </c>
      <c r="F233" s="38">
        <f>E233*F230</f>
        <v>7.612500000000001</v>
      </c>
      <c r="G233" s="135"/>
      <c r="H233" s="135"/>
      <c r="I233" s="135"/>
      <c r="J233" s="135"/>
      <c r="K233" s="135"/>
      <c r="L233" s="135"/>
      <c r="M233" s="135"/>
    </row>
    <row r="234" spans="1:13" ht="24.75" customHeight="1">
      <c r="A234" s="51"/>
      <c r="B234" s="38"/>
      <c r="C234" s="38" t="s">
        <v>186</v>
      </c>
      <c r="D234" s="38" t="s">
        <v>187</v>
      </c>
      <c r="E234" s="38">
        <v>3</v>
      </c>
      <c r="F234" s="38">
        <f>E234*F230</f>
        <v>21.75</v>
      </c>
      <c r="G234" s="135"/>
      <c r="H234" s="135"/>
      <c r="I234" s="135"/>
      <c r="J234" s="135"/>
      <c r="K234" s="135"/>
      <c r="L234" s="135"/>
      <c r="M234" s="135"/>
    </row>
    <row r="235" spans="1:13" ht="24.75" customHeight="1">
      <c r="A235" s="51"/>
      <c r="B235" s="38"/>
      <c r="C235" s="38" t="s">
        <v>188</v>
      </c>
      <c r="D235" s="38" t="s">
        <v>46</v>
      </c>
      <c r="E235" s="38">
        <v>0.0269</v>
      </c>
      <c r="F235" s="38">
        <f>E235*F230</f>
        <v>0.195025</v>
      </c>
      <c r="G235" s="135"/>
      <c r="H235" s="135"/>
      <c r="I235" s="135"/>
      <c r="J235" s="135"/>
      <c r="K235" s="135"/>
      <c r="L235" s="135"/>
      <c r="M235" s="135"/>
    </row>
    <row r="236" spans="1:13" ht="15" customHeight="1">
      <c r="A236" s="51"/>
      <c r="B236" s="38"/>
      <c r="C236" s="38"/>
      <c r="D236" s="38"/>
      <c r="E236" s="38"/>
      <c r="F236" s="38"/>
      <c r="G236" s="135"/>
      <c r="H236" s="135"/>
      <c r="I236" s="135"/>
      <c r="J236" s="135"/>
      <c r="K236" s="135"/>
      <c r="L236" s="135"/>
      <c r="M236" s="135"/>
    </row>
    <row r="237" spans="1:13" ht="34.5" customHeight="1">
      <c r="A237" s="51">
        <v>10</v>
      </c>
      <c r="B237" s="38" t="s">
        <v>191</v>
      </c>
      <c r="C237" s="55" t="s">
        <v>192</v>
      </c>
      <c r="D237" s="38" t="s">
        <v>42</v>
      </c>
      <c r="E237" s="38"/>
      <c r="F237" s="38">
        <v>19.6</v>
      </c>
      <c r="G237" s="135"/>
      <c r="H237" s="135"/>
      <c r="I237" s="135"/>
      <c r="J237" s="135"/>
      <c r="K237" s="135"/>
      <c r="L237" s="135"/>
      <c r="M237" s="136"/>
    </row>
    <row r="238" spans="1:13" ht="24.75" customHeight="1">
      <c r="A238" s="51"/>
      <c r="B238" s="38"/>
      <c r="C238" s="38" t="s">
        <v>76</v>
      </c>
      <c r="D238" s="38" t="s">
        <v>77</v>
      </c>
      <c r="E238" s="38">
        <v>1.08</v>
      </c>
      <c r="F238" s="38">
        <f>E238*F237</f>
        <v>21.168000000000003</v>
      </c>
      <c r="G238" s="135"/>
      <c r="H238" s="135"/>
      <c r="I238" s="135"/>
      <c r="J238" s="135"/>
      <c r="K238" s="135"/>
      <c r="L238" s="135"/>
      <c r="M238" s="135"/>
    </row>
    <row r="239" spans="1:13" ht="24.75" customHeight="1">
      <c r="A239" s="51"/>
      <c r="B239" s="38"/>
      <c r="C239" s="38" t="s">
        <v>78</v>
      </c>
      <c r="D239" s="38" t="s">
        <v>79</v>
      </c>
      <c r="E239" s="38">
        <v>0.0452</v>
      </c>
      <c r="F239" s="38">
        <f>E239*F237</f>
        <v>0.88592</v>
      </c>
      <c r="G239" s="135"/>
      <c r="H239" s="135"/>
      <c r="I239" s="135"/>
      <c r="J239" s="135"/>
      <c r="K239" s="135"/>
      <c r="L239" s="135"/>
      <c r="M239" s="135"/>
    </row>
    <row r="240" spans="1:13" ht="24.75" customHeight="1">
      <c r="A240" s="51"/>
      <c r="B240" s="38"/>
      <c r="C240" s="38" t="s">
        <v>193</v>
      </c>
      <c r="D240" s="38" t="s">
        <v>42</v>
      </c>
      <c r="E240" s="38">
        <v>1.02</v>
      </c>
      <c r="F240" s="38">
        <f>E240*F237</f>
        <v>19.992</v>
      </c>
      <c r="G240" s="135"/>
      <c r="H240" s="135"/>
      <c r="I240" s="135"/>
      <c r="J240" s="135"/>
      <c r="K240" s="135"/>
      <c r="L240" s="135"/>
      <c r="M240" s="140"/>
    </row>
    <row r="241" spans="1:13" ht="24.75" customHeight="1">
      <c r="A241" s="51"/>
      <c r="B241" s="38"/>
      <c r="C241" s="38" t="s">
        <v>194</v>
      </c>
      <c r="D241" s="38" t="s">
        <v>127</v>
      </c>
      <c r="E241" s="38">
        <v>0.0223</v>
      </c>
      <c r="F241" s="38">
        <f>E241*F237</f>
        <v>0.43708</v>
      </c>
      <c r="G241" s="135"/>
      <c r="H241" s="135"/>
      <c r="I241" s="135"/>
      <c r="J241" s="135"/>
      <c r="K241" s="135"/>
      <c r="L241" s="135"/>
      <c r="M241" s="140"/>
    </row>
    <row r="242" spans="1:13" ht="24.75" customHeight="1">
      <c r="A242" s="51"/>
      <c r="B242" s="38"/>
      <c r="C242" s="38" t="s">
        <v>195</v>
      </c>
      <c r="D242" s="38" t="s">
        <v>42</v>
      </c>
      <c r="E242" s="38"/>
      <c r="F242" s="38">
        <f>20.97*0.1</f>
        <v>2.097</v>
      </c>
      <c r="G242" s="135"/>
      <c r="H242" s="135"/>
      <c r="I242" s="135"/>
      <c r="J242" s="135"/>
      <c r="K242" s="135"/>
      <c r="L242" s="135"/>
      <c r="M242" s="140"/>
    </row>
    <row r="243" spans="1:13" ht="24.75" customHeight="1">
      <c r="A243" s="51"/>
      <c r="B243" s="38"/>
      <c r="C243" s="38" t="s">
        <v>84</v>
      </c>
      <c r="D243" s="38" t="s">
        <v>79</v>
      </c>
      <c r="E243" s="38">
        <v>0.0466</v>
      </c>
      <c r="F243" s="38">
        <f>E243*F237</f>
        <v>0.9133600000000001</v>
      </c>
      <c r="G243" s="135"/>
      <c r="H243" s="135"/>
      <c r="I243" s="135"/>
      <c r="J243" s="135"/>
      <c r="K243" s="135"/>
      <c r="L243" s="135"/>
      <c r="M243" s="140"/>
    </row>
    <row r="244" spans="1:13" ht="15" customHeight="1">
      <c r="A244" s="51"/>
      <c r="B244" s="38"/>
      <c r="C244" s="38"/>
      <c r="D244" s="38"/>
      <c r="E244" s="38"/>
      <c r="F244" s="38"/>
      <c r="G244" s="135"/>
      <c r="H244" s="135"/>
      <c r="I244" s="135"/>
      <c r="J244" s="135"/>
      <c r="K244" s="135"/>
      <c r="L244" s="135"/>
      <c r="M244" s="135"/>
    </row>
    <row r="245" spans="1:13" ht="63">
      <c r="A245" s="51">
        <v>11</v>
      </c>
      <c r="B245" s="38" t="s">
        <v>197</v>
      </c>
      <c r="C245" s="56" t="s">
        <v>295</v>
      </c>
      <c r="D245" s="53" t="s">
        <v>11</v>
      </c>
      <c r="E245" s="53"/>
      <c r="F245" s="53">
        <v>20.48</v>
      </c>
      <c r="G245" s="138"/>
      <c r="H245" s="138"/>
      <c r="I245" s="138"/>
      <c r="J245" s="138"/>
      <c r="K245" s="138"/>
      <c r="L245" s="138"/>
      <c r="M245" s="139"/>
    </row>
    <row r="246" spans="1:13" ht="24.75" customHeight="1">
      <c r="A246" s="51"/>
      <c r="B246" s="38"/>
      <c r="C246" s="53" t="s">
        <v>93</v>
      </c>
      <c r="D246" s="53" t="s">
        <v>32</v>
      </c>
      <c r="E246" s="53">
        <v>2.72</v>
      </c>
      <c r="F246" s="53">
        <f>E246*F245</f>
        <v>55.705600000000004</v>
      </c>
      <c r="G246" s="138"/>
      <c r="H246" s="138"/>
      <c r="I246" s="138"/>
      <c r="J246" s="138"/>
      <c r="K246" s="138"/>
      <c r="L246" s="138"/>
      <c r="M246" s="138"/>
    </row>
    <row r="247" spans="1:13" ht="24.75" customHeight="1">
      <c r="A247" s="51"/>
      <c r="B247" s="38"/>
      <c r="C247" s="53" t="s">
        <v>18</v>
      </c>
      <c r="D247" s="53" t="s">
        <v>19</v>
      </c>
      <c r="E247" s="53">
        <v>0.67</v>
      </c>
      <c r="F247" s="53">
        <f>E247*F245</f>
        <v>13.7216</v>
      </c>
      <c r="G247" s="138"/>
      <c r="H247" s="138"/>
      <c r="I247" s="138"/>
      <c r="J247" s="138"/>
      <c r="K247" s="138"/>
      <c r="L247" s="138"/>
      <c r="M247" s="138"/>
    </row>
    <row r="248" spans="1:13" ht="24.75" customHeight="1">
      <c r="A248" s="51"/>
      <c r="B248" s="38"/>
      <c r="C248" s="53" t="s">
        <v>198</v>
      </c>
      <c r="D248" s="53" t="s">
        <v>11</v>
      </c>
      <c r="E248" s="53">
        <v>1</v>
      </c>
      <c r="F248" s="53">
        <f>E248*F245</f>
        <v>20.48</v>
      </c>
      <c r="G248" s="138"/>
      <c r="H248" s="138"/>
      <c r="I248" s="138"/>
      <c r="J248" s="138"/>
      <c r="K248" s="138"/>
      <c r="L248" s="138"/>
      <c r="M248" s="138"/>
    </row>
    <row r="249" spans="1:13" ht="24.75" customHeight="1">
      <c r="A249" s="51"/>
      <c r="B249" s="38"/>
      <c r="C249" s="53" t="s">
        <v>116</v>
      </c>
      <c r="D249" s="53" t="s">
        <v>19</v>
      </c>
      <c r="E249" s="53">
        <v>0.656</v>
      </c>
      <c r="F249" s="53">
        <f>E249*F245</f>
        <v>13.434880000000001</v>
      </c>
      <c r="G249" s="138"/>
      <c r="H249" s="138"/>
      <c r="I249" s="138"/>
      <c r="J249" s="138"/>
      <c r="K249" s="138"/>
      <c r="L249" s="138"/>
      <c r="M249" s="138"/>
    </row>
    <row r="250" spans="1:13" ht="15" customHeight="1">
      <c r="A250" s="51"/>
      <c r="B250" s="38"/>
      <c r="C250" s="38"/>
      <c r="D250" s="38"/>
      <c r="E250" s="38"/>
      <c r="F250" s="38"/>
      <c r="G250" s="135"/>
      <c r="H250" s="135"/>
      <c r="I250" s="135"/>
      <c r="J250" s="135"/>
      <c r="K250" s="135"/>
      <c r="L250" s="135"/>
      <c r="M250" s="135"/>
    </row>
    <row r="251" spans="1:13" ht="34.5" customHeight="1">
      <c r="A251" s="51">
        <v>12</v>
      </c>
      <c r="B251" s="38" t="s">
        <v>199</v>
      </c>
      <c r="C251" s="54" t="s">
        <v>201</v>
      </c>
      <c r="D251" s="14" t="s">
        <v>13</v>
      </c>
      <c r="E251" s="53"/>
      <c r="F251" s="53">
        <f>17.85*0.1</f>
        <v>1.7850000000000001</v>
      </c>
      <c r="G251" s="138"/>
      <c r="H251" s="138"/>
      <c r="I251" s="138"/>
      <c r="J251" s="138"/>
      <c r="K251" s="138"/>
      <c r="L251" s="138"/>
      <c r="M251" s="139"/>
    </row>
    <row r="252" spans="1:13" ht="24.75" customHeight="1">
      <c r="A252" s="51"/>
      <c r="B252" s="38"/>
      <c r="C252" s="53" t="s">
        <v>93</v>
      </c>
      <c r="D252" s="14" t="s">
        <v>17</v>
      </c>
      <c r="E252" s="53">
        <v>2.32</v>
      </c>
      <c r="F252" s="53">
        <f>E252*F251</f>
        <v>4.1412</v>
      </c>
      <c r="G252" s="138"/>
      <c r="H252" s="138"/>
      <c r="I252" s="138"/>
      <c r="J252" s="138"/>
      <c r="K252" s="138"/>
      <c r="L252" s="138"/>
      <c r="M252" s="138"/>
    </row>
    <row r="253" spans="1:13" ht="24.75" customHeight="1">
      <c r="A253" s="51"/>
      <c r="B253" s="38"/>
      <c r="C253" s="53" t="s">
        <v>18</v>
      </c>
      <c r="D253" s="14" t="s">
        <v>19</v>
      </c>
      <c r="E253" s="53">
        <v>1.08</v>
      </c>
      <c r="F253" s="53">
        <f>E253*F251</f>
        <v>1.9278000000000002</v>
      </c>
      <c r="G253" s="138"/>
      <c r="H253" s="138"/>
      <c r="I253" s="138"/>
      <c r="J253" s="138"/>
      <c r="K253" s="138"/>
      <c r="L253" s="138"/>
      <c r="M253" s="138"/>
    </row>
    <row r="254" spans="1:13" ht="24.75" customHeight="1">
      <c r="A254" s="51"/>
      <c r="B254" s="38"/>
      <c r="C254" s="53" t="s">
        <v>200</v>
      </c>
      <c r="D254" s="14" t="s">
        <v>13</v>
      </c>
      <c r="E254" s="53">
        <v>1.1</v>
      </c>
      <c r="F254" s="53">
        <f>E254*F251</f>
        <v>1.9635000000000002</v>
      </c>
      <c r="G254" s="138"/>
      <c r="H254" s="138"/>
      <c r="I254" s="138"/>
      <c r="J254" s="138"/>
      <c r="K254" s="138"/>
      <c r="L254" s="138"/>
      <c r="M254" s="138"/>
    </row>
    <row r="255" spans="1:13" ht="15" customHeight="1">
      <c r="A255" s="51"/>
      <c r="B255" s="38"/>
      <c r="C255" s="38"/>
      <c r="D255" s="38"/>
      <c r="E255" s="38"/>
      <c r="F255" s="38"/>
      <c r="G255" s="135"/>
      <c r="H255" s="135"/>
      <c r="I255" s="135"/>
      <c r="J255" s="135"/>
      <c r="K255" s="135"/>
      <c r="L255" s="135"/>
      <c r="M255" s="135"/>
    </row>
    <row r="256" spans="1:13" ht="54.75" customHeight="1">
      <c r="A256" s="51">
        <v>13</v>
      </c>
      <c r="B256" s="77" t="s">
        <v>273</v>
      </c>
      <c r="C256" s="56" t="s">
        <v>274</v>
      </c>
      <c r="D256" s="14" t="s">
        <v>11</v>
      </c>
      <c r="E256" s="53"/>
      <c r="F256" s="53">
        <v>17.85</v>
      </c>
      <c r="G256" s="138"/>
      <c r="H256" s="138"/>
      <c r="I256" s="138"/>
      <c r="J256" s="138"/>
      <c r="K256" s="138"/>
      <c r="L256" s="138"/>
      <c r="M256" s="139"/>
    </row>
    <row r="257" spans="1:13" ht="24.75" customHeight="1">
      <c r="A257" s="51"/>
      <c r="B257" s="38"/>
      <c r="C257" s="53" t="s">
        <v>275</v>
      </c>
      <c r="D257" s="14" t="s">
        <v>32</v>
      </c>
      <c r="E257" s="78">
        <f>0.143+0.0035*15</f>
        <v>0.19549999999999998</v>
      </c>
      <c r="F257" s="53">
        <f>E257*F256</f>
        <v>3.489675</v>
      </c>
      <c r="G257" s="138"/>
      <c r="H257" s="138"/>
      <c r="I257" s="138"/>
      <c r="J257" s="138"/>
      <c r="K257" s="138"/>
      <c r="L257" s="138"/>
      <c r="M257" s="138"/>
    </row>
    <row r="258" spans="1:13" ht="24.75" customHeight="1">
      <c r="A258" s="51"/>
      <c r="B258" s="38"/>
      <c r="C258" s="53" t="s">
        <v>276</v>
      </c>
      <c r="D258" s="14" t="s">
        <v>19</v>
      </c>
      <c r="E258" s="78">
        <f>0.0074+0.0005*15</f>
        <v>0.0149</v>
      </c>
      <c r="F258" s="53">
        <f>E258*F256</f>
        <v>0.265965</v>
      </c>
      <c r="G258" s="138"/>
      <c r="H258" s="138"/>
      <c r="I258" s="138"/>
      <c r="J258" s="138"/>
      <c r="K258" s="138"/>
      <c r="L258" s="138"/>
      <c r="M258" s="138"/>
    </row>
    <row r="259" spans="1:13" ht="24.75" customHeight="1">
      <c r="A259" s="51"/>
      <c r="B259" s="38"/>
      <c r="C259" s="53" t="s">
        <v>277</v>
      </c>
      <c r="D259" s="14" t="s">
        <v>13</v>
      </c>
      <c r="E259" s="78">
        <f>0.0158+0.00105*15</f>
        <v>0.03155</v>
      </c>
      <c r="F259" s="53">
        <f>E259*F256</f>
        <v>0.5631675</v>
      </c>
      <c r="G259" s="138"/>
      <c r="H259" s="138"/>
      <c r="I259" s="138"/>
      <c r="J259" s="138"/>
      <c r="K259" s="138"/>
      <c r="L259" s="138"/>
      <c r="M259" s="138"/>
    </row>
    <row r="260" spans="1:13" ht="24.75" customHeight="1">
      <c r="A260" s="51"/>
      <c r="B260" s="38"/>
      <c r="C260" s="53" t="s">
        <v>116</v>
      </c>
      <c r="D260" s="14" t="s">
        <v>19</v>
      </c>
      <c r="E260" s="78">
        <v>0.064</v>
      </c>
      <c r="F260" s="53">
        <f>E260*F256</f>
        <v>1.1424</v>
      </c>
      <c r="G260" s="138"/>
      <c r="H260" s="138"/>
      <c r="I260" s="138"/>
      <c r="J260" s="138"/>
      <c r="K260" s="138"/>
      <c r="L260" s="138"/>
      <c r="M260" s="138"/>
    </row>
    <row r="261" spans="1:13" ht="15" customHeight="1">
      <c r="A261" s="51"/>
      <c r="B261" s="38"/>
      <c r="C261" s="38"/>
      <c r="D261" s="38"/>
      <c r="E261" s="38"/>
      <c r="F261" s="38"/>
      <c r="G261" s="135"/>
      <c r="H261" s="135"/>
      <c r="I261" s="135"/>
      <c r="J261" s="135"/>
      <c r="K261" s="135"/>
      <c r="L261" s="135"/>
      <c r="M261" s="135"/>
    </row>
    <row r="262" spans="1:13" ht="34.5" customHeight="1">
      <c r="A262" s="51">
        <v>14</v>
      </c>
      <c r="B262" s="80" t="s">
        <v>286</v>
      </c>
      <c r="C262" s="79" t="s">
        <v>278</v>
      </c>
      <c r="D262" s="53" t="s">
        <v>11</v>
      </c>
      <c r="E262" s="53"/>
      <c r="F262" s="53">
        <v>17.85</v>
      </c>
      <c r="G262" s="138"/>
      <c r="H262" s="138"/>
      <c r="I262" s="138"/>
      <c r="J262" s="138"/>
      <c r="K262" s="138"/>
      <c r="L262" s="138"/>
      <c r="M262" s="141"/>
    </row>
    <row r="263" spans="1:13" ht="24.75" customHeight="1">
      <c r="A263" s="51"/>
      <c r="B263" s="38"/>
      <c r="C263" s="53" t="s">
        <v>37</v>
      </c>
      <c r="D263" s="53" t="s">
        <v>11</v>
      </c>
      <c r="E263" s="53">
        <v>1</v>
      </c>
      <c r="F263" s="53">
        <f>E263*F262</f>
        <v>17.85</v>
      </c>
      <c r="G263" s="138"/>
      <c r="H263" s="138"/>
      <c r="I263" s="138"/>
      <c r="J263" s="138"/>
      <c r="K263" s="138"/>
      <c r="L263" s="138"/>
      <c r="M263" s="138"/>
    </row>
    <row r="264" spans="1:13" ht="24.75" customHeight="1">
      <c r="A264" s="51"/>
      <c r="B264" s="38"/>
      <c r="C264" s="53" t="s">
        <v>279</v>
      </c>
      <c r="D264" s="53" t="s">
        <v>19</v>
      </c>
      <c r="E264" s="53">
        <v>0.22</v>
      </c>
      <c r="F264" s="53">
        <f>E264*F262</f>
        <v>3.9270000000000005</v>
      </c>
      <c r="G264" s="138"/>
      <c r="H264" s="138"/>
      <c r="I264" s="138"/>
      <c r="J264" s="138"/>
      <c r="K264" s="138"/>
      <c r="L264" s="138"/>
      <c r="M264" s="138"/>
    </row>
    <row r="265" spans="1:13" ht="24.75" customHeight="1">
      <c r="A265" s="51"/>
      <c r="B265" s="38"/>
      <c r="C265" s="53" t="s">
        <v>280</v>
      </c>
      <c r="D265" s="53" t="s">
        <v>11</v>
      </c>
      <c r="E265" s="53">
        <v>1.15</v>
      </c>
      <c r="F265" s="53">
        <f>E265*F262</f>
        <v>20.5275</v>
      </c>
      <c r="G265" s="138"/>
      <c r="H265" s="138"/>
      <c r="I265" s="138"/>
      <c r="J265" s="138"/>
      <c r="K265" s="138"/>
      <c r="L265" s="138"/>
      <c r="M265" s="138"/>
    </row>
    <row r="266" spans="1:13" ht="24.75" customHeight="1">
      <c r="A266" s="51"/>
      <c r="B266" s="38"/>
      <c r="C266" s="53" t="s">
        <v>281</v>
      </c>
      <c r="D266" s="53" t="s">
        <v>11</v>
      </c>
      <c r="E266" s="53">
        <v>1.15</v>
      </c>
      <c r="F266" s="53">
        <f>E266*F262</f>
        <v>20.5275</v>
      </c>
      <c r="G266" s="138"/>
      <c r="H266" s="138"/>
      <c r="I266" s="138"/>
      <c r="J266" s="138"/>
      <c r="K266" s="138"/>
      <c r="L266" s="138"/>
      <c r="M266" s="138"/>
    </row>
    <row r="267" spans="1:13" ht="24.75" customHeight="1">
      <c r="A267" s="51"/>
      <c r="B267" s="38"/>
      <c r="C267" s="53" t="s">
        <v>282</v>
      </c>
      <c r="D267" s="53" t="s">
        <v>29</v>
      </c>
      <c r="E267" s="53">
        <v>1</v>
      </c>
      <c r="F267" s="53">
        <f>E267*F262</f>
        <v>17.85</v>
      </c>
      <c r="G267" s="138"/>
      <c r="H267" s="138"/>
      <c r="I267" s="138"/>
      <c r="J267" s="138"/>
      <c r="K267" s="138"/>
      <c r="L267" s="138"/>
      <c r="M267" s="138"/>
    </row>
    <row r="268" spans="1:13" ht="24.75" customHeight="1">
      <c r="A268" s="51"/>
      <c r="B268" s="38"/>
      <c r="C268" s="53" t="s">
        <v>283</v>
      </c>
      <c r="D268" s="53" t="s">
        <v>284</v>
      </c>
      <c r="E268" s="53">
        <v>1</v>
      </c>
      <c r="F268" s="53">
        <f>E268*F262</f>
        <v>17.85</v>
      </c>
      <c r="G268" s="138"/>
      <c r="H268" s="138"/>
      <c r="I268" s="138"/>
      <c r="J268" s="138"/>
      <c r="K268" s="138"/>
      <c r="L268" s="138"/>
      <c r="M268" s="138"/>
    </row>
    <row r="269" spans="1:13" ht="24.75" customHeight="1">
      <c r="A269" s="51"/>
      <c r="B269" s="38"/>
      <c r="C269" s="53" t="s">
        <v>285</v>
      </c>
      <c r="D269" s="53" t="s">
        <v>29</v>
      </c>
      <c r="E269" s="53">
        <v>0.666</v>
      </c>
      <c r="F269" s="53">
        <f>E269*F262</f>
        <v>11.888100000000001</v>
      </c>
      <c r="G269" s="138"/>
      <c r="H269" s="138"/>
      <c r="I269" s="138"/>
      <c r="J269" s="138"/>
      <c r="K269" s="138"/>
      <c r="L269" s="138"/>
      <c r="M269" s="138"/>
    </row>
    <row r="270" spans="1:13" ht="15" customHeight="1">
      <c r="A270" s="51"/>
      <c r="B270" s="38"/>
      <c r="C270" s="53"/>
      <c r="D270" s="53"/>
      <c r="E270" s="53"/>
      <c r="F270" s="53"/>
      <c r="G270" s="138"/>
      <c r="H270" s="138"/>
      <c r="I270" s="138"/>
      <c r="J270" s="138"/>
      <c r="K270" s="138"/>
      <c r="L270" s="138"/>
      <c r="M270" s="138"/>
    </row>
    <row r="271" spans="1:13" ht="34.5" customHeight="1">
      <c r="A271" s="51">
        <v>15</v>
      </c>
      <c r="B271" s="38" t="s">
        <v>176</v>
      </c>
      <c r="C271" s="49" t="s">
        <v>177</v>
      </c>
      <c r="D271" s="52" t="s">
        <v>42</v>
      </c>
      <c r="E271" s="38"/>
      <c r="F271" s="38">
        <v>14.5</v>
      </c>
      <c r="G271" s="135"/>
      <c r="H271" s="135"/>
      <c r="I271" s="135"/>
      <c r="J271" s="135"/>
      <c r="K271" s="135"/>
      <c r="L271" s="135"/>
      <c r="M271" s="142"/>
    </row>
    <row r="272" spans="1:13" ht="24.75" customHeight="1">
      <c r="A272" s="51"/>
      <c r="B272" s="38"/>
      <c r="C272" s="38" t="s">
        <v>76</v>
      </c>
      <c r="D272" s="52" t="s">
        <v>44</v>
      </c>
      <c r="E272" s="38">
        <v>0.41</v>
      </c>
      <c r="F272" s="38">
        <f>E272*F271</f>
        <v>5.944999999999999</v>
      </c>
      <c r="G272" s="135"/>
      <c r="H272" s="135"/>
      <c r="I272" s="135"/>
      <c r="J272" s="135"/>
      <c r="K272" s="135"/>
      <c r="L272" s="135"/>
      <c r="M272" s="135"/>
    </row>
    <row r="273" spans="1:13" ht="24.75" customHeight="1">
      <c r="A273" s="51"/>
      <c r="B273" s="38"/>
      <c r="C273" s="38" t="s">
        <v>78</v>
      </c>
      <c r="D273" s="52" t="s">
        <v>79</v>
      </c>
      <c r="E273" s="38">
        <v>0.009</v>
      </c>
      <c r="F273" s="38">
        <f>E273*F271</f>
        <v>0.13049999999999998</v>
      </c>
      <c r="G273" s="135"/>
      <c r="H273" s="135"/>
      <c r="I273" s="135"/>
      <c r="J273" s="135"/>
      <c r="K273" s="135"/>
      <c r="L273" s="135"/>
      <c r="M273" s="135"/>
    </row>
    <row r="274" spans="1:13" ht="24.75" customHeight="1">
      <c r="A274" s="51"/>
      <c r="B274" s="38"/>
      <c r="C274" s="38" t="s">
        <v>178</v>
      </c>
      <c r="D274" s="52" t="s">
        <v>48</v>
      </c>
      <c r="E274" s="38">
        <v>0.63</v>
      </c>
      <c r="F274" s="38">
        <f>E274*F271</f>
        <v>9.135</v>
      </c>
      <c r="G274" s="135"/>
      <c r="H274" s="135"/>
      <c r="I274" s="135"/>
      <c r="J274" s="135"/>
      <c r="K274" s="135"/>
      <c r="L274" s="135"/>
      <c r="M274" s="135"/>
    </row>
    <row r="275" spans="1:13" ht="24.75" customHeight="1">
      <c r="A275" s="51"/>
      <c r="B275" s="38"/>
      <c r="C275" s="38" t="s">
        <v>179</v>
      </c>
      <c r="D275" s="52" t="s">
        <v>48</v>
      </c>
      <c r="E275" s="38">
        <v>0.51</v>
      </c>
      <c r="F275" s="38">
        <f>E275*F271</f>
        <v>7.3950000000000005</v>
      </c>
      <c r="G275" s="135"/>
      <c r="H275" s="135"/>
      <c r="I275" s="135"/>
      <c r="J275" s="135"/>
      <c r="K275" s="135"/>
      <c r="L275" s="135"/>
      <c r="M275" s="135"/>
    </row>
    <row r="276" spans="1:13" ht="24.75" customHeight="1">
      <c r="A276" s="51"/>
      <c r="B276" s="38"/>
      <c r="C276" s="38" t="s">
        <v>84</v>
      </c>
      <c r="D276" s="52" t="s">
        <v>79</v>
      </c>
      <c r="E276" s="38">
        <v>0.007</v>
      </c>
      <c r="F276" s="38">
        <f>E276*F271</f>
        <v>0.1015</v>
      </c>
      <c r="G276" s="135"/>
      <c r="H276" s="135"/>
      <c r="I276" s="135"/>
      <c r="J276" s="135"/>
      <c r="K276" s="135"/>
      <c r="L276" s="135"/>
      <c r="M276" s="135"/>
    </row>
    <row r="277" spans="1:13" ht="15" customHeight="1">
      <c r="A277" s="51"/>
      <c r="B277" s="38"/>
      <c r="C277" s="38"/>
      <c r="D277" s="38"/>
      <c r="E277" s="38"/>
      <c r="F277" s="38"/>
      <c r="G277" s="135"/>
      <c r="H277" s="135"/>
      <c r="I277" s="135"/>
      <c r="J277" s="135"/>
      <c r="K277" s="135"/>
      <c r="L277" s="135"/>
      <c r="M277" s="135"/>
    </row>
    <row r="278" spans="1:13" ht="34.5" customHeight="1">
      <c r="A278" s="51">
        <v>16</v>
      </c>
      <c r="B278" s="38" t="s">
        <v>202</v>
      </c>
      <c r="C278" s="49" t="s">
        <v>203</v>
      </c>
      <c r="D278" s="52" t="s">
        <v>42</v>
      </c>
      <c r="E278" s="38"/>
      <c r="F278" s="38">
        <f>22.4-F271</f>
        <v>7.899999999999999</v>
      </c>
      <c r="G278" s="135"/>
      <c r="H278" s="135"/>
      <c r="I278" s="135"/>
      <c r="J278" s="135"/>
      <c r="K278" s="135"/>
      <c r="L278" s="135"/>
      <c r="M278" s="142"/>
    </row>
    <row r="279" spans="1:13" ht="24.75" customHeight="1">
      <c r="A279" s="51"/>
      <c r="B279" s="38"/>
      <c r="C279" s="38" t="s">
        <v>43</v>
      </c>
      <c r="D279" s="52" t="s">
        <v>182</v>
      </c>
      <c r="E279" s="38">
        <v>0.516</v>
      </c>
      <c r="F279" s="38">
        <f>E279*F278</f>
        <v>4.0764</v>
      </c>
      <c r="G279" s="135"/>
      <c r="H279" s="135"/>
      <c r="I279" s="135"/>
      <c r="J279" s="135"/>
      <c r="K279" s="135"/>
      <c r="L279" s="135"/>
      <c r="M279" s="135"/>
    </row>
    <row r="280" spans="1:13" ht="24.75" customHeight="1">
      <c r="A280" s="51"/>
      <c r="B280" s="38"/>
      <c r="C280" s="38" t="s">
        <v>45</v>
      </c>
      <c r="D280" s="52" t="s">
        <v>46</v>
      </c>
      <c r="E280" s="38">
        <v>0.01</v>
      </c>
      <c r="F280" s="38">
        <f>E280*F278</f>
        <v>0.07899999999999999</v>
      </c>
      <c r="G280" s="135"/>
      <c r="H280" s="135"/>
      <c r="I280" s="135"/>
      <c r="J280" s="135"/>
      <c r="K280" s="135"/>
      <c r="L280" s="135"/>
      <c r="M280" s="135"/>
    </row>
    <row r="281" spans="1:13" ht="24.75" customHeight="1">
      <c r="A281" s="51"/>
      <c r="B281" s="38"/>
      <c r="C281" s="38" t="s">
        <v>204</v>
      </c>
      <c r="D281" s="52" t="s">
        <v>48</v>
      </c>
      <c r="E281" s="38">
        <v>0.63</v>
      </c>
      <c r="F281" s="38">
        <f>E281*F278</f>
        <v>4.976999999999999</v>
      </c>
      <c r="G281" s="135"/>
      <c r="H281" s="135"/>
      <c r="I281" s="135"/>
      <c r="J281" s="135"/>
      <c r="K281" s="135"/>
      <c r="L281" s="135"/>
      <c r="M281" s="135"/>
    </row>
    <row r="282" spans="1:13" ht="24.75" customHeight="1">
      <c r="A282" s="51"/>
      <c r="B282" s="38"/>
      <c r="C282" s="38" t="s">
        <v>205</v>
      </c>
      <c r="D282" s="52" t="s">
        <v>48</v>
      </c>
      <c r="E282" s="38">
        <v>0.55</v>
      </c>
      <c r="F282" s="38">
        <f>E282*F278</f>
        <v>4.345</v>
      </c>
      <c r="G282" s="135"/>
      <c r="H282" s="135"/>
      <c r="I282" s="135"/>
      <c r="J282" s="135"/>
      <c r="K282" s="135"/>
      <c r="L282" s="135"/>
      <c r="M282" s="135"/>
    </row>
    <row r="283" spans="1:13" ht="24.75" customHeight="1">
      <c r="A283" s="51"/>
      <c r="B283" s="38"/>
      <c r="C283" s="38" t="s">
        <v>50</v>
      </c>
      <c r="D283" s="52" t="s">
        <v>46</v>
      </c>
      <c r="E283" s="38">
        <v>0.007</v>
      </c>
      <c r="F283" s="38">
        <f>E283*F278</f>
        <v>0.05529999999999999</v>
      </c>
      <c r="G283" s="135"/>
      <c r="H283" s="135"/>
      <c r="I283" s="135"/>
      <c r="J283" s="135"/>
      <c r="K283" s="135"/>
      <c r="L283" s="135"/>
      <c r="M283" s="135"/>
    </row>
    <row r="284" spans="1:13" ht="15" customHeight="1">
      <c r="A284" s="51"/>
      <c r="B284" s="38"/>
      <c r="C284" s="38"/>
      <c r="D284" s="38"/>
      <c r="E284" s="38"/>
      <c r="F284" s="38"/>
      <c r="G284" s="135"/>
      <c r="H284" s="135"/>
      <c r="I284" s="135"/>
      <c r="J284" s="135"/>
      <c r="K284" s="135"/>
      <c r="L284" s="135"/>
      <c r="M284" s="135"/>
    </row>
    <row r="285" spans="1:13" ht="24.75" customHeight="1">
      <c r="A285" s="51">
        <v>17</v>
      </c>
      <c r="B285" s="38" t="s">
        <v>75</v>
      </c>
      <c r="C285" s="55" t="s">
        <v>206</v>
      </c>
      <c r="D285" s="52" t="s">
        <v>42</v>
      </c>
      <c r="E285" s="38"/>
      <c r="F285" s="38">
        <v>38.7</v>
      </c>
      <c r="G285" s="135"/>
      <c r="H285" s="135"/>
      <c r="I285" s="135"/>
      <c r="J285" s="135"/>
      <c r="K285" s="135"/>
      <c r="L285" s="135"/>
      <c r="M285" s="142"/>
    </row>
    <row r="286" spans="1:13" ht="24.75" customHeight="1">
      <c r="A286" s="51"/>
      <c r="B286" s="38"/>
      <c r="C286" s="38" t="s">
        <v>76</v>
      </c>
      <c r="D286" s="52" t="s">
        <v>44</v>
      </c>
      <c r="E286" s="38">
        <v>0.21</v>
      </c>
      <c r="F286" s="38">
        <f>E286*F285</f>
        <v>8.127</v>
      </c>
      <c r="G286" s="135"/>
      <c r="H286" s="135"/>
      <c r="I286" s="135"/>
      <c r="J286" s="135"/>
      <c r="K286" s="135"/>
      <c r="L286" s="135"/>
      <c r="M286" s="135"/>
    </row>
    <row r="287" spans="1:13" ht="24.75" customHeight="1">
      <c r="A287" s="51"/>
      <c r="B287" s="38"/>
      <c r="C287" s="38" t="s">
        <v>78</v>
      </c>
      <c r="D287" s="52" t="s">
        <v>79</v>
      </c>
      <c r="E287" s="38">
        <v>0.01</v>
      </c>
      <c r="F287" s="38">
        <f>E287*F285</f>
        <v>0.387</v>
      </c>
      <c r="G287" s="135"/>
      <c r="H287" s="135"/>
      <c r="I287" s="135"/>
      <c r="J287" s="135"/>
      <c r="K287" s="135"/>
      <c r="L287" s="135"/>
      <c r="M287" s="135"/>
    </row>
    <row r="288" spans="1:13" ht="24.75" customHeight="1">
      <c r="A288" s="51"/>
      <c r="B288" s="38"/>
      <c r="C288" s="38" t="s">
        <v>80</v>
      </c>
      <c r="D288" s="52" t="s">
        <v>48</v>
      </c>
      <c r="E288" s="38">
        <v>0.59</v>
      </c>
      <c r="F288" s="38">
        <f>E288*F285</f>
        <v>22.833000000000002</v>
      </c>
      <c r="G288" s="135"/>
      <c r="H288" s="135"/>
      <c r="I288" s="135"/>
      <c r="J288" s="135"/>
      <c r="K288" s="135"/>
      <c r="L288" s="135"/>
      <c r="M288" s="135"/>
    </row>
    <row r="289" spans="1:13" ht="24.75" customHeight="1">
      <c r="A289" s="51"/>
      <c r="B289" s="38"/>
      <c r="C289" s="38" t="s">
        <v>81</v>
      </c>
      <c r="D289" s="52" t="s">
        <v>48</v>
      </c>
      <c r="E289" s="38">
        <v>0.1</v>
      </c>
      <c r="F289" s="38">
        <f>E289*F285</f>
        <v>3.8700000000000006</v>
      </c>
      <c r="G289" s="135"/>
      <c r="H289" s="135"/>
      <c r="I289" s="135"/>
      <c r="J289" s="135"/>
      <c r="K289" s="135"/>
      <c r="L289" s="135"/>
      <c r="M289" s="135"/>
    </row>
    <row r="290" spans="1:13" ht="24.75" customHeight="1">
      <c r="A290" s="51"/>
      <c r="B290" s="38"/>
      <c r="C290" s="38" t="s">
        <v>82</v>
      </c>
      <c r="D290" s="52" t="s">
        <v>48</v>
      </c>
      <c r="E290" s="38">
        <v>0.12</v>
      </c>
      <c r="F290" s="38">
        <f>E290*F285</f>
        <v>4.644</v>
      </c>
      <c r="G290" s="135"/>
      <c r="H290" s="135"/>
      <c r="I290" s="135"/>
      <c r="J290" s="135"/>
      <c r="K290" s="135"/>
      <c r="L290" s="135"/>
      <c r="M290" s="135"/>
    </row>
    <row r="291" spans="1:13" ht="24.75" customHeight="1">
      <c r="A291" s="51"/>
      <c r="B291" s="38"/>
      <c r="C291" s="38" t="s">
        <v>83</v>
      </c>
      <c r="D291" s="52" t="s">
        <v>48</v>
      </c>
      <c r="E291" s="38">
        <v>0.15</v>
      </c>
      <c r="F291" s="38">
        <f>E291*F285</f>
        <v>5.805000000000001</v>
      </c>
      <c r="G291" s="135"/>
      <c r="H291" s="135"/>
      <c r="I291" s="135"/>
      <c r="J291" s="135"/>
      <c r="K291" s="135"/>
      <c r="L291" s="135"/>
      <c r="M291" s="135"/>
    </row>
    <row r="292" spans="1:13" ht="24.75" customHeight="1">
      <c r="A292" s="51"/>
      <c r="B292" s="38"/>
      <c r="C292" s="38" t="s">
        <v>84</v>
      </c>
      <c r="D292" s="52" t="s">
        <v>79</v>
      </c>
      <c r="E292" s="38">
        <v>0.01</v>
      </c>
      <c r="F292" s="38">
        <f>E292*F285</f>
        <v>0.387</v>
      </c>
      <c r="G292" s="135"/>
      <c r="H292" s="135"/>
      <c r="I292" s="135"/>
      <c r="J292" s="135"/>
      <c r="K292" s="135"/>
      <c r="L292" s="135"/>
      <c r="M292" s="135"/>
    </row>
    <row r="293" spans="1:13" ht="15" customHeight="1">
      <c r="A293" s="51"/>
      <c r="B293" s="38"/>
      <c r="C293" s="38"/>
      <c r="D293" s="38"/>
      <c r="E293" s="38"/>
      <c r="F293" s="38"/>
      <c r="G293" s="135"/>
      <c r="H293" s="135"/>
      <c r="I293" s="135"/>
      <c r="J293" s="135"/>
      <c r="K293" s="135"/>
      <c r="L293" s="135"/>
      <c r="M293" s="135"/>
    </row>
    <row r="294" spans="1:13" ht="34.5" customHeight="1">
      <c r="A294" s="51">
        <v>18</v>
      </c>
      <c r="B294" s="2" t="s">
        <v>36</v>
      </c>
      <c r="C294" s="25" t="s">
        <v>287</v>
      </c>
      <c r="D294" s="2" t="s">
        <v>42</v>
      </c>
      <c r="E294" s="2"/>
      <c r="F294" s="18">
        <v>6.14</v>
      </c>
      <c r="G294" s="124"/>
      <c r="H294" s="124"/>
      <c r="I294" s="124"/>
      <c r="J294" s="124"/>
      <c r="K294" s="124"/>
      <c r="L294" s="124"/>
      <c r="M294" s="83"/>
    </row>
    <row r="295" spans="1:13" ht="24.75" customHeight="1">
      <c r="A295" s="51"/>
      <c r="B295" s="2"/>
      <c r="C295" s="4" t="s">
        <v>43</v>
      </c>
      <c r="D295" s="2" t="s">
        <v>44</v>
      </c>
      <c r="E295" s="2">
        <v>0.68</v>
      </c>
      <c r="F295" s="18">
        <f>E295*F294</f>
        <v>4.1752</v>
      </c>
      <c r="G295" s="124"/>
      <c r="H295" s="124"/>
      <c r="I295" s="124"/>
      <c r="J295" s="124"/>
      <c r="K295" s="124"/>
      <c r="L295" s="124"/>
      <c r="M295" s="124"/>
    </row>
    <row r="296" spans="1:13" ht="24.75" customHeight="1">
      <c r="A296" s="51"/>
      <c r="B296" s="2"/>
      <c r="C296" s="4" t="s">
        <v>45</v>
      </c>
      <c r="D296" s="2" t="s">
        <v>46</v>
      </c>
      <c r="E296" s="2">
        <v>0.0003</v>
      </c>
      <c r="F296" s="18">
        <f>E296*F294</f>
        <v>0.0018419999999999997</v>
      </c>
      <c r="G296" s="124"/>
      <c r="H296" s="124"/>
      <c r="I296" s="124"/>
      <c r="J296" s="124"/>
      <c r="K296" s="124"/>
      <c r="L296" s="124"/>
      <c r="M296" s="124"/>
    </row>
    <row r="297" spans="1:13" ht="24.75" customHeight="1">
      <c r="A297" s="51"/>
      <c r="B297" s="2"/>
      <c r="C297" s="4" t="s">
        <v>47</v>
      </c>
      <c r="D297" s="2" t="s">
        <v>48</v>
      </c>
      <c r="E297" s="2">
        <v>0.251</v>
      </c>
      <c r="F297" s="18">
        <f>E297*F294</f>
        <v>1.54114</v>
      </c>
      <c r="G297" s="124"/>
      <c r="H297" s="124"/>
      <c r="I297" s="124"/>
      <c r="J297" s="124"/>
      <c r="K297" s="124"/>
      <c r="L297" s="124"/>
      <c r="M297" s="124"/>
    </row>
    <row r="298" spans="1:13" ht="24.75" customHeight="1">
      <c r="A298" s="51"/>
      <c r="B298" s="2"/>
      <c r="C298" s="4" t="s">
        <v>49</v>
      </c>
      <c r="D298" s="2" t="s">
        <v>48</v>
      </c>
      <c r="E298" s="2">
        <v>0.027</v>
      </c>
      <c r="F298" s="18">
        <f>E298*F294</f>
        <v>0.16577999999999998</v>
      </c>
      <c r="G298" s="124"/>
      <c r="H298" s="124"/>
      <c r="I298" s="124"/>
      <c r="J298" s="124"/>
      <c r="K298" s="124"/>
      <c r="L298" s="124"/>
      <c r="M298" s="124"/>
    </row>
    <row r="299" spans="1:13" ht="24.75" customHeight="1">
      <c r="A299" s="51"/>
      <c r="B299" s="2"/>
      <c r="C299" s="4" t="s">
        <v>50</v>
      </c>
      <c r="D299" s="2" t="s">
        <v>46</v>
      </c>
      <c r="E299" s="2">
        <v>0.0019</v>
      </c>
      <c r="F299" s="18">
        <f>E299*F294</f>
        <v>0.011666</v>
      </c>
      <c r="G299" s="124"/>
      <c r="H299" s="124"/>
      <c r="I299" s="124"/>
      <c r="J299" s="124"/>
      <c r="K299" s="124"/>
      <c r="L299" s="124"/>
      <c r="M299" s="124"/>
    </row>
    <row r="300" spans="1:13" ht="15" customHeight="1">
      <c r="A300" s="51"/>
      <c r="B300" s="2"/>
      <c r="C300" s="17"/>
      <c r="D300" s="2"/>
      <c r="E300" s="2"/>
      <c r="F300" s="2"/>
      <c r="G300" s="122"/>
      <c r="H300" s="125"/>
      <c r="I300" s="122"/>
      <c r="J300" s="125"/>
      <c r="K300" s="122"/>
      <c r="L300" s="125"/>
      <c r="M300" s="122"/>
    </row>
    <row r="301" spans="1:13" ht="34.5" customHeight="1">
      <c r="A301" s="51">
        <v>19</v>
      </c>
      <c r="B301" s="2" t="s">
        <v>101</v>
      </c>
      <c r="C301" s="20" t="s">
        <v>112</v>
      </c>
      <c r="D301" s="2" t="s">
        <v>11</v>
      </c>
      <c r="E301" s="2"/>
      <c r="F301" s="31">
        <v>9.4</v>
      </c>
      <c r="G301" s="124"/>
      <c r="H301" s="124"/>
      <c r="I301" s="124"/>
      <c r="J301" s="124"/>
      <c r="K301" s="124"/>
      <c r="L301" s="124"/>
      <c r="M301" s="128"/>
    </row>
    <row r="302" spans="1:13" ht="24.75" customHeight="1">
      <c r="A302" s="51"/>
      <c r="B302" s="2"/>
      <c r="C302" s="4" t="s">
        <v>25</v>
      </c>
      <c r="D302" s="2" t="s">
        <v>17</v>
      </c>
      <c r="E302" s="2">
        <v>0.062</v>
      </c>
      <c r="F302" s="31">
        <f>E302*F301</f>
        <v>0.5828</v>
      </c>
      <c r="G302" s="124"/>
      <c r="H302" s="124"/>
      <c r="I302" s="124"/>
      <c r="J302" s="124"/>
      <c r="K302" s="124"/>
      <c r="L302" s="124"/>
      <c r="M302" s="124"/>
    </row>
    <row r="303" spans="1:13" ht="24.75" customHeight="1">
      <c r="A303" s="51"/>
      <c r="B303" s="2"/>
      <c r="C303" s="4" t="s">
        <v>102</v>
      </c>
      <c r="D303" s="2" t="s">
        <v>29</v>
      </c>
      <c r="E303" s="2">
        <v>0.11</v>
      </c>
      <c r="F303" s="31">
        <f>E303*F301</f>
        <v>1.034</v>
      </c>
      <c r="G303" s="124"/>
      <c r="H303" s="124"/>
      <c r="I303" s="124"/>
      <c r="J303" s="124"/>
      <c r="K303" s="124"/>
      <c r="L303" s="124"/>
      <c r="M303" s="124"/>
    </row>
    <row r="304" spans="1:13" ht="24.75" customHeight="1">
      <c r="A304" s="51"/>
      <c r="B304" s="2"/>
      <c r="C304" s="4" t="s">
        <v>20</v>
      </c>
      <c r="D304" s="2" t="s">
        <v>103</v>
      </c>
      <c r="E304" s="2">
        <v>0.0006</v>
      </c>
      <c r="F304" s="31">
        <f>E304*F301</f>
        <v>0.00564</v>
      </c>
      <c r="G304" s="124"/>
      <c r="H304" s="124"/>
      <c r="I304" s="124"/>
      <c r="J304" s="124"/>
      <c r="K304" s="124"/>
      <c r="L304" s="124"/>
      <c r="M304" s="124"/>
    </row>
    <row r="305" spans="1:13" ht="24.75" customHeight="1">
      <c r="A305" s="51"/>
      <c r="B305" s="38"/>
      <c r="C305" s="17" t="s">
        <v>22</v>
      </c>
      <c r="D305" s="2"/>
      <c r="E305" s="2"/>
      <c r="F305" s="19"/>
      <c r="G305" s="129"/>
      <c r="H305" s="131"/>
      <c r="I305" s="131"/>
      <c r="J305" s="131"/>
      <c r="K305" s="131"/>
      <c r="L305" s="131"/>
      <c r="M305" s="131"/>
    </row>
    <row r="306" spans="1:13" ht="24.75" customHeight="1">
      <c r="A306" s="51"/>
      <c r="B306" s="38"/>
      <c r="C306" s="34" t="s">
        <v>34</v>
      </c>
      <c r="D306" s="32" t="s">
        <v>21</v>
      </c>
      <c r="E306" s="27"/>
      <c r="F306" s="32"/>
      <c r="G306" s="129"/>
      <c r="H306" s="125"/>
      <c r="I306" s="129"/>
      <c r="J306" s="125"/>
      <c r="K306" s="122"/>
      <c r="L306" s="125"/>
      <c r="M306" s="132"/>
    </row>
    <row r="307" spans="1:13" ht="24.75" customHeight="1">
      <c r="A307" s="51"/>
      <c r="B307" s="38"/>
      <c r="C307" s="17" t="s">
        <v>10</v>
      </c>
      <c r="D307" s="23"/>
      <c r="E307" s="21"/>
      <c r="F307" s="82"/>
      <c r="G307" s="124"/>
      <c r="H307" s="132"/>
      <c r="I307" s="124"/>
      <c r="J307" s="132"/>
      <c r="K307" s="128"/>
      <c r="L307" s="132"/>
      <c r="M307" s="131"/>
    </row>
    <row r="308" spans="1:13" ht="34.5" customHeight="1">
      <c r="A308" s="51"/>
      <c r="B308" s="38"/>
      <c r="C308" s="22" t="s">
        <v>207</v>
      </c>
      <c r="D308" s="23" t="s">
        <v>21</v>
      </c>
      <c r="E308" s="23"/>
      <c r="F308" s="83"/>
      <c r="G308" s="133"/>
      <c r="H308" s="134"/>
      <c r="I308" s="133"/>
      <c r="J308" s="134"/>
      <c r="K308" s="133"/>
      <c r="L308" s="134"/>
      <c r="M308" s="131"/>
    </row>
    <row r="309" spans="1:13" ht="24.75" customHeight="1">
      <c r="A309" s="51"/>
      <c r="B309" s="38"/>
      <c r="C309" s="17" t="s">
        <v>10</v>
      </c>
      <c r="D309" s="23"/>
      <c r="E309" s="23"/>
      <c r="F309" s="83"/>
      <c r="G309" s="133"/>
      <c r="H309" s="134"/>
      <c r="I309" s="133"/>
      <c r="J309" s="134"/>
      <c r="K309" s="133"/>
      <c r="L309" s="134"/>
      <c r="M309" s="131"/>
    </row>
    <row r="310" spans="1:13" ht="24.75" customHeight="1">
      <c r="A310" s="51"/>
      <c r="B310" s="38"/>
      <c r="C310" s="20" t="s">
        <v>23</v>
      </c>
      <c r="D310" s="23" t="s">
        <v>21</v>
      </c>
      <c r="E310" s="23"/>
      <c r="F310" s="83"/>
      <c r="G310" s="133"/>
      <c r="H310" s="134"/>
      <c r="I310" s="133"/>
      <c r="J310" s="134"/>
      <c r="K310" s="133"/>
      <c r="L310" s="134"/>
      <c r="M310" s="131"/>
    </row>
    <row r="311" spans="1:13" ht="24.75" customHeight="1">
      <c r="A311" s="51"/>
      <c r="B311" s="38"/>
      <c r="C311" s="17" t="s">
        <v>10</v>
      </c>
      <c r="D311" s="23"/>
      <c r="E311" s="21"/>
      <c r="F311" s="14"/>
      <c r="G311" s="122"/>
      <c r="H311" s="124"/>
      <c r="I311" s="122"/>
      <c r="J311" s="124"/>
      <c r="K311" s="122"/>
      <c r="L311" s="124"/>
      <c r="M311" s="131"/>
    </row>
    <row r="312" spans="1:13" ht="15" customHeight="1">
      <c r="A312" s="51"/>
      <c r="B312" s="38"/>
      <c r="C312" s="17"/>
      <c r="D312" s="23"/>
      <c r="E312" s="21"/>
      <c r="F312" s="14"/>
      <c r="G312" s="122"/>
      <c r="H312" s="124"/>
      <c r="I312" s="122"/>
      <c r="J312" s="124"/>
      <c r="K312" s="122"/>
      <c r="L312" s="124"/>
      <c r="M312" s="131"/>
    </row>
    <row r="313" spans="1:13" ht="24.75" customHeight="1">
      <c r="A313" s="51"/>
      <c r="B313" s="38"/>
      <c r="C313" s="17" t="s">
        <v>249</v>
      </c>
      <c r="D313" s="23"/>
      <c r="E313" s="21"/>
      <c r="F313" s="14"/>
      <c r="G313" s="122"/>
      <c r="H313" s="124"/>
      <c r="I313" s="122"/>
      <c r="J313" s="124"/>
      <c r="K313" s="122"/>
      <c r="L313" s="124"/>
      <c r="M313" s="131"/>
    </row>
    <row r="314" spans="1:13" ht="24.75" customHeight="1">
      <c r="A314" s="1">
        <v>1</v>
      </c>
      <c r="B314" s="2" t="s">
        <v>213</v>
      </c>
      <c r="C314" s="20" t="s">
        <v>223</v>
      </c>
      <c r="D314" s="2" t="s">
        <v>214</v>
      </c>
      <c r="E314" s="2"/>
      <c r="F314" s="18">
        <v>10</v>
      </c>
      <c r="G314" s="124"/>
      <c r="H314" s="124"/>
      <c r="I314" s="124"/>
      <c r="J314" s="124"/>
      <c r="K314" s="124"/>
      <c r="L314" s="124"/>
      <c r="M314" s="128"/>
    </row>
    <row r="315" spans="1:13" ht="24.75" customHeight="1">
      <c r="A315" s="1"/>
      <c r="B315" s="2"/>
      <c r="C315" s="4" t="s">
        <v>76</v>
      </c>
      <c r="D315" s="2" t="s">
        <v>44</v>
      </c>
      <c r="E315" s="2">
        <v>0.246</v>
      </c>
      <c r="F315" s="18">
        <f>E315*F314</f>
        <v>2.46</v>
      </c>
      <c r="G315" s="124"/>
      <c r="H315" s="124"/>
      <c r="I315" s="124"/>
      <c r="J315" s="124"/>
      <c r="K315" s="124"/>
      <c r="L315" s="124"/>
      <c r="M315" s="124"/>
    </row>
    <row r="316" spans="1:13" ht="24.75" customHeight="1">
      <c r="A316" s="1"/>
      <c r="B316" s="2"/>
      <c r="C316" s="4" t="s">
        <v>78</v>
      </c>
      <c r="D316" s="2" t="s">
        <v>79</v>
      </c>
      <c r="E316" s="2">
        <v>0.093</v>
      </c>
      <c r="F316" s="18">
        <f>E316*F314</f>
        <v>0.9299999999999999</v>
      </c>
      <c r="G316" s="124"/>
      <c r="H316" s="124"/>
      <c r="I316" s="124"/>
      <c r="J316" s="124"/>
      <c r="K316" s="124"/>
      <c r="L316" s="124"/>
      <c r="M316" s="124"/>
    </row>
    <row r="317" spans="1:13" ht="24.75" customHeight="1">
      <c r="A317" s="1"/>
      <c r="B317" s="2"/>
      <c r="C317" s="2"/>
      <c r="D317" s="2"/>
      <c r="E317" s="2"/>
      <c r="F317" s="2"/>
      <c r="G317" s="122"/>
      <c r="H317" s="125"/>
      <c r="I317" s="122"/>
      <c r="J317" s="125"/>
      <c r="K317" s="122"/>
      <c r="L317" s="125"/>
      <c r="M317" s="122"/>
    </row>
    <row r="318" spans="1:13" ht="24.75" customHeight="1">
      <c r="A318" s="1">
        <v>2</v>
      </c>
      <c r="B318" s="2" t="s">
        <v>224</v>
      </c>
      <c r="C318" s="76" t="s">
        <v>225</v>
      </c>
      <c r="D318" s="2" t="s">
        <v>214</v>
      </c>
      <c r="E318" s="2"/>
      <c r="F318" s="18">
        <v>22</v>
      </c>
      <c r="G318" s="124"/>
      <c r="H318" s="124"/>
      <c r="I318" s="124"/>
      <c r="J318" s="124"/>
      <c r="K318" s="124"/>
      <c r="L318" s="124"/>
      <c r="M318" s="128"/>
    </row>
    <row r="319" spans="1:13" ht="24.75" customHeight="1">
      <c r="A319" s="1"/>
      <c r="B319" s="2"/>
      <c r="C319" s="4" t="s">
        <v>76</v>
      </c>
      <c r="D319" s="2" t="s">
        <v>44</v>
      </c>
      <c r="E319" s="2">
        <v>0.07</v>
      </c>
      <c r="F319" s="18">
        <f>E319*F318</f>
        <v>1.54</v>
      </c>
      <c r="G319" s="124"/>
      <c r="H319" s="124"/>
      <c r="I319" s="124"/>
      <c r="J319" s="124"/>
      <c r="K319" s="124"/>
      <c r="L319" s="124"/>
      <c r="M319" s="124"/>
    </row>
    <row r="320" spans="1:13" ht="24.75" customHeight="1">
      <c r="A320" s="1"/>
      <c r="B320" s="2"/>
      <c r="C320" s="4" t="s">
        <v>226</v>
      </c>
      <c r="D320" s="2" t="s">
        <v>218</v>
      </c>
      <c r="E320" s="61">
        <v>0.017</v>
      </c>
      <c r="F320" s="18">
        <f>E320*F318</f>
        <v>0.374</v>
      </c>
      <c r="G320" s="124"/>
      <c r="H320" s="124"/>
      <c r="I320" s="124"/>
      <c r="J320" s="124"/>
      <c r="K320" s="124"/>
      <c r="L320" s="124"/>
      <c r="M320" s="124"/>
    </row>
    <row r="321" spans="1:13" ht="24.75" customHeight="1">
      <c r="A321" s="1"/>
      <c r="B321" s="2"/>
      <c r="C321" s="4" t="s">
        <v>227</v>
      </c>
      <c r="D321" s="2" t="s">
        <v>214</v>
      </c>
      <c r="E321" s="2">
        <v>1.02</v>
      </c>
      <c r="F321" s="18">
        <f>E321*11</f>
        <v>11.22</v>
      </c>
      <c r="G321" s="124"/>
      <c r="H321" s="124"/>
      <c r="I321" s="124"/>
      <c r="J321" s="124"/>
      <c r="K321" s="124"/>
      <c r="L321" s="124"/>
      <c r="M321" s="124"/>
    </row>
    <row r="322" spans="1:13" ht="24.75" customHeight="1">
      <c r="A322" s="1"/>
      <c r="B322" s="2"/>
      <c r="C322" s="4" t="s">
        <v>253</v>
      </c>
      <c r="D322" s="2" t="s">
        <v>214</v>
      </c>
      <c r="E322" s="2">
        <v>1.02</v>
      </c>
      <c r="F322" s="18">
        <f>E322*11</f>
        <v>11.22</v>
      </c>
      <c r="G322" s="124"/>
      <c r="H322" s="124"/>
      <c r="I322" s="124"/>
      <c r="J322" s="124"/>
      <c r="K322" s="124"/>
      <c r="L322" s="124"/>
      <c r="M322" s="124"/>
    </row>
    <row r="323" spans="1:13" ht="24.75" customHeight="1">
      <c r="A323" s="1"/>
      <c r="B323" s="2"/>
      <c r="C323" s="4" t="s">
        <v>84</v>
      </c>
      <c r="D323" s="2" t="s">
        <v>79</v>
      </c>
      <c r="E323" s="2">
        <v>0.01</v>
      </c>
      <c r="F323" s="18">
        <f>E323*F318</f>
        <v>0.22</v>
      </c>
      <c r="G323" s="124"/>
      <c r="H323" s="124"/>
      <c r="I323" s="124"/>
      <c r="J323" s="124"/>
      <c r="K323" s="124"/>
      <c r="L323" s="124"/>
      <c r="M323" s="124"/>
    </row>
    <row r="324" spans="1:13" ht="24.75" customHeight="1">
      <c r="A324" s="1"/>
      <c r="B324" s="2"/>
      <c r="C324" s="4"/>
      <c r="D324" s="2"/>
      <c r="E324" s="2"/>
      <c r="F324" s="18"/>
      <c r="G324" s="124"/>
      <c r="H324" s="124"/>
      <c r="I324" s="124"/>
      <c r="J324" s="124"/>
      <c r="K324" s="124"/>
      <c r="L324" s="124"/>
      <c r="M324" s="124"/>
    </row>
    <row r="325" spans="1:13" ht="31.5">
      <c r="A325" s="1">
        <v>3</v>
      </c>
      <c r="B325" s="2" t="s">
        <v>213</v>
      </c>
      <c r="C325" s="25" t="s">
        <v>229</v>
      </c>
      <c r="D325" s="2" t="s">
        <v>214</v>
      </c>
      <c r="E325" s="2"/>
      <c r="F325" s="18">
        <v>40</v>
      </c>
      <c r="G325" s="124"/>
      <c r="H325" s="124"/>
      <c r="I325" s="124"/>
      <c r="J325" s="124"/>
      <c r="K325" s="124"/>
      <c r="L325" s="124"/>
      <c r="M325" s="83"/>
    </row>
    <row r="326" spans="1:13" ht="24.75" customHeight="1">
      <c r="A326" s="1"/>
      <c r="B326" s="2"/>
      <c r="C326" s="4" t="s">
        <v>76</v>
      </c>
      <c r="D326" s="2" t="s">
        <v>44</v>
      </c>
      <c r="E326" s="2">
        <v>1.43</v>
      </c>
      <c r="F326" s="18">
        <f>E326*F325</f>
        <v>57.199999999999996</v>
      </c>
      <c r="G326" s="124"/>
      <c r="H326" s="124"/>
      <c r="I326" s="124"/>
      <c r="J326" s="124"/>
      <c r="K326" s="124"/>
      <c r="L326" s="124"/>
      <c r="M326" s="124"/>
    </row>
    <row r="327" spans="1:13" ht="24.75" customHeight="1">
      <c r="A327" s="1"/>
      <c r="B327" s="2"/>
      <c r="C327" s="4" t="s">
        <v>78</v>
      </c>
      <c r="D327" s="2" t="s">
        <v>79</v>
      </c>
      <c r="E327" s="2">
        <v>0.0257</v>
      </c>
      <c r="F327" s="18">
        <f>E327*F325</f>
        <v>1.028</v>
      </c>
      <c r="G327" s="124"/>
      <c r="H327" s="124"/>
      <c r="I327" s="124"/>
      <c r="J327" s="124"/>
      <c r="K327" s="124"/>
      <c r="L327" s="124"/>
      <c r="M327" s="124"/>
    </row>
    <row r="328" spans="1:13" ht="34.5" customHeight="1">
      <c r="A328" s="1"/>
      <c r="B328" s="2"/>
      <c r="C328" s="4" t="s">
        <v>230</v>
      </c>
      <c r="D328" s="2" t="s">
        <v>214</v>
      </c>
      <c r="E328" s="2">
        <v>0.929</v>
      </c>
      <c r="F328" s="18">
        <f>E328*F325</f>
        <v>37.160000000000004</v>
      </c>
      <c r="G328" s="124"/>
      <c r="H328" s="124"/>
      <c r="I328" s="124"/>
      <c r="J328" s="124"/>
      <c r="K328" s="124"/>
      <c r="L328" s="124"/>
      <c r="M328" s="124"/>
    </row>
    <row r="329" spans="1:13" ht="24.75" customHeight="1">
      <c r="A329" s="1"/>
      <c r="B329" s="2"/>
      <c r="C329" s="4" t="s">
        <v>228</v>
      </c>
      <c r="D329" s="2" t="s">
        <v>215</v>
      </c>
      <c r="E329" s="2"/>
      <c r="F329" s="18">
        <v>40</v>
      </c>
      <c r="G329" s="124"/>
      <c r="H329" s="124"/>
      <c r="I329" s="124"/>
      <c r="J329" s="124"/>
      <c r="K329" s="124"/>
      <c r="L329" s="124"/>
      <c r="M329" s="124"/>
    </row>
    <row r="330" spans="1:13" ht="24.75" customHeight="1">
      <c r="A330" s="51"/>
      <c r="B330" s="38"/>
      <c r="C330" s="62" t="s">
        <v>84</v>
      </c>
      <c r="D330" s="38" t="s">
        <v>46</v>
      </c>
      <c r="E330" s="38">
        <v>0.0457</v>
      </c>
      <c r="F330" s="38">
        <f>E330*F325</f>
        <v>1.8279999999999998</v>
      </c>
      <c r="G330" s="135"/>
      <c r="H330" s="135"/>
      <c r="I330" s="135"/>
      <c r="J330" s="135"/>
      <c r="K330" s="135"/>
      <c r="L330" s="135"/>
      <c r="M330" s="135"/>
    </row>
    <row r="331" spans="1:13" ht="24.75" customHeight="1">
      <c r="A331" s="51"/>
      <c r="B331" s="38"/>
      <c r="C331" s="38"/>
      <c r="D331" s="38"/>
      <c r="E331" s="38"/>
      <c r="F331" s="38"/>
      <c r="G331" s="135"/>
      <c r="H331" s="135"/>
      <c r="I331" s="135"/>
      <c r="J331" s="135"/>
      <c r="K331" s="135"/>
      <c r="L331" s="135"/>
      <c r="M331" s="135"/>
    </row>
    <row r="332" spans="1:13" ht="34.5" customHeight="1">
      <c r="A332" s="51">
        <v>4</v>
      </c>
      <c r="B332" s="38" t="s">
        <v>231</v>
      </c>
      <c r="C332" s="49" t="s">
        <v>216</v>
      </c>
      <c r="D332" s="52" t="s">
        <v>214</v>
      </c>
      <c r="E332" s="38"/>
      <c r="F332" s="38">
        <v>40</v>
      </c>
      <c r="G332" s="135"/>
      <c r="H332" s="135"/>
      <c r="I332" s="135"/>
      <c r="J332" s="135"/>
      <c r="K332" s="135"/>
      <c r="L332" s="135"/>
      <c r="M332" s="136"/>
    </row>
    <row r="333" spans="1:13" ht="24.75" customHeight="1">
      <c r="A333" s="51"/>
      <c r="B333" s="38"/>
      <c r="C333" s="38" t="s">
        <v>76</v>
      </c>
      <c r="D333" s="52" t="s">
        <v>44</v>
      </c>
      <c r="E333" s="38">
        <v>0.06</v>
      </c>
      <c r="F333" s="38">
        <f>E333*F332</f>
        <v>2.4</v>
      </c>
      <c r="G333" s="135"/>
      <c r="H333" s="135"/>
      <c r="I333" s="135"/>
      <c r="J333" s="135"/>
      <c r="K333" s="135"/>
      <c r="L333" s="135"/>
      <c r="M333" s="135"/>
    </row>
    <row r="334" spans="1:13" ht="24.75" customHeight="1">
      <c r="A334" s="51"/>
      <c r="B334" s="38"/>
      <c r="C334" s="38" t="s">
        <v>217</v>
      </c>
      <c r="D334" s="52" t="s">
        <v>218</v>
      </c>
      <c r="E334" s="38">
        <v>0.0005</v>
      </c>
      <c r="F334" s="38">
        <f>E334*F332</f>
        <v>0.02</v>
      </c>
      <c r="G334" s="135"/>
      <c r="H334" s="135"/>
      <c r="I334" s="135"/>
      <c r="J334" s="135"/>
      <c r="K334" s="135"/>
      <c r="L334" s="135"/>
      <c r="M334" s="135"/>
    </row>
    <row r="335" spans="1:13" ht="24.75" customHeight="1">
      <c r="A335" s="51"/>
      <c r="B335" s="38"/>
      <c r="C335" s="38" t="s">
        <v>232</v>
      </c>
      <c r="D335" s="52" t="s">
        <v>214</v>
      </c>
      <c r="E335" s="38">
        <v>1.03</v>
      </c>
      <c r="F335" s="38">
        <f>E335*F332</f>
        <v>41.2</v>
      </c>
      <c r="G335" s="135"/>
      <c r="H335" s="135"/>
      <c r="I335" s="135"/>
      <c r="J335" s="135"/>
      <c r="K335" s="135"/>
      <c r="L335" s="135"/>
      <c r="M335" s="135"/>
    </row>
    <row r="336" spans="1:13" ht="24.75" customHeight="1">
      <c r="A336" s="51"/>
      <c r="B336" s="38"/>
      <c r="C336" s="38" t="s">
        <v>84</v>
      </c>
      <c r="D336" s="52" t="s">
        <v>79</v>
      </c>
      <c r="E336" s="38">
        <v>0.0032</v>
      </c>
      <c r="F336" s="38">
        <f>E336*F332</f>
        <v>0.128</v>
      </c>
      <c r="G336" s="135"/>
      <c r="H336" s="135"/>
      <c r="I336" s="135"/>
      <c r="J336" s="135"/>
      <c r="K336" s="135"/>
      <c r="L336" s="135"/>
      <c r="M336" s="135"/>
    </row>
    <row r="337" spans="1:13" ht="24.75" customHeight="1">
      <c r="A337" s="51"/>
      <c r="B337" s="38"/>
      <c r="C337" s="38"/>
      <c r="D337" s="38"/>
      <c r="E337" s="38"/>
      <c r="F337" s="38"/>
      <c r="G337" s="135"/>
      <c r="H337" s="135"/>
      <c r="I337" s="135"/>
      <c r="J337" s="135"/>
      <c r="K337" s="135"/>
      <c r="L337" s="135"/>
      <c r="M337" s="135"/>
    </row>
    <row r="338" spans="1:13" ht="24.75" customHeight="1">
      <c r="A338" s="51">
        <v>5</v>
      </c>
      <c r="B338" s="53" t="s">
        <v>233</v>
      </c>
      <c r="C338" s="63" t="s">
        <v>234</v>
      </c>
      <c r="D338" s="14" t="s">
        <v>214</v>
      </c>
      <c r="E338" s="53"/>
      <c r="F338" s="53">
        <f>18+40+15</f>
        <v>73</v>
      </c>
      <c r="G338" s="138"/>
      <c r="H338" s="138"/>
      <c r="I338" s="138"/>
      <c r="J338" s="138"/>
      <c r="K338" s="138"/>
      <c r="L338" s="138"/>
      <c r="M338" s="141"/>
    </row>
    <row r="339" spans="1:13" ht="24.75" customHeight="1">
      <c r="A339" s="51"/>
      <c r="B339" s="53"/>
      <c r="C339" s="53" t="s">
        <v>76</v>
      </c>
      <c r="D339" s="14" t="s">
        <v>44</v>
      </c>
      <c r="E339" s="53">
        <v>0.139</v>
      </c>
      <c r="F339" s="53">
        <f>E339*F338</f>
        <v>10.147</v>
      </c>
      <c r="G339" s="138"/>
      <c r="H339" s="138"/>
      <c r="I339" s="138"/>
      <c r="J339" s="138"/>
      <c r="K339" s="138"/>
      <c r="L339" s="138"/>
      <c r="M339" s="138"/>
    </row>
    <row r="340" spans="1:13" ht="24.75" customHeight="1">
      <c r="A340" s="51"/>
      <c r="B340" s="53"/>
      <c r="C340" s="53" t="s">
        <v>235</v>
      </c>
      <c r="D340" s="14" t="s">
        <v>214</v>
      </c>
      <c r="E340" s="53">
        <v>1.03</v>
      </c>
      <c r="F340" s="53">
        <f>E340*29</f>
        <v>29.87</v>
      </c>
      <c r="G340" s="138"/>
      <c r="H340" s="138"/>
      <c r="I340" s="138"/>
      <c r="J340" s="138"/>
      <c r="K340" s="138"/>
      <c r="L340" s="138"/>
      <c r="M340" s="138"/>
    </row>
    <row r="341" spans="1:13" ht="24.75" customHeight="1">
      <c r="A341" s="51"/>
      <c r="B341" s="53"/>
      <c r="C341" s="53" t="s">
        <v>236</v>
      </c>
      <c r="D341" s="14" t="s">
        <v>214</v>
      </c>
      <c r="E341" s="53">
        <v>1.03</v>
      </c>
      <c r="F341" s="53">
        <f>E341*29</f>
        <v>29.87</v>
      </c>
      <c r="G341" s="138"/>
      <c r="H341" s="138"/>
      <c r="I341" s="138"/>
      <c r="J341" s="138"/>
      <c r="K341" s="138"/>
      <c r="L341" s="138"/>
      <c r="M341" s="138"/>
    </row>
    <row r="342" spans="1:13" ht="24.75" customHeight="1">
      <c r="A342" s="51"/>
      <c r="B342" s="53"/>
      <c r="C342" s="53" t="s">
        <v>237</v>
      </c>
      <c r="D342" s="14" t="s">
        <v>214</v>
      </c>
      <c r="E342" s="53">
        <v>1.03</v>
      </c>
      <c r="F342" s="53">
        <f>E342*15</f>
        <v>15.450000000000001</v>
      </c>
      <c r="G342" s="138"/>
      <c r="H342" s="138"/>
      <c r="I342" s="138"/>
      <c r="J342" s="138"/>
      <c r="K342" s="138"/>
      <c r="L342" s="138"/>
      <c r="M342" s="138"/>
    </row>
    <row r="343" spans="1:13" ht="24.75" customHeight="1">
      <c r="A343" s="51"/>
      <c r="B343" s="53"/>
      <c r="C343" s="53" t="s">
        <v>116</v>
      </c>
      <c r="D343" s="14" t="s">
        <v>19</v>
      </c>
      <c r="E343" s="53">
        <v>0.012</v>
      </c>
      <c r="F343" s="53">
        <f>E343*F338</f>
        <v>0.876</v>
      </c>
      <c r="G343" s="138"/>
      <c r="H343" s="138"/>
      <c r="I343" s="138"/>
      <c r="J343" s="138"/>
      <c r="K343" s="138"/>
      <c r="L343" s="138"/>
      <c r="M343" s="138"/>
    </row>
    <row r="344" spans="1:13" ht="24.75" customHeight="1">
      <c r="A344" s="51"/>
      <c r="B344" s="38"/>
      <c r="C344" s="38"/>
      <c r="D344" s="38"/>
      <c r="E344" s="38"/>
      <c r="F344" s="38"/>
      <c r="G344" s="135"/>
      <c r="H344" s="135"/>
      <c r="I344" s="135"/>
      <c r="J344" s="135"/>
      <c r="K344" s="135"/>
      <c r="L344" s="135"/>
      <c r="M344" s="135"/>
    </row>
    <row r="345" spans="1:13" ht="24.75" customHeight="1">
      <c r="A345" s="51">
        <v>6</v>
      </c>
      <c r="B345" s="38" t="s">
        <v>238</v>
      </c>
      <c r="C345" s="55" t="s">
        <v>239</v>
      </c>
      <c r="D345" s="38" t="s">
        <v>215</v>
      </c>
      <c r="E345" s="38"/>
      <c r="F345" s="38">
        <v>7</v>
      </c>
      <c r="G345" s="135"/>
      <c r="H345" s="135"/>
      <c r="I345" s="135"/>
      <c r="J345" s="135"/>
      <c r="K345" s="135"/>
      <c r="L345" s="135"/>
      <c r="M345" s="142"/>
    </row>
    <row r="346" spans="1:13" ht="24.75" customHeight="1">
      <c r="A346" s="51"/>
      <c r="B346" s="38"/>
      <c r="C346" s="38" t="s">
        <v>76</v>
      </c>
      <c r="D346" s="38" t="s">
        <v>44</v>
      </c>
      <c r="E346" s="38">
        <v>0.39</v>
      </c>
      <c r="F346" s="38">
        <f>E346*F345</f>
        <v>2.73</v>
      </c>
      <c r="G346" s="135"/>
      <c r="H346" s="135"/>
      <c r="I346" s="135"/>
      <c r="J346" s="135"/>
      <c r="K346" s="135"/>
      <c r="L346" s="135"/>
      <c r="M346" s="135"/>
    </row>
    <row r="347" spans="1:13" ht="24.75" customHeight="1">
      <c r="A347" s="51"/>
      <c r="B347" s="38"/>
      <c r="C347" s="38" t="s">
        <v>240</v>
      </c>
      <c r="D347" s="38" t="s">
        <v>215</v>
      </c>
      <c r="E347" s="38"/>
      <c r="F347" s="38">
        <v>7</v>
      </c>
      <c r="G347" s="135"/>
      <c r="H347" s="135"/>
      <c r="I347" s="135"/>
      <c r="J347" s="135"/>
      <c r="K347" s="135"/>
      <c r="L347" s="135"/>
      <c r="M347" s="135"/>
    </row>
    <row r="348" spans="1:13" ht="24.75" customHeight="1">
      <c r="A348" s="51"/>
      <c r="B348" s="38"/>
      <c r="C348" s="38" t="s">
        <v>84</v>
      </c>
      <c r="D348" s="38" t="s">
        <v>79</v>
      </c>
      <c r="E348" s="38">
        <v>0.09</v>
      </c>
      <c r="F348" s="38">
        <f>E348*F345</f>
        <v>0.63</v>
      </c>
      <c r="G348" s="135"/>
      <c r="H348" s="135"/>
      <c r="I348" s="135"/>
      <c r="J348" s="135"/>
      <c r="K348" s="135"/>
      <c r="L348" s="135"/>
      <c r="M348" s="135"/>
    </row>
    <row r="349" spans="1:13" ht="24.75" customHeight="1">
      <c r="A349" s="51"/>
      <c r="B349" s="38"/>
      <c r="C349" s="38"/>
      <c r="D349" s="38"/>
      <c r="E349" s="38"/>
      <c r="F349" s="38"/>
      <c r="G349" s="135"/>
      <c r="H349" s="135"/>
      <c r="I349" s="135"/>
      <c r="J349" s="135"/>
      <c r="K349" s="135"/>
      <c r="L349" s="135"/>
      <c r="M349" s="135"/>
    </row>
    <row r="350" spans="1:13" ht="24.75" customHeight="1">
      <c r="A350" s="51">
        <v>7</v>
      </c>
      <c r="B350" s="38" t="s">
        <v>219</v>
      </c>
      <c r="C350" s="55" t="s">
        <v>241</v>
      </c>
      <c r="D350" s="38" t="s">
        <v>215</v>
      </c>
      <c r="E350" s="38"/>
      <c r="F350" s="38">
        <v>1</v>
      </c>
      <c r="G350" s="135"/>
      <c r="H350" s="135"/>
      <c r="I350" s="135"/>
      <c r="J350" s="135"/>
      <c r="K350" s="135"/>
      <c r="L350" s="135"/>
      <c r="M350" s="142"/>
    </row>
    <row r="351" spans="1:13" ht="24.75" customHeight="1">
      <c r="A351" s="51"/>
      <c r="B351" s="38"/>
      <c r="C351" s="38" t="s">
        <v>76</v>
      </c>
      <c r="D351" s="38" t="s">
        <v>44</v>
      </c>
      <c r="E351" s="38">
        <v>0.37</v>
      </c>
      <c r="F351" s="38">
        <f>E351*F350</f>
        <v>0.37</v>
      </c>
      <c r="G351" s="135"/>
      <c r="H351" s="135"/>
      <c r="I351" s="135"/>
      <c r="J351" s="135"/>
      <c r="K351" s="135"/>
      <c r="L351" s="135"/>
      <c r="M351" s="135"/>
    </row>
    <row r="352" spans="1:13" ht="24.75" customHeight="1">
      <c r="A352" s="51"/>
      <c r="B352" s="38"/>
      <c r="C352" s="38" t="s">
        <v>242</v>
      </c>
      <c r="D352" s="38" t="s">
        <v>215</v>
      </c>
      <c r="E352" s="38">
        <v>1</v>
      </c>
      <c r="F352" s="38">
        <f>E352*F350</f>
        <v>1</v>
      </c>
      <c r="G352" s="135"/>
      <c r="H352" s="135"/>
      <c r="I352" s="135"/>
      <c r="J352" s="135"/>
      <c r="K352" s="135"/>
      <c r="L352" s="135"/>
      <c r="M352" s="135"/>
    </row>
    <row r="353" spans="1:13" ht="24.75" customHeight="1">
      <c r="A353" s="51"/>
      <c r="B353" s="38"/>
      <c r="C353" s="38" t="s">
        <v>84</v>
      </c>
      <c r="D353" s="38" t="s">
        <v>79</v>
      </c>
      <c r="E353" s="38">
        <v>0.09</v>
      </c>
      <c r="F353" s="38">
        <f>E353*F350</f>
        <v>0.09</v>
      </c>
      <c r="G353" s="135"/>
      <c r="H353" s="135"/>
      <c r="I353" s="135"/>
      <c r="J353" s="135"/>
      <c r="K353" s="135"/>
      <c r="L353" s="135"/>
      <c r="M353" s="135"/>
    </row>
    <row r="354" spans="1:13" ht="24.75" customHeight="1">
      <c r="A354" s="51"/>
      <c r="B354" s="38"/>
      <c r="C354" s="38"/>
      <c r="D354" s="38"/>
      <c r="E354" s="38"/>
      <c r="F354" s="38"/>
      <c r="G354" s="135"/>
      <c r="H354" s="135"/>
      <c r="I354" s="135"/>
      <c r="J354" s="135"/>
      <c r="K354" s="135"/>
      <c r="L354" s="135"/>
      <c r="M354" s="135"/>
    </row>
    <row r="355" spans="1:13" ht="24.75" customHeight="1">
      <c r="A355" s="51">
        <v>8</v>
      </c>
      <c r="B355" s="38" t="s">
        <v>243</v>
      </c>
      <c r="C355" s="55" t="s">
        <v>244</v>
      </c>
      <c r="D355" s="52" t="s">
        <v>215</v>
      </c>
      <c r="E355" s="38"/>
      <c r="F355" s="38">
        <v>1</v>
      </c>
      <c r="G355" s="135"/>
      <c r="H355" s="135"/>
      <c r="I355" s="135"/>
      <c r="J355" s="135"/>
      <c r="K355" s="135"/>
      <c r="L355" s="135"/>
      <c r="M355" s="142"/>
    </row>
    <row r="356" spans="1:13" ht="24.75" customHeight="1">
      <c r="A356" s="51"/>
      <c r="B356" s="38"/>
      <c r="C356" s="38" t="s">
        <v>76</v>
      </c>
      <c r="D356" s="52" t="s">
        <v>44</v>
      </c>
      <c r="E356" s="38">
        <v>5</v>
      </c>
      <c r="F356" s="38">
        <f>E356*F355</f>
        <v>5</v>
      </c>
      <c r="G356" s="135"/>
      <c r="H356" s="135"/>
      <c r="I356" s="135"/>
      <c r="J356" s="135"/>
      <c r="K356" s="135"/>
      <c r="L356" s="135"/>
      <c r="M356" s="135"/>
    </row>
    <row r="357" spans="1:13" ht="24.75" customHeight="1">
      <c r="A357" s="51"/>
      <c r="B357" s="38"/>
      <c r="C357" s="64" t="s">
        <v>245</v>
      </c>
      <c r="D357" s="52" t="s">
        <v>215</v>
      </c>
      <c r="E357" s="38"/>
      <c r="F357" s="38">
        <v>1</v>
      </c>
      <c r="G357" s="135"/>
      <c r="H357" s="135"/>
      <c r="I357" s="135"/>
      <c r="J357" s="135"/>
      <c r="K357" s="135"/>
      <c r="L357" s="135"/>
      <c r="M357" s="135"/>
    </row>
    <row r="358" spans="1:13" ht="24.75" customHeight="1">
      <c r="A358" s="51"/>
      <c r="B358" s="38"/>
      <c r="C358" s="38"/>
      <c r="D358" s="38"/>
      <c r="E358" s="38"/>
      <c r="F358" s="38"/>
      <c r="G358" s="135"/>
      <c r="H358" s="135"/>
      <c r="I358" s="135"/>
      <c r="J358" s="135"/>
      <c r="K358" s="135"/>
      <c r="L358" s="135"/>
      <c r="M358" s="135"/>
    </row>
    <row r="359" spans="1:13" ht="24.75" customHeight="1">
      <c r="A359" s="51">
        <v>9</v>
      </c>
      <c r="B359" s="38" t="s">
        <v>220</v>
      </c>
      <c r="C359" s="55" t="s">
        <v>221</v>
      </c>
      <c r="D359" s="52" t="s">
        <v>215</v>
      </c>
      <c r="E359" s="38"/>
      <c r="F359" s="38">
        <v>1</v>
      </c>
      <c r="G359" s="135"/>
      <c r="H359" s="135"/>
      <c r="I359" s="135"/>
      <c r="J359" s="135"/>
      <c r="K359" s="135"/>
      <c r="L359" s="135"/>
      <c r="M359" s="135"/>
    </row>
    <row r="360" spans="1:13" ht="24.75" customHeight="1">
      <c r="A360" s="51"/>
      <c r="B360" s="38"/>
      <c r="C360" s="38" t="s">
        <v>76</v>
      </c>
      <c r="D360" s="52" t="s">
        <v>44</v>
      </c>
      <c r="E360" s="38">
        <v>0.57</v>
      </c>
      <c r="F360" s="38">
        <f>E360*F359</f>
        <v>0.57</v>
      </c>
      <c r="G360" s="135"/>
      <c r="H360" s="135"/>
      <c r="I360" s="135"/>
      <c r="J360" s="135"/>
      <c r="K360" s="135"/>
      <c r="L360" s="135"/>
      <c r="M360" s="135"/>
    </row>
    <row r="361" spans="1:13" ht="24.75" customHeight="1">
      <c r="A361" s="51"/>
      <c r="B361" s="38"/>
      <c r="C361" s="38" t="s">
        <v>217</v>
      </c>
      <c r="D361" s="52" t="s">
        <v>218</v>
      </c>
      <c r="E361" s="38">
        <v>0.01</v>
      </c>
      <c r="F361" s="38">
        <f>E361*F359</f>
        <v>0.01</v>
      </c>
      <c r="G361" s="135"/>
      <c r="H361" s="135"/>
      <c r="I361" s="135"/>
      <c r="J361" s="135"/>
      <c r="K361" s="135"/>
      <c r="L361" s="135"/>
      <c r="M361" s="135"/>
    </row>
    <row r="362" spans="1:13" ht="24.75" customHeight="1">
      <c r="A362" s="51"/>
      <c r="B362" s="38"/>
      <c r="C362" s="38" t="s">
        <v>246</v>
      </c>
      <c r="D362" s="52" t="s">
        <v>222</v>
      </c>
      <c r="E362" s="38"/>
      <c r="F362" s="38">
        <v>1</v>
      </c>
      <c r="G362" s="135"/>
      <c r="H362" s="135"/>
      <c r="I362" s="135"/>
      <c r="J362" s="135"/>
      <c r="K362" s="135"/>
      <c r="L362" s="135"/>
      <c r="M362" s="135"/>
    </row>
    <row r="363" spans="1:13" ht="24.75" customHeight="1">
      <c r="A363" s="51"/>
      <c r="B363" s="38"/>
      <c r="C363" s="38"/>
      <c r="D363" s="52"/>
      <c r="E363" s="38"/>
      <c r="F363" s="38"/>
      <c r="G363" s="135"/>
      <c r="H363" s="135"/>
      <c r="I363" s="135"/>
      <c r="J363" s="135"/>
      <c r="K363" s="135"/>
      <c r="L363" s="135"/>
      <c r="M363" s="135"/>
    </row>
    <row r="364" spans="1:13" ht="24.75" customHeight="1">
      <c r="A364" s="51"/>
      <c r="B364" s="38" t="s">
        <v>126</v>
      </c>
      <c r="C364" s="55" t="s">
        <v>247</v>
      </c>
      <c r="D364" s="52" t="s">
        <v>127</v>
      </c>
      <c r="E364" s="38"/>
      <c r="F364" s="38">
        <f>0.1*0.15*10</f>
        <v>0.15</v>
      </c>
      <c r="G364" s="135"/>
      <c r="H364" s="135"/>
      <c r="I364" s="135"/>
      <c r="J364" s="135"/>
      <c r="K364" s="135"/>
      <c r="L364" s="135"/>
      <c r="M364" s="142"/>
    </row>
    <row r="365" spans="1:13" ht="24.75" customHeight="1">
      <c r="A365" s="51"/>
      <c r="B365" s="38"/>
      <c r="C365" s="38" t="s">
        <v>76</v>
      </c>
      <c r="D365" s="52" t="s">
        <v>44</v>
      </c>
      <c r="E365" s="38">
        <v>1.87</v>
      </c>
      <c r="F365" s="38">
        <f>E365*F364</f>
        <v>0.2805</v>
      </c>
      <c r="G365" s="135"/>
      <c r="H365" s="135"/>
      <c r="I365" s="135"/>
      <c r="J365" s="135"/>
      <c r="K365" s="135"/>
      <c r="L365" s="135"/>
      <c r="M365" s="135"/>
    </row>
    <row r="366" spans="1:13" ht="24.75" customHeight="1">
      <c r="A366" s="51"/>
      <c r="B366" s="38"/>
      <c r="C366" s="38" t="s">
        <v>78</v>
      </c>
      <c r="D366" s="52" t="s">
        <v>79</v>
      </c>
      <c r="E366" s="38">
        <v>0.77</v>
      </c>
      <c r="F366" s="38">
        <f>E366*F364</f>
        <v>0.11549999999999999</v>
      </c>
      <c r="G366" s="135"/>
      <c r="H366" s="135"/>
      <c r="I366" s="135"/>
      <c r="J366" s="135"/>
      <c r="K366" s="135"/>
      <c r="L366" s="135"/>
      <c r="M366" s="135"/>
    </row>
    <row r="367" spans="1:13" ht="24.75" customHeight="1">
      <c r="A367" s="51"/>
      <c r="B367" s="38"/>
      <c r="C367" s="38" t="s">
        <v>248</v>
      </c>
      <c r="D367" s="52" t="s">
        <v>127</v>
      </c>
      <c r="E367" s="38">
        <v>1.02</v>
      </c>
      <c r="F367" s="38">
        <f>E367*F364</f>
        <v>0.153</v>
      </c>
      <c r="G367" s="135"/>
      <c r="H367" s="135"/>
      <c r="I367" s="135"/>
      <c r="J367" s="135"/>
      <c r="K367" s="135"/>
      <c r="L367" s="135"/>
      <c r="M367" s="135"/>
    </row>
    <row r="368" spans="1:13" ht="24.75" customHeight="1">
      <c r="A368" s="51"/>
      <c r="B368" s="38"/>
      <c r="C368" s="38" t="s">
        <v>84</v>
      </c>
      <c r="D368" s="52" t="s">
        <v>46</v>
      </c>
      <c r="E368" s="38">
        <v>0.07</v>
      </c>
      <c r="F368" s="38">
        <f>E368*F364</f>
        <v>0.0105</v>
      </c>
      <c r="G368" s="135"/>
      <c r="H368" s="135"/>
      <c r="I368" s="135"/>
      <c r="J368" s="135"/>
      <c r="K368" s="135"/>
      <c r="L368" s="135"/>
      <c r="M368" s="135"/>
    </row>
    <row r="369" spans="1:13" ht="24.75" customHeight="1">
      <c r="A369" s="51"/>
      <c r="B369" s="38"/>
      <c r="C369" s="17" t="s">
        <v>22</v>
      </c>
      <c r="D369" s="2"/>
      <c r="E369" s="2"/>
      <c r="F369" s="19"/>
      <c r="G369" s="129"/>
      <c r="H369" s="131"/>
      <c r="I369" s="131"/>
      <c r="J369" s="131"/>
      <c r="K369" s="131"/>
      <c r="L369" s="131"/>
      <c r="M369" s="131"/>
    </row>
    <row r="370" spans="1:13" ht="24.75" customHeight="1">
      <c r="A370" s="51"/>
      <c r="B370" s="38"/>
      <c r="C370" s="34" t="s">
        <v>34</v>
      </c>
      <c r="D370" s="32" t="s">
        <v>21</v>
      </c>
      <c r="E370" s="27"/>
      <c r="F370" s="32"/>
      <c r="G370" s="129"/>
      <c r="H370" s="125"/>
      <c r="I370" s="129"/>
      <c r="J370" s="125"/>
      <c r="K370" s="122"/>
      <c r="L370" s="125"/>
      <c r="M370" s="132"/>
    </row>
    <row r="371" spans="1:13" ht="24.75" customHeight="1">
      <c r="A371" s="51"/>
      <c r="B371" s="38"/>
      <c r="C371" s="17" t="s">
        <v>10</v>
      </c>
      <c r="D371" s="23"/>
      <c r="E371" s="21"/>
      <c r="F371" s="82"/>
      <c r="G371" s="124"/>
      <c r="H371" s="132"/>
      <c r="I371" s="124"/>
      <c r="J371" s="132"/>
      <c r="K371" s="128"/>
      <c r="L371" s="132"/>
      <c r="M371" s="131"/>
    </row>
    <row r="372" spans="1:13" ht="24.75" customHeight="1">
      <c r="A372" s="51"/>
      <c r="B372" s="38"/>
      <c r="C372" s="22" t="s">
        <v>296</v>
      </c>
      <c r="D372" s="23" t="s">
        <v>21</v>
      </c>
      <c r="E372" s="23"/>
      <c r="F372" s="83"/>
      <c r="G372" s="133"/>
      <c r="H372" s="134"/>
      <c r="I372" s="133"/>
      <c r="J372" s="134"/>
      <c r="K372" s="133"/>
      <c r="L372" s="134"/>
      <c r="M372" s="130"/>
    </row>
    <row r="373" spans="1:13" ht="24.75" customHeight="1">
      <c r="A373" s="51"/>
      <c r="B373" s="38"/>
      <c r="C373" s="17" t="s">
        <v>10</v>
      </c>
      <c r="D373" s="23"/>
      <c r="E373" s="23"/>
      <c r="F373" s="83"/>
      <c r="G373" s="133"/>
      <c r="H373" s="134"/>
      <c r="I373" s="133"/>
      <c r="J373" s="134"/>
      <c r="K373" s="133"/>
      <c r="L373" s="134"/>
      <c r="M373" s="130"/>
    </row>
    <row r="374" spans="1:13" ht="24.75" customHeight="1">
      <c r="A374" s="51"/>
      <c r="B374" s="38"/>
      <c r="C374" s="20" t="s">
        <v>301</v>
      </c>
      <c r="D374" s="23" t="s">
        <v>21</v>
      </c>
      <c r="E374" s="23"/>
      <c r="F374" s="83"/>
      <c r="G374" s="133"/>
      <c r="H374" s="134"/>
      <c r="I374" s="133"/>
      <c r="J374" s="134"/>
      <c r="K374" s="133"/>
      <c r="L374" s="134"/>
      <c r="M374" s="131"/>
    </row>
    <row r="375" spans="1:13" ht="24.75" customHeight="1">
      <c r="A375" s="51"/>
      <c r="B375" s="38"/>
      <c r="C375" s="17" t="s">
        <v>10</v>
      </c>
      <c r="D375" s="23"/>
      <c r="E375" s="21"/>
      <c r="F375" s="14"/>
      <c r="G375" s="122"/>
      <c r="H375" s="124"/>
      <c r="I375" s="122"/>
      <c r="J375" s="124"/>
      <c r="K375" s="122"/>
      <c r="L375" s="124"/>
      <c r="M375" s="131"/>
    </row>
    <row r="376" spans="1:13" ht="24.75" customHeight="1">
      <c r="A376" s="51"/>
      <c r="B376" s="38"/>
      <c r="C376" s="17" t="s">
        <v>250</v>
      </c>
      <c r="D376" s="23"/>
      <c r="E376" s="21"/>
      <c r="F376" s="14"/>
      <c r="G376" s="122"/>
      <c r="H376" s="124"/>
      <c r="I376" s="122"/>
      <c r="J376" s="124"/>
      <c r="K376" s="122"/>
      <c r="L376" s="124"/>
      <c r="M376" s="131"/>
    </row>
    <row r="377" spans="1:15" ht="24.75" customHeight="1">
      <c r="A377" s="51"/>
      <c r="B377" s="38"/>
      <c r="C377" s="17" t="s">
        <v>251</v>
      </c>
      <c r="D377" s="23"/>
      <c r="E377" s="21"/>
      <c r="F377" s="14"/>
      <c r="G377" s="122"/>
      <c r="H377" s="124"/>
      <c r="I377" s="122"/>
      <c r="J377" s="124"/>
      <c r="K377" s="122"/>
      <c r="L377" s="124"/>
      <c r="M377" s="131"/>
      <c r="O377" s="33"/>
    </row>
    <row r="378" spans="1:13" ht="24.75" customHeight="1">
      <c r="A378" s="57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</row>
    <row r="379" spans="1:13" ht="24.75" customHeight="1">
      <c r="A379" s="57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</row>
    <row r="380" spans="1:13" ht="24.75" customHeight="1">
      <c r="A380" s="57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</row>
    <row r="381" spans="1:13" ht="24.75" customHeight="1">
      <c r="A381" s="57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</row>
    <row r="382" spans="1:13" ht="24.75" customHeight="1">
      <c r="A382" s="57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</row>
    <row r="383" spans="1:13" ht="24.75" customHeight="1">
      <c r="A383" s="57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</row>
    <row r="384" spans="1:13" ht="24.75" customHeight="1">
      <c r="A384" s="57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</row>
    <row r="385" spans="1:13" ht="24.75" customHeight="1">
      <c r="A385" s="57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</row>
    <row r="386" spans="1:13" ht="24.75" customHeight="1">
      <c r="A386" s="57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</row>
    <row r="387" spans="1:13" ht="24.75" customHeight="1">
      <c r="A387" s="57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</row>
    <row r="388" spans="1:13" ht="24.75" customHeight="1">
      <c r="A388" s="99" t="s">
        <v>123</v>
      </c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</row>
    <row r="389" spans="1:13" ht="15" customHeight="1">
      <c r="A389" s="9"/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9"/>
    </row>
    <row r="390" spans="1:13" ht="24.75" customHeight="1">
      <c r="A390" s="99" t="s">
        <v>252</v>
      </c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</row>
    <row r="391" spans="1:13" ht="1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</row>
    <row r="392" spans="1:13" ht="24.75" customHeight="1">
      <c r="A392" s="100" t="s">
        <v>211</v>
      </c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ht="1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24.75" customHeight="1">
      <c r="A394" s="11"/>
      <c r="B394" s="3"/>
      <c r="C394" s="92" t="s">
        <v>38</v>
      </c>
      <c r="D394" s="92"/>
      <c r="E394" s="92"/>
      <c r="F394" s="92"/>
      <c r="G394" s="92"/>
      <c r="H394" s="92"/>
      <c r="I394" s="92"/>
      <c r="J394" s="92"/>
      <c r="K394" s="92"/>
      <c r="L394" s="92"/>
      <c r="M394" s="92"/>
    </row>
    <row r="395" spans="1:13" ht="45" customHeight="1">
      <c r="A395" s="102" t="s">
        <v>212</v>
      </c>
      <c r="B395" s="93" t="s">
        <v>0</v>
      </c>
      <c r="C395" s="93" t="s">
        <v>1</v>
      </c>
      <c r="D395" s="93" t="s">
        <v>7</v>
      </c>
      <c r="E395" s="12" t="s">
        <v>15</v>
      </c>
      <c r="F395" s="93" t="s">
        <v>2</v>
      </c>
      <c r="G395" s="95" t="s">
        <v>3</v>
      </c>
      <c r="H395" s="96"/>
      <c r="I395" s="95" t="s">
        <v>4</v>
      </c>
      <c r="J395" s="96"/>
      <c r="K395" s="97" t="s">
        <v>5</v>
      </c>
      <c r="L395" s="98"/>
      <c r="M395" s="1" t="s">
        <v>6</v>
      </c>
    </row>
    <row r="396" spans="1:13" ht="34.5" customHeight="1">
      <c r="A396" s="103"/>
      <c r="B396" s="94"/>
      <c r="C396" s="94"/>
      <c r="D396" s="94"/>
      <c r="E396" s="13" t="s">
        <v>16</v>
      </c>
      <c r="F396" s="94"/>
      <c r="G396" s="59" t="s">
        <v>8</v>
      </c>
      <c r="H396" s="60" t="s">
        <v>10</v>
      </c>
      <c r="I396" s="59" t="s">
        <v>26</v>
      </c>
      <c r="J396" s="60" t="s">
        <v>10</v>
      </c>
      <c r="K396" s="59" t="s">
        <v>26</v>
      </c>
      <c r="L396" s="60" t="s">
        <v>9</v>
      </c>
      <c r="M396" s="1" t="s">
        <v>12</v>
      </c>
    </row>
    <row r="397" spans="1:13" ht="24.75" customHeight="1">
      <c r="A397" s="6">
        <v>1</v>
      </c>
      <c r="B397" s="12">
        <v>2</v>
      </c>
      <c r="C397" s="12">
        <v>3</v>
      </c>
      <c r="D397" s="12">
        <v>4</v>
      </c>
      <c r="E397" s="2">
        <v>5</v>
      </c>
      <c r="F397" s="12">
        <v>6</v>
      </c>
      <c r="G397" s="6">
        <v>7</v>
      </c>
      <c r="H397" s="36">
        <v>8</v>
      </c>
      <c r="I397" s="6">
        <v>9</v>
      </c>
      <c r="J397" s="36">
        <v>10</v>
      </c>
      <c r="K397" s="6">
        <v>11</v>
      </c>
      <c r="L397" s="36">
        <v>12</v>
      </c>
      <c r="M397" s="6">
        <v>13</v>
      </c>
    </row>
    <row r="398" spans="1:13" ht="24.75" customHeight="1">
      <c r="A398" s="1">
        <v>1</v>
      </c>
      <c r="B398" s="2" t="s">
        <v>260</v>
      </c>
      <c r="C398" s="25" t="s">
        <v>258</v>
      </c>
      <c r="D398" s="4" t="s">
        <v>259</v>
      </c>
      <c r="E398" s="4"/>
      <c r="F398" s="75">
        <v>250</v>
      </c>
      <c r="G398" s="143"/>
      <c r="H398" s="143"/>
      <c r="I398" s="143"/>
      <c r="J398" s="143"/>
      <c r="K398" s="143"/>
      <c r="L398" s="143"/>
      <c r="M398" s="144"/>
    </row>
    <row r="399" spans="1:13" ht="24.75" customHeight="1">
      <c r="A399" s="1"/>
      <c r="B399" s="2"/>
      <c r="C399" s="4" t="s">
        <v>93</v>
      </c>
      <c r="D399" s="4" t="s">
        <v>32</v>
      </c>
      <c r="E399" s="4">
        <v>0.785</v>
      </c>
      <c r="F399" s="75">
        <f>E399*F398</f>
        <v>196.25</v>
      </c>
      <c r="G399" s="143"/>
      <c r="H399" s="143"/>
      <c r="I399" s="143"/>
      <c r="J399" s="143"/>
      <c r="K399" s="143"/>
      <c r="L399" s="143"/>
      <c r="M399" s="127"/>
    </row>
    <row r="400" spans="1:13" ht="15" customHeight="1">
      <c r="A400" s="1"/>
      <c r="B400" s="2"/>
      <c r="C400" s="2"/>
      <c r="D400" s="2"/>
      <c r="E400" s="2"/>
      <c r="F400" s="2"/>
      <c r="G400" s="122"/>
      <c r="H400" s="125"/>
      <c r="I400" s="122"/>
      <c r="J400" s="125"/>
      <c r="K400" s="122"/>
      <c r="L400" s="125"/>
      <c r="M400" s="122"/>
    </row>
    <row r="401" spans="1:13" ht="24.75" customHeight="1">
      <c r="A401" s="1">
        <v>2</v>
      </c>
      <c r="B401" s="2" t="s">
        <v>254</v>
      </c>
      <c r="C401" s="20" t="s">
        <v>255</v>
      </c>
      <c r="D401" s="2" t="s">
        <v>127</v>
      </c>
      <c r="E401" s="2"/>
      <c r="F401" s="18">
        <v>116</v>
      </c>
      <c r="G401" s="124"/>
      <c r="H401" s="124"/>
      <c r="I401" s="124"/>
      <c r="J401" s="124"/>
      <c r="K401" s="124"/>
      <c r="L401" s="124"/>
      <c r="M401" s="128"/>
    </row>
    <row r="402" spans="1:13" ht="24.75" customHeight="1">
      <c r="A402" s="1"/>
      <c r="B402" s="2"/>
      <c r="C402" s="4" t="s">
        <v>43</v>
      </c>
      <c r="D402" s="2" t="s">
        <v>44</v>
      </c>
      <c r="E402" s="2">
        <v>1.54</v>
      </c>
      <c r="F402" s="18">
        <f>E402*F401</f>
        <v>178.64000000000001</v>
      </c>
      <c r="G402" s="124"/>
      <c r="H402" s="124"/>
      <c r="I402" s="124"/>
      <c r="J402" s="124"/>
      <c r="K402" s="124"/>
      <c r="L402" s="124"/>
      <c r="M402" s="124"/>
    </row>
    <row r="403" spans="1:13" ht="15" customHeight="1">
      <c r="A403" s="1"/>
      <c r="B403" s="2"/>
      <c r="C403" s="2"/>
      <c r="D403" s="2"/>
      <c r="E403" s="2"/>
      <c r="F403" s="2"/>
      <c r="G403" s="122"/>
      <c r="H403" s="125"/>
      <c r="I403" s="122"/>
      <c r="J403" s="125"/>
      <c r="K403" s="122"/>
      <c r="L403" s="125"/>
      <c r="M403" s="122"/>
    </row>
    <row r="404" spans="1:13" ht="34.5" customHeight="1">
      <c r="A404" s="1">
        <v>3</v>
      </c>
      <c r="B404" s="2" t="s">
        <v>254</v>
      </c>
      <c r="C404" s="20" t="s">
        <v>261</v>
      </c>
      <c r="D404" s="2" t="s">
        <v>128</v>
      </c>
      <c r="E404" s="2"/>
      <c r="F404" s="18">
        <v>197.2</v>
      </c>
      <c r="G404" s="124"/>
      <c r="H404" s="124"/>
      <c r="I404" s="124"/>
      <c r="J404" s="124"/>
      <c r="K404" s="124"/>
      <c r="L404" s="124"/>
      <c r="M404" s="128"/>
    </row>
    <row r="405" spans="1:13" ht="24.75" customHeight="1">
      <c r="A405" s="1"/>
      <c r="B405" s="2"/>
      <c r="C405" s="4" t="s">
        <v>43</v>
      </c>
      <c r="D405" s="2" t="s">
        <v>44</v>
      </c>
      <c r="E405" s="2">
        <v>0.6</v>
      </c>
      <c r="F405" s="18">
        <f>E405*F404</f>
        <v>118.32</v>
      </c>
      <c r="G405" s="124"/>
      <c r="H405" s="124"/>
      <c r="I405" s="124"/>
      <c r="J405" s="124"/>
      <c r="K405" s="124"/>
      <c r="L405" s="124"/>
      <c r="M405" s="124"/>
    </row>
    <row r="406" spans="1:13" ht="15" customHeight="1">
      <c r="A406" s="1"/>
      <c r="B406" s="2"/>
      <c r="C406" s="4"/>
      <c r="D406" s="2"/>
      <c r="E406" s="61"/>
      <c r="F406" s="18"/>
      <c r="G406" s="124"/>
      <c r="H406" s="124"/>
      <c r="I406" s="124"/>
      <c r="J406" s="124"/>
      <c r="K406" s="124"/>
      <c r="L406" s="124"/>
      <c r="M406" s="124"/>
    </row>
    <row r="407" spans="1:13" ht="24.75" customHeight="1">
      <c r="A407" s="1">
        <v>4</v>
      </c>
      <c r="B407" s="2" t="s">
        <v>256</v>
      </c>
      <c r="C407" s="25" t="s">
        <v>257</v>
      </c>
      <c r="D407" s="2" t="s">
        <v>128</v>
      </c>
      <c r="E407" s="2"/>
      <c r="F407" s="18">
        <f>F404</f>
        <v>197.2</v>
      </c>
      <c r="G407" s="124"/>
      <c r="H407" s="124"/>
      <c r="I407" s="124"/>
      <c r="J407" s="124"/>
      <c r="K407" s="124"/>
      <c r="L407" s="124"/>
      <c r="M407" s="128"/>
    </row>
    <row r="408" spans="1:13" ht="15" customHeight="1">
      <c r="A408" s="1"/>
      <c r="B408" s="2"/>
      <c r="C408" s="25"/>
      <c r="D408" s="2"/>
      <c r="E408" s="2"/>
      <c r="F408" s="18"/>
      <c r="G408" s="124"/>
      <c r="H408" s="124"/>
      <c r="I408" s="124"/>
      <c r="J408" s="124"/>
      <c r="K408" s="124"/>
      <c r="L408" s="124"/>
      <c r="M408" s="83"/>
    </row>
    <row r="409" spans="1:13" ht="24.75" customHeight="1">
      <c r="A409" s="1">
        <v>5</v>
      </c>
      <c r="B409" s="2" t="s">
        <v>262</v>
      </c>
      <c r="C409" s="25" t="s">
        <v>297</v>
      </c>
      <c r="D409" s="2" t="s">
        <v>214</v>
      </c>
      <c r="E409" s="2"/>
      <c r="F409" s="18">
        <v>15.5</v>
      </c>
      <c r="G409" s="124"/>
      <c r="H409" s="124"/>
      <c r="I409" s="124"/>
      <c r="J409" s="124"/>
      <c r="K409" s="124"/>
      <c r="L409" s="124"/>
      <c r="M409" s="83"/>
    </row>
    <row r="410" spans="1:13" ht="24.75" customHeight="1">
      <c r="A410" s="1"/>
      <c r="B410" s="2"/>
      <c r="C410" s="4" t="s">
        <v>76</v>
      </c>
      <c r="D410" s="2" t="s">
        <v>44</v>
      </c>
      <c r="E410" s="2">
        <v>0.74</v>
      </c>
      <c r="F410" s="18">
        <f>E410*F409</f>
        <v>11.47</v>
      </c>
      <c r="G410" s="124"/>
      <c r="H410" s="124"/>
      <c r="I410" s="124"/>
      <c r="J410" s="124"/>
      <c r="K410" s="124"/>
      <c r="L410" s="124"/>
      <c r="M410" s="134"/>
    </row>
    <row r="411" spans="1:13" ht="24.75" customHeight="1">
      <c r="A411" s="1"/>
      <c r="B411" s="2"/>
      <c r="C411" s="4" t="s">
        <v>78</v>
      </c>
      <c r="D411" s="2" t="s">
        <v>79</v>
      </c>
      <c r="E411" s="2">
        <v>0.0071</v>
      </c>
      <c r="F411" s="18">
        <f>E411*F409</f>
        <v>0.11005000000000001</v>
      </c>
      <c r="G411" s="124"/>
      <c r="H411" s="124"/>
      <c r="I411" s="124"/>
      <c r="J411" s="124"/>
      <c r="K411" s="124"/>
      <c r="L411" s="124"/>
      <c r="M411" s="134"/>
    </row>
    <row r="412" spans="1:13" ht="24.75" customHeight="1">
      <c r="A412" s="1"/>
      <c r="B412" s="2"/>
      <c r="C412" s="4" t="s">
        <v>264</v>
      </c>
      <c r="D412" s="2" t="s">
        <v>214</v>
      </c>
      <c r="E412" s="2"/>
      <c r="F412" s="18">
        <f>F409</f>
        <v>15.5</v>
      </c>
      <c r="G412" s="124"/>
      <c r="H412" s="124"/>
      <c r="I412" s="124"/>
      <c r="J412" s="124"/>
      <c r="K412" s="124"/>
      <c r="L412" s="124"/>
      <c r="M412" s="134"/>
    </row>
    <row r="413" spans="1:13" ht="24.75" customHeight="1">
      <c r="A413" s="1"/>
      <c r="B413" s="2"/>
      <c r="C413" s="4" t="s">
        <v>263</v>
      </c>
      <c r="D413" s="2" t="s">
        <v>127</v>
      </c>
      <c r="E413" s="2">
        <v>0.039</v>
      </c>
      <c r="F413" s="18">
        <f>E413*F409</f>
        <v>0.6045</v>
      </c>
      <c r="G413" s="124"/>
      <c r="H413" s="124"/>
      <c r="I413" s="124"/>
      <c r="J413" s="124"/>
      <c r="K413" s="124"/>
      <c r="L413" s="124"/>
      <c r="M413" s="134"/>
    </row>
    <row r="414" spans="1:13" ht="24.75" customHeight="1">
      <c r="A414" s="1"/>
      <c r="B414" s="2"/>
      <c r="C414" s="4" t="s">
        <v>194</v>
      </c>
      <c r="D414" s="2" t="s">
        <v>127</v>
      </c>
      <c r="E414" s="2">
        <v>0.0006</v>
      </c>
      <c r="F414" s="18">
        <f>E414*F409</f>
        <v>0.0093</v>
      </c>
      <c r="G414" s="124"/>
      <c r="H414" s="124"/>
      <c r="I414" s="124"/>
      <c r="J414" s="124"/>
      <c r="K414" s="124"/>
      <c r="L414" s="124"/>
      <c r="M414" s="134"/>
    </row>
    <row r="415" spans="1:13" ht="24.75" customHeight="1">
      <c r="A415" s="1"/>
      <c r="B415" s="2"/>
      <c r="C415" s="4" t="s">
        <v>84</v>
      </c>
      <c r="D415" s="2" t="s">
        <v>79</v>
      </c>
      <c r="E415" s="2">
        <v>0.096</v>
      </c>
      <c r="F415" s="18">
        <f>E415*F409</f>
        <v>1.488</v>
      </c>
      <c r="G415" s="124"/>
      <c r="H415" s="124"/>
      <c r="I415" s="124"/>
      <c r="J415" s="124"/>
      <c r="K415" s="124"/>
      <c r="L415" s="124"/>
      <c r="M415" s="134"/>
    </row>
    <row r="416" spans="1:13" ht="15" customHeight="1">
      <c r="A416" s="1"/>
      <c r="B416" s="2"/>
      <c r="C416" s="25"/>
      <c r="D416" s="2"/>
      <c r="E416" s="2"/>
      <c r="F416" s="18"/>
      <c r="G416" s="124"/>
      <c r="H416" s="124"/>
      <c r="I416" s="124"/>
      <c r="J416" s="124"/>
      <c r="K416" s="124"/>
      <c r="L416" s="124"/>
      <c r="M416" s="83"/>
    </row>
    <row r="417" spans="1:13" ht="34.5" customHeight="1">
      <c r="A417" s="1">
        <v>6</v>
      </c>
      <c r="B417" s="2" t="s">
        <v>265</v>
      </c>
      <c r="C417" s="25" t="s">
        <v>267</v>
      </c>
      <c r="D417" s="2" t="s">
        <v>127</v>
      </c>
      <c r="E417" s="2"/>
      <c r="F417" s="18">
        <f>386*0.1</f>
        <v>38.6</v>
      </c>
      <c r="G417" s="124"/>
      <c r="H417" s="124"/>
      <c r="I417" s="124"/>
      <c r="J417" s="124"/>
      <c r="K417" s="124"/>
      <c r="L417" s="124"/>
      <c r="M417" s="83"/>
    </row>
    <row r="418" spans="1:13" ht="24.75" customHeight="1">
      <c r="A418" s="1"/>
      <c r="B418" s="2"/>
      <c r="C418" s="4" t="s">
        <v>76</v>
      </c>
      <c r="D418" s="2" t="s">
        <v>77</v>
      </c>
      <c r="E418" s="2">
        <v>1.37</v>
      </c>
      <c r="F418" s="18">
        <f>E418*F417</f>
        <v>52.882000000000005</v>
      </c>
      <c r="G418" s="124"/>
      <c r="H418" s="124"/>
      <c r="I418" s="124"/>
      <c r="J418" s="124"/>
      <c r="K418" s="124"/>
      <c r="L418" s="124"/>
      <c r="M418" s="134"/>
    </row>
    <row r="419" spans="1:13" ht="24.75" customHeight="1">
      <c r="A419" s="1"/>
      <c r="B419" s="2"/>
      <c r="C419" s="4" t="s">
        <v>78</v>
      </c>
      <c r="D419" s="2" t="s">
        <v>79</v>
      </c>
      <c r="E419" s="2">
        <v>0.283</v>
      </c>
      <c r="F419" s="18">
        <f>E419*F417</f>
        <v>10.9238</v>
      </c>
      <c r="G419" s="124"/>
      <c r="H419" s="124"/>
      <c r="I419" s="124"/>
      <c r="J419" s="124"/>
      <c r="K419" s="124"/>
      <c r="L419" s="124"/>
      <c r="M419" s="134"/>
    </row>
    <row r="420" spans="1:13" ht="24.75" customHeight="1">
      <c r="A420" s="1"/>
      <c r="B420" s="2"/>
      <c r="C420" s="4" t="s">
        <v>266</v>
      </c>
      <c r="D420" s="2" t="s">
        <v>127</v>
      </c>
      <c r="E420" s="2">
        <v>1.02</v>
      </c>
      <c r="F420" s="18">
        <f>E420*F417</f>
        <v>39.372</v>
      </c>
      <c r="G420" s="124"/>
      <c r="H420" s="124"/>
      <c r="I420" s="124"/>
      <c r="J420" s="124"/>
      <c r="K420" s="124"/>
      <c r="L420" s="124"/>
      <c r="M420" s="134"/>
    </row>
    <row r="421" spans="1:13" ht="24.75" customHeight="1">
      <c r="A421" s="1"/>
      <c r="B421" s="2"/>
      <c r="C421" s="4" t="s">
        <v>84</v>
      </c>
      <c r="D421" s="2" t="s">
        <v>46</v>
      </c>
      <c r="E421" s="2">
        <v>0.62</v>
      </c>
      <c r="F421" s="18">
        <f>E421*F417</f>
        <v>23.932000000000002</v>
      </c>
      <c r="G421" s="124"/>
      <c r="H421" s="124"/>
      <c r="I421" s="124"/>
      <c r="J421" s="124"/>
      <c r="K421" s="124"/>
      <c r="L421" s="124"/>
      <c r="M421" s="134"/>
    </row>
    <row r="422" spans="1:13" ht="15" customHeight="1">
      <c r="A422" s="1"/>
      <c r="B422" s="2"/>
      <c r="C422" s="25"/>
      <c r="D422" s="2"/>
      <c r="E422" s="2"/>
      <c r="F422" s="18"/>
      <c r="G422" s="124"/>
      <c r="H422" s="124"/>
      <c r="I422" s="124"/>
      <c r="J422" s="124"/>
      <c r="K422" s="124"/>
      <c r="L422" s="124"/>
      <c r="M422" s="83"/>
    </row>
    <row r="423" spans="1:13" ht="34.5" customHeight="1">
      <c r="A423" s="1">
        <v>7</v>
      </c>
      <c r="B423" s="38" t="s">
        <v>126</v>
      </c>
      <c r="C423" s="49" t="s">
        <v>268</v>
      </c>
      <c r="D423" s="52" t="s">
        <v>127</v>
      </c>
      <c r="E423" s="38"/>
      <c r="F423" s="50">
        <v>77.2</v>
      </c>
      <c r="G423" s="137"/>
      <c r="H423" s="137"/>
      <c r="I423" s="137"/>
      <c r="J423" s="137"/>
      <c r="K423" s="137"/>
      <c r="L423" s="137"/>
      <c r="M423" s="145"/>
    </row>
    <row r="424" spans="1:13" ht="24.75" customHeight="1">
      <c r="A424" s="1"/>
      <c r="B424" s="38"/>
      <c r="C424" s="38" t="s">
        <v>76</v>
      </c>
      <c r="D424" s="52" t="s">
        <v>44</v>
      </c>
      <c r="E424" s="38">
        <v>0.191</v>
      </c>
      <c r="F424" s="50">
        <v>14.67</v>
      </c>
      <c r="G424" s="137"/>
      <c r="H424" s="137"/>
      <c r="I424" s="137"/>
      <c r="J424" s="137"/>
      <c r="K424" s="137"/>
      <c r="L424" s="137"/>
      <c r="M424" s="137"/>
    </row>
    <row r="425" spans="1:13" ht="24.75" customHeight="1">
      <c r="A425" s="1"/>
      <c r="B425" s="38"/>
      <c r="C425" s="38" t="s">
        <v>269</v>
      </c>
      <c r="D425" s="52" t="s">
        <v>218</v>
      </c>
      <c r="E425" s="65">
        <v>0.0095</v>
      </c>
      <c r="F425" s="50">
        <v>0.77</v>
      </c>
      <c r="G425" s="137"/>
      <c r="H425" s="137"/>
      <c r="I425" s="137"/>
      <c r="J425" s="137"/>
      <c r="K425" s="137"/>
      <c r="L425" s="137"/>
      <c r="M425" s="137"/>
    </row>
    <row r="426" spans="1:13" ht="24.75" customHeight="1">
      <c r="A426" s="1"/>
      <c r="B426" s="38"/>
      <c r="C426" s="38" t="s">
        <v>270</v>
      </c>
      <c r="D426" s="52" t="s">
        <v>218</v>
      </c>
      <c r="E426" s="65">
        <v>0.0186</v>
      </c>
      <c r="F426" s="50">
        <v>1.47</v>
      </c>
      <c r="G426" s="137"/>
      <c r="H426" s="137"/>
      <c r="I426" s="137"/>
      <c r="J426" s="137"/>
      <c r="K426" s="137"/>
      <c r="L426" s="137"/>
      <c r="M426" s="137"/>
    </row>
    <row r="427" spans="1:13" ht="24.75" customHeight="1">
      <c r="A427" s="1"/>
      <c r="B427" s="38"/>
      <c r="C427" s="38" t="s">
        <v>271</v>
      </c>
      <c r="D427" s="52" t="s">
        <v>218</v>
      </c>
      <c r="E427" s="65">
        <v>0.019</v>
      </c>
      <c r="F427" s="50">
        <v>1.47</v>
      </c>
      <c r="G427" s="137"/>
      <c r="H427" s="137"/>
      <c r="I427" s="137"/>
      <c r="J427" s="137"/>
      <c r="K427" s="137"/>
      <c r="L427" s="137"/>
      <c r="M427" s="137"/>
    </row>
    <row r="428" spans="1:13" ht="24.75" customHeight="1">
      <c r="A428" s="1"/>
      <c r="B428" s="38"/>
      <c r="C428" s="38" t="s">
        <v>159</v>
      </c>
      <c r="D428" s="52" t="s">
        <v>128</v>
      </c>
      <c r="E428" s="38"/>
      <c r="F428" s="50">
        <v>2.34</v>
      </c>
      <c r="G428" s="137"/>
      <c r="H428" s="137"/>
      <c r="I428" s="137"/>
      <c r="J428" s="137"/>
      <c r="K428" s="137"/>
      <c r="L428" s="137"/>
      <c r="M428" s="137"/>
    </row>
    <row r="429" spans="1:13" ht="24.75" customHeight="1">
      <c r="A429" s="1"/>
      <c r="B429" s="38"/>
      <c r="C429" s="38" t="s">
        <v>137</v>
      </c>
      <c r="D429" s="52" t="s">
        <v>127</v>
      </c>
      <c r="E429" s="38">
        <v>1.02</v>
      </c>
      <c r="F429" s="50">
        <f>E429*F423</f>
        <v>78.744</v>
      </c>
      <c r="G429" s="137"/>
      <c r="H429" s="137"/>
      <c r="I429" s="137"/>
      <c r="J429" s="137"/>
      <c r="K429" s="137"/>
      <c r="L429" s="137"/>
      <c r="M429" s="137"/>
    </row>
    <row r="430" spans="1:13" ht="24.75" customHeight="1">
      <c r="A430" s="51"/>
      <c r="B430" s="38"/>
      <c r="C430" s="38" t="s">
        <v>84</v>
      </c>
      <c r="D430" s="52" t="s">
        <v>46</v>
      </c>
      <c r="E430" s="38">
        <v>0.0185</v>
      </c>
      <c r="F430" s="50">
        <v>1.54</v>
      </c>
      <c r="G430" s="137"/>
      <c r="H430" s="137"/>
      <c r="I430" s="137"/>
      <c r="J430" s="137"/>
      <c r="K430" s="137"/>
      <c r="L430" s="137"/>
      <c r="M430" s="137"/>
    </row>
    <row r="431" spans="1:13" ht="24.75" customHeight="1">
      <c r="A431" s="51"/>
      <c r="B431" s="38"/>
      <c r="C431" s="17" t="s">
        <v>22</v>
      </c>
      <c r="D431" s="2"/>
      <c r="E431" s="2"/>
      <c r="F431" s="19"/>
      <c r="G431" s="129"/>
      <c r="H431" s="131"/>
      <c r="I431" s="131"/>
      <c r="J431" s="131"/>
      <c r="K431" s="131"/>
      <c r="L431" s="131"/>
      <c r="M431" s="131"/>
    </row>
    <row r="432" spans="1:13" ht="24.75" customHeight="1">
      <c r="A432" s="51"/>
      <c r="B432" s="38"/>
      <c r="C432" s="34" t="s">
        <v>34</v>
      </c>
      <c r="D432" s="32" t="s">
        <v>21</v>
      </c>
      <c r="E432" s="27"/>
      <c r="F432" s="32"/>
      <c r="G432" s="129"/>
      <c r="H432" s="125"/>
      <c r="I432" s="129"/>
      <c r="J432" s="125"/>
      <c r="K432" s="122"/>
      <c r="L432" s="125"/>
      <c r="M432" s="132"/>
    </row>
    <row r="433" spans="1:13" ht="24.75" customHeight="1">
      <c r="A433" s="51"/>
      <c r="B433" s="38"/>
      <c r="C433" s="17" t="s">
        <v>10</v>
      </c>
      <c r="D433" s="23"/>
      <c r="E433" s="21"/>
      <c r="F433" s="82"/>
      <c r="G433" s="124"/>
      <c r="H433" s="132"/>
      <c r="I433" s="124"/>
      <c r="J433" s="132"/>
      <c r="K433" s="128"/>
      <c r="L433" s="132"/>
      <c r="M433" s="131"/>
    </row>
    <row r="434" spans="1:13" ht="24.75" customHeight="1">
      <c r="A434" s="51"/>
      <c r="B434" s="38"/>
      <c r="C434" s="22" t="s">
        <v>207</v>
      </c>
      <c r="D434" s="23" t="s">
        <v>21</v>
      </c>
      <c r="E434" s="23"/>
      <c r="F434" s="83"/>
      <c r="G434" s="133"/>
      <c r="H434" s="134"/>
      <c r="I434" s="133"/>
      <c r="J434" s="134"/>
      <c r="K434" s="133"/>
      <c r="L434" s="134"/>
      <c r="M434" s="131"/>
    </row>
    <row r="435" spans="1:13" ht="24.75" customHeight="1">
      <c r="A435" s="51"/>
      <c r="B435" s="38"/>
      <c r="C435" s="17" t="s">
        <v>10</v>
      </c>
      <c r="D435" s="23"/>
      <c r="E435" s="23"/>
      <c r="F435" s="83"/>
      <c r="G435" s="133"/>
      <c r="H435" s="134"/>
      <c r="I435" s="133"/>
      <c r="J435" s="134"/>
      <c r="K435" s="133"/>
      <c r="L435" s="134"/>
      <c r="M435" s="131"/>
    </row>
    <row r="436" spans="1:13" ht="24.75" customHeight="1">
      <c r="A436" s="51"/>
      <c r="B436" s="38"/>
      <c r="C436" s="20" t="s">
        <v>23</v>
      </c>
      <c r="D436" s="23" t="s">
        <v>21</v>
      </c>
      <c r="E436" s="23"/>
      <c r="F436" s="83"/>
      <c r="G436" s="133"/>
      <c r="H436" s="134"/>
      <c r="I436" s="133"/>
      <c r="J436" s="134"/>
      <c r="K436" s="133"/>
      <c r="L436" s="134"/>
      <c r="M436" s="131"/>
    </row>
    <row r="437" spans="1:13" ht="24.75" customHeight="1">
      <c r="A437" s="51"/>
      <c r="B437" s="38"/>
      <c r="C437" s="17" t="s">
        <v>10</v>
      </c>
      <c r="D437" s="23"/>
      <c r="E437" s="21"/>
      <c r="F437" s="14"/>
      <c r="G437" s="122"/>
      <c r="H437" s="124"/>
      <c r="I437" s="122"/>
      <c r="J437" s="124"/>
      <c r="K437" s="122"/>
      <c r="L437" s="124"/>
      <c r="M437" s="131"/>
    </row>
    <row r="438" spans="1:13" ht="24.75" customHeight="1">
      <c r="A438" s="57"/>
      <c r="B438" s="58"/>
      <c r="C438" s="68"/>
      <c r="D438" s="58"/>
      <c r="E438" s="58"/>
      <c r="F438" s="58"/>
      <c r="G438" s="58"/>
      <c r="H438" s="58"/>
      <c r="I438" s="58"/>
      <c r="J438" s="58"/>
      <c r="K438" s="58"/>
      <c r="L438" s="58"/>
      <c r="M438" s="69"/>
    </row>
    <row r="439" spans="1:13" ht="24.75" customHeight="1">
      <c r="A439" s="57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</row>
    <row r="440" spans="1:13" ht="24.75" customHeight="1">
      <c r="A440" s="57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</row>
    <row r="441" spans="1:13" ht="24.75" customHeight="1">
      <c r="A441" s="57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</row>
    <row r="442" spans="1:13" ht="24.75" customHeight="1">
      <c r="A442" s="57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</row>
    <row r="443" spans="1:13" ht="24.75" customHeight="1">
      <c r="A443" s="57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</row>
    <row r="444" spans="1:13" ht="24.75" customHeight="1">
      <c r="A444" s="57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</row>
    <row r="445" spans="1:13" ht="24.75" customHeight="1">
      <c r="A445" s="57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</row>
    <row r="446" spans="1:13" ht="24.75" customHeight="1">
      <c r="A446" s="57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</row>
    <row r="447" spans="1:13" ht="24.75" customHeight="1">
      <c r="A447" s="57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</row>
    <row r="448" spans="1:13" ht="24.75" customHeight="1">
      <c r="A448" s="57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</row>
    <row r="449" spans="1:13" ht="24.75" customHeight="1">
      <c r="A449" s="57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</row>
    <row r="450" spans="1:13" ht="24.75" customHeight="1">
      <c r="A450" s="57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</row>
    <row r="451" spans="1:13" ht="24.75" customHeight="1">
      <c r="A451" s="57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</row>
    <row r="452" spans="1:13" ht="24.75" customHeight="1">
      <c r="A452" s="57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</row>
    <row r="453" spans="1:13" ht="24.75" customHeight="1">
      <c r="A453" s="57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</row>
    <row r="454" spans="1:13" ht="24.75" customHeight="1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</row>
    <row r="455" spans="1:13" ht="24.75" customHeight="1">
      <c r="A455" s="57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</row>
    <row r="456" spans="1:13" ht="24.75" customHeight="1">
      <c r="A456" s="57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</row>
    <row r="457" spans="1:13" ht="24.75" customHeight="1">
      <c r="A457" s="57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</row>
    <row r="458" spans="1:13" ht="24.75" customHeight="1">
      <c r="A458" s="57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</row>
    <row r="459" spans="1:13" ht="24.75" customHeight="1">
      <c r="A459" s="57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</row>
    <row r="460" spans="1:13" ht="24.75" customHeight="1">
      <c r="A460" s="57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</row>
    <row r="461" spans="1:13" ht="24.75" customHeight="1">
      <c r="A461" s="57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</row>
    <row r="462" spans="1:13" ht="24.75" customHeight="1">
      <c r="A462" s="57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</row>
    <row r="463" spans="1:13" ht="24.75" customHeight="1">
      <c r="A463" s="57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</row>
    <row r="464" spans="1:13" ht="24.75" customHeight="1">
      <c r="A464" s="57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</row>
    <row r="465" spans="1:13" ht="24.75" customHeight="1">
      <c r="A465" s="57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</row>
    <row r="466" spans="1:13" ht="24.75" customHeight="1">
      <c r="A466" s="57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</row>
    <row r="467" spans="1:13" ht="24.75" customHeight="1">
      <c r="A467" s="57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</row>
    <row r="468" spans="1:13" ht="24.75" customHeight="1">
      <c r="A468" s="57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</row>
    <row r="469" spans="1:13" ht="24.75" customHeight="1">
      <c r="A469" s="57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</row>
    <row r="470" spans="1:13" ht="24.75" customHeight="1">
      <c r="A470" s="57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</row>
    <row r="471" spans="1:13" ht="24.75" customHeight="1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</row>
    <row r="472" spans="1:13" ht="24.75" customHeight="1">
      <c r="A472" s="51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</row>
    <row r="473" spans="1:13" ht="24.75" customHeight="1">
      <c r="A473" s="51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</row>
    <row r="474" spans="1:13" ht="24.75" customHeight="1">
      <c r="A474" s="51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</row>
    <row r="475" spans="1:13" ht="24.75" customHeight="1">
      <c r="A475" s="51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</row>
    <row r="476" spans="1:13" ht="24.75" customHeight="1">
      <c r="A476" s="51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</row>
    <row r="477" spans="1:13" ht="24.75" customHeight="1">
      <c r="A477" s="51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</row>
    <row r="478" spans="1:13" ht="24.75" customHeight="1">
      <c r="A478" s="51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</row>
    <row r="479" spans="1:13" ht="24.75" customHeight="1">
      <c r="A479" s="51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</row>
    <row r="480" spans="1:13" ht="24.75" customHeight="1">
      <c r="A480" s="51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</row>
    <row r="481" spans="1:13" ht="24.75" customHeight="1">
      <c r="A481" s="51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</row>
    <row r="482" spans="1:13" ht="24.75" customHeight="1">
      <c r="A482" s="51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</row>
    <row r="483" spans="1:13" ht="24.75" customHeight="1">
      <c r="A483" s="51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</row>
    <row r="484" spans="1:13" ht="24.75" customHeight="1">
      <c r="A484" s="51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</row>
    <row r="485" spans="1:13" ht="24.75" customHeight="1">
      <c r="A485" s="51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</row>
    <row r="486" spans="1:13" ht="24.75" customHeight="1">
      <c r="A486" s="51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</row>
    <row r="487" spans="1:13" ht="24.75" customHeight="1">
      <c r="A487" s="51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</row>
    <row r="488" spans="1:13" ht="24.75" customHeight="1">
      <c r="A488" s="51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</row>
    <row r="489" spans="1:13" ht="24.75" customHeight="1">
      <c r="A489" s="51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</row>
    <row r="490" spans="1:13" ht="24.75" customHeight="1">
      <c r="A490" s="51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</row>
    <row r="491" spans="1:13" ht="24.75" customHeight="1">
      <c r="A491" s="51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</row>
    <row r="492" spans="1:13" ht="24.75" customHeight="1">
      <c r="A492" s="51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</row>
    <row r="493" spans="1:13" ht="24.75" customHeight="1">
      <c r="A493" s="51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</row>
    <row r="494" spans="1:13" ht="24.75" customHeight="1">
      <c r="A494" s="51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</row>
    <row r="495" spans="1:13" ht="24.75" customHeight="1">
      <c r="A495" s="51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</row>
    <row r="496" spans="1:13" ht="24.75" customHeight="1">
      <c r="A496" s="51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</row>
    <row r="497" spans="1:13" ht="24.75" customHeight="1">
      <c r="A497" s="51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</row>
    <row r="498" spans="1:13" ht="24.75" customHeight="1">
      <c r="A498" s="51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</row>
    <row r="499" spans="1:13" ht="24.75" customHeight="1">
      <c r="A499" s="51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</row>
    <row r="500" spans="1:13" ht="24.75" customHeight="1">
      <c r="A500" s="51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</row>
    <row r="501" spans="1:13" ht="24.75" customHeight="1">
      <c r="A501" s="51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</row>
    <row r="502" spans="1:13" ht="24.75" customHeight="1">
      <c r="A502" s="51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</row>
    <row r="503" spans="1:13" ht="24.75" customHeight="1">
      <c r="A503" s="51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</row>
    <row r="504" spans="1:13" ht="24.75" customHeight="1">
      <c r="A504" s="51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</row>
    <row r="505" spans="1:13" ht="24.75" customHeight="1">
      <c r="A505" s="51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</row>
    <row r="506" spans="1:13" ht="24.75" customHeight="1">
      <c r="A506" s="51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</row>
    <row r="507" spans="1:13" ht="24.75" customHeight="1">
      <c r="A507" s="51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</row>
    <row r="508" spans="1:13" ht="24.75" customHeight="1">
      <c r="A508" s="51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</row>
    <row r="509" spans="1:13" ht="24.75" customHeight="1">
      <c r="A509" s="51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</row>
    <row r="510" spans="1:13" ht="24.75" customHeight="1">
      <c r="A510" s="51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</row>
    <row r="511" spans="1:13" ht="24.75" customHeight="1">
      <c r="A511" s="51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</row>
    <row r="512" spans="1:13" ht="24.75" customHeight="1">
      <c r="A512" s="51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</row>
    <row r="513" spans="1:13" ht="24.75" customHeight="1">
      <c r="A513" s="51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</row>
    <row r="514" spans="1:13" ht="24.75" customHeight="1">
      <c r="A514" s="51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</row>
    <row r="515" spans="1:13" ht="24.75" customHeight="1">
      <c r="A515" s="51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</row>
    <row r="516" spans="1:13" ht="24.75" customHeight="1">
      <c r="A516" s="51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</row>
    <row r="517" spans="1:13" ht="24.75" customHeight="1">
      <c r="A517" s="51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</row>
    <row r="518" spans="1:13" ht="24.75" customHeight="1">
      <c r="A518" s="51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</row>
    <row r="519" spans="1:13" ht="24.75" customHeight="1">
      <c r="A519" s="51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</row>
    <row r="520" spans="1:13" ht="24.75" customHeight="1">
      <c r="A520" s="51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</row>
    <row r="521" spans="1:13" ht="24.75" customHeight="1">
      <c r="A521" s="51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</row>
    <row r="522" spans="1:13" ht="24.75" customHeight="1">
      <c r="A522" s="51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</row>
    <row r="523" spans="1:13" ht="24.75" customHeight="1">
      <c r="A523" s="51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</row>
    <row r="524" spans="1:13" ht="24.75" customHeight="1">
      <c r="A524" s="51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</row>
    <row r="525" spans="1:13" ht="24.75" customHeight="1">
      <c r="A525" s="51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</row>
    <row r="526" spans="1:13" ht="24.75" customHeight="1">
      <c r="A526" s="51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</row>
    <row r="527" spans="1:13" ht="24.75" customHeight="1">
      <c r="A527" s="51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</row>
    <row r="528" spans="1:13" ht="24.75" customHeight="1">
      <c r="A528" s="51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</row>
    <row r="529" spans="1:13" ht="24.75" customHeight="1">
      <c r="A529" s="51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</row>
    <row r="530" spans="1:13" ht="24.75" customHeight="1">
      <c r="A530" s="51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</row>
    <row r="531" spans="1:13" ht="24.75" customHeight="1">
      <c r="A531" s="51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</row>
    <row r="532" spans="1:13" ht="24.75" customHeight="1">
      <c r="A532" s="51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</row>
    <row r="533" spans="1:13" ht="24.75" customHeight="1">
      <c r="A533" s="51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</row>
    <row r="534" spans="1:13" ht="24.75" customHeight="1">
      <c r="A534" s="51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</row>
    <row r="535" spans="1:13" ht="24.75" customHeight="1">
      <c r="A535" s="51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</row>
    <row r="536" spans="1:13" ht="24.75" customHeight="1">
      <c r="A536" s="51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</row>
    <row r="537" spans="1:13" ht="24.75" customHeight="1">
      <c r="A537" s="51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</row>
    <row r="538" spans="1:13" ht="24.75" customHeight="1">
      <c r="A538" s="51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</row>
    <row r="539" spans="1:13" ht="24.75" customHeight="1">
      <c r="A539" s="51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</row>
    <row r="540" spans="1:13" ht="24.75" customHeight="1">
      <c r="A540" s="51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</row>
    <row r="541" spans="1:13" ht="24.75" customHeight="1">
      <c r="A541" s="51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</row>
    <row r="542" spans="1:13" ht="24.75" customHeight="1">
      <c r="A542" s="51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</row>
    <row r="543" spans="1:13" ht="24.75" customHeight="1">
      <c r="A543" s="51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</row>
    <row r="544" spans="1:13" ht="24.75" customHeight="1">
      <c r="A544" s="51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</row>
    <row r="545" spans="1:13" ht="24.75" customHeight="1">
      <c r="A545" s="51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</row>
    <row r="546" spans="1:13" ht="24.75" customHeight="1">
      <c r="A546" s="51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</row>
    <row r="547" spans="1:13" ht="24.75" customHeight="1">
      <c r="A547" s="51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</row>
    <row r="548" spans="1:13" ht="24.75" customHeight="1">
      <c r="A548" s="51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</row>
    <row r="549" spans="1:13" ht="24.75" customHeight="1">
      <c r="A549" s="51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</row>
    <row r="550" spans="1:13" ht="24.75" customHeight="1">
      <c r="A550" s="51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</row>
    <row r="551" spans="1:13" ht="24.75" customHeight="1">
      <c r="A551" s="51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</row>
    <row r="552" spans="1:13" ht="24.75" customHeight="1">
      <c r="A552" s="51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</row>
    <row r="553" spans="1:13" ht="24.75" customHeight="1">
      <c r="A553" s="51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</row>
    <row r="554" spans="1:13" ht="24.75" customHeight="1">
      <c r="A554" s="51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</row>
    <row r="555" spans="1:13" ht="24.75" customHeight="1">
      <c r="A555" s="51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</row>
    <row r="556" spans="1:13" ht="24.75" customHeight="1">
      <c r="A556" s="51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</row>
    <row r="557" spans="1:13" ht="24.75" customHeight="1">
      <c r="A557" s="51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</row>
    <row r="558" spans="1:13" ht="24.75" customHeight="1">
      <c r="A558" s="51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</row>
    <row r="559" spans="1:13" ht="24.75" customHeight="1">
      <c r="A559" s="51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</row>
    <row r="560" spans="1:13" ht="24.75" customHeight="1">
      <c r="A560" s="51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</row>
    <row r="561" spans="1:13" ht="24.75" customHeight="1">
      <c r="A561" s="51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</row>
    <row r="562" spans="1:13" ht="24.75" customHeight="1">
      <c r="A562" s="51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</row>
    <row r="563" spans="1:13" ht="24.75" customHeight="1">
      <c r="A563" s="51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</row>
    <row r="564" spans="1:13" ht="24.75" customHeight="1">
      <c r="A564" s="51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</row>
    <row r="565" spans="1:13" ht="24.75" customHeight="1">
      <c r="A565" s="51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</row>
    <row r="566" spans="1:13" ht="24.75" customHeight="1">
      <c r="A566" s="51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</row>
    <row r="567" spans="1:13" ht="24.75" customHeight="1">
      <c r="A567" s="51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</row>
    <row r="568" spans="1:13" ht="24.75" customHeight="1">
      <c r="A568" s="51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</row>
    <row r="569" spans="1:13" ht="24.75" customHeight="1">
      <c r="A569" s="51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</row>
    <row r="570" spans="1:13" ht="24.75" customHeight="1">
      <c r="A570" s="51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</row>
    <row r="571" spans="1:13" ht="24.75" customHeight="1">
      <c r="A571" s="51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</row>
    <row r="572" spans="1:13" ht="24.75" customHeight="1">
      <c r="A572" s="51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</row>
    <row r="573" spans="1:13" ht="24.75" customHeight="1">
      <c r="A573" s="51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</row>
    <row r="574" spans="1:13" ht="24.75" customHeight="1">
      <c r="A574" s="51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</row>
    <row r="575" spans="1:13" ht="24.75" customHeight="1">
      <c r="A575" s="51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</row>
    <row r="576" spans="1:13" ht="24.75" customHeight="1">
      <c r="A576" s="51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</row>
    <row r="577" spans="1:13" ht="24.75" customHeight="1">
      <c r="A577" s="51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</row>
    <row r="578" spans="1:13" ht="24.75" customHeight="1">
      <c r="A578" s="51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</row>
    <row r="579" spans="1:13" ht="24.75" customHeight="1">
      <c r="A579" s="51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</row>
    <row r="580" spans="1:13" ht="24.75" customHeight="1">
      <c r="A580" s="51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</row>
    <row r="581" spans="1:13" ht="24.75" customHeight="1">
      <c r="A581" s="51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</row>
    <row r="582" spans="1:13" ht="24.75" customHeight="1">
      <c r="A582" s="51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</row>
    <row r="583" spans="1:13" ht="24.75" customHeight="1">
      <c r="A583" s="51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</row>
    <row r="584" spans="1:13" ht="24.75" customHeight="1">
      <c r="A584" s="51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</row>
    <row r="585" spans="1:13" ht="24.75" customHeight="1">
      <c r="A585" s="51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</row>
    <row r="586" spans="1:13" ht="24.75" customHeight="1">
      <c r="A586" s="51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</row>
    <row r="587" spans="1:13" ht="24.75" customHeight="1">
      <c r="A587" s="51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</row>
    <row r="588" spans="1:13" ht="24.75" customHeight="1">
      <c r="A588" s="51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</row>
    <row r="589" spans="1:13" ht="24.75" customHeight="1">
      <c r="A589" s="51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</row>
    <row r="590" spans="1:13" ht="24.75" customHeight="1">
      <c r="A590" s="51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</row>
    <row r="591" spans="1:13" ht="24.75" customHeight="1">
      <c r="A591" s="51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</row>
    <row r="592" spans="1:13" ht="24.75" customHeight="1">
      <c r="A592" s="51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</row>
    <row r="593" spans="1:13" ht="24.75" customHeight="1">
      <c r="A593" s="51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</row>
    <row r="594" spans="1:13" ht="24.75" customHeight="1">
      <c r="A594" s="51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</row>
    <row r="595" spans="1:13" ht="24.75" customHeight="1">
      <c r="A595" s="51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</row>
    <row r="596" spans="1:13" ht="24.75" customHeight="1">
      <c r="A596" s="51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</row>
    <row r="597" spans="1:13" ht="24.75" customHeight="1">
      <c r="A597" s="51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</row>
    <row r="598" spans="1:13" ht="24.75" customHeight="1">
      <c r="A598" s="51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</row>
    <row r="599" spans="1:13" ht="24.75" customHeight="1">
      <c r="A599" s="51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</row>
    <row r="600" spans="1:13" ht="24.75" customHeight="1">
      <c r="A600" s="51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</row>
    <row r="601" spans="1:13" ht="24.75" customHeight="1">
      <c r="A601" s="51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</row>
    <row r="602" spans="1:13" ht="24.75" customHeight="1">
      <c r="A602" s="51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</row>
    <row r="603" spans="1:13" ht="24.75" customHeight="1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</row>
    <row r="604" spans="1:13" ht="24.75" customHeight="1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</row>
    <row r="605" spans="1:13" ht="24.75" customHeight="1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</row>
    <row r="606" spans="1:13" ht="24.75" customHeight="1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</row>
    <row r="607" spans="1:13" ht="24.75" customHeight="1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</row>
    <row r="608" spans="1:13" ht="24.75" customHeight="1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</row>
    <row r="609" spans="1:13" ht="24.75" customHeight="1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</row>
    <row r="610" spans="1:13" ht="24.75" customHeight="1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</row>
    <row r="611" spans="1:13" ht="24.75" customHeight="1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</row>
    <row r="612" spans="1:13" ht="24.75" customHeight="1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</row>
    <row r="613" spans="1:13" ht="24.75" customHeight="1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</row>
    <row r="614" spans="1:13" ht="24.75" customHeight="1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</row>
    <row r="615" spans="1:13" ht="24.75" customHeight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</row>
    <row r="616" spans="1:13" ht="24.75" customHeight="1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</row>
    <row r="617" spans="1:13" ht="24.75" customHeight="1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</row>
    <row r="618" spans="1:13" ht="24.75" customHeight="1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</row>
    <row r="619" spans="1:13" ht="24.75" customHeight="1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</row>
    <row r="620" spans="1:13" ht="24.75" customHeight="1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</row>
    <row r="621" spans="1:13" ht="24.75" customHeight="1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</row>
    <row r="622" spans="1:13" ht="24.75" customHeight="1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</row>
    <row r="623" spans="1:13" ht="24.75" customHeight="1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</row>
    <row r="624" spans="1:13" ht="24.75" customHeight="1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</row>
    <row r="625" spans="1:13" ht="24.75" customHeight="1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</row>
    <row r="626" spans="1:13" ht="24.75" customHeight="1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</row>
    <row r="627" spans="1:13" ht="24.75" customHeight="1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</row>
    <row r="628" spans="1:13" ht="24.75" customHeight="1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</row>
    <row r="629" spans="1:13" ht="24.75" customHeight="1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</row>
    <row r="630" spans="1:13" ht="24.75" customHeight="1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</row>
    <row r="631" spans="1:13" ht="24.75" customHeight="1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</row>
    <row r="632" spans="1:13" ht="24.75" customHeight="1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</row>
    <row r="633" spans="1:13" ht="24.75" customHeight="1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</row>
    <row r="634" spans="1:13" ht="24.75" customHeight="1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</row>
    <row r="635" spans="1:13" ht="24.75" customHeight="1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</row>
    <row r="636" spans="1:13" ht="24.75" customHeight="1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</row>
    <row r="637" spans="1:13" ht="24.75" customHeight="1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</row>
    <row r="638" spans="1:13" ht="24.75" customHeight="1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</row>
    <row r="639" spans="1:13" ht="24.75" customHeight="1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</row>
    <row r="640" spans="1:13" ht="24.75" customHeight="1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</row>
    <row r="641" spans="1:13" ht="24.75" customHeight="1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</row>
    <row r="642" spans="1:13" ht="24.75" customHeight="1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</row>
    <row r="643" spans="1:13" ht="24.75" customHeight="1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</row>
    <row r="644" spans="1:13" ht="24.75" customHeight="1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</row>
    <row r="645" spans="1:13" ht="24.75" customHeight="1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</row>
    <row r="646" spans="1:13" ht="24.75" customHeight="1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</row>
    <row r="647" spans="1:13" ht="24.75" customHeight="1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</row>
    <row r="648" spans="1:13" ht="24.75" customHeight="1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</row>
    <row r="649" spans="1:13" ht="24.75" customHeight="1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</row>
    <row r="650" spans="1:13" ht="24.75" customHeight="1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</row>
    <row r="651" spans="1:13" ht="24.75" customHeigh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</row>
    <row r="652" spans="1:13" ht="24.75" customHeight="1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</row>
    <row r="653" spans="1:13" ht="24.75" customHeight="1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</row>
    <row r="654" spans="1:13" ht="24.75" customHeight="1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</row>
    <row r="655" spans="1:13" ht="24.75" customHeight="1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</row>
    <row r="656" spans="1:13" ht="24.75" customHeight="1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</row>
    <row r="657" spans="1:13" ht="24.75" customHeight="1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</row>
    <row r="658" spans="1:13" ht="24.75" customHeight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</row>
    <row r="659" spans="1:13" ht="24.75" customHeight="1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</row>
    <row r="660" spans="1:13" ht="24.75" customHeight="1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</row>
    <row r="661" spans="1:13" ht="24.75" customHeight="1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</row>
    <row r="662" spans="1:13" ht="24.75" customHeight="1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</row>
    <row r="663" spans="1:13" ht="24.75" customHeight="1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</row>
    <row r="664" spans="1:13" ht="24.75" customHeight="1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</row>
    <row r="665" spans="1:13" ht="24.75" customHeight="1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</row>
    <row r="666" spans="1:13" ht="24.75" customHeight="1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</row>
    <row r="667" spans="1:13" ht="24.75" customHeight="1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</row>
    <row r="668" spans="1:13" ht="24.75" customHeight="1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</row>
    <row r="669" spans="1:13" ht="24.75" customHeight="1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</row>
    <row r="670" spans="1:13" ht="24.75" customHeight="1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</row>
    <row r="671" spans="1:13" ht="24.75" customHeight="1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</row>
    <row r="672" spans="1:13" ht="24.75" customHeight="1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</row>
    <row r="673" spans="1:13" ht="24.75" customHeight="1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</row>
    <row r="674" spans="1:13" ht="24.75" customHeight="1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</row>
    <row r="675" spans="1:13" ht="24.75" customHeight="1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</row>
    <row r="676" spans="1:13" ht="24.75" customHeight="1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</row>
    <row r="677" spans="1:13" ht="24.75" customHeight="1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</row>
    <row r="678" spans="1:13" ht="24.75" customHeight="1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</row>
    <row r="679" spans="1:13" ht="24.75" customHeight="1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</row>
    <row r="680" spans="1:13" ht="24.75" customHeight="1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</row>
    <row r="681" spans="1:13" ht="24.75" customHeight="1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</row>
    <row r="682" spans="1:13" ht="24.75" customHeight="1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</row>
    <row r="683" spans="1:13" ht="24.75" customHeight="1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</row>
    <row r="684" spans="1:13" ht="24.75" customHeight="1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</row>
    <row r="685" spans="1:13" ht="24.75" customHeight="1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</row>
    <row r="686" spans="1:13" ht="24.75" customHeight="1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</row>
    <row r="687" spans="1:13" ht="24.75" customHeight="1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</row>
    <row r="688" spans="1:13" ht="24.75" customHeight="1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</row>
    <row r="689" spans="1:13" ht="24.75" customHeight="1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</row>
    <row r="690" spans="1:13" ht="24.75" customHeight="1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</row>
    <row r="691" spans="1:13" ht="24.75" customHeight="1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</row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</sheetData>
  <sheetProtection/>
  <mergeCells count="35">
    <mergeCell ref="K395:L395"/>
    <mergeCell ref="A395:A396"/>
    <mergeCell ref="A388:M388"/>
    <mergeCell ref="A390:M390"/>
    <mergeCell ref="A392:M392"/>
    <mergeCell ref="C394:M394"/>
    <mergeCell ref="B395:B396"/>
    <mergeCell ref="C395:C396"/>
    <mergeCell ref="D395:D396"/>
    <mergeCell ref="F395:F396"/>
    <mergeCell ref="G395:H395"/>
    <mergeCell ref="I395:J395"/>
    <mergeCell ref="A2:M2"/>
    <mergeCell ref="B11:B12"/>
    <mergeCell ref="C11:C12"/>
    <mergeCell ref="G11:H11"/>
    <mergeCell ref="I11:J11"/>
    <mergeCell ref="K11:L11"/>
    <mergeCell ref="D11:D12"/>
    <mergeCell ref="B8:M8"/>
    <mergeCell ref="A148:M148"/>
    <mergeCell ref="A150:M150"/>
    <mergeCell ref="A152:M152"/>
    <mergeCell ref="A4:M4"/>
    <mergeCell ref="A6:M6"/>
    <mergeCell ref="F11:F12"/>
    <mergeCell ref="C10:M10"/>
    <mergeCell ref="C154:M154"/>
    <mergeCell ref="B155:B156"/>
    <mergeCell ref="C155:C156"/>
    <mergeCell ref="D155:D156"/>
    <mergeCell ref="F155:F156"/>
    <mergeCell ref="G155:H155"/>
    <mergeCell ref="I155:J155"/>
    <mergeCell ref="K155:L155"/>
  </mergeCells>
  <printOptions/>
  <pageMargins left="0.23" right="0.29" top="0.35" bottom="0.38" header="0.17" footer="0.16"/>
  <pageSetup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ARCHSTUDIA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Merabi Jibuti</cp:lastModifiedBy>
  <cp:lastPrinted>2014-08-25T06:15:28Z</cp:lastPrinted>
  <dcterms:created xsi:type="dcterms:W3CDTF">2003-08-20T10:56:57Z</dcterms:created>
  <dcterms:modified xsi:type="dcterms:W3CDTF">2014-09-03T10:11:35Z</dcterms:modified>
  <cp:category/>
  <cp:version/>
  <cp:contentType/>
  <cp:contentStatus/>
</cp:coreProperties>
</file>