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206" yWindow="480" windowWidth="15570" windowHeight="10365" activeTab="4"/>
  </bookViews>
  <sheets>
    <sheet name="Лист4" sheetId="1" r:id="rId1"/>
    <sheet name="Лист1" sheetId="2" r:id="rId2"/>
    <sheet name="GZA" sheetId="3" r:id="rId3"/>
    <sheet name="GABIONI (2)" sheetId="4" r:id="rId4"/>
    <sheet name="KEDELI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aaa" localSheetId="3">#REF!</definedName>
    <definedName name="aaaa">#REF!</definedName>
    <definedName name="cxaura" localSheetId="3">#REF!</definedName>
    <definedName name="cxaura" localSheetId="1">#REF!</definedName>
    <definedName name="cxaura">#REF!</definedName>
    <definedName name="fdrt124" localSheetId="3">#REF!</definedName>
    <definedName name="fdrt124" localSheetId="2">#REF!</definedName>
    <definedName name="fdrt124" localSheetId="1">#REF!</definedName>
    <definedName name="fdrt124">#REF!</definedName>
    <definedName name="fffffvvv30214" localSheetId="3">#REF!</definedName>
    <definedName name="fffffvvv30214" localSheetId="2">#REF!</definedName>
    <definedName name="fffffvvv30214" localSheetId="1">#REF!</definedName>
    <definedName name="fffffvvv30214">#REF!</definedName>
    <definedName name="ggggddd51515" localSheetId="3">#REF!</definedName>
    <definedName name="ggggddd51515" localSheetId="2">#REF!</definedName>
    <definedName name="ggggddd51515" localSheetId="1">#REF!</definedName>
    <definedName name="ggggddd51515">#REF!</definedName>
    <definedName name="hgyui54876" localSheetId="3">#REF!</definedName>
    <definedName name="hgyui54876" localSheetId="2">#REF!</definedName>
    <definedName name="hgyui54876" localSheetId="1">#REF!</definedName>
    <definedName name="hgyui54876">#REF!</definedName>
    <definedName name="ijhuy4587" localSheetId="3">#REF!</definedName>
    <definedName name="ijhuy4587" localSheetId="2">#REF!</definedName>
    <definedName name="ijhuy4587" localSheetId="1">#REF!</definedName>
    <definedName name="ijhuy4587">#REF!</definedName>
    <definedName name="jfdyrt14790" localSheetId="3">#REF!</definedName>
    <definedName name="jfdyrt14790" localSheetId="2">#REF!</definedName>
    <definedName name="jfdyrt14790" localSheetId="1">#REF!</definedName>
    <definedName name="jfdyrt14790">#REF!</definedName>
    <definedName name="jkhjgkliob1012" localSheetId="3">#REF!</definedName>
    <definedName name="jkhjgkliob1012" localSheetId="2">#REF!</definedName>
    <definedName name="jkhjgkliob1012" localSheetId="1">#REF!</definedName>
    <definedName name="jkhjgkliob1012">#REF!</definedName>
    <definedName name="jkio54576" localSheetId="3">#REF!</definedName>
    <definedName name="jkio54576" localSheetId="2">#REF!</definedName>
    <definedName name="jkio54576" localSheetId="1">#REF!</definedName>
    <definedName name="jkio54576">#REF!</definedName>
    <definedName name="KALA" localSheetId="3">#REF!</definedName>
    <definedName name="KALA" localSheetId="2">#REF!</definedName>
    <definedName name="KALA">#REF!</definedName>
    <definedName name="kala12" localSheetId="3">#REF!</definedName>
    <definedName name="kala12" localSheetId="2">#REF!</definedName>
    <definedName name="kala12">#REF!</definedName>
    <definedName name="kkkjjhhmnb" localSheetId="3">#REF!</definedName>
    <definedName name="kkkjjhhmnb" localSheetId="2">#REF!</definedName>
    <definedName name="kkkjjhhmnb" localSheetId="1">#REF!</definedName>
    <definedName name="kkkjjhhmnb">#REF!</definedName>
    <definedName name="kkkmmnmm52140" localSheetId="3">#REF!</definedName>
    <definedName name="kkkmmnmm52140" localSheetId="2">#REF!</definedName>
    <definedName name="kkkmmnmm52140" localSheetId="1">#REF!</definedName>
    <definedName name="kkkmmnmm52140">#REF!</definedName>
    <definedName name="lkjiu5147" localSheetId="3">#REF!</definedName>
    <definedName name="lkjiu5147" localSheetId="2">#REF!</definedName>
    <definedName name="lkjiu5147" localSheetId="1">#REF!</definedName>
    <definedName name="lkjiu5147">#REF!</definedName>
    <definedName name="lllkkk8889999" localSheetId="3">#REF!</definedName>
    <definedName name="lllkkk8889999" localSheetId="2">#REF!</definedName>
    <definedName name="lllkkk8889999" localSheetId="1">#REF!</definedName>
    <definedName name="lllkkk8889999">#REF!</definedName>
    <definedName name="mnmnmn101010" localSheetId="3">#REF!</definedName>
    <definedName name="mnmnmn101010" localSheetId="2">#REF!</definedName>
    <definedName name="mnmnmn101010" localSheetId="1">#REF!</definedName>
    <definedName name="mnmnmn101010">#REF!</definedName>
    <definedName name="oplop321" localSheetId="3">#REF!</definedName>
    <definedName name="oplop321" localSheetId="2">#REF!</definedName>
    <definedName name="oplop321" localSheetId="1">#REF!</definedName>
    <definedName name="oplop321">#REF!</definedName>
    <definedName name="rkb" localSheetId="3">#REF!</definedName>
    <definedName name="rkb" localSheetId="1">#REF!</definedName>
    <definedName name="rkb">#REF!</definedName>
    <definedName name="valeriii" localSheetId="3">#REF!</definedName>
    <definedName name="valeriii" localSheetId="1">#REF!</definedName>
    <definedName name="valeriii">#REF!</definedName>
    <definedName name="_xlnm.Print_Area" localSheetId="2">'GZA'!$A$1:$F$15</definedName>
    <definedName name="_xlnm.Print_Area" localSheetId="4">'KEDELI'!$A$1:$L$15</definedName>
  </definedNames>
  <calcPr fullCalcOnLoad="1"/>
</workbook>
</file>

<file path=xl/comments3.xml><?xml version="1.0" encoding="utf-8"?>
<comments xmlns="http://schemas.openxmlformats.org/spreadsheetml/2006/main">
  <authors>
    <author>PAATA</author>
  </authors>
  <commentList>
    <comment ref="A6" authorId="0">
      <text>
        <r>
          <rPr>
            <b/>
            <sz val="9"/>
            <rFont val="Tahoma"/>
            <family val="2"/>
          </rPr>
          <t>PAATA: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<sst xmlns="http://schemas.openxmlformats.org/spreadsheetml/2006/main" count="320" uniqueCount="261">
  <si>
    <t>adgilmdebareoba</t>
  </si>
  <si>
    <t>m</t>
  </si>
  <si>
    <t>sul:</t>
  </si>
  <si>
    <t>hidroizolacia</t>
  </si>
  <si>
    <t>#</t>
  </si>
  <si>
    <t>qviSa-xreSovani baliSi</t>
  </si>
  <si>
    <t>0+00</t>
  </si>
  <si>
    <t>jami:</t>
  </si>
  <si>
    <t>pk</t>
  </si>
  <si>
    <t xml:space="preserve">qvabulis damuSaveba
xeliT IV jg. gruntebSi </t>
  </si>
  <si>
    <t>2+40</t>
  </si>
  <si>
    <t>14+40</t>
  </si>
  <si>
    <r>
      <t xml:space="preserve"> kedlis fundamentis betoni
</t>
    </r>
    <r>
      <rPr>
        <sz val="10"/>
        <color indexed="8"/>
        <rFont val="Arial"/>
        <family val="2"/>
      </rPr>
      <t>B-18,5</t>
    </r>
  </si>
  <si>
    <r>
      <t xml:space="preserve">kedlis tanis betoni
</t>
    </r>
    <r>
      <rPr>
        <sz val="10"/>
        <color indexed="8"/>
        <rFont val="Arial"/>
        <family val="2"/>
      </rPr>
      <t>B-18,5</t>
    </r>
  </si>
  <si>
    <t>Sesakravi mavTuli</t>
  </si>
  <si>
    <t>gabionis qva</t>
  </si>
  <si>
    <t>cali</t>
  </si>
  <si>
    <t>kg</t>
  </si>
  <si>
    <t>0+40</t>
  </si>
  <si>
    <t>0+70</t>
  </si>
  <si>
    <t>1+10</t>
  </si>
  <si>
    <t>2+90</t>
  </si>
  <si>
    <t>3+20</t>
  </si>
  <si>
    <t>3+50</t>
  </si>
  <si>
    <t>4+80</t>
  </si>
  <si>
    <t>12+00</t>
  </si>
  <si>
    <t>1+40</t>
  </si>
  <si>
    <t>1+70</t>
  </si>
  <si>
    <t>2+80</t>
  </si>
  <si>
    <t>sadrenaJo milebi</t>
  </si>
  <si>
    <t>3+00</t>
  </si>
  <si>
    <r>
      <t>m</t>
    </r>
    <r>
      <rPr>
        <vertAlign val="superscript"/>
        <sz val="10"/>
        <color indexed="8"/>
        <rFont val="AcadNusx"/>
        <family val="0"/>
      </rPr>
      <t>3</t>
    </r>
  </si>
  <si>
    <r>
      <t>m</t>
    </r>
    <r>
      <rPr>
        <vertAlign val="superscript"/>
        <sz val="10"/>
        <color indexed="8"/>
        <rFont val="AcadNusx"/>
        <family val="0"/>
      </rPr>
      <t>2</t>
    </r>
  </si>
  <si>
    <t>7/3</t>
  </si>
  <si>
    <t>156/3</t>
  </si>
  <si>
    <t>4/3</t>
  </si>
  <si>
    <t>226/3</t>
  </si>
  <si>
    <t>136/3</t>
  </si>
  <si>
    <t>13,5/2</t>
  </si>
  <si>
    <t>2+00</t>
  </si>
  <si>
    <t>3+90</t>
  </si>
  <si>
    <t>5+70</t>
  </si>
  <si>
    <t>manZili
ganivebs
Soris</t>
  </si>
  <si>
    <t>saSualo
manZili</t>
  </si>
  <si>
    <t>5+10</t>
  </si>
  <si>
    <t>5+60</t>
  </si>
  <si>
    <t>0+10</t>
  </si>
  <si>
    <t>0+20</t>
  </si>
  <si>
    <t>0+30</t>
  </si>
  <si>
    <t>0+50</t>
  </si>
  <si>
    <t>0+60</t>
  </si>
  <si>
    <t>0+80</t>
  </si>
  <si>
    <t>0+90</t>
  </si>
  <si>
    <t>1+00</t>
  </si>
  <si>
    <t>1+20</t>
  </si>
  <si>
    <t>1+30</t>
  </si>
  <si>
    <t>1+50</t>
  </si>
  <si>
    <t>1+60</t>
  </si>
  <si>
    <t>1+80</t>
  </si>
  <si>
    <t>1+90</t>
  </si>
  <si>
    <t>2+10</t>
  </si>
  <si>
    <t>2+20</t>
  </si>
  <si>
    <t>2+30</t>
  </si>
  <si>
    <t>2+50</t>
  </si>
  <si>
    <t>2+60</t>
  </si>
  <si>
    <t>2+70</t>
  </si>
  <si>
    <t>3+10</t>
  </si>
  <si>
    <t>3+30</t>
  </si>
  <si>
    <t>3+40</t>
  </si>
  <si>
    <t>3+60</t>
  </si>
  <si>
    <t>3+70</t>
  </si>
  <si>
    <t>3+80</t>
  </si>
  <si>
    <t>4+00</t>
  </si>
  <si>
    <t>4+10</t>
  </si>
  <si>
    <t>4+20</t>
  </si>
  <si>
    <t>4+30</t>
  </si>
  <si>
    <t>4+40</t>
  </si>
  <si>
    <t>4+50</t>
  </si>
  <si>
    <t>4+60</t>
  </si>
  <si>
    <t>4+70</t>
  </si>
  <si>
    <t>4+90</t>
  </si>
  <si>
    <t>5+00</t>
  </si>
  <si>
    <t>5+20</t>
  </si>
  <si>
    <t>5+30</t>
  </si>
  <si>
    <t>5+40</t>
  </si>
  <si>
    <t>5+50</t>
  </si>
  <si>
    <t>5+80</t>
  </si>
  <si>
    <t>5+90</t>
  </si>
  <si>
    <t>6+00</t>
  </si>
  <si>
    <t>2+16-2+23</t>
  </si>
  <si>
    <t>4+45-4+49</t>
  </si>
  <si>
    <t>3+00-4+56</t>
  </si>
  <si>
    <t>6+10</t>
  </si>
  <si>
    <t>6+20</t>
  </si>
  <si>
    <t>6+30</t>
  </si>
  <si>
    <t>6+40</t>
  </si>
  <si>
    <t>6+50</t>
  </si>
  <si>
    <t>6+60</t>
  </si>
  <si>
    <t>6+70</t>
  </si>
  <si>
    <t>6+80</t>
  </si>
  <si>
    <t>7+00</t>
  </si>
  <si>
    <t>6+90</t>
  </si>
  <si>
    <t>7+10</t>
  </si>
  <si>
    <t>7+20</t>
  </si>
  <si>
    <t>7+30</t>
  </si>
  <si>
    <t>7+40</t>
  </si>
  <si>
    <t>7+50</t>
  </si>
  <si>
    <t>7+60</t>
  </si>
  <si>
    <t>7+70</t>
  </si>
  <si>
    <t>7+80</t>
  </si>
  <si>
    <t>7+90</t>
  </si>
  <si>
    <t>8+00</t>
  </si>
  <si>
    <t>8+10</t>
  </si>
  <si>
    <t>8+20</t>
  </si>
  <si>
    <t>8+30</t>
  </si>
  <si>
    <t>8+40</t>
  </si>
  <si>
    <t>8+50</t>
  </si>
  <si>
    <t>4+55-4+68.5</t>
  </si>
  <si>
    <t>4+98-5+10</t>
  </si>
  <si>
    <t>12/3.6</t>
  </si>
  <si>
    <t>6+10-8+29</t>
  </si>
  <si>
    <t>10+11-10+41</t>
  </si>
  <si>
    <t>30/4</t>
  </si>
  <si>
    <t>10+92-11+04</t>
  </si>
  <si>
    <t>12+16-14+90</t>
  </si>
  <si>
    <t>276/3</t>
  </si>
  <si>
    <t>80/3</t>
  </si>
  <si>
    <t>17+35-17+48</t>
  </si>
  <si>
    <t>13/1</t>
  </si>
  <si>
    <t>19+00-20+36</t>
  </si>
  <si>
    <t>Wrili</t>
  </si>
  <si>
    <r>
      <t>moculoba m</t>
    </r>
    <r>
      <rPr>
        <vertAlign val="superscript"/>
        <sz val="12"/>
        <rFont val="AcadNusx"/>
        <family val="0"/>
      </rPr>
      <t>3</t>
    </r>
  </si>
  <si>
    <r>
      <t>farTobi 
m</t>
    </r>
    <r>
      <rPr>
        <vertAlign val="superscript"/>
        <sz val="12"/>
        <rFont val="AcadNusx"/>
        <family val="0"/>
      </rPr>
      <t>2</t>
    </r>
  </si>
  <si>
    <t>miwis samuSaobebis ganawileba</t>
  </si>
  <si>
    <t>gatana 
nayarSi</t>
  </si>
  <si>
    <t>adgilze mosworeba</t>
  </si>
  <si>
    <t xml:space="preserve">    monakveTi pk8+50-dan pk10+90 240 grZivi meti kalapotis sigane 12-14 metri 3120 kv.m  - saSualo simaRle 0.5 metri (240X13X0.5=1560)</t>
  </si>
  <si>
    <t>10+90</t>
  </si>
  <si>
    <t>11+00</t>
  </si>
  <si>
    <t>11+20</t>
  </si>
  <si>
    <t>11+40</t>
  </si>
  <si>
    <t>11+60</t>
  </si>
  <si>
    <t>11+80</t>
  </si>
  <si>
    <t>12+40</t>
  </si>
  <si>
    <t>12+20</t>
  </si>
  <si>
    <t>12+60</t>
  </si>
  <si>
    <t>12+80</t>
  </si>
  <si>
    <t>13+00</t>
  </si>
  <si>
    <t>13+20</t>
  </si>
  <si>
    <t>13+40</t>
  </si>
  <si>
    <t>13+60</t>
  </si>
  <si>
    <t>13+80</t>
  </si>
  <si>
    <t>14+00</t>
  </si>
  <si>
    <t>14+20</t>
  </si>
  <si>
    <t>14+60</t>
  </si>
  <si>
    <t>14+80</t>
  </si>
  <si>
    <t>15+00</t>
  </si>
  <si>
    <t>15+20</t>
  </si>
  <si>
    <t>15+40</t>
  </si>
  <si>
    <t>15+60</t>
  </si>
  <si>
    <t>15+80</t>
  </si>
  <si>
    <t>16+00</t>
  </si>
  <si>
    <t>16+20</t>
  </si>
  <si>
    <t>16+40</t>
  </si>
  <si>
    <t>16+60</t>
  </si>
  <si>
    <t>16+80</t>
  </si>
  <si>
    <t>17+00</t>
  </si>
  <si>
    <t>17+20</t>
  </si>
  <si>
    <t>17+40</t>
  </si>
  <si>
    <t>17+60</t>
  </si>
  <si>
    <t>17+80</t>
  </si>
  <si>
    <t>18+00</t>
  </si>
  <si>
    <t>18+20</t>
  </si>
  <si>
    <t>18+40</t>
  </si>
  <si>
    <t>18+60</t>
  </si>
  <si>
    <t>18+80</t>
  </si>
  <si>
    <t>19+00</t>
  </si>
  <si>
    <t>19+20</t>
  </si>
  <si>
    <t>19+40</t>
  </si>
  <si>
    <t>19+60</t>
  </si>
  <si>
    <t>19+80</t>
  </si>
  <si>
    <t>20+00</t>
  </si>
  <si>
    <t>20+20</t>
  </si>
  <si>
    <t>20+40</t>
  </si>
  <si>
    <t>20+53</t>
  </si>
  <si>
    <t>sul jami:</t>
  </si>
  <si>
    <t>15+40+16+20</t>
  </si>
  <si>
    <t>pk0+00-pk7+00</t>
  </si>
  <si>
    <t>pk10+80-pk14+00</t>
  </si>
  <si>
    <t>pk15+00-pk16+60</t>
  </si>
  <si>
    <t xml:space="preserve">pk19+50-pk20+50 </t>
  </si>
  <si>
    <t>kalapotSi md.dinebis samuSao zonidan gadagdeba, gruntis damuSaveba eqskavatoriT da buldozeriT</t>
  </si>
  <si>
    <t>350</t>
  </si>
  <si>
    <t>50</t>
  </si>
  <si>
    <t>20</t>
  </si>
  <si>
    <t>570</t>
  </si>
  <si>
    <t>100</t>
  </si>
  <si>
    <t>600</t>
  </si>
  <si>
    <t>200</t>
  </si>
  <si>
    <t>sigrZe
m</t>
  </si>
  <si>
    <t>sigane
m</t>
  </si>
  <si>
    <r>
      <t>mdinaris kalapotSi arsebuli riynar-qviSnariani gruntebisagan yrilis mowyoba simaRliT 0,5 metri 
m</t>
    </r>
    <r>
      <rPr>
        <vertAlign val="superscript"/>
        <sz val="11"/>
        <color indexed="8"/>
        <rFont val="AcadNusx"/>
        <family val="0"/>
      </rPr>
      <t>3</t>
    </r>
  </si>
  <si>
    <t>90</t>
  </si>
  <si>
    <t>80</t>
  </si>
  <si>
    <t>330</t>
  </si>
  <si>
    <t>ganz-ba
sigrZe/
simaRle</t>
  </si>
  <si>
    <t xml:space="preserve">kedlis ukan yrilis mowyoba eqskavatoriT Cayra
kedlis ukan
</t>
  </si>
  <si>
    <r>
      <t>qvabulis mowyoba, 6d jg.VI riynar-qviSnariani gruntebis, zomiT 80 mm-ze meti lodebis CanarTebiT 70%-ze meti damuSaveba V=1.0m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</t>
    </r>
    <r>
      <rPr>
        <sz val="10"/>
        <rFont val="AcadNusx"/>
        <family val="0"/>
      </rPr>
      <t>CamCis tevadobis eqskavatoriT</t>
    </r>
  </si>
  <si>
    <r>
      <t xml:space="preserve">ganz-ba
</t>
    </r>
    <r>
      <rPr>
        <sz val="10"/>
        <color indexed="8"/>
        <rFont val="AcadNusx"/>
        <family val="0"/>
      </rPr>
      <t>sigrZe</t>
    </r>
  </si>
  <si>
    <t>gabionis yuTebi 2X1X1</t>
  </si>
  <si>
    <t>gabionis yuTebi 1,5X1X1</t>
  </si>
  <si>
    <t>mdinaris kalapotSi arsebuli riynar-qviSnariani gruntebSi Wrilis mowyoba</t>
  </si>
  <si>
    <t>kedlis ukan yrilis mowyoba   eqskavatoriT Cayra</t>
  </si>
  <si>
    <r>
      <t xml:space="preserve">       SeniSvna: qvabulis damuSaveba meqanizirebuli wesiT 250m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>, xreSovani gruntis Cayra kedlis ukan 190m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>, 
                 zedmeti gruntis gatana 90m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 xml:space="preserve">. </t>
    </r>
  </si>
  <si>
    <t xml:space="preserve"> betonis qveda sayrdeni kedlis mowyoba #4
md. barcxanis kalapotis gawmenda Camonatani qva-RorRisagan da napirsamagri samuSaoebis warmoeba</t>
  </si>
  <si>
    <t>md. barcxanis kalapotis gawmenda Camonatani qva-RorRisagan da napirsamagri samuSaoebis warmoeba</t>
  </si>
  <si>
    <t>droebiTi gzebis mowyobis uwyisi #2</t>
  </si>
  <si>
    <t>renomatrasi
5X2X0,3</t>
  </si>
  <si>
    <r>
      <t>SeniSvna: qvabulis damuSaveba meqanizirebuli wesiT 3970m</t>
    </r>
    <r>
      <rPr>
        <vertAlign val="superscript"/>
        <sz val="11"/>
        <color indexed="8"/>
        <rFont val="AcadNusx"/>
        <family val="0"/>
      </rPr>
      <t>3</t>
    </r>
    <r>
      <rPr>
        <sz val="11"/>
        <color indexed="8"/>
        <rFont val="AcadNusx"/>
        <family val="0"/>
      </rPr>
      <t>, xreSovani gruntis Cayra gabionis ukan 4600m</t>
    </r>
    <r>
      <rPr>
        <vertAlign val="superscript"/>
        <sz val="11"/>
        <color indexed="8"/>
        <rFont val="AcadNusx"/>
        <family val="0"/>
      </rPr>
      <t>3</t>
    </r>
  </si>
  <si>
    <r>
      <t>SeniSvna: 1) 22710m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moculobidan 4600m3 20-30sm diametris qvebis gamoyeneba gabionebisaTvis, (22710-5484=17226m3) darCa gasatani 17226m3, romelidanac gabionis yrilis Sesavsebad daemateba 426m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(17226-426=16800m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>), sul gasatania 16800m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>.
          2) mizvinva  mdinaris napirebze 5300m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>.</t>
    </r>
  </si>
  <si>
    <t>koreqtirebuli gabionis sayrdeni kedlis mowyobis uwyisi #3
md. barcxanis kalapotis gawmenda Camonatani qva-RorRisagan da napirsamagri samuSaoebis warmoeba</t>
  </si>
  <si>
    <t>md. barcxanis kalapotis gawmenda Camonatani qva-RorRisagan da napirsamagri samuSaoebis warmoeba
koreqtirebuli miwis samuSaoebis moculobis daTvlis uwyisi #1</t>
  </si>
  <si>
    <t xml:space="preserve">koreqtirebuli samuSaoTa moculobebis krebsiTi uwyisi </t>
  </si>
  <si>
    <t>samuSaos dasaxeleba</t>
  </si>
  <si>
    <t>ganz.</t>
  </si>
  <si>
    <t>rao-ba</t>
  </si>
  <si>
    <t>SeniSvna</t>
  </si>
  <si>
    <t>1.</t>
  </si>
  <si>
    <t>mosamzadebeli samuSaoebi droebiTi gzebis mowyoba 
pk0+00-pk7+00 monakveTSi, pk10+80-pk14+00, pk15+00-pk16+60 da pk19+50-pk20+50</t>
  </si>
  <si>
    <t xml:space="preserve">kiuvetebisa mowyoba </t>
  </si>
  <si>
    <r>
      <t>yrilis mowyoba mdinaris kalapotSi 6d jg.VI riynar-qviSnariani gruntebis, zomiT 80 mm-ze meti lodebis CanarTebiT 70%-ze meti damuSaveba V=1.0m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CamCis tevadobis eqskavatoriT, gadaadgileba 50 metrze buldozeriT yrilSi da datkepna</t>
    </r>
  </si>
  <si>
    <r>
      <t>m</t>
    </r>
    <r>
      <rPr>
        <vertAlign val="superscript"/>
        <sz val="12"/>
        <rFont val="AcadNusx"/>
        <family val="0"/>
      </rPr>
      <t>3</t>
    </r>
  </si>
  <si>
    <t>Wrilis mowyoba, mdinaris kalapotSi 6d jg.VI riynar-qviSnariani gruntebis, zomiT 80 mm-ze meti lodebis CanarTebiT 70%-ze meti  damuSaveba V=1.0m3 CamCis tevadobis eqskavatoriT,  gadaadgileba buldozeriT 30 metrze nayarSi da datkepna</t>
  </si>
  <si>
    <t>2.</t>
  </si>
  <si>
    <t>xelovnuri nagebobebi</t>
  </si>
  <si>
    <t>1)</t>
  </si>
  <si>
    <t xml:space="preserve">gabionis kedlebis mowyoba </t>
  </si>
  <si>
    <r>
      <t>kalapotSi md.dinebis samuSao zonidan gadagdeba, 6d jg.VI riynar-qviSnariani gruntebis, zomiT 80 mm-ze meti lodebis CanarTebiT 70%-ze meti damuSaveba V=1.0m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CamCis tevadobis eqskavatoriT, gadaadgileba 50 metrze buldozeriT yrilSi </t>
    </r>
  </si>
  <si>
    <r>
      <t>qvabulis mowyoba, 6d jg.VI riynar-qviSnariani gruntebis, zomiT 80 mm-ze meti lodebis CanarTebiT 70%-ze meti damuSaveba V=1.0m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CamCis tevadobis eqskavatoriT</t>
    </r>
  </si>
  <si>
    <t>qvabulSi IV jg. gruntis damuSaveba xeliT adgilze mosworeba</t>
  </si>
  <si>
    <t xml:space="preserve">gabionebis mowyoba, gabionis yuTebi zomiT 2X1X1m 1401c, 1,5X1X1 902c, renomatrasis yuTebi zomiT 500X200X30 443c  Sesakravi mavTuli 2784kg  </t>
  </si>
  <si>
    <r>
      <t>20-30sm diametris qvis Segroveba da datvirTva eqskavatoriT V-1,0m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avtoTviTmcvlelebze</t>
    </r>
  </si>
  <si>
    <t>zidva 
1,0km-ze</t>
  </si>
  <si>
    <t xml:space="preserve">gabionis yuTebis Sevseba qviT </t>
  </si>
  <si>
    <r>
      <t>yrilis mowyoba eqskavatoriT V-1,0m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qvabulebSi damuSavebuli xreSovani gruntebiT </t>
    </r>
  </si>
  <si>
    <t>4600</t>
  </si>
  <si>
    <t>2)</t>
  </si>
  <si>
    <t xml:space="preserve">betonis kedlebis mowyoba </t>
  </si>
  <si>
    <r>
      <t>wylis amotumbva qvabulis damuSavebis dros, 60m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>/sT wylis Semodinebis dros</t>
    </r>
  </si>
  <si>
    <t>xreSovani baliSis mowyoba fundamentSi adgilze arsebuli xreSovani masaliT</t>
  </si>
  <si>
    <t>kedlis fundamentis mowyoba monoliTuri betonisagan</t>
  </si>
  <si>
    <r>
      <rPr>
        <sz val="12"/>
        <rFont val="Arial"/>
        <family val="2"/>
      </rPr>
      <t>B</t>
    </r>
    <r>
      <rPr>
        <sz val="12"/>
        <rFont val="AcadNusx"/>
        <family val="0"/>
      </rPr>
      <t>-18.5</t>
    </r>
  </si>
  <si>
    <r>
      <t xml:space="preserve">kedlis tanis mowyoba monoliTuri betonisagan </t>
    </r>
  </si>
  <si>
    <t>sadrenaJo milebi d=100mm</t>
  </si>
  <si>
    <t>orfeniani hodroizolacia bitumiT</t>
  </si>
  <si>
    <t>3)</t>
  </si>
  <si>
    <t>kalapotis gawmenda Camonatani qva-RorRiT</t>
  </si>
  <si>
    <r>
      <t>mdinaris kalapotSi 6d jg.VI riynar-qviSnariani gruntebis, zomiT 80 mm-ze meti lodebis CanarTebiT 70%-ze meti, damuSaveba V=1.0m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CamCis tevadobis eqskavatoriT da buldozeriT, datvirTva avtoTviTmclelebze, </t>
    </r>
  </si>
  <si>
    <t>gatana nayarSi 
10,0km-ze</t>
  </si>
  <si>
    <t>samuSaoebi nayarSi</t>
  </si>
  <si>
    <t>mdinaris kalapotSi 6d jg.VI riynar-qviSnariani gruntebis, zomiT 80 mm-ze meti lodebis CanarTebiT 70%-ze meti damuSaveba V=1.0m3 CamCis tevadobis eqskavatoriT da buldozeriT mizvinva  mdinaris napirebze 30 metrze gadaadgilebiT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</si>
</sst>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-* #,##0.000_р_._-;\-* #,##0.000_р_._-;_-* &quot;-&quot;??_р_._-;_-@_-"/>
    <numFmt numFmtId="182" formatCode="_-* #,##0.0_р_._-;\-* #,##0.0_р_._-;_-* &quot;-&quot;??_р_._-;_-@_-"/>
    <numFmt numFmtId="183" formatCode="_-* #,##0_р_._-;\-* #,##0_р_._-;_-* &quot;-&quot;??_р_._-;_-@_-"/>
    <numFmt numFmtId="184" formatCode="#,##0_ ;\-#,##0\ "/>
    <numFmt numFmtId="185" formatCode="0.000"/>
    <numFmt numFmtId="186" formatCode="0.0000"/>
    <numFmt numFmtId="187" formatCode="#,##0.0_ ;\-#,##0.0\ "/>
    <numFmt numFmtId="188" formatCode="#,##0.00&quot;р.&quot;"/>
    <numFmt numFmtId="189" formatCode="#,##0.00_ ;\-#,##0.00\ "/>
    <numFmt numFmtId="190" formatCode="0.00000"/>
    <numFmt numFmtId="191" formatCode="0.000000"/>
    <numFmt numFmtId="192" formatCode="0.0000000"/>
    <numFmt numFmtId="193" formatCode="0.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cadNusx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cadNusx"/>
      <family val="0"/>
    </font>
    <font>
      <sz val="10"/>
      <name val="Arial Cyr"/>
      <family val="0"/>
    </font>
    <font>
      <vertAlign val="superscript"/>
      <sz val="12"/>
      <name val="AcadNusx"/>
      <family val="0"/>
    </font>
    <font>
      <sz val="11"/>
      <color indexed="8"/>
      <name val="AcadNusx"/>
      <family val="0"/>
    </font>
    <font>
      <sz val="9"/>
      <name val="Tahoma"/>
      <family val="2"/>
    </font>
    <font>
      <b/>
      <sz val="9"/>
      <name val="Tahoma"/>
      <family val="2"/>
    </font>
    <font>
      <vertAlign val="superscript"/>
      <sz val="10"/>
      <color indexed="8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b/>
      <sz val="12"/>
      <color indexed="8"/>
      <name val="AcadMtavr"/>
      <family val="0"/>
    </font>
    <font>
      <sz val="8"/>
      <name val="Calibri"/>
      <family val="2"/>
    </font>
    <font>
      <sz val="8"/>
      <name val="Arial Cyr"/>
      <family val="0"/>
    </font>
    <font>
      <sz val="13"/>
      <name val="AcadNusx"/>
      <family val="0"/>
    </font>
    <font>
      <sz val="10"/>
      <name val="AcadNusx"/>
      <family val="0"/>
    </font>
    <font>
      <sz val="14"/>
      <name val="Acad Nusx Geo"/>
      <family val="2"/>
    </font>
    <font>
      <vertAlign val="superscript"/>
      <sz val="11"/>
      <color indexed="8"/>
      <name val="AcadNusx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cadNusx"/>
      <family val="0"/>
    </font>
    <font>
      <sz val="12"/>
      <name val="Arial"/>
      <family val="2"/>
    </font>
    <font>
      <b/>
      <sz val="13"/>
      <name val="AcadNusx"/>
      <family val="0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" fillId="0" borderId="0">
      <alignment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64">
      <alignment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0" xfId="64" applyFont="1" applyBorder="1" applyAlignment="1">
      <alignment horizontal="center" vertical="justify"/>
      <protection/>
    </xf>
    <xf numFmtId="0" fontId="5" fillId="0" borderId="11" xfId="64" applyFont="1" applyBorder="1" applyAlignment="1">
      <alignment horizontal="center" vertical="center"/>
      <protection/>
    </xf>
    <xf numFmtId="2" fontId="5" fillId="0" borderId="10" xfId="64" applyNumberFormat="1" applyFont="1" applyBorder="1" applyAlignment="1">
      <alignment horizontal="center" vertical="center"/>
      <protection/>
    </xf>
    <xf numFmtId="0" fontId="5" fillId="0" borderId="10" xfId="64" applyFont="1" applyBorder="1" applyAlignment="1">
      <alignment vertical="center"/>
      <protection/>
    </xf>
    <xf numFmtId="0" fontId="19" fillId="0" borderId="0" xfId="64" applyFont="1" applyBorder="1">
      <alignment/>
      <protection/>
    </xf>
    <xf numFmtId="0" fontId="6" fillId="0" borderId="0" xfId="64" applyBorder="1">
      <alignment/>
      <protection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2" fontId="5" fillId="0" borderId="11" xfId="64" applyNumberFormat="1" applyFont="1" applyBorder="1" applyAlignment="1">
      <alignment horizontal="center" vertical="center"/>
      <protection/>
    </xf>
    <xf numFmtId="0" fontId="5" fillId="0" borderId="10" xfId="64" applyFont="1" applyBorder="1" applyAlignment="1">
      <alignment vertical="center" wrapText="1"/>
      <protection/>
    </xf>
    <xf numFmtId="0" fontId="5" fillId="0" borderId="12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horizontal="center" vertical="center"/>
      <protection/>
    </xf>
    <xf numFmtId="0" fontId="5" fillId="0" borderId="0" xfId="64" applyFont="1" applyBorder="1" applyAlignment="1">
      <alignment vertical="center"/>
      <protection/>
    </xf>
    <xf numFmtId="2" fontId="5" fillId="0" borderId="0" xfId="64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49" fontId="8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93" fontId="0" fillId="0" borderId="0" xfId="0" applyNumberFormat="1" applyAlignment="1">
      <alignment/>
    </xf>
    <xf numFmtId="0" fontId="5" fillId="0" borderId="0" xfId="64" applyFont="1" applyBorder="1" applyAlignment="1">
      <alignment horizontal="left" vertical="center" wrapText="1"/>
      <protection/>
    </xf>
    <xf numFmtId="0" fontId="5" fillId="0" borderId="0" xfId="64" applyFont="1" applyBorder="1" applyAlignment="1">
      <alignment horizontal="left" vertical="center"/>
      <protection/>
    </xf>
    <xf numFmtId="2" fontId="5" fillId="0" borderId="13" xfId="64" applyNumberFormat="1" applyFont="1" applyBorder="1" applyAlignment="1">
      <alignment horizontal="center" vertical="center"/>
      <protection/>
    </xf>
    <xf numFmtId="2" fontId="5" fillId="0" borderId="11" xfId="64" applyNumberFormat="1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5" fillId="0" borderId="13" xfId="64" applyFont="1" applyBorder="1" applyAlignment="1">
      <alignment horizontal="center" vertical="center"/>
      <protection/>
    </xf>
    <xf numFmtId="0" fontId="5" fillId="0" borderId="11" xfId="64" applyFont="1" applyBorder="1" applyAlignment="1">
      <alignment horizontal="center" vertical="center"/>
      <protection/>
    </xf>
    <xf numFmtId="0" fontId="5" fillId="0" borderId="13" xfId="64" applyFont="1" applyBorder="1" applyAlignment="1">
      <alignment horizontal="center" vertical="center" wrapText="1"/>
      <protection/>
    </xf>
    <xf numFmtId="0" fontId="5" fillId="0" borderId="11" xfId="64" applyFont="1" applyBorder="1" applyAlignment="1">
      <alignment horizontal="center" vertical="center" wrapText="1"/>
      <protection/>
    </xf>
    <xf numFmtId="0" fontId="5" fillId="0" borderId="14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5" xfId="64" applyFont="1" applyBorder="1" applyAlignment="1">
      <alignment horizontal="left" vertical="center" wrapText="1"/>
      <protection/>
    </xf>
    <xf numFmtId="0" fontId="5" fillId="0" borderId="16" xfId="64" applyFont="1" applyBorder="1" applyAlignment="1">
      <alignment horizontal="left" vertical="center" wrapText="1"/>
      <protection/>
    </xf>
    <xf numFmtId="0" fontId="5" fillId="0" borderId="12" xfId="64" applyFont="1" applyBorder="1" applyAlignment="1">
      <alignment horizontal="left" vertical="center" wrapText="1"/>
      <protection/>
    </xf>
    <xf numFmtId="2" fontId="5" fillId="0" borderId="14" xfId="64" applyNumberFormat="1" applyFont="1" applyBorder="1" applyAlignment="1">
      <alignment horizontal="center" vertical="center"/>
      <protection/>
    </xf>
    <xf numFmtId="0" fontId="18" fillId="0" borderId="10" xfId="64" applyFont="1" applyBorder="1" applyAlignment="1">
      <alignment horizontal="center" vertical="center"/>
      <protection/>
    </xf>
    <xf numFmtId="0" fontId="17" fillId="0" borderId="10" xfId="64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49" fontId="14" fillId="0" borderId="17" xfId="0" applyNumberFormat="1" applyFont="1" applyBorder="1" applyAlignment="1">
      <alignment horizontal="center" vertical="center" wrapText="1"/>
    </xf>
    <xf numFmtId="0" fontId="41" fillId="0" borderId="0" xfId="62" applyFont="1" applyAlignment="1">
      <alignment horizontal="center" vertical="center"/>
      <protection/>
    </xf>
    <xf numFmtId="0" fontId="4" fillId="0" borderId="0" xfId="62">
      <alignment/>
      <protection/>
    </xf>
    <xf numFmtId="0" fontId="41" fillId="0" borderId="0" xfId="62" applyFont="1" applyAlignment="1">
      <alignment horizontal="center" vertical="center" wrapText="1"/>
      <protection/>
    </xf>
    <xf numFmtId="0" fontId="5" fillId="0" borderId="0" xfId="62" applyFont="1">
      <alignment/>
      <protection/>
    </xf>
    <xf numFmtId="0" fontId="5" fillId="33" borderId="10" xfId="62" applyFont="1" applyFill="1" applyBorder="1" applyAlignment="1">
      <alignment horizontal="center" vertical="center" wrapText="1"/>
      <protection/>
    </xf>
    <xf numFmtId="0" fontId="5" fillId="33" borderId="18" xfId="62" applyFont="1" applyFill="1" applyBorder="1" applyAlignment="1">
      <alignment horizontal="center" vertical="center" wrapText="1"/>
      <protection/>
    </xf>
    <xf numFmtId="0" fontId="5" fillId="33" borderId="13" xfId="62" applyFont="1" applyFill="1" applyBorder="1" applyAlignment="1">
      <alignment horizontal="center" vertical="center" wrapText="1"/>
      <protection/>
    </xf>
    <xf numFmtId="0" fontId="5" fillId="0" borderId="19" xfId="62" applyFont="1" applyBorder="1" applyAlignment="1">
      <alignment horizontal="center" vertical="center" wrapText="1"/>
      <protection/>
    </xf>
    <xf numFmtId="0" fontId="39" fillId="0" borderId="15" xfId="62" applyFont="1" applyBorder="1" applyAlignment="1">
      <alignment horizontal="center" vertical="center" wrapText="1"/>
      <protection/>
    </xf>
    <xf numFmtId="0" fontId="39" fillId="0" borderId="16" xfId="62" applyFont="1" applyBorder="1" applyAlignment="1">
      <alignment horizontal="center" vertical="center" wrapText="1"/>
      <protection/>
    </xf>
    <xf numFmtId="0" fontId="39" fillId="0" borderId="12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top" wrapText="1"/>
      <protection/>
    </xf>
    <xf numFmtId="0" fontId="39" fillId="0" borderId="10" xfId="62" applyFont="1" applyBorder="1" applyAlignment="1">
      <alignment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vertical="center" wrapText="1"/>
      <protection/>
    </xf>
    <xf numFmtId="0" fontId="5" fillId="0" borderId="14" xfId="62" applyFont="1" applyBorder="1" applyAlignment="1">
      <alignment horizontal="center" vertical="top" wrapText="1"/>
      <protection/>
    </xf>
    <xf numFmtId="0" fontId="5" fillId="0" borderId="13" xfId="56" applyFont="1" applyBorder="1" applyAlignment="1">
      <alignment vertical="center" wrapText="1"/>
      <protection/>
    </xf>
    <xf numFmtId="0" fontId="39" fillId="0" borderId="13" xfId="62" applyFont="1" applyBorder="1" applyAlignment="1">
      <alignment horizontal="center" vertical="center" wrapText="1"/>
      <protection/>
    </xf>
    <xf numFmtId="0" fontId="5" fillId="0" borderId="20" xfId="62" applyFont="1" applyBorder="1" applyAlignment="1">
      <alignment horizontal="center" vertical="center" wrapText="1"/>
      <protection/>
    </xf>
    <xf numFmtId="0" fontId="5" fillId="0" borderId="13" xfId="62" applyFont="1" applyBorder="1" applyAlignment="1">
      <alignment horizontal="center" vertical="center" wrapText="1"/>
      <protection/>
    </xf>
    <xf numFmtId="0" fontId="5" fillId="0" borderId="18" xfId="62" applyFont="1" applyBorder="1" applyAlignment="1">
      <alignment vertical="center" wrapText="1"/>
      <protection/>
    </xf>
    <xf numFmtId="0" fontId="5" fillId="0" borderId="19" xfId="62" applyFont="1" applyBorder="1" applyAlignment="1">
      <alignment horizontal="center" vertical="top" wrapText="1"/>
      <protection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5" fillId="0" borderId="21" xfId="62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left" vertical="center" wrapText="1"/>
      <protection/>
    </xf>
    <xf numFmtId="0" fontId="5" fillId="0" borderId="13" xfId="60" applyFont="1" applyBorder="1" applyAlignment="1">
      <alignment vertical="center" wrapText="1"/>
      <protection/>
    </xf>
    <xf numFmtId="0" fontId="5" fillId="0" borderId="19" xfId="60" applyFont="1" applyBorder="1" applyAlignment="1">
      <alignment vertical="center" wrapText="1"/>
      <protection/>
    </xf>
    <xf numFmtId="0" fontId="5" fillId="0" borderId="22" xfId="62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49" fontId="5" fillId="0" borderId="10" xfId="62" applyNumberFormat="1" applyFont="1" applyBorder="1" applyAlignment="1">
      <alignment horizontal="center" vertical="center" wrapText="1"/>
      <protection/>
    </xf>
    <xf numFmtId="180" fontId="5" fillId="0" borderId="10" xfId="63" applyNumberFormat="1" applyFont="1" applyBorder="1" applyAlignment="1">
      <alignment horizontal="center" vertical="center"/>
      <protection/>
    </xf>
    <xf numFmtId="0" fontId="5" fillId="0" borderId="13" xfId="62" applyFont="1" applyBorder="1" applyAlignment="1">
      <alignment vertical="center" wrapText="1"/>
      <protection/>
    </xf>
    <xf numFmtId="0" fontId="5" fillId="0" borderId="11" xfId="62" applyFont="1" applyBorder="1" applyAlignment="1">
      <alignment vertical="center" wrapText="1"/>
      <protection/>
    </xf>
    <xf numFmtId="0" fontId="5" fillId="0" borderId="13" xfId="63" applyFont="1" applyBorder="1" applyAlignment="1">
      <alignment vertical="center" wrapText="1"/>
      <protection/>
    </xf>
    <xf numFmtId="0" fontId="5" fillId="0" borderId="13" xfId="0" applyFont="1" applyBorder="1" applyAlignment="1">
      <alignment horizontal="left" vertical="center" wrapText="1"/>
    </xf>
    <xf numFmtId="0" fontId="5" fillId="0" borderId="13" xfId="63" applyFont="1" applyBorder="1" applyAlignment="1">
      <alignment horizontal="center" vertical="center"/>
      <protection/>
    </xf>
    <xf numFmtId="0" fontId="12" fillId="0" borderId="19" xfId="0" applyFont="1" applyFill="1" applyBorder="1" applyAlignment="1">
      <alignment horizontal="left" vertical="center" wrapText="1"/>
    </xf>
    <xf numFmtId="0" fontId="5" fillId="0" borderId="10" xfId="63" applyFont="1" applyBorder="1" applyAlignment="1">
      <alignment horizontal="center" vertical="center"/>
      <protection/>
    </xf>
    <xf numFmtId="2" fontId="5" fillId="0" borderId="10" xfId="63" applyNumberFormat="1" applyFont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left" vertical="center" wrapText="1"/>
    </xf>
    <xf numFmtId="0" fontId="5" fillId="0" borderId="19" xfId="0" applyFont="1" applyBorder="1" applyAlignment="1">
      <alignment vertical="center" wrapText="1"/>
    </xf>
    <xf numFmtId="0" fontId="5" fillId="0" borderId="10" xfId="63" applyFont="1" applyBorder="1" applyAlignment="1">
      <alignment horizontal="left" vertical="center"/>
      <protection/>
    </xf>
    <xf numFmtId="0" fontId="5" fillId="33" borderId="10" xfId="56" applyFont="1" applyFill="1" applyBorder="1" applyAlignment="1">
      <alignment vertical="center" wrapText="1"/>
      <protection/>
    </xf>
    <xf numFmtId="0" fontId="41" fillId="0" borderId="17" xfId="64" applyFont="1" applyBorder="1" applyAlignment="1">
      <alignment horizontal="center" vertical="center" wrapText="1"/>
      <protection/>
    </xf>
    <xf numFmtId="0" fontId="6" fillId="0" borderId="0" xfId="64" applyAlignment="1">
      <alignment horizontal="center" vertical="center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2 2" xfId="56"/>
    <cellStyle name="Обычный 2 3" xfId="57"/>
    <cellStyle name="Обычный 2_piket1" xfId="58"/>
    <cellStyle name="Обычный 3" xfId="59"/>
    <cellStyle name="Обычный 3 2" xfId="60"/>
    <cellStyle name="Обычный 4" xfId="61"/>
    <cellStyle name="Обычный 5" xfId="62"/>
    <cellStyle name="Обычный_FERIIS~1 2" xfId="63"/>
    <cellStyle name="Обычный_piket1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114300</xdr:rowOff>
    </xdr:from>
    <xdr:to>
      <xdr:col>2</xdr:col>
      <xdr:colOff>0</xdr:colOff>
      <xdr:row>14</xdr:row>
      <xdr:rowOff>114300</xdr:rowOff>
    </xdr:to>
    <xdr:sp>
      <xdr:nvSpPr>
        <xdr:cNvPr id="1" name="Line 5"/>
        <xdr:cNvSpPr>
          <a:spLocks/>
        </xdr:cNvSpPr>
      </xdr:nvSpPr>
      <xdr:spPr>
        <a:xfrm>
          <a:off x="790575" y="384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36</xdr:row>
      <xdr:rowOff>114300</xdr:rowOff>
    </xdr:from>
    <xdr:to>
      <xdr:col>2</xdr:col>
      <xdr:colOff>0</xdr:colOff>
      <xdr:row>36</xdr:row>
      <xdr:rowOff>114300</xdr:rowOff>
    </xdr:to>
    <xdr:sp>
      <xdr:nvSpPr>
        <xdr:cNvPr id="2" name="Line 5"/>
        <xdr:cNvSpPr>
          <a:spLocks/>
        </xdr:cNvSpPr>
      </xdr:nvSpPr>
      <xdr:spPr>
        <a:xfrm>
          <a:off x="790575" y="6781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72</xdr:row>
      <xdr:rowOff>114300</xdr:rowOff>
    </xdr:from>
    <xdr:to>
      <xdr:col>2</xdr:col>
      <xdr:colOff>0</xdr:colOff>
      <xdr:row>72</xdr:row>
      <xdr:rowOff>114300</xdr:rowOff>
    </xdr:to>
    <xdr:sp>
      <xdr:nvSpPr>
        <xdr:cNvPr id="3" name="Line 5"/>
        <xdr:cNvSpPr>
          <a:spLocks/>
        </xdr:cNvSpPr>
      </xdr:nvSpPr>
      <xdr:spPr>
        <a:xfrm>
          <a:off x="790575" y="11582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114300</xdr:rowOff>
    </xdr:from>
    <xdr:to>
      <xdr:col>2</xdr:col>
      <xdr:colOff>0</xdr:colOff>
      <xdr:row>88</xdr:row>
      <xdr:rowOff>114300</xdr:rowOff>
    </xdr:to>
    <xdr:sp>
      <xdr:nvSpPr>
        <xdr:cNvPr id="4" name="Line 5"/>
        <xdr:cNvSpPr>
          <a:spLocks/>
        </xdr:cNvSpPr>
      </xdr:nvSpPr>
      <xdr:spPr>
        <a:xfrm>
          <a:off x="790575" y="1371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5" name="Line 5"/>
        <xdr:cNvSpPr>
          <a:spLocks/>
        </xdr:cNvSpPr>
      </xdr:nvSpPr>
      <xdr:spPr>
        <a:xfrm>
          <a:off x="790575" y="15468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116</xdr:row>
      <xdr:rowOff>114300</xdr:rowOff>
    </xdr:from>
    <xdr:to>
      <xdr:col>2</xdr:col>
      <xdr:colOff>0</xdr:colOff>
      <xdr:row>116</xdr:row>
      <xdr:rowOff>114300</xdr:rowOff>
    </xdr:to>
    <xdr:sp>
      <xdr:nvSpPr>
        <xdr:cNvPr id="6" name="Line 5"/>
        <xdr:cNvSpPr>
          <a:spLocks/>
        </xdr:cNvSpPr>
      </xdr:nvSpPr>
      <xdr:spPr>
        <a:xfrm>
          <a:off x="790575" y="17449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s.BETONI%20KAPANDI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2\2012.28.09\STIQIA3\XULO\XIDEBI\stefanasvilebi-MERCHXETI-xidi\OQRUASVILEBI-TAVARTQILAZEE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3\05.12.13\CHAQVI%20#2%20FABRIKA\As.BETONI%20KAPANDIB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14\GZEBI\SHURMULI\As.BETONI%20KAPANDIB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14\BARCXANA\2012\2012.28.09\STIQIA3\XULO\XIDEBI\stefanasvilebi-MERCHXETI-xidi\OQRUASVILEBI-TAVARTQILAZEEB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14\BARCXANA\2013\05.12.13\CHAQVI%20#2%20FABRIKA\As.BETONI%20KAPANDIB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BARCXA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უწყისი (2)"/>
      <sheetName val="GZA"/>
      <sheetName val="გაბიონი (2)"/>
      <sheetName val="კედელი (2)"/>
      <sheetName val="KALAPOTI"/>
      <sheetName val="krepsiTi 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4">
      <selection activeCell="B75" sqref="B75"/>
    </sheetView>
  </sheetViews>
  <sheetFormatPr defaultColWidth="9.140625" defaultRowHeight="15"/>
  <cols>
    <col min="1" max="1" width="3.8515625" style="84" customWidth="1"/>
    <col min="2" max="2" width="59.8515625" style="84" customWidth="1"/>
    <col min="3" max="3" width="9.7109375" style="84" customWidth="1"/>
    <col min="4" max="4" width="8.140625" style="84" customWidth="1"/>
    <col min="5" max="5" width="16.00390625" style="84" customWidth="1"/>
    <col min="6" max="16384" width="9.140625" style="84" customWidth="1"/>
  </cols>
  <sheetData>
    <row r="1" spans="1:5" ht="33.75" customHeight="1">
      <c r="A1" s="83" t="s">
        <v>222</v>
      </c>
      <c r="B1" s="83"/>
      <c r="C1" s="83"/>
      <c r="D1" s="83"/>
      <c r="E1" s="83"/>
    </row>
    <row r="2" spans="1:5" ht="40.5" customHeight="1">
      <c r="A2" s="85" t="s">
        <v>215</v>
      </c>
      <c r="B2" s="83"/>
      <c r="C2" s="83"/>
      <c r="D2" s="83"/>
      <c r="E2" s="83"/>
    </row>
    <row r="3" spans="1:5" ht="4.5" customHeight="1">
      <c r="A3" s="86"/>
      <c r="B3" s="86"/>
      <c r="C3" s="86"/>
      <c r="D3" s="86"/>
      <c r="E3" s="86"/>
    </row>
    <row r="4" spans="1:5" ht="45" customHeight="1">
      <c r="A4" s="87" t="s">
        <v>4</v>
      </c>
      <c r="B4" s="87" t="s">
        <v>223</v>
      </c>
      <c r="C4" s="87" t="s">
        <v>224</v>
      </c>
      <c r="D4" s="87" t="s">
        <v>225</v>
      </c>
      <c r="E4" s="87" t="s">
        <v>226</v>
      </c>
    </row>
    <row r="5" spans="1:5" ht="18.75" customHeight="1">
      <c r="A5" s="87">
        <v>1</v>
      </c>
      <c r="B5" s="88">
        <v>2</v>
      </c>
      <c r="C5" s="89">
        <v>3</v>
      </c>
      <c r="D5" s="89">
        <v>4</v>
      </c>
      <c r="E5" s="89">
        <v>5</v>
      </c>
    </row>
    <row r="6" spans="1:5" ht="33" customHeight="1">
      <c r="A6" s="90" t="s">
        <v>227</v>
      </c>
      <c r="B6" s="91" t="s">
        <v>228</v>
      </c>
      <c r="C6" s="92"/>
      <c r="D6" s="92"/>
      <c r="E6" s="93"/>
    </row>
    <row r="7" spans="1:5" ht="24" customHeight="1">
      <c r="A7" s="94"/>
      <c r="B7" s="95" t="s">
        <v>229</v>
      </c>
      <c r="C7" s="96"/>
      <c r="D7" s="96"/>
      <c r="E7" s="97"/>
    </row>
    <row r="8" spans="1:5" ht="120" customHeight="1">
      <c r="A8" s="98"/>
      <c r="B8" s="99" t="s">
        <v>230</v>
      </c>
      <c r="C8" s="96" t="s">
        <v>231</v>
      </c>
      <c r="D8" s="96">
        <v>2620</v>
      </c>
      <c r="E8" s="97"/>
    </row>
    <row r="9" spans="1:5" ht="104.25" customHeight="1">
      <c r="A9" s="98"/>
      <c r="B9" s="99" t="s">
        <v>232</v>
      </c>
      <c r="C9" s="96" t="s">
        <v>231</v>
      </c>
      <c r="D9" s="96">
        <v>2180</v>
      </c>
      <c r="E9" s="97"/>
    </row>
    <row r="10" spans="1:5" ht="21" customHeight="1">
      <c r="A10" s="90" t="s">
        <v>233</v>
      </c>
      <c r="B10" s="100" t="s">
        <v>234</v>
      </c>
      <c r="C10" s="101"/>
      <c r="D10" s="102"/>
      <c r="E10" s="103"/>
    </row>
    <row r="11" spans="1:5" ht="21" customHeight="1">
      <c r="A11" s="104" t="s">
        <v>235</v>
      </c>
      <c r="B11" s="105" t="s">
        <v>236</v>
      </c>
      <c r="C11" s="106"/>
      <c r="D11" s="106"/>
      <c r="E11" s="107"/>
    </row>
    <row r="12" spans="1:5" ht="114.75" customHeight="1">
      <c r="A12" s="108"/>
      <c r="B12" s="99" t="s">
        <v>237</v>
      </c>
      <c r="C12" s="96" t="s">
        <v>231</v>
      </c>
      <c r="D12" s="96">
        <v>2210</v>
      </c>
      <c r="E12" s="97"/>
    </row>
    <row r="13" spans="1:5" ht="75.75" customHeight="1">
      <c r="A13" s="108"/>
      <c r="B13" s="99" t="s">
        <v>238</v>
      </c>
      <c r="C13" s="96" t="s">
        <v>231</v>
      </c>
      <c r="D13" s="96">
        <v>3970</v>
      </c>
      <c r="E13" s="97"/>
    </row>
    <row r="14" spans="1:5" ht="52.5" customHeight="1">
      <c r="A14" s="108"/>
      <c r="B14" s="109" t="s">
        <v>239</v>
      </c>
      <c r="C14" s="96" t="s">
        <v>231</v>
      </c>
      <c r="D14" s="96">
        <v>163</v>
      </c>
      <c r="E14" s="96"/>
    </row>
    <row r="15" spans="1:5" ht="67.5" customHeight="1">
      <c r="A15" s="108"/>
      <c r="B15" s="110" t="s">
        <v>240</v>
      </c>
      <c r="C15" s="96" t="s">
        <v>231</v>
      </c>
      <c r="D15" s="96">
        <v>5484</v>
      </c>
      <c r="E15" s="96"/>
    </row>
    <row r="16" spans="1:5" ht="42.75" customHeight="1">
      <c r="A16" s="108"/>
      <c r="B16" s="109" t="s">
        <v>241</v>
      </c>
      <c r="C16" s="96" t="s">
        <v>231</v>
      </c>
      <c r="D16" s="96">
        <v>5484</v>
      </c>
      <c r="E16" s="102" t="s">
        <v>242</v>
      </c>
    </row>
    <row r="17" spans="1:5" ht="27" customHeight="1">
      <c r="A17" s="108"/>
      <c r="B17" s="111" t="s">
        <v>243</v>
      </c>
      <c r="C17" s="96" t="s">
        <v>231</v>
      </c>
      <c r="D17" s="96">
        <v>5484</v>
      </c>
      <c r="E17" s="96"/>
    </row>
    <row r="18" spans="1:5" ht="40.5" customHeight="1">
      <c r="A18" s="112"/>
      <c r="B18" s="113" t="s">
        <v>244</v>
      </c>
      <c r="C18" s="96" t="s">
        <v>231</v>
      </c>
      <c r="D18" s="114" t="s">
        <v>245</v>
      </c>
      <c r="E18" s="96"/>
    </row>
    <row r="19" spans="1:5" ht="21" customHeight="1">
      <c r="A19" s="104" t="s">
        <v>246</v>
      </c>
      <c r="B19" s="105" t="s">
        <v>247</v>
      </c>
      <c r="C19" s="106"/>
      <c r="D19" s="106"/>
      <c r="E19" s="107"/>
    </row>
    <row r="20" spans="1:5" ht="116.25" customHeight="1">
      <c r="A20" s="108"/>
      <c r="B20" s="99" t="s">
        <v>237</v>
      </c>
      <c r="C20" s="96" t="s">
        <v>231</v>
      </c>
      <c r="D20" s="115">
        <v>330</v>
      </c>
      <c r="E20" s="116"/>
    </row>
    <row r="21" spans="1:5" ht="73.5" customHeight="1">
      <c r="A21" s="108"/>
      <c r="B21" s="99" t="s">
        <v>238</v>
      </c>
      <c r="C21" s="96" t="s">
        <v>231</v>
      </c>
      <c r="D21" s="115">
        <v>250</v>
      </c>
      <c r="E21" s="117"/>
    </row>
    <row r="22" spans="1:5" ht="33.75" customHeight="1">
      <c r="A22" s="108"/>
      <c r="B22" s="109" t="s">
        <v>239</v>
      </c>
      <c r="C22" s="96" t="s">
        <v>231</v>
      </c>
      <c r="D22" s="115">
        <v>30</v>
      </c>
      <c r="E22" s="96"/>
    </row>
    <row r="23" spans="1:5" ht="47.25" customHeight="1">
      <c r="A23" s="108"/>
      <c r="B23" s="118" t="s">
        <v>248</v>
      </c>
      <c r="C23" s="96" t="s">
        <v>231</v>
      </c>
      <c r="D23" s="115">
        <v>185</v>
      </c>
      <c r="E23" s="96"/>
    </row>
    <row r="24" spans="1:5" ht="43.5" customHeight="1">
      <c r="A24" s="108"/>
      <c r="B24" s="119" t="s">
        <v>249</v>
      </c>
      <c r="C24" s="120" t="s">
        <v>231</v>
      </c>
      <c r="D24" s="115">
        <v>28</v>
      </c>
      <c r="E24" s="96"/>
    </row>
    <row r="25" spans="1:5" ht="39" customHeight="1">
      <c r="A25" s="108"/>
      <c r="B25" s="121" t="s">
        <v>250</v>
      </c>
      <c r="C25" s="122" t="s">
        <v>231</v>
      </c>
      <c r="D25" s="123">
        <v>64.1</v>
      </c>
      <c r="E25" s="96" t="s">
        <v>251</v>
      </c>
    </row>
    <row r="26" spans="1:5" ht="24" customHeight="1">
      <c r="A26" s="108"/>
      <c r="B26" s="121" t="s">
        <v>252</v>
      </c>
      <c r="C26" s="122" t="s">
        <v>231</v>
      </c>
      <c r="D26" s="123">
        <v>97.7</v>
      </c>
      <c r="E26" s="96" t="s">
        <v>251</v>
      </c>
    </row>
    <row r="27" spans="1:5" ht="31.5" customHeight="1">
      <c r="A27" s="108"/>
      <c r="B27" s="124" t="s">
        <v>253</v>
      </c>
      <c r="C27" s="122" t="s">
        <v>1</v>
      </c>
      <c r="D27" s="123">
        <v>20</v>
      </c>
      <c r="E27" s="96"/>
    </row>
    <row r="28" spans="1:5" ht="29.25" customHeight="1">
      <c r="A28" s="108"/>
      <c r="B28" s="125" t="s">
        <v>254</v>
      </c>
      <c r="C28" s="122" t="s">
        <v>231</v>
      </c>
      <c r="D28" s="115">
        <v>117</v>
      </c>
      <c r="E28" s="96"/>
    </row>
    <row r="29" spans="1:5" ht="45.75" customHeight="1">
      <c r="A29" s="112"/>
      <c r="B29" s="109" t="s">
        <v>244</v>
      </c>
      <c r="C29" s="122" t="s">
        <v>231</v>
      </c>
      <c r="D29" s="115">
        <v>190</v>
      </c>
      <c r="E29" s="96"/>
    </row>
    <row r="30" spans="1:5" ht="29.25" customHeight="1">
      <c r="A30" s="90" t="s">
        <v>255</v>
      </c>
      <c r="B30" s="105" t="s">
        <v>256</v>
      </c>
      <c r="C30" s="106"/>
      <c r="D30" s="106"/>
      <c r="E30" s="107"/>
    </row>
    <row r="31" spans="1:5" ht="96" customHeight="1">
      <c r="A31" s="108"/>
      <c r="B31" s="99" t="s">
        <v>257</v>
      </c>
      <c r="C31" s="122" t="s">
        <v>231</v>
      </c>
      <c r="D31" s="115">
        <v>16800</v>
      </c>
      <c r="E31" s="102" t="s">
        <v>258</v>
      </c>
    </row>
    <row r="32" spans="1:5" ht="51" customHeight="1">
      <c r="A32" s="108"/>
      <c r="B32" s="126" t="s">
        <v>259</v>
      </c>
      <c r="C32" s="122" t="s">
        <v>231</v>
      </c>
      <c r="D32" s="115">
        <v>16800</v>
      </c>
      <c r="E32" s="96"/>
    </row>
    <row r="33" spans="1:5" ht="118.5" customHeight="1">
      <c r="A33" s="112"/>
      <c r="B33" s="127" t="s">
        <v>260</v>
      </c>
      <c r="C33" s="122" t="s">
        <v>231</v>
      </c>
      <c r="D33" s="115">
        <v>5300</v>
      </c>
      <c r="E33" s="96"/>
    </row>
    <row r="35" ht="16.5">
      <c r="B35" s="86"/>
    </row>
  </sheetData>
  <sheetProtection/>
  <mergeCells count="7">
    <mergeCell ref="B30:E30"/>
    <mergeCell ref="A1:E1"/>
    <mergeCell ref="A2:E2"/>
    <mergeCell ref="B6:E6"/>
    <mergeCell ref="A7:A9"/>
    <mergeCell ref="B11:E11"/>
    <mergeCell ref="B19:E1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2"/>
  <sheetViews>
    <sheetView zoomScalePageLayoutView="0" workbookViewId="0" topLeftCell="A253">
      <selection activeCell="C282" sqref="C282"/>
    </sheetView>
  </sheetViews>
  <sheetFormatPr defaultColWidth="8.00390625" defaultRowHeight="15"/>
  <cols>
    <col min="1" max="1" width="3.421875" style="18" customWidth="1"/>
    <col min="2" max="2" width="8.421875" style="18" customWidth="1"/>
    <col min="3" max="3" width="11.140625" style="18" customWidth="1"/>
    <col min="4" max="4" width="12.421875" style="18" customWidth="1"/>
    <col min="5" max="5" width="12.57421875" style="18" customWidth="1"/>
    <col min="6" max="6" width="12.00390625" style="26" customWidth="1"/>
    <col min="7" max="7" width="12.140625" style="18" customWidth="1"/>
    <col min="8" max="8" width="14.00390625" style="18" customWidth="1"/>
    <col min="9" max="16384" width="8.00390625" style="18" customWidth="1"/>
  </cols>
  <sheetData>
    <row r="1" spans="1:8" ht="81.75" customHeight="1">
      <c r="A1" s="128" t="s">
        <v>221</v>
      </c>
      <c r="B1" s="128"/>
      <c r="C1" s="128"/>
      <c r="D1" s="128"/>
      <c r="E1" s="128"/>
      <c r="F1" s="128"/>
      <c r="G1" s="128"/>
      <c r="H1" s="128"/>
    </row>
    <row r="2" spans="1:8" ht="52.5" customHeight="1">
      <c r="A2" s="67" t="s">
        <v>4</v>
      </c>
      <c r="B2" s="62" t="s">
        <v>8</v>
      </c>
      <c r="C2" s="56" t="s">
        <v>42</v>
      </c>
      <c r="D2" s="56" t="s">
        <v>43</v>
      </c>
      <c r="E2" s="68" t="s">
        <v>130</v>
      </c>
      <c r="F2" s="68"/>
      <c r="G2" s="68" t="s">
        <v>133</v>
      </c>
      <c r="H2" s="68"/>
    </row>
    <row r="3" spans="1:11" ht="37.5" customHeight="1">
      <c r="A3" s="67"/>
      <c r="B3" s="62"/>
      <c r="C3" s="56"/>
      <c r="D3" s="56"/>
      <c r="E3" s="20" t="s">
        <v>132</v>
      </c>
      <c r="F3" s="20" t="s">
        <v>131</v>
      </c>
      <c r="G3" s="20" t="s">
        <v>134</v>
      </c>
      <c r="H3" s="20" t="s">
        <v>135</v>
      </c>
      <c r="K3" s="129"/>
    </row>
    <row r="4" spans="1:8" ht="17.25" customHeight="1">
      <c r="A4" s="21">
        <v>1</v>
      </c>
      <c r="B4" s="22" t="s">
        <v>6</v>
      </c>
      <c r="C4" s="59">
        <v>10</v>
      </c>
      <c r="D4" s="19">
        <f>C4/2</f>
        <v>5</v>
      </c>
      <c r="E4" s="19">
        <v>15.5</v>
      </c>
      <c r="F4" s="23">
        <f>D4*E4</f>
        <v>77.5</v>
      </c>
      <c r="G4" s="23">
        <f>F4</f>
        <v>77.5</v>
      </c>
      <c r="H4" s="23"/>
    </row>
    <row r="5" spans="1:8" ht="10.5" customHeight="1">
      <c r="A5" s="57">
        <v>2</v>
      </c>
      <c r="B5" s="57" t="s">
        <v>46</v>
      </c>
      <c r="C5" s="60"/>
      <c r="D5" s="57">
        <f>(C4+C6)/2</f>
        <v>10</v>
      </c>
      <c r="E5" s="57">
        <v>20.6</v>
      </c>
      <c r="F5" s="54">
        <f>D5*E5</f>
        <v>206</v>
      </c>
      <c r="G5" s="54">
        <f aca="true" t="shared" si="0" ref="G5:G67">F5</f>
        <v>206</v>
      </c>
      <c r="H5" s="54"/>
    </row>
    <row r="6" spans="1:8" ht="10.5" customHeight="1">
      <c r="A6" s="58"/>
      <c r="B6" s="58"/>
      <c r="C6" s="56">
        <v>10</v>
      </c>
      <c r="D6" s="58"/>
      <c r="E6" s="58"/>
      <c r="F6" s="55"/>
      <c r="G6" s="55"/>
      <c r="H6" s="55"/>
    </row>
    <row r="7" spans="1:8" ht="10.5" customHeight="1">
      <c r="A7" s="57">
        <v>3</v>
      </c>
      <c r="B7" s="57" t="s">
        <v>47</v>
      </c>
      <c r="C7" s="56"/>
      <c r="D7" s="57">
        <f>(C6+C8)/2</f>
        <v>10</v>
      </c>
      <c r="E7" s="57">
        <v>17.9</v>
      </c>
      <c r="F7" s="54">
        <f>D7*E7</f>
        <v>179</v>
      </c>
      <c r="G7" s="54">
        <f t="shared" si="0"/>
        <v>179</v>
      </c>
      <c r="H7" s="54"/>
    </row>
    <row r="8" spans="1:8" ht="10.5" customHeight="1">
      <c r="A8" s="58"/>
      <c r="B8" s="58"/>
      <c r="C8" s="56">
        <v>10</v>
      </c>
      <c r="D8" s="58"/>
      <c r="E8" s="58"/>
      <c r="F8" s="55"/>
      <c r="G8" s="55"/>
      <c r="H8" s="55"/>
    </row>
    <row r="9" spans="1:8" ht="10.5" customHeight="1">
      <c r="A9" s="57">
        <v>4</v>
      </c>
      <c r="B9" s="62" t="s">
        <v>48</v>
      </c>
      <c r="C9" s="56"/>
      <c r="D9" s="57">
        <f>(C8+C10)/2</f>
        <v>10</v>
      </c>
      <c r="E9" s="62">
        <v>17.4</v>
      </c>
      <c r="F9" s="54">
        <f>D9*E9</f>
        <v>174</v>
      </c>
      <c r="G9" s="54">
        <f t="shared" si="0"/>
        <v>174</v>
      </c>
      <c r="H9" s="54"/>
    </row>
    <row r="10" spans="1:8" ht="10.5" customHeight="1">
      <c r="A10" s="58"/>
      <c r="B10" s="62"/>
      <c r="C10" s="56">
        <v>10</v>
      </c>
      <c r="D10" s="58"/>
      <c r="E10" s="62"/>
      <c r="F10" s="55"/>
      <c r="G10" s="55"/>
      <c r="H10" s="55"/>
    </row>
    <row r="11" spans="1:8" ht="10.5" customHeight="1">
      <c r="A11" s="57">
        <v>5</v>
      </c>
      <c r="B11" s="62" t="s">
        <v>18</v>
      </c>
      <c r="C11" s="56"/>
      <c r="D11" s="57">
        <f>(C10+C12)/2</f>
        <v>10</v>
      </c>
      <c r="E11" s="62">
        <v>20.5</v>
      </c>
      <c r="F11" s="54">
        <f>D11*E11</f>
        <v>205</v>
      </c>
      <c r="G11" s="54">
        <f t="shared" si="0"/>
        <v>205</v>
      </c>
      <c r="H11" s="54"/>
    </row>
    <row r="12" spans="1:8" ht="10.5" customHeight="1">
      <c r="A12" s="58"/>
      <c r="B12" s="62"/>
      <c r="C12" s="56">
        <v>10</v>
      </c>
      <c r="D12" s="58"/>
      <c r="E12" s="62"/>
      <c r="F12" s="55"/>
      <c r="G12" s="55"/>
      <c r="H12" s="55"/>
    </row>
    <row r="13" spans="1:8" ht="10.5" customHeight="1">
      <c r="A13" s="57">
        <v>6</v>
      </c>
      <c r="B13" s="62" t="s">
        <v>49</v>
      </c>
      <c r="C13" s="56"/>
      <c r="D13" s="57">
        <f>(C12+C14)/2</f>
        <v>10</v>
      </c>
      <c r="E13" s="62">
        <v>16</v>
      </c>
      <c r="F13" s="54">
        <f>D13*E13</f>
        <v>160</v>
      </c>
      <c r="G13" s="54">
        <f t="shared" si="0"/>
        <v>160</v>
      </c>
      <c r="H13" s="54"/>
    </row>
    <row r="14" spans="1:8" ht="10.5" customHeight="1">
      <c r="A14" s="58"/>
      <c r="B14" s="62"/>
      <c r="C14" s="56">
        <v>10</v>
      </c>
      <c r="D14" s="58"/>
      <c r="E14" s="62"/>
      <c r="F14" s="55"/>
      <c r="G14" s="55"/>
      <c r="H14" s="55"/>
    </row>
    <row r="15" spans="1:8" ht="10.5" customHeight="1">
      <c r="A15" s="57">
        <v>7</v>
      </c>
      <c r="B15" s="57" t="s">
        <v>50</v>
      </c>
      <c r="C15" s="56"/>
      <c r="D15" s="57">
        <f>(C14+C16)/2</f>
        <v>10</v>
      </c>
      <c r="E15" s="62">
        <v>13.6</v>
      </c>
      <c r="F15" s="54">
        <f>D15*E15</f>
        <v>136</v>
      </c>
      <c r="G15" s="54">
        <f t="shared" si="0"/>
        <v>136</v>
      </c>
      <c r="H15" s="54"/>
    </row>
    <row r="16" spans="1:8" ht="10.5" customHeight="1">
      <c r="A16" s="58"/>
      <c r="B16" s="58"/>
      <c r="C16" s="56">
        <v>10</v>
      </c>
      <c r="D16" s="58"/>
      <c r="E16" s="62"/>
      <c r="F16" s="55"/>
      <c r="G16" s="55"/>
      <c r="H16" s="55"/>
    </row>
    <row r="17" spans="1:8" ht="10.5" customHeight="1">
      <c r="A17" s="57">
        <v>8</v>
      </c>
      <c r="B17" s="57" t="s">
        <v>19</v>
      </c>
      <c r="C17" s="56"/>
      <c r="D17" s="57">
        <f>(C16+C18)/2</f>
        <v>10</v>
      </c>
      <c r="E17" s="62">
        <v>8.8</v>
      </c>
      <c r="F17" s="54">
        <f>D17*E17</f>
        <v>88</v>
      </c>
      <c r="G17" s="54">
        <f t="shared" si="0"/>
        <v>88</v>
      </c>
      <c r="H17" s="54"/>
    </row>
    <row r="18" spans="1:8" ht="10.5" customHeight="1">
      <c r="A18" s="58"/>
      <c r="B18" s="58"/>
      <c r="C18" s="56">
        <v>10</v>
      </c>
      <c r="D18" s="58"/>
      <c r="E18" s="62"/>
      <c r="F18" s="55"/>
      <c r="G18" s="55"/>
      <c r="H18" s="55"/>
    </row>
    <row r="19" spans="1:8" ht="10.5" customHeight="1">
      <c r="A19" s="57">
        <v>9</v>
      </c>
      <c r="B19" s="57" t="s">
        <v>51</v>
      </c>
      <c r="C19" s="56"/>
      <c r="D19" s="57">
        <f>(C18+C20)/2</f>
        <v>10</v>
      </c>
      <c r="E19" s="62">
        <v>10.2</v>
      </c>
      <c r="F19" s="54">
        <f>D19*E19</f>
        <v>102</v>
      </c>
      <c r="G19" s="54">
        <f t="shared" si="0"/>
        <v>102</v>
      </c>
      <c r="H19" s="54"/>
    </row>
    <row r="20" spans="1:8" ht="10.5" customHeight="1">
      <c r="A20" s="58"/>
      <c r="B20" s="58"/>
      <c r="C20" s="56">
        <v>10</v>
      </c>
      <c r="D20" s="58"/>
      <c r="E20" s="62"/>
      <c r="F20" s="55"/>
      <c r="G20" s="55"/>
      <c r="H20" s="55"/>
    </row>
    <row r="21" spans="1:8" ht="10.5" customHeight="1">
      <c r="A21" s="57">
        <v>10</v>
      </c>
      <c r="B21" s="57" t="s">
        <v>52</v>
      </c>
      <c r="C21" s="56"/>
      <c r="D21" s="57">
        <f>(C20+C22)/2</f>
        <v>10</v>
      </c>
      <c r="E21" s="57">
        <v>6</v>
      </c>
      <c r="F21" s="54">
        <f>D21*E21</f>
        <v>60</v>
      </c>
      <c r="G21" s="54">
        <f t="shared" si="0"/>
        <v>60</v>
      </c>
      <c r="H21" s="54"/>
    </row>
    <row r="22" spans="1:8" ht="10.5" customHeight="1">
      <c r="A22" s="58"/>
      <c r="B22" s="58"/>
      <c r="C22" s="56">
        <v>10</v>
      </c>
      <c r="D22" s="58"/>
      <c r="E22" s="58"/>
      <c r="F22" s="55"/>
      <c r="G22" s="55"/>
      <c r="H22" s="55"/>
    </row>
    <row r="23" spans="1:8" ht="10.5" customHeight="1">
      <c r="A23" s="57">
        <v>11</v>
      </c>
      <c r="B23" s="57" t="s">
        <v>53</v>
      </c>
      <c r="C23" s="56"/>
      <c r="D23" s="57">
        <f>(C22+C24)/2</f>
        <v>10</v>
      </c>
      <c r="E23" s="62">
        <v>11.5</v>
      </c>
      <c r="F23" s="54">
        <f>D23*E23</f>
        <v>115</v>
      </c>
      <c r="G23" s="54">
        <f t="shared" si="0"/>
        <v>115</v>
      </c>
      <c r="H23" s="54"/>
    </row>
    <row r="24" spans="1:8" ht="10.5" customHeight="1">
      <c r="A24" s="58"/>
      <c r="B24" s="58"/>
      <c r="C24" s="56">
        <v>10</v>
      </c>
      <c r="D24" s="58"/>
      <c r="E24" s="62"/>
      <c r="F24" s="55"/>
      <c r="G24" s="55"/>
      <c r="H24" s="55"/>
    </row>
    <row r="25" spans="1:8" ht="10.5" customHeight="1">
      <c r="A25" s="57">
        <v>12</v>
      </c>
      <c r="B25" s="57" t="s">
        <v>20</v>
      </c>
      <c r="C25" s="56"/>
      <c r="D25" s="57">
        <f>(C24+C26)/2</f>
        <v>10</v>
      </c>
      <c r="E25" s="62">
        <v>2.8</v>
      </c>
      <c r="F25" s="54">
        <f>D25*E25</f>
        <v>28</v>
      </c>
      <c r="G25" s="54">
        <f t="shared" si="0"/>
        <v>28</v>
      </c>
      <c r="H25" s="54"/>
    </row>
    <row r="26" spans="1:8" ht="10.5" customHeight="1">
      <c r="A26" s="61"/>
      <c r="B26" s="61"/>
      <c r="C26" s="59">
        <v>10</v>
      </c>
      <c r="D26" s="61"/>
      <c r="E26" s="57"/>
      <c r="F26" s="66"/>
      <c r="G26" s="55"/>
      <c r="H26" s="66"/>
    </row>
    <row r="27" spans="1:8" ht="10.5" customHeight="1">
      <c r="A27" s="57">
        <v>13</v>
      </c>
      <c r="B27" s="57" t="s">
        <v>54</v>
      </c>
      <c r="C27" s="60"/>
      <c r="D27" s="57">
        <f>(C26+C28)/2</f>
        <v>10</v>
      </c>
      <c r="E27" s="57">
        <v>2.8</v>
      </c>
      <c r="F27" s="54">
        <f>D27*E27</f>
        <v>28</v>
      </c>
      <c r="G27" s="54">
        <f t="shared" si="0"/>
        <v>28</v>
      </c>
      <c r="H27" s="54"/>
    </row>
    <row r="28" spans="1:8" ht="10.5" customHeight="1">
      <c r="A28" s="58"/>
      <c r="B28" s="58"/>
      <c r="C28" s="56">
        <v>10</v>
      </c>
      <c r="D28" s="58"/>
      <c r="E28" s="58"/>
      <c r="F28" s="55"/>
      <c r="G28" s="55"/>
      <c r="H28" s="55"/>
    </row>
    <row r="29" spans="1:8" ht="10.5" customHeight="1">
      <c r="A29" s="57">
        <v>14</v>
      </c>
      <c r="B29" s="57" t="s">
        <v>55</v>
      </c>
      <c r="C29" s="56"/>
      <c r="D29" s="57">
        <f>(C28+C30)/2</f>
        <v>10</v>
      </c>
      <c r="E29" s="57">
        <v>3</v>
      </c>
      <c r="F29" s="54">
        <f>D29*E29</f>
        <v>30</v>
      </c>
      <c r="G29" s="54">
        <f t="shared" si="0"/>
        <v>30</v>
      </c>
      <c r="H29" s="54"/>
    </row>
    <row r="30" spans="1:8" ht="10.5" customHeight="1">
      <c r="A30" s="61"/>
      <c r="B30" s="58"/>
      <c r="C30" s="56">
        <v>10</v>
      </c>
      <c r="D30" s="58"/>
      <c r="E30" s="58"/>
      <c r="F30" s="55"/>
      <c r="G30" s="55"/>
      <c r="H30" s="55"/>
    </row>
    <row r="31" spans="1:8" ht="10.5" customHeight="1">
      <c r="A31" s="57">
        <v>15</v>
      </c>
      <c r="B31" s="62" t="s">
        <v>26</v>
      </c>
      <c r="C31" s="56"/>
      <c r="D31" s="57">
        <f>(C30+C32)/2</f>
        <v>10</v>
      </c>
      <c r="E31" s="62">
        <v>2.7</v>
      </c>
      <c r="F31" s="54">
        <f>D31*E31</f>
        <v>27</v>
      </c>
      <c r="G31" s="54">
        <f t="shared" si="0"/>
        <v>27</v>
      </c>
      <c r="H31" s="54"/>
    </row>
    <row r="32" spans="1:8" ht="10.5" customHeight="1">
      <c r="A32" s="58"/>
      <c r="B32" s="62"/>
      <c r="C32" s="56">
        <v>10</v>
      </c>
      <c r="D32" s="58"/>
      <c r="E32" s="62"/>
      <c r="F32" s="55"/>
      <c r="G32" s="55"/>
      <c r="H32" s="55"/>
    </row>
    <row r="33" spans="1:8" ht="10.5" customHeight="1">
      <c r="A33" s="57">
        <v>16</v>
      </c>
      <c r="B33" s="62" t="s">
        <v>56</v>
      </c>
      <c r="C33" s="56"/>
      <c r="D33" s="57">
        <f>(C32+C34)/2</f>
        <v>10</v>
      </c>
      <c r="E33" s="62">
        <v>3.4</v>
      </c>
      <c r="F33" s="54">
        <f>D33*E33</f>
        <v>34</v>
      </c>
      <c r="G33" s="54">
        <f t="shared" si="0"/>
        <v>34</v>
      </c>
      <c r="H33" s="54"/>
    </row>
    <row r="34" spans="1:8" ht="10.5" customHeight="1">
      <c r="A34" s="61"/>
      <c r="B34" s="62"/>
      <c r="C34" s="56">
        <v>10</v>
      </c>
      <c r="D34" s="58"/>
      <c r="E34" s="62"/>
      <c r="F34" s="55"/>
      <c r="G34" s="55"/>
      <c r="H34" s="55"/>
    </row>
    <row r="35" spans="1:8" ht="10.5" customHeight="1">
      <c r="A35" s="57">
        <v>17</v>
      </c>
      <c r="B35" s="57" t="s">
        <v>57</v>
      </c>
      <c r="C35" s="56"/>
      <c r="D35" s="57">
        <f>(C34+C36)/2</f>
        <v>10</v>
      </c>
      <c r="E35" s="62">
        <v>2.1</v>
      </c>
      <c r="F35" s="54">
        <f>D35*E35</f>
        <v>21</v>
      </c>
      <c r="G35" s="54">
        <f t="shared" si="0"/>
        <v>21</v>
      </c>
      <c r="H35" s="54"/>
    </row>
    <row r="36" spans="1:8" ht="10.5" customHeight="1">
      <c r="A36" s="58"/>
      <c r="B36" s="58"/>
      <c r="C36" s="56">
        <v>10</v>
      </c>
      <c r="D36" s="58"/>
      <c r="E36" s="62"/>
      <c r="F36" s="55"/>
      <c r="G36" s="55"/>
      <c r="H36" s="55"/>
    </row>
    <row r="37" spans="1:8" ht="10.5" customHeight="1">
      <c r="A37" s="57">
        <v>18</v>
      </c>
      <c r="B37" s="57" t="s">
        <v>27</v>
      </c>
      <c r="C37" s="56"/>
      <c r="D37" s="57">
        <f>(C36+C38)/2</f>
        <v>10</v>
      </c>
      <c r="E37" s="62">
        <f>1.6+1.8</f>
        <v>3.4000000000000004</v>
      </c>
      <c r="F37" s="54">
        <f>D37*E37</f>
        <v>34</v>
      </c>
      <c r="G37" s="54">
        <f t="shared" si="0"/>
        <v>34</v>
      </c>
      <c r="H37" s="54"/>
    </row>
    <row r="38" spans="1:8" ht="10.5" customHeight="1">
      <c r="A38" s="61"/>
      <c r="B38" s="58"/>
      <c r="C38" s="56">
        <v>10</v>
      </c>
      <c r="D38" s="58"/>
      <c r="E38" s="62"/>
      <c r="F38" s="55"/>
      <c r="G38" s="55"/>
      <c r="H38" s="55"/>
    </row>
    <row r="39" spans="1:8" ht="10.5" customHeight="1">
      <c r="A39" s="57">
        <v>19</v>
      </c>
      <c r="B39" s="57" t="s">
        <v>58</v>
      </c>
      <c r="C39" s="56"/>
      <c r="D39" s="57">
        <f>(C38+C40)/2</f>
        <v>10</v>
      </c>
      <c r="E39" s="62">
        <v>3.6</v>
      </c>
      <c r="F39" s="54">
        <f>D39*E39</f>
        <v>36</v>
      </c>
      <c r="G39" s="54">
        <f t="shared" si="0"/>
        <v>36</v>
      </c>
      <c r="H39" s="54"/>
    </row>
    <row r="40" spans="1:8" ht="10.5" customHeight="1">
      <c r="A40" s="58"/>
      <c r="B40" s="58"/>
      <c r="C40" s="56">
        <v>10</v>
      </c>
      <c r="D40" s="58"/>
      <c r="E40" s="62"/>
      <c r="F40" s="55"/>
      <c r="G40" s="55"/>
      <c r="H40" s="55"/>
    </row>
    <row r="41" spans="1:8" ht="10.5" customHeight="1">
      <c r="A41" s="57">
        <v>20</v>
      </c>
      <c r="B41" s="57" t="s">
        <v>59</v>
      </c>
      <c r="C41" s="56"/>
      <c r="D41" s="57">
        <f>(C40+C42)/2</f>
        <v>10</v>
      </c>
      <c r="E41" s="62">
        <v>4.5</v>
      </c>
      <c r="F41" s="54">
        <f>D41*E41</f>
        <v>45</v>
      </c>
      <c r="G41" s="54">
        <f t="shared" si="0"/>
        <v>45</v>
      </c>
      <c r="H41" s="54"/>
    </row>
    <row r="42" spans="1:8" ht="10.5" customHeight="1">
      <c r="A42" s="61"/>
      <c r="B42" s="58"/>
      <c r="C42" s="56">
        <v>10</v>
      </c>
      <c r="D42" s="58"/>
      <c r="E42" s="62"/>
      <c r="F42" s="55"/>
      <c r="G42" s="55"/>
      <c r="H42" s="55"/>
    </row>
    <row r="43" spans="1:8" ht="10.5" customHeight="1">
      <c r="A43" s="57">
        <v>21</v>
      </c>
      <c r="B43" s="57" t="s">
        <v>39</v>
      </c>
      <c r="C43" s="56"/>
      <c r="D43" s="57">
        <f>(C42+C44)/2</f>
        <v>10</v>
      </c>
      <c r="E43" s="57">
        <v>8.6</v>
      </c>
      <c r="F43" s="54">
        <f>D43*E43</f>
        <v>86</v>
      </c>
      <c r="G43" s="54">
        <f t="shared" si="0"/>
        <v>86</v>
      </c>
      <c r="H43" s="54"/>
    </row>
    <row r="44" spans="1:8" ht="10.5" customHeight="1">
      <c r="A44" s="58"/>
      <c r="B44" s="58"/>
      <c r="C44" s="56">
        <v>10</v>
      </c>
      <c r="D44" s="58"/>
      <c r="E44" s="58"/>
      <c r="F44" s="55"/>
      <c r="G44" s="55"/>
      <c r="H44" s="55"/>
    </row>
    <row r="45" spans="1:8" ht="10.5" customHeight="1">
      <c r="A45" s="57">
        <v>22</v>
      </c>
      <c r="B45" s="57" t="s">
        <v>60</v>
      </c>
      <c r="C45" s="56"/>
      <c r="D45" s="57">
        <f>(C44+C46)/2</f>
        <v>10</v>
      </c>
      <c r="E45" s="62">
        <v>7.9</v>
      </c>
      <c r="F45" s="54">
        <f>D45*E45</f>
        <v>79</v>
      </c>
      <c r="G45" s="54">
        <f t="shared" si="0"/>
        <v>79</v>
      </c>
      <c r="H45" s="54"/>
    </row>
    <row r="46" spans="1:8" ht="10.5" customHeight="1">
      <c r="A46" s="61"/>
      <c r="B46" s="58"/>
      <c r="C46" s="56">
        <v>10</v>
      </c>
      <c r="D46" s="58"/>
      <c r="E46" s="62"/>
      <c r="F46" s="55"/>
      <c r="G46" s="55"/>
      <c r="H46" s="55"/>
    </row>
    <row r="47" spans="1:8" ht="10.5" customHeight="1">
      <c r="A47" s="57">
        <v>23</v>
      </c>
      <c r="B47" s="57" t="s">
        <v>61</v>
      </c>
      <c r="C47" s="56"/>
      <c r="D47" s="57">
        <f>(C46+C48)/2</f>
        <v>10</v>
      </c>
      <c r="E47" s="62">
        <v>17.7</v>
      </c>
      <c r="F47" s="54">
        <f>D47*E47</f>
        <v>177</v>
      </c>
      <c r="G47" s="54">
        <f t="shared" si="0"/>
        <v>177</v>
      </c>
      <c r="H47" s="54"/>
    </row>
    <row r="48" spans="1:8" ht="10.5" customHeight="1">
      <c r="A48" s="58"/>
      <c r="B48" s="61"/>
      <c r="C48" s="56">
        <v>10</v>
      </c>
      <c r="D48" s="61"/>
      <c r="E48" s="57"/>
      <c r="F48" s="66"/>
      <c r="G48" s="55"/>
      <c r="H48" s="66"/>
    </row>
    <row r="49" spans="1:8" ht="10.5" customHeight="1">
      <c r="A49" s="57">
        <v>24</v>
      </c>
      <c r="B49" s="57" t="s">
        <v>62</v>
      </c>
      <c r="C49" s="56"/>
      <c r="D49" s="57">
        <f>(C48+C50)/2</f>
        <v>10</v>
      </c>
      <c r="E49" s="62">
        <v>17</v>
      </c>
      <c r="F49" s="54">
        <f>D49*E49</f>
        <v>170</v>
      </c>
      <c r="G49" s="54">
        <f t="shared" si="0"/>
        <v>170</v>
      </c>
      <c r="H49" s="54"/>
    </row>
    <row r="50" spans="1:8" ht="10.5" customHeight="1">
      <c r="A50" s="61"/>
      <c r="B50" s="61"/>
      <c r="C50" s="56">
        <v>10</v>
      </c>
      <c r="D50" s="58"/>
      <c r="E50" s="62"/>
      <c r="F50" s="55"/>
      <c r="G50" s="55"/>
      <c r="H50" s="66"/>
    </row>
    <row r="51" spans="1:8" ht="10.5" customHeight="1">
      <c r="A51" s="57">
        <v>25</v>
      </c>
      <c r="B51" s="57" t="s">
        <v>10</v>
      </c>
      <c r="C51" s="56"/>
      <c r="D51" s="57">
        <f>(C50+C52)/2</f>
        <v>10</v>
      </c>
      <c r="E51" s="62">
        <v>23.4</v>
      </c>
      <c r="F51" s="54">
        <f>D51*E51</f>
        <v>234</v>
      </c>
      <c r="G51" s="54">
        <f t="shared" si="0"/>
        <v>234</v>
      </c>
      <c r="H51" s="54"/>
    </row>
    <row r="52" spans="1:8" ht="10.5" customHeight="1">
      <c r="A52" s="58"/>
      <c r="B52" s="61"/>
      <c r="C52" s="56">
        <v>10</v>
      </c>
      <c r="D52" s="61"/>
      <c r="E52" s="57"/>
      <c r="F52" s="66"/>
      <c r="G52" s="55"/>
      <c r="H52" s="66"/>
    </row>
    <row r="53" spans="1:8" ht="10.5" customHeight="1">
      <c r="A53" s="57">
        <v>26</v>
      </c>
      <c r="B53" s="57" t="s">
        <v>63</v>
      </c>
      <c r="C53" s="56"/>
      <c r="D53" s="57">
        <f>(C52+C54)/2</f>
        <v>10</v>
      </c>
      <c r="E53" s="57">
        <v>25.8</v>
      </c>
      <c r="F53" s="54">
        <f>D53*E53</f>
        <v>258</v>
      </c>
      <c r="G53" s="54">
        <f t="shared" si="0"/>
        <v>258</v>
      </c>
      <c r="H53" s="54"/>
    </row>
    <row r="54" spans="1:8" ht="10.5" customHeight="1">
      <c r="A54" s="61"/>
      <c r="B54" s="58"/>
      <c r="C54" s="56">
        <v>10</v>
      </c>
      <c r="D54" s="58"/>
      <c r="E54" s="58"/>
      <c r="F54" s="55"/>
      <c r="G54" s="55"/>
      <c r="H54" s="55"/>
    </row>
    <row r="55" spans="1:8" ht="10.5" customHeight="1">
      <c r="A55" s="57">
        <v>27</v>
      </c>
      <c r="B55" s="57" t="s">
        <v>64</v>
      </c>
      <c r="C55" s="56"/>
      <c r="D55" s="57">
        <f>(C54+C56)/2</f>
        <v>10</v>
      </c>
      <c r="E55" s="57">
        <v>17</v>
      </c>
      <c r="F55" s="54">
        <f>D55*E55</f>
        <v>170</v>
      </c>
      <c r="G55" s="54">
        <f t="shared" si="0"/>
        <v>170</v>
      </c>
      <c r="H55" s="54"/>
    </row>
    <row r="56" spans="1:8" ht="10.5" customHeight="1">
      <c r="A56" s="58"/>
      <c r="B56" s="58"/>
      <c r="C56" s="56">
        <v>10</v>
      </c>
      <c r="D56" s="58"/>
      <c r="E56" s="58"/>
      <c r="F56" s="55"/>
      <c r="G56" s="55"/>
      <c r="H56" s="55"/>
    </row>
    <row r="57" spans="1:8" ht="10.5" customHeight="1">
      <c r="A57" s="57">
        <v>28</v>
      </c>
      <c r="B57" s="62" t="s">
        <v>65</v>
      </c>
      <c r="C57" s="56"/>
      <c r="D57" s="57">
        <f>(C56+C58)/2</f>
        <v>10</v>
      </c>
      <c r="E57" s="62">
        <v>28.7</v>
      </c>
      <c r="F57" s="54">
        <f>D57*E57</f>
        <v>287</v>
      </c>
      <c r="G57" s="54">
        <f t="shared" si="0"/>
        <v>287</v>
      </c>
      <c r="H57" s="54"/>
    </row>
    <row r="58" spans="1:8" ht="10.5" customHeight="1">
      <c r="A58" s="61"/>
      <c r="B58" s="62"/>
      <c r="C58" s="56">
        <v>10</v>
      </c>
      <c r="D58" s="58"/>
      <c r="E58" s="62"/>
      <c r="F58" s="55"/>
      <c r="G58" s="55"/>
      <c r="H58" s="55"/>
    </row>
    <row r="59" spans="1:8" ht="10.5" customHeight="1">
      <c r="A59" s="57">
        <v>29</v>
      </c>
      <c r="B59" s="62" t="s">
        <v>28</v>
      </c>
      <c r="C59" s="56"/>
      <c r="D59" s="57">
        <f>(C58+C60)/2</f>
        <v>10</v>
      </c>
      <c r="E59" s="62">
        <v>24</v>
      </c>
      <c r="F59" s="54">
        <f>D59*E59</f>
        <v>240</v>
      </c>
      <c r="G59" s="54">
        <f t="shared" si="0"/>
        <v>240</v>
      </c>
      <c r="H59" s="54"/>
    </row>
    <row r="60" spans="1:8" ht="10.5" customHeight="1">
      <c r="A60" s="58"/>
      <c r="B60" s="62"/>
      <c r="C60" s="56">
        <v>10</v>
      </c>
      <c r="D60" s="58"/>
      <c r="E60" s="62"/>
      <c r="F60" s="55"/>
      <c r="G60" s="55"/>
      <c r="H60" s="55"/>
    </row>
    <row r="61" spans="1:8" ht="10.5" customHeight="1">
      <c r="A61" s="57">
        <v>30</v>
      </c>
      <c r="B61" s="57" t="s">
        <v>21</v>
      </c>
      <c r="C61" s="56"/>
      <c r="D61" s="57">
        <f>(C60+C62)/2</f>
        <v>10</v>
      </c>
      <c r="E61" s="62">
        <v>22</v>
      </c>
      <c r="F61" s="54">
        <f>D61*E61</f>
        <v>220</v>
      </c>
      <c r="G61" s="54">
        <f t="shared" si="0"/>
        <v>220</v>
      </c>
      <c r="H61" s="54"/>
    </row>
    <row r="62" spans="1:8" ht="10.5" customHeight="1">
      <c r="A62" s="61"/>
      <c r="B62" s="58"/>
      <c r="C62" s="59">
        <v>10</v>
      </c>
      <c r="D62" s="58"/>
      <c r="E62" s="62"/>
      <c r="F62" s="55"/>
      <c r="G62" s="55"/>
      <c r="H62" s="55"/>
    </row>
    <row r="63" spans="1:8" ht="10.5" customHeight="1">
      <c r="A63" s="57">
        <v>31</v>
      </c>
      <c r="B63" s="57" t="s">
        <v>30</v>
      </c>
      <c r="C63" s="60"/>
      <c r="D63" s="57">
        <f>(C62+C64)/2</f>
        <v>10</v>
      </c>
      <c r="E63" s="57">
        <v>8.7</v>
      </c>
      <c r="F63" s="54">
        <f>D63*E63</f>
        <v>87</v>
      </c>
      <c r="G63" s="54">
        <f t="shared" si="0"/>
        <v>87</v>
      </c>
      <c r="H63" s="54"/>
    </row>
    <row r="64" spans="1:8" ht="10.5" customHeight="1">
      <c r="A64" s="58"/>
      <c r="B64" s="58"/>
      <c r="C64" s="56">
        <v>10</v>
      </c>
      <c r="D64" s="58"/>
      <c r="E64" s="58"/>
      <c r="F64" s="55"/>
      <c r="G64" s="55"/>
      <c r="H64" s="55"/>
    </row>
    <row r="65" spans="1:8" ht="10.5" customHeight="1">
      <c r="A65" s="57">
        <v>32</v>
      </c>
      <c r="B65" s="57" t="s">
        <v>66</v>
      </c>
      <c r="C65" s="56"/>
      <c r="D65" s="57">
        <f>(C64+C66)/2</f>
        <v>10</v>
      </c>
      <c r="E65" s="57">
        <v>5.2</v>
      </c>
      <c r="F65" s="54">
        <f>D65*E65</f>
        <v>52</v>
      </c>
      <c r="G65" s="54">
        <f t="shared" si="0"/>
        <v>52</v>
      </c>
      <c r="H65" s="54"/>
    </row>
    <row r="66" spans="1:8" ht="10.5" customHeight="1">
      <c r="A66" s="61"/>
      <c r="B66" s="58"/>
      <c r="C66" s="56">
        <v>10</v>
      </c>
      <c r="D66" s="58"/>
      <c r="E66" s="58"/>
      <c r="F66" s="55"/>
      <c r="G66" s="55"/>
      <c r="H66" s="55"/>
    </row>
    <row r="67" spans="1:8" ht="10.5" customHeight="1">
      <c r="A67" s="57">
        <v>33</v>
      </c>
      <c r="B67" s="62" t="s">
        <v>22</v>
      </c>
      <c r="C67" s="56"/>
      <c r="D67" s="57">
        <f>(C66+C68)/2</f>
        <v>10</v>
      </c>
      <c r="E67" s="62">
        <v>14</v>
      </c>
      <c r="F67" s="54">
        <f>D67*E67</f>
        <v>140</v>
      </c>
      <c r="G67" s="54">
        <f t="shared" si="0"/>
        <v>140</v>
      </c>
      <c r="H67" s="54"/>
    </row>
    <row r="68" spans="1:8" ht="10.5" customHeight="1">
      <c r="A68" s="58"/>
      <c r="B68" s="62"/>
      <c r="C68" s="56">
        <v>10</v>
      </c>
      <c r="D68" s="58"/>
      <c r="E68" s="62"/>
      <c r="F68" s="55"/>
      <c r="G68" s="55"/>
      <c r="H68" s="55"/>
    </row>
    <row r="69" spans="1:8" ht="10.5" customHeight="1">
      <c r="A69" s="57">
        <v>34</v>
      </c>
      <c r="B69" s="62" t="s">
        <v>67</v>
      </c>
      <c r="C69" s="56"/>
      <c r="D69" s="57">
        <f>(C68+C70)/2</f>
        <v>10</v>
      </c>
      <c r="E69" s="62">
        <v>12.7</v>
      </c>
      <c r="F69" s="54">
        <f>D69*E69</f>
        <v>127</v>
      </c>
      <c r="G69" s="54">
        <f aca="true" t="shared" si="1" ref="G69:G131">F69</f>
        <v>127</v>
      </c>
      <c r="H69" s="54"/>
    </row>
    <row r="70" spans="1:8" ht="10.5" customHeight="1">
      <c r="A70" s="61"/>
      <c r="B70" s="62"/>
      <c r="C70" s="56">
        <v>10</v>
      </c>
      <c r="D70" s="58"/>
      <c r="E70" s="62"/>
      <c r="F70" s="55"/>
      <c r="G70" s="55"/>
      <c r="H70" s="55"/>
    </row>
    <row r="71" spans="1:8" ht="10.5" customHeight="1">
      <c r="A71" s="57">
        <v>35</v>
      </c>
      <c r="B71" s="57" t="s">
        <v>68</v>
      </c>
      <c r="C71" s="56"/>
      <c r="D71" s="57">
        <f>(C70+C72)/2</f>
        <v>10</v>
      </c>
      <c r="E71" s="62">
        <v>12.2</v>
      </c>
      <c r="F71" s="54">
        <f>D71*E71</f>
        <v>122</v>
      </c>
      <c r="G71" s="54">
        <f t="shared" si="1"/>
        <v>122</v>
      </c>
      <c r="H71" s="54"/>
    </row>
    <row r="72" spans="1:8" ht="10.5" customHeight="1">
      <c r="A72" s="58"/>
      <c r="B72" s="58"/>
      <c r="C72" s="56">
        <v>10</v>
      </c>
      <c r="D72" s="58"/>
      <c r="E72" s="62"/>
      <c r="F72" s="55"/>
      <c r="G72" s="55"/>
      <c r="H72" s="55"/>
    </row>
    <row r="73" spans="1:8" ht="10.5" customHeight="1">
      <c r="A73" s="57">
        <v>36</v>
      </c>
      <c r="B73" s="57" t="s">
        <v>23</v>
      </c>
      <c r="C73" s="56"/>
      <c r="D73" s="57">
        <f>(C72+C74)/2</f>
        <v>10</v>
      </c>
      <c r="E73" s="62">
        <v>9.2</v>
      </c>
      <c r="F73" s="54">
        <f>D73*E73</f>
        <v>92</v>
      </c>
      <c r="G73" s="54">
        <f t="shared" si="1"/>
        <v>92</v>
      </c>
      <c r="H73" s="54"/>
    </row>
    <row r="74" spans="1:8" ht="10.5" customHeight="1">
      <c r="A74" s="61"/>
      <c r="B74" s="58"/>
      <c r="C74" s="56">
        <v>10</v>
      </c>
      <c r="D74" s="58"/>
      <c r="E74" s="62"/>
      <c r="F74" s="55"/>
      <c r="G74" s="55"/>
      <c r="H74" s="55"/>
    </row>
    <row r="75" spans="1:8" ht="10.5" customHeight="1">
      <c r="A75" s="57">
        <v>37</v>
      </c>
      <c r="B75" s="57" t="s">
        <v>69</v>
      </c>
      <c r="C75" s="56"/>
      <c r="D75" s="57">
        <f>(C74+C76)/2</f>
        <v>10</v>
      </c>
      <c r="E75" s="62">
        <v>7.8</v>
      </c>
      <c r="F75" s="54">
        <f>D75*E75</f>
        <v>78</v>
      </c>
      <c r="G75" s="54">
        <f t="shared" si="1"/>
        <v>78</v>
      </c>
      <c r="H75" s="54"/>
    </row>
    <row r="76" spans="1:8" ht="10.5" customHeight="1">
      <c r="A76" s="58"/>
      <c r="B76" s="58"/>
      <c r="C76" s="56">
        <v>10</v>
      </c>
      <c r="D76" s="58"/>
      <c r="E76" s="62"/>
      <c r="F76" s="55"/>
      <c r="G76" s="55"/>
      <c r="H76" s="55"/>
    </row>
    <row r="77" spans="1:8" ht="10.5" customHeight="1">
      <c r="A77" s="57">
        <v>38</v>
      </c>
      <c r="B77" s="57" t="s">
        <v>70</v>
      </c>
      <c r="C77" s="56"/>
      <c r="D77" s="57">
        <f>(C76+C78)/2</f>
        <v>10</v>
      </c>
      <c r="E77" s="62">
        <v>7.4</v>
      </c>
      <c r="F77" s="54">
        <f>D77*E77</f>
        <v>74</v>
      </c>
      <c r="G77" s="54">
        <f t="shared" si="1"/>
        <v>74</v>
      </c>
      <c r="H77" s="54"/>
    </row>
    <row r="78" spans="1:8" ht="10.5" customHeight="1">
      <c r="A78" s="61"/>
      <c r="B78" s="58"/>
      <c r="C78" s="59">
        <v>10</v>
      </c>
      <c r="D78" s="58"/>
      <c r="E78" s="62"/>
      <c r="F78" s="55"/>
      <c r="G78" s="55"/>
      <c r="H78" s="55"/>
    </row>
    <row r="79" spans="1:8" ht="10.5" customHeight="1">
      <c r="A79" s="57">
        <v>39</v>
      </c>
      <c r="B79" s="57" t="s">
        <v>71</v>
      </c>
      <c r="C79" s="60"/>
      <c r="D79" s="57">
        <f>(C78+C80)/2</f>
        <v>10</v>
      </c>
      <c r="E79" s="57">
        <v>7.7</v>
      </c>
      <c r="F79" s="54">
        <f>D79*E79</f>
        <v>77</v>
      </c>
      <c r="G79" s="54">
        <f t="shared" si="1"/>
        <v>77</v>
      </c>
      <c r="H79" s="54"/>
    </row>
    <row r="80" spans="1:8" ht="10.5" customHeight="1">
      <c r="A80" s="58"/>
      <c r="B80" s="58"/>
      <c r="C80" s="56">
        <v>10</v>
      </c>
      <c r="D80" s="58"/>
      <c r="E80" s="58"/>
      <c r="F80" s="55"/>
      <c r="G80" s="55"/>
      <c r="H80" s="55"/>
    </row>
    <row r="81" spans="1:8" ht="10.5" customHeight="1">
      <c r="A81" s="57">
        <v>40</v>
      </c>
      <c r="B81" s="57" t="s">
        <v>40</v>
      </c>
      <c r="C81" s="56"/>
      <c r="D81" s="57">
        <f>(C80+C82)/2</f>
        <v>10</v>
      </c>
      <c r="E81" s="57">
        <v>6.7</v>
      </c>
      <c r="F81" s="54">
        <f>D81*E81</f>
        <v>67</v>
      </c>
      <c r="G81" s="54">
        <f t="shared" si="1"/>
        <v>67</v>
      </c>
      <c r="H81" s="54"/>
    </row>
    <row r="82" spans="1:8" ht="10.5" customHeight="1">
      <c r="A82" s="61"/>
      <c r="B82" s="58"/>
      <c r="C82" s="56">
        <v>10</v>
      </c>
      <c r="D82" s="58"/>
      <c r="E82" s="58"/>
      <c r="F82" s="55"/>
      <c r="G82" s="55"/>
      <c r="H82" s="55"/>
    </row>
    <row r="83" spans="1:8" ht="10.5" customHeight="1">
      <c r="A83" s="57">
        <v>41</v>
      </c>
      <c r="B83" s="62" t="s">
        <v>72</v>
      </c>
      <c r="C83" s="56"/>
      <c r="D83" s="57">
        <f>(C82+C84)/2</f>
        <v>10</v>
      </c>
      <c r="E83" s="62">
        <v>8</v>
      </c>
      <c r="F83" s="54">
        <f>D83*E83</f>
        <v>80</v>
      </c>
      <c r="G83" s="54">
        <f t="shared" si="1"/>
        <v>80</v>
      </c>
      <c r="H83" s="54"/>
    </row>
    <row r="84" spans="1:8" ht="10.5" customHeight="1">
      <c r="A84" s="58"/>
      <c r="B84" s="62"/>
      <c r="C84" s="56">
        <v>10</v>
      </c>
      <c r="D84" s="58"/>
      <c r="E84" s="62"/>
      <c r="F84" s="55"/>
      <c r="G84" s="55"/>
      <c r="H84" s="55"/>
    </row>
    <row r="85" spans="1:8" ht="10.5" customHeight="1">
      <c r="A85" s="57">
        <v>42</v>
      </c>
      <c r="B85" s="62" t="s">
        <v>73</v>
      </c>
      <c r="C85" s="56"/>
      <c r="D85" s="57">
        <f>(C84+C86)/2</f>
        <v>10</v>
      </c>
      <c r="E85" s="62">
        <v>9.6</v>
      </c>
      <c r="F85" s="54">
        <f>D85*E85</f>
        <v>96</v>
      </c>
      <c r="G85" s="54">
        <f t="shared" si="1"/>
        <v>96</v>
      </c>
      <c r="H85" s="54"/>
    </row>
    <row r="86" spans="1:8" ht="10.5" customHeight="1">
      <c r="A86" s="61"/>
      <c r="B86" s="62"/>
      <c r="C86" s="56">
        <v>10</v>
      </c>
      <c r="D86" s="58"/>
      <c r="E86" s="62"/>
      <c r="F86" s="55"/>
      <c r="G86" s="55"/>
      <c r="H86" s="55"/>
    </row>
    <row r="87" spans="1:8" ht="10.5" customHeight="1">
      <c r="A87" s="57">
        <v>43</v>
      </c>
      <c r="B87" s="57" t="s">
        <v>74</v>
      </c>
      <c r="C87" s="56"/>
      <c r="D87" s="57">
        <f>(C86+C88)/2</f>
        <v>10</v>
      </c>
      <c r="E87" s="62">
        <v>12.1</v>
      </c>
      <c r="F87" s="54">
        <f>D87*E87</f>
        <v>121</v>
      </c>
      <c r="G87" s="54">
        <f t="shared" si="1"/>
        <v>121</v>
      </c>
      <c r="H87" s="54"/>
    </row>
    <row r="88" spans="1:8" ht="10.5" customHeight="1">
      <c r="A88" s="58"/>
      <c r="B88" s="58"/>
      <c r="C88" s="56">
        <v>10</v>
      </c>
      <c r="D88" s="58"/>
      <c r="E88" s="62"/>
      <c r="F88" s="55"/>
      <c r="G88" s="55"/>
      <c r="H88" s="55"/>
    </row>
    <row r="89" spans="1:8" ht="10.5" customHeight="1">
      <c r="A89" s="57">
        <v>44</v>
      </c>
      <c r="B89" s="57" t="s">
        <v>75</v>
      </c>
      <c r="C89" s="56"/>
      <c r="D89" s="57">
        <f>(C88+C90)/2</f>
        <v>10</v>
      </c>
      <c r="E89" s="62">
        <v>12.9</v>
      </c>
      <c r="F89" s="54">
        <f>D89*E89</f>
        <v>129</v>
      </c>
      <c r="G89" s="54">
        <f t="shared" si="1"/>
        <v>129</v>
      </c>
      <c r="H89" s="54"/>
    </row>
    <row r="90" spans="1:8" ht="10.5" customHeight="1">
      <c r="A90" s="61"/>
      <c r="B90" s="58"/>
      <c r="C90" s="59">
        <v>10</v>
      </c>
      <c r="D90" s="58"/>
      <c r="E90" s="62"/>
      <c r="F90" s="55"/>
      <c r="G90" s="55"/>
      <c r="H90" s="55"/>
    </row>
    <row r="91" spans="1:8" ht="10.5" customHeight="1">
      <c r="A91" s="57">
        <v>45</v>
      </c>
      <c r="B91" s="57" t="s">
        <v>76</v>
      </c>
      <c r="C91" s="60"/>
      <c r="D91" s="57">
        <f>(C90+C92)/2</f>
        <v>10</v>
      </c>
      <c r="E91" s="62">
        <v>12.1</v>
      </c>
      <c r="F91" s="54">
        <f>D91*E91</f>
        <v>121</v>
      </c>
      <c r="G91" s="54">
        <f t="shared" si="1"/>
        <v>121</v>
      </c>
      <c r="H91" s="54"/>
    </row>
    <row r="92" spans="1:8" ht="10.5" customHeight="1">
      <c r="A92" s="58"/>
      <c r="B92" s="58"/>
      <c r="C92" s="59">
        <v>10</v>
      </c>
      <c r="D92" s="58"/>
      <c r="E92" s="62"/>
      <c r="F92" s="55"/>
      <c r="G92" s="55"/>
      <c r="H92" s="55"/>
    </row>
    <row r="93" spans="1:8" ht="10.5" customHeight="1">
      <c r="A93" s="57">
        <v>46</v>
      </c>
      <c r="B93" s="57" t="s">
        <v>77</v>
      </c>
      <c r="C93" s="60"/>
      <c r="D93" s="57">
        <f>(C92+C94)/2</f>
        <v>10</v>
      </c>
      <c r="E93" s="57">
        <v>2.7</v>
      </c>
      <c r="F93" s="54">
        <f>D93*E93</f>
        <v>27</v>
      </c>
      <c r="G93" s="54">
        <f t="shared" si="1"/>
        <v>27</v>
      </c>
      <c r="H93" s="54"/>
    </row>
    <row r="94" spans="1:8" ht="10.5" customHeight="1">
      <c r="A94" s="61"/>
      <c r="B94" s="58"/>
      <c r="C94" s="56">
        <v>10</v>
      </c>
      <c r="D94" s="58"/>
      <c r="E94" s="58"/>
      <c r="F94" s="55"/>
      <c r="G94" s="55"/>
      <c r="H94" s="55"/>
    </row>
    <row r="95" spans="1:8" ht="10.5" customHeight="1">
      <c r="A95" s="57">
        <v>47</v>
      </c>
      <c r="B95" s="57" t="s">
        <v>78</v>
      </c>
      <c r="C95" s="56"/>
      <c r="D95" s="57">
        <f>(C94+C96)/2</f>
        <v>10</v>
      </c>
      <c r="E95" s="57">
        <v>0.5</v>
      </c>
      <c r="F95" s="54">
        <f>D95*E95</f>
        <v>5</v>
      </c>
      <c r="G95" s="54">
        <f t="shared" si="1"/>
        <v>5</v>
      </c>
      <c r="H95" s="54"/>
    </row>
    <row r="96" spans="1:8" ht="10.5" customHeight="1">
      <c r="A96" s="58"/>
      <c r="B96" s="58"/>
      <c r="C96" s="56">
        <v>10</v>
      </c>
      <c r="D96" s="58"/>
      <c r="E96" s="58"/>
      <c r="F96" s="55"/>
      <c r="G96" s="55"/>
      <c r="H96" s="55"/>
    </row>
    <row r="97" spans="1:8" ht="10.5" customHeight="1">
      <c r="A97" s="57">
        <v>48</v>
      </c>
      <c r="B97" s="62" t="s">
        <v>79</v>
      </c>
      <c r="C97" s="56"/>
      <c r="D97" s="57">
        <f>(C96+C98)/2</f>
        <v>10</v>
      </c>
      <c r="E97" s="62">
        <v>4.5</v>
      </c>
      <c r="F97" s="54">
        <f>D97*E97</f>
        <v>45</v>
      </c>
      <c r="G97" s="54">
        <f t="shared" si="1"/>
        <v>45</v>
      </c>
      <c r="H97" s="54"/>
    </row>
    <row r="98" spans="1:8" ht="10.5" customHeight="1">
      <c r="A98" s="61"/>
      <c r="B98" s="62"/>
      <c r="C98" s="56">
        <v>10</v>
      </c>
      <c r="D98" s="58"/>
      <c r="E98" s="62"/>
      <c r="F98" s="55"/>
      <c r="G98" s="55"/>
      <c r="H98" s="55"/>
    </row>
    <row r="99" spans="1:8" ht="10.5" customHeight="1">
      <c r="A99" s="57">
        <v>49</v>
      </c>
      <c r="B99" s="62" t="s">
        <v>24</v>
      </c>
      <c r="C99" s="56"/>
      <c r="D99" s="57">
        <f>(C98+C100)/2</f>
        <v>10</v>
      </c>
      <c r="E99" s="62">
        <v>17.3</v>
      </c>
      <c r="F99" s="54">
        <f>D99*E99</f>
        <v>173</v>
      </c>
      <c r="G99" s="54">
        <f t="shared" si="1"/>
        <v>173</v>
      </c>
      <c r="H99" s="54"/>
    </row>
    <row r="100" spans="1:8" ht="10.5" customHeight="1">
      <c r="A100" s="58"/>
      <c r="B100" s="62"/>
      <c r="C100" s="56">
        <v>10</v>
      </c>
      <c r="D100" s="58"/>
      <c r="E100" s="62"/>
      <c r="F100" s="55"/>
      <c r="G100" s="55"/>
      <c r="H100" s="55"/>
    </row>
    <row r="101" spans="1:8" ht="10.5" customHeight="1">
      <c r="A101" s="57">
        <v>50</v>
      </c>
      <c r="B101" s="57" t="s">
        <v>80</v>
      </c>
      <c r="C101" s="56"/>
      <c r="D101" s="57">
        <f>(C100+C102)/2</f>
        <v>10</v>
      </c>
      <c r="E101" s="62">
        <v>29.1</v>
      </c>
      <c r="F101" s="54">
        <f>D101*E101</f>
        <v>291</v>
      </c>
      <c r="G101" s="54">
        <f t="shared" si="1"/>
        <v>291</v>
      </c>
      <c r="H101" s="54"/>
    </row>
    <row r="102" spans="1:8" ht="10.5" customHeight="1">
      <c r="A102" s="61"/>
      <c r="B102" s="58"/>
      <c r="C102" s="59">
        <v>10</v>
      </c>
      <c r="D102" s="58"/>
      <c r="E102" s="62"/>
      <c r="F102" s="55"/>
      <c r="G102" s="55"/>
      <c r="H102" s="55"/>
    </row>
    <row r="103" spans="1:8" ht="10.5" customHeight="1">
      <c r="A103" s="57">
        <v>51</v>
      </c>
      <c r="B103" s="57" t="s">
        <v>81</v>
      </c>
      <c r="C103" s="60"/>
      <c r="D103" s="57">
        <f>(C102+C104)/2</f>
        <v>10</v>
      </c>
      <c r="E103" s="57">
        <v>49.8</v>
      </c>
      <c r="F103" s="54">
        <f>D103*E103</f>
        <v>498</v>
      </c>
      <c r="G103" s="54">
        <f t="shared" si="1"/>
        <v>498</v>
      </c>
      <c r="H103" s="54"/>
    </row>
    <row r="104" spans="1:8" ht="10.5" customHeight="1">
      <c r="A104" s="58"/>
      <c r="B104" s="58"/>
      <c r="C104" s="56">
        <v>10</v>
      </c>
      <c r="D104" s="58"/>
      <c r="E104" s="58"/>
      <c r="F104" s="55"/>
      <c r="G104" s="55"/>
      <c r="H104" s="55"/>
    </row>
    <row r="105" spans="1:8" ht="10.5" customHeight="1">
      <c r="A105" s="57">
        <v>52</v>
      </c>
      <c r="B105" s="57" t="s">
        <v>44</v>
      </c>
      <c r="C105" s="56"/>
      <c r="D105" s="57">
        <f>(C104+C106)/2</f>
        <v>10</v>
      </c>
      <c r="E105" s="57">
        <v>13</v>
      </c>
      <c r="F105" s="54">
        <f>D105*E105</f>
        <v>130</v>
      </c>
      <c r="G105" s="54">
        <f t="shared" si="1"/>
        <v>130</v>
      </c>
      <c r="H105" s="54"/>
    </row>
    <row r="106" spans="1:8" ht="10.5" customHeight="1">
      <c r="A106" s="61"/>
      <c r="B106" s="58"/>
      <c r="C106" s="59">
        <v>10</v>
      </c>
      <c r="D106" s="58"/>
      <c r="E106" s="58"/>
      <c r="F106" s="55"/>
      <c r="G106" s="55"/>
      <c r="H106" s="55"/>
    </row>
    <row r="107" spans="1:8" ht="10.5" customHeight="1">
      <c r="A107" s="57">
        <v>53</v>
      </c>
      <c r="B107" s="57" t="s">
        <v>82</v>
      </c>
      <c r="C107" s="60"/>
      <c r="D107" s="57">
        <f>(C106+C108)/2</f>
        <v>10</v>
      </c>
      <c r="E107" s="57">
        <v>9.6</v>
      </c>
      <c r="F107" s="54">
        <f>D107*E107</f>
        <v>96</v>
      </c>
      <c r="G107" s="54">
        <f t="shared" si="1"/>
        <v>96</v>
      </c>
      <c r="H107" s="54"/>
    </row>
    <row r="108" spans="1:8" ht="10.5" customHeight="1">
      <c r="A108" s="58"/>
      <c r="B108" s="58"/>
      <c r="C108" s="56">
        <v>10</v>
      </c>
      <c r="D108" s="58"/>
      <c r="E108" s="58"/>
      <c r="F108" s="55"/>
      <c r="G108" s="55"/>
      <c r="H108" s="55"/>
    </row>
    <row r="109" spans="1:8" ht="10.5" customHeight="1">
      <c r="A109" s="57">
        <v>54</v>
      </c>
      <c r="B109" s="57" t="s">
        <v>83</v>
      </c>
      <c r="C109" s="56"/>
      <c r="D109" s="57">
        <f>(C108+C110)/2</f>
        <v>10</v>
      </c>
      <c r="E109" s="57">
        <v>19.5</v>
      </c>
      <c r="F109" s="54">
        <f>D109*E109</f>
        <v>195</v>
      </c>
      <c r="G109" s="54">
        <f t="shared" si="1"/>
        <v>195</v>
      </c>
      <c r="H109" s="54"/>
    </row>
    <row r="110" spans="1:8" ht="10.5" customHeight="1">
      <c r="A110" s="61"/>
      <c r="B110" s="58"/>
      <c r="C110" s="56">
        <v>10</v>
      </c>
      <c r="D110" s="58"/>
      <c r="E110" s="58"/>
      <c r="F110" s="55"/>
      <c r="G110" s="55"/>
      <c r="H110" s="55"/>
    </row>
    <row r="111" spans="1:8" ht="10.5" customHeight="1">
      <c r="A111" s="57">
        <v>55</v>
      </c>
      <c r="B111" s="62" t="s">
        <v>84</v>
      </c>
      <c r="C111" s="56"/>
      <c r="D111" s="57">
        <f>(C110+C112)/2</f>
        <v>10</v>
      </c>
      <c r="E111" s="62">
        <v>9.4</v>
      </c>
      <c r="F111" s="54">
        <f>D111*E111</f>
        <v>94</v>
      </c>
      <c r="G111" s="54">
        <f t="shared" si="1"/>
        <v>94</v>
      </c>
      <c r="H111" s="54"/>
    </row>
    <row r="112" spans="1:8" ht="10.5" customHeight="1">
      <c r="A112" s="58"/>
      <c r="B112" s="62"/>
      <c r="C112" s="56">
        <v>10</v>
      </c>
      <c r="D112" s="58"/>
      <c r="E112" s="62"/>
      <c r="F112" s="55"/>
      <c r="G112" s="55"/>
      <c r="H112" s="55"/>
    </row>
    <row r="113" spans="1:8" ht="10.5" customHeight="1">
      <c r="A113" s="57">
        <v>56</v>
      </c>
      <c r="B113" s="62" t="s">
        <v>85</v>
      </c>
      <c r="C113" s="56"/>
      <c r="D113" s="57">
        <f>(C112+C114)/2</f>
        <v>10</v>
      </c>
      <c r="E113" s="62">
        <v>7.6</v>
      </c>
      <c r="F113" s="54">
        <f>D113*E113</f>
        <v>76</v>
      </c>
      <c r="G113" s="54">
        <f t="shared" si="1"/>
        <v>76</v>
      </c>
      <c r="H113" s="54"/>
    </row>
    <row r="114" spans="1:8" ht="10.5" customHeight="1">
      <c r="A114" s="61"/>
      <c r="B114" s="62"/>
      <c r="C114" s="56">
        <v>10</v>
      </c>
      <c r="D114" s="58"/>
      <c r="E114" s="62"/>
      <c r="F114" s="55"/>
      <c r="G114" s="55"/>
      <c r="H114" s="55"/>
    </row>
    <row r="115" spans="1:8" ht="10.5" customHeight="1">
      <c r="A115" s="57">
        <v>57</v>
      </c>
      <c r="B115" s="57" t="s">
        <v>45</v>
      </c>
      <c r="C115" s="56"/>
      <c r="D115" s="57">
        <f>(C114+C116)/2</f>
        <v>10</v>
      </c>
      <c r="E115" s="62">
        <v>7.3</v>
      </c>
      <c r="F115" s="54">
        <f>D115*E115</f>
        <v>73</v>
      </c>
      <c r="G115" s="54">
        <f t="shared" si="1"/>
        <v>73</v>
      </c>
      <c r="H115" s="54"/>
    </row>
    <row r="116" spans="1:8" ht="10.5" customHeight="1">
      <c r="A116" s="58"/>
      <c r="B116" s="58"/>
      <c r="C116" s="56">
        <v>10</v>
      </c>
      <c r="D116" s="58"/>
      <c r="E116" s="62"/>
      <c r="F116" s="55"/>
      <c r="G116" s="55"/>
      <c r="H116" s="55"/>
    </row>
    <row r="117" spans="1:8" ht="10.5" customHeight="1">
      <c r="A117" s="57">
        <v>58</v>
      </c>
      <c r="B117" s="57" t="s">
        <v>41</v>
      </c>
      <c r="C117" s="56"/>
      <c r="D117" s="57">
        <f>(C116+C118)/2</f>
        <v>10</v>
      </c>
      <c r="E117" s="62">
        <v>10.4</v>
      </c>
      <c r="F117" s="54">
        <f>D117*E117</f>
        <v>104</v>
      </c>
      <c r="G117" s="54">
        <f t="shared" si="1"/>
        <v>104</v>
      </c>
      <c r="H117" s="54"/>
    </row>
    <row r="118" spans="1:8" ht="10.5" customHeight="1">
      <c r="A118" s="61"/>
      <c r="B118" s="58"/>
      <c r="C118" s="56">
        <v>10</v>
      </c>
      <c r="D118" s="58"/>
      <c r="E118" s="62"/>
      <c r="F118" s="55"/>
      <c r="G118" s="55"/>
      <c r="H118" s="55"/>
    </row>
    <row r="119" spans="1:8" ht="10.5" customHeight="1">
      <c r="A119" s="57">
        <v>59</v>
      </c>
      <c r="B119" s="57" t="s">
        <v>86</v>
      </c>
      <c r="C119" s="56"/>
      <c r="D119" s="57">
        <f>(C118+C120)/2</f>
        <v>10</v>
      </c>
      <c r="E119" s="62">
        <v>13.8</v>
      </c>
      <c r="F119" s="54">
        <f>D119*E119</f>
        <v>138</v>
      </c>
      <c r="G119" s="54">
        <f t="shared" si="1"/>
        <v>138</v>
      </c>
      <c r="H119" s="54"/>
    </row>
    <row r="120" spans="1:8" ht="10.5" customHeight="1">
      <c r="A120" s="58"/>
      <c r="B120" s="58"/>
      <c r="C120" s="56">
        <v>10</v>
      </c>
      <c r="D120" s="58"/>
      <c r="E120" s="62"/>
      <c r="F120" s="55"/>
      <c r="G120" s="55"/>
      <c r="H120" s="55"/>
    </row>
    <row r="121" spans="1:8" ht="10.5" customHeight="1">
      <c r="A121" s="57">
        <v>60</v>
      </c>
      <c r="B121" s="57" t="s">
        <v>87</v>
      </c>
      <c r="C121" s="56"/>
      <c r="D121" s="57">
        <f>(C120+C122)/2</f>
        <v>10</v>
      </c>
      <c r="E121" s="62">
        <v>22.8</v>
      </c>
      <c r="F121" s="54">
        <f>D121*E121</f>
        <v>228</v>
      </c>
      <c r="G121" s="54">
        <f t="shared" si="1"/>
        <v>228</v>
      </c>
      <c r="H121" s="54"/>
    </row>
    <row r="122" spans="1:8" ht="10.5" customHeight="1">
      <c r="A122" s="61"/>
      <c r="B122" s="58"/>
      <c r="C122" s="56">
        <v>10</v>
      </c>
      <c r="D122" s="58"/>
      <c r="E122" s="62"/>
      <c r="F122" s="55"/>
      <c r="G122" s="55"/>
      <c r="H122" s="55"/>
    </row>
    <row r="123" spans="1:8" ht="10.5" customHeight="1">
      <c r="A123" s="57">
        <v>61</v>
      </c>
      <c r="B123" s="57" t="s">
        <v>88</v>
      </c>
      <c r="C123" s="56"/>
      <c r="D123" s="57">
        <f>(C122+C124)/2</f>
        <v>10</v>
      </c>
      <c r="E123" s="57">
        <v>2.3</v>
      </c>
      <c r="F123" s="54">
        <f>D123*E123</f>
        <v>23</v>
      </c>
      <c r="G123" s="54">
        <f t="shared" si="1"/>
        <v>23</v>
      </c>
      <c r="H123" s="54"/>
    </row>
    <row r="124" spans="1:8" ht="10.5" customHeight="1">
      <c r="A124" s="58"/>
      <c r="B124" s="58"/>
      <c r="C124" s="56">
        <v>10</v>
      </c>
      <c r="D124" s="58"/>
      <c r="E124" s="58"/>
      <c r="F124" s="55"/>
      <c r="G124" s="55"/>
      <c r="H124" s="55"/>
    </row>
    <row r="125" spans="1:8" ht="10.5" customHeight="1">
      <c r="A125" s="57">
        <v>62</v>
      </c>
      <c r="B125" s="57" t="s">
        <v>92</v>
      </c>
      <c r="C125" s="56"/>
      <c r="D125" s="57">
        <f>(C124+C126)/2</f>
        <v>10</v>
      </c>
      <c r="E125" s="57">
        <v>5.4</v>
      </c>
      <c r="F125" s="54">
        <f>D125*E125</f>
        <v>54</v>
      </c>
      <c r="G125" s="54">
        <f t="shared" si="1"/>
        <v>54</v>
      </c>
      <c r="H125" s="54"/>
    </row>
    <row r="126" spans="1:8" ht="10.5" customHeight="1">
      <c r="A126" s="61"/>
      <c r="B126" s="58"/>
      <c r="C126" s="59">
        <v>10</v>
      </c>
      <c r="D126" s="58"/>
      <c r="E126" s="58"/>
      <c r="F126" s="55"/>
      <c r="G126" s="55"/>
      <c r="H126" s="55"/>
    </row>
    <row r="127" spans="1:8" ht="10.5" customHeight="1">
      <c r="A127" s="57">
        <v>63</v>
      </c>
      <c r="B127" s="57" t="s">
        <v>93</v>
      </c>
      <c r="C127" s="60"/>
      <c r="D127" s="57">
        <f>(C126+C128)/2</f>
        <v>10</v>
      </c>
      <c r="E127" s="57">
        <v>17.6</v>
      </c>
      <c r="F127" s="54">
        <f>D127*E127</f>
        <v>176</v>
      </c>
      <c r="G127" s="54">
        <f t="shared" si="1"/>
        <v>176</v>
      </c>
      <c r="H127" s="54"/>
    </row>
    <row r="128" spans="1:8" ht="10.5" customHeight="1">
      <c r="A128" s="58"/>
      <c r="B128" s="58"/>
      <c r="C128" s="56">
        <v>10</v>
      </c>
      <c r="D128" s="58"/>
      <c r="E128" s="58"/>
      <c r="F128" s="55"/>
      <c r="G128" s="55"/>
      <c r="H128" s="55"/>
    </row>
    <row r="129" spans="1:8" ht="10.5" customHeight="1">
      <c r="A129" s="57">
        <v>64</v>
      </c>
      <c r="B129" s="62" t="s">
        <v>94</v>
      </c>
      <c r="C129" s="56"/>
      <c r="D129" s="57">
        <f>(C128+C130)/2</f>
        <v>10</v>
      </c>
      <c r="E129" s="57">
        <v>22.6</v>
      </c>
      <c r="F129" s="54">
        <f>D129*E129</f>
        <v>226</v>
      </c>
      <c r="G129" s="54">
        <f t="shared" si="1"/>
        <v>226</v>
      </c>
      <c r="H129" s="54"/>
    </row>
    <row r="130" spans="1:8" ht="10.5" customHeight="1">
      <c r="A130" s="61"/>
      <c r="B130" s="62"/>
      <c r="C130" s="56">
        <v>10</v>
      </c>
      <c r="D130" s="58"/>
      <c r="E130" s="58"/>
      <c r="F130" s="55"/>
      <c r="G130" s="55"/>
      <c r="H130" s="55"/>
    </row>
    <row r="131" spans="1:8" ht="10.5" customHeight="1">
      <c r="A131" s="57">
        <v>65</v>
      </c>
      <c r="B131" s="62" t="s">
        <v>95</v>
      </c>
      <c r="C131" s="56"/>
      <c r="D131" s="57">
        <f>(C130+C132)/2</f>
        <v>10</v>
      </c>
      <c r="E131" s="57">
        <v>15.4</v>
      </c>
      <c r="F131" s="54">
        <f>D131*E131</f>
        <v>154</v>
      </c>
      <c r="G131" s="54">
        <f t="shared" si="1"/>
        <v>154</v>
      </c>
      <c r="H131" s="54"/>
    </row>
    <row r="132" spans="1:8" ht="10.5" customHeight="1">
      <c r="A132" s="58"/>
      <c r="B132" s="62"/>
      <c r="C132" s="56">
        <v>10</v>
      </c>
      <c r="D132" s="58"/>
      <c r="E132" s="58"/>
      <c r="F132" s="55"/>
      <c r="G132" s="55"/>
      <c r="H132" s="55"/>
    </row>
    <row r="133" spans="1:8" ht="10.5" customHeight="1">
      <c r="A133" s="57">
        <v>66</v>
      </c>
      <c r="B133" s="57" t="s">
        <v>96</v>
      </c>
      <c r="C133" s="56"/>
      <c r="D133" s="57">
        <f>(C132+C134)/2</f>
        <v>10</v>
      </c>
      <c r="E133" s="57">
        <v>21.1</v>
      </c>
      <c r="F133" s="54">
        <f>D133*E133</f>
        <v>211</v>
      </c>
      <c r="G133" s="54">
        <f aca="true" t="shared" si="2" ref="G133:G173">F133</f>
        <v>211</v>
      </c>
      <c r="H133" s="54"/>
    </row>
    <row r="134" spans="1:8" ht="10.5" customHeight="1">
      <c r="A134" s="61"/>
      <c r="B134" s="58"/>
      <c r="C134" s="56">
        <v>10</v>
      </c>
      <c r="D134" s="58"/>
      <c r="E134" s="58"/>
      <c r="F134" s="55"/>
      <c r="G134" s="55"/>
      <c r="H134" s="55"/>
    </row>
    <row r="135" spans="1:8" ht="10.5" customHeight="1">
      <c r="A135" s="57">
        <v>67</v>
      </c>
      <c r="B135" s="57" t="s">
        <v>97</v>
      </c>
      <c r="C135" s="56"/>
      <c r="D135" s="57">
        <f>(C134+C136)/2</f>
        <v>10</v>
      </c>
      <c r="E135" s="57">
        <v>14.6</v>
      </c>
      <c r="F135" s="54">
        <f>D135*E135</f>
        <v>146</v>
      </c>
      <c r="G135" s="54">
        <f t="shared" si="2"/>
        <v>146</v>
      </c>
      <c r="H135" s="54"/>
    </row>
    <row r="136" spans="1:8" ht="10.5" customHeight="1">
      <c r="A136" s="58"/>
      <c r="B136" s="58"/>
      <c r="C136" s="56">
        <v>10</v>
      </c>
      <c r="D136" s="58"/>
      <c r="E136" s="58"/>
      <c r="F136" s="55"/>
      <c r="G136" s="55"/>
      <c r="H136" s="55"/>
    </row>
    <row r="137" spans="1:8" ht="10.5" customHeight="1">
      <c r="A137" s="57">
        <v>68</v>
      </c>
      <c r="B137" s="57" t="s">
        <v>98</v>
      </c>
      <c r="C137" s="56"/>
      <c r="D137" s="57">
        <f>(C136+C138)/2</f>
        <v>10</v>
      </c>
      <c r="E137" s="57">
        <v>12.9</v>
      </c>
      <c r="F137" s="54">
        <f>D137*E137</f>
        <v>129</v>
      </c>
      <c r="G137" s="54">
        <f t="shared" si="2"/>
        <v>129</v>
      </c>
      <c r="H137" s="54"/>
    </row>
    <row r="138" spans="1:8" ht="10.5" customHeight="1">
      <c r="A138" s="61"/>
      <c r="B138" s="58"/>
      <c r="C138" s="56">
        <v>10</v>
      </c>
      <c r="D138" s="58"/>
      <c r="E138" s="58"/>
      <c r="F138" s="55"/>
      <c r="G138" s="55"/>
      <c r="H138" s="55"/>
    </row>
    <row r="139" spans="1:8" ht="10.5" customHeight="1">
      <c r="A139" s="57">
        <v>69</v>
      </c>
      <c r="B139" s="57" t="s">
        <v>99</v>
      </c>
      <c r="C139" s="56"/>
      <c r="D139" s="57">
        <f>(C138+C140)/2</f>
        <v>10</v>
      </c>
      <c r="E139" s="57">
        <v>5.4</v>
      </c>
      <c r="F139" s="54">
        <f>D139*E139</f>
        <v>54</v>
      </c>
      <c r="G139" s="54">
        <f t="shared" si="2"/>
        <v>54</v>
      </c>
      <c r="H139" s="54"/>
    </row>
    <row r="140" spans="1:8" ht="10.5" customHeight="1">
      <c r="A140" s="58"/>
      <c r="B140" s="58"/>
      <c r="C140" s="56">
        <v>10</v>
      </c>
      <c r="D140" s="58"/>
      <c r="E140" s="58"/>
      <c r="F140" s="55"/>
      <c r="G140" s="55"/>
      <c r="H140" s="55"/>
    </row>
    <row r="141" spans="1:8" ht="10.5" customHeight="1">
      <c r="A141" s="57">
        <v>70</v>
      </c>
      <c r="B141" s="57" t="s">
        <v>101</v>
      </c>
      <c r="C141" s="56"/>
      <c r="D141" s="57">
        <f>(C140+C142)/2</f>
        <v>10</v>
      </c>
      <c r="E141" s="57">
        <v>20.6</v>
      </c>
      <c r="F141" s="54">
        <f>D141*E141</f>
        <v>206</v>
      </c>
      <c r="G141" s="54">
        <f t="shared" si="2"/>
        <v>206</v>
      </c>
      <c r="H141" s="54"/>
    </row>
    <row r="142" spans="1:8" ht="10.5" customHeight="1">
      <c r="A142" s="61"/>
      <c r="B142" s="58"/>
      <c r="C142" s="56">
        <v>10</v>
      </c>
      <c r="D142" s="58"/>
      <c r="E142" s="58"/>
      <c r="F142" s="55"/>
      <c r="G142" s="55"/>
      <c r="H142" s="55"/>
    </row>
    <row r="143" spans="1:8" ht="10.5" customHeight="1">
      <c r="A143" s="57">
        <v>71</v>
      </c>
      <c r="B143" s="57" t="s">
        <v>100</v>
      </c>
      <c r="C143" s="56"/>
      <c r="D143" s="57">
        <f>(C142+C144)/2</f>
        <v>10</v>
      </c>
      <c r="E143" s="57">
        <v>45</v>
      </c>
      <c r="F143" s="54">
        <f>D143*E143</f>
        <v>450</v>
      </c>
      <c r="G143" s="54">
        <f t="shared" si="2"/>
        <v>450</v>
      </c>
      <c r="H143" s="54"/>
    </row>
    <row r="144" spans="1:8" ht="10.5" customHeight="1">
      <c r="A144" s="58"/>
      <c r="B144" s="58"/>
      <c r="C144" s="56">
        <v>10</v>
      </c>
      <c r="D144" s="58"/>
      <c r="E144" s="58"/>
      <c r="F144" s="55"/>
      <c r="G144" s="55"/>
      <c r="H144" s="55"/>
    </row>
    <row r="145" spans="1:8" ht="10.5" customHeight="1">
      <c r="A145" s="57">
        <v>72</v>
      </c>
      <c r="B145" s="57" t="s">
        <v>102</v>
      </c>
      <c r="C145" s="56"/>
      <c r="D145" s="57">
        <f>(C144+C146)/2</f>
        <v>10</v>
      </c>
      <c r="E145" s="57">
        <v>30.4</v>
      </c>
      <c r="F145" s="54">
        <f>D145*E145</f>
        <v>304</v>
      </c>
      <c r="G145" s="54">
        <f t="shared" si="2"/>
        <v>304</v>
      </c>
      <c r="H145" s="54"/>
    </row>
    <row r="146" spans="1:8" ht="10.5" customHeight="1">
      <c r="A146" s="61"/>
      <c r="B146" s="58"/>
      <c r="C146" s="59">
        <v>10</v>
      </c>
      <c r="D146" s="58"/>
      <c r="E146" s="58"/>
      <c r="F146" s="55"/>
      <c r="G146" s="55"/>
      <c r="H146" s="55"/>
    </row>
    <row r="147" spans="1:8" ht="10.5" customHeight="1">
      <c r="A147" s="57">
        <v>73</v>
      </c>
      <c r="B147" s="62" t="s">
        <v>103</v>
      </c>
      <c r="C147" s="60"/>
      <c r="D147" s="57">
        <f>(C146+C148)/2</f>
        <v>10</v>
      </c>
      <c r="E147" s="57">
        <v>27.7</v>
      </c>
      <c r="F147" s="54">
        <f>D147*E147</f>
        <v>277</v>
      </c>
      <c r="G147" s="54">
        <f t="shared" si="2"/>
        <v>277</v>
      </c>
      <c r="H147" s="54"/>
    </row>
    <row r="148" spans="1:8" ht="10.5" customHeight="1">
      <c r="A148" s="58"/>
      <c r="B148" s="62"/>
      <c r="C148" s="56">
        <v>10</v>
      </c>
      <c r="D148" s="58"/>
      <c r="E148" s="58"/>
      <c r="F148" s="55"/>
      <c r="G148" s="55"/>
      <c r="H148" s="55"/>
    </row>
    <row r="149" spans="1:8" ht="10.5" customHeight="1">
      <c r="A149" s="57">
        <v>74</v>
      </c>
      <c r="B149" s="62" t="s">
        <v>104</v>
      </c>
      <c r="C149" s="56"/>
      <c r="D149" s="57">
        <f>(C148+C150)/2</f>
        <v>10</v>
      </c>
      <c r="E149" s="57">
        <v>29.1</v>
      </c>
      <c r="F149" s="54">
        <f>D149*E149</f>
        <v>291</v>
      </c>
      <c r="G149" s="54">
        <f t="shared" si="2"/>
        <v>291</v>
      </c>
      <c r="H149" s="54"/>
    </row>
    <row r="150" spans="1:8" ht="10.5" customHeight="1">
      <c r="A150" s="61"/>
      <c r="B150" s="62"/>
      <c r="C150" s="56">
        <v>10</v>
      </c>
      <c r="D150" s="58"/>
      <c r="E150" s="58"/>
      <c r="F150" s="55"/>
      <c r="G150" s="55"/>
      <c r="H150" s="55"/>
    </row>
    <row r="151" spans="1:8" ht="10.5" customHeight="1">
      <c r="A151" s="57">
        <v>75</v>
      </c>
      <c r="B151" s="57" t="s">
        <v>105</v>
      </c>
      <c r="C151" s="56"/>
      <c r="D151" s="57">
        <f>(C150+C152)/2</f>
        <v>10</v>
      </c>
      <c r="E151" s="57">
        <v>17.6</v>
      </c>
      <c r="F151" s="54">
        <f>D151*E151</f>
        <v>176</v>
      </c>
      <c r="G151" s="54">
        <f t="shared" si="2"/>
        <v>176</v>
      </c>
      <c r="H151" s="54"/>
    </row>
    <row r="152" spans="1:8" ht="10.5" customHeight="1">
      <c r="A152" s="58"/>
      <c r="B152" s="58"/>
      <c r="C152" s="56">
        <v>10</v>
      </c>
      <c r="D152" s="58"/>
      <c r="E152" s="58"/>
      <c r="F152" s="55"/>
      <c r="G152" s="55"/>
      <c r="H152" s="55"/>
    </row>
    <row r="153" spans="1:8" ht="10.5" customHeight="1">
      <c r="A153" s="57">
        <v>76</v>
      </c>
      <c r="B153" s="57" t="s">
        <v>106</v>
      </c>
      <c r="C153" s="56"/>
      <c r="D153" s="57">
        <f>(C152+C154)/2</f>
        <v>10</v>
      </c>
      <c r="E153" s="57">
        <v>28.5</v>
      </c>
      <c r="F153" s="54">
        <f>D153*E153</f>
        <v>285</v>
      </c>
      <c r="G153" s="54">
        <f t="shared" si="2"/>
        <v>285</v>
      </c>
      <c r="H153" s="54"/>
    </row>
    <row r="154" spans="1:8" ht="10.5" customHeight="1">
      <c r="A154" s="61"/>
      <c r="B154" s="58"/>
      <c r="C154" s="56">
        <v>10</v>
      </c>
      <c r="D154" s="58"/>
      <c r="E154" s="58"/>
      <c r="F154" s="55"/>
      <c r="G154" s="55"/>
      <c r="H154" s="55"/>
    </row>
    <row r="155" spans="1:8" ht="10.5" customHeight="1">
      <c r="A155" s="57">
        <v>77</v>
      </c>
      <c r="B155" s="57" t="s">
        <v>107</v>
      </c>
      <c r="C155" s="56"/>
      <c r="D155" s="57">
        <f>(C154+C156)/2</f>
        <v>10</v>
      </c>
      <c r="E155" s="57">
        <v>4.2</v>
      </c>
      <c r="F155" s="54">
        <f>D155*E155</f>
        <v>42</v>
      </c>
      <c r="G155" s="54">
        <f t="shared" si="2"/>
        <v>42</v>
      </c>
      <c r="H155" s="54"/>
    </row>
    <row r="156" spans="1:8" ht="10.5" customHeight="1">
      <c r="A156" s="58"/>
      <c r="B156" s="58"/>
      <c r="C156" s="56">
        <v>10</v>
      </c>
      <c r="D156" s="58"/>
      <c r="E156" s="58"/>
      <c r="F156" s="55"/>
      <c r="G156" s="55"/>
      <c r="H156" s="55"/>
    </row>
    <row r="157" spans="1:8" ht="10.5" customHeight="1">
      <c r="A157" s="57">
        <v>78</v>
      </c>
      <c r="B157" s="57" t="s">
        <v>108</v>
      </c>
      <c r="C157" s="56"/>
      <c r="D157" s="57">
        <f>(C156+C158)/2</f>
        <v>10</v>
      </c>
      <c r="E157" s="57">
        <v>1.4</v>
      </c>
      <c r="F157" s="54">
        <f>D157*E157</f>
        <v>14</v>
      </c>
      <c r="G157" s="54">
        <f t="shared" si="2"/>
        <v>14</v>
      </c>
      <c r="H157" s="54"/>
    </row>
    <row r="158" spans="1:8" ht="10.5" customHeight="1">
      <c r="A158" s="61"/>
      <c r="B158" s="58"/>
      <c r="C158" s="56">
        <v>10</v>
      </c>
      <c r="D158" s="58"/>
      <c r="E158" s="58"/>
      <c r="F158" s="55"/>
      <c r="G158" s="55"/>
      <c r="H158" s="55"/>
    </row>
    <row r="159" spans="1:8" ht="10.5" customHeight="1">
      <c r="A159" s="57">
        <v>79</v>
      </c>
      <c r="B159" s="57" t="s">
        <v>109</v>
      </c>
      <c r="C159" s="56"/>
      <c r="D159" s="57">
        <f>(C158+C160)/2</f>
        <v>10</v>
      </c>
      <c r="E159" s="57">
        <v>23.9</v>
      </c>
      <c r="F159" s="54">
        <f>D159*E159</f>
        <v>239</v>
      </c>
      <c r="G159" s="54">
        <f t="shared" si="2"/>
        <v>239</v>
      </c>
      <c r="H159" s="54"/>
    </row>
    <row r="160" spans="1:8" ht="10.5" customHeight="1">
      <c r="A160" s="58"/>
      <c r="B160" s="58"/>
      <c r="C160" s="56">
        <v>10</v>
      </c>
      <c r="D160" s="58"/>
      <c r="E160" s="58"/>
      <c r="F160" s="55"/>
      <c r="G160" s="55"/>
      <c r="H160" s="55"/>
    </row>
    <row r="161" spans="1:8" ht="10.5" customHeight="1">
      <c r="A161" s="57">
        <v>80</v>
      </c>
      <c r="B161" s="57" t="s">
        <v>110</v>
      </c>
      <c r="C161" s="56"/>
      <c r="D161" s="57">
        <f>(C160+C162)/2</f>
        <v>10</v>
      </c>
      <c r="E161" s="57">
        <v>21.1</v>
      </c>
      <c r="F161" s="54">
        <f>D161*E161</f>
        <v>211</v>
      </c>
      <c r="G161" s="54">
        <f t="shared" si="2"/>
        <v>211</v>
      </c>
      <c r="H161" s="54"/>
    </row>
    <row r="162" spans="1:8" ht="10.5" customHeight="1">
      <c r="A162" s="61"/>
      <c r="B162" s="58"/>
      <c r="C162" s="56">
        <v>10</v>
      </c>
      <c r="D162" s="58"/>
      <c r="E162" s="58"/>
      <c r="F162" s="55"/>
      <c r="G162" s="55"/>
      <c r="H162" s="55"/>
    </row>
    <row r="163" spans="1:8" ht="10.5" customHeight="1">
      <c r="A163" s="57">
        <v>81</v>
      </c>
      <c r="B163" s="57" t="s">
        <v>111</v>
      </c>
      <c r="C163" s="56"/>
      <c r="D163" s="57">
        <f>(C162+C164)/2</f>
        <v>10</v>
      </c>
      <c r="E163" s="57">
        <v>22.4</v>
      </c>
      <c r="F163" s="54">
        <f>D163*E163</f>
        <v>224</v>
      </c>
      <c r="G163" s="54">
        <f t="shared" si="2"/>
        <v>224</v>
      </c>
      <c r="H163" s="54"/>
    </row>
    <row r="164" spans="1:8" ht="10.5" customHeight="1">
      <c r="A164" s="58"/>
      <c r="B164" s="58"/>
      <c r="C164" s="56">
        <v>10</v>
      </c>
      <c r="D164" s="58"/>
      <c r="E164" s="58"/>
      <c r="F164" s="55"/>
      <c r="G164" s="55"/>
      <c r="H164" s="55"/>
    </row>
    <row r="165" spans="1:8" ht="10.5" customHeight="1">
      <c r="A165" s="57">
        <v>82</v>
      </c>
      <c r="B165" s="62" t="s">
        <v>112</v>
      </c>
      <c r="C165" s="56"/>
      <c r="D165" s="57">
        <f>(C164+C166)/2</f>
        <v>10</v>
      </c>
      <c r="E165" s="57">
        <v>20.6</v>
      </c>
      <c r="F165" s="54">
        <f>D165*E165</f>
        <v>206</v>
      </c>
      <c r="G165" s="54">
        <f t="shared" si="2"/>
        <v>206</v>
      </c>
      <c r="H165" s="54"/>
    </row>
    <row r="166" spans="1:8" ht="10.5" customHeight="1">
      <c r="A166" s="61"/>
      <c r="B166" s="62"/>
      <c r="C166" s="59">
        <v>10</v>
      </c>
      <c r="D166" s="58"/>
      <c r="E166" s="58"/>
      <c r="F166" s="55"/>
      <c r="G166" s="55"/>
      <c r="H166" s="55"/>
    </row>
    <row r="167" spans="1:8" ht="10.5" customHeight="1">
      <c r="A167" s="57">
        <v>83</v>
      </c>
      <c r="B167" s="62" t="s">
        <v>113</v>
      </c>
      <c r="C167" s="60"/>
      <c r="D167" s="57">
        <f>(C166+C168)/2</f>
        <v>10</v>
      </c>
      <c r="E167" s="57">
        <v>24.5</v>
      </c>
      <c r="F167" s="54">
        <f>D167*E167</f>
        <v>245</v>
      </c>
      <c r="G167" s="54">
        <f t="shared" si="2"/>
        <v>245</v>
      </c>
      <c r="H167" s="54"/>
    </row>
    <row r="168" spans="1:8" ht="10.5" customHeight="1">
      <c r="A168" s="58"/>
      <c r="B168" s="62"/>
      <c r="C168" s="56">
        <v>10</v>
      </c>
      <c r="D168" s="58"/>
      <c r="E168" s="58"/>
      <c r="F168" s="55"/>
      <c r="G168" s="55"/>
      <c r="H168" s="55"/>
    </row>
    <row r="169" spans="1:8" ht="10.5" customHeight="1">
      <c r="A169" s="57">
        <v>84</v>
      </c>
      <c r="B169" s="57" t="s">
        <v>114</v>
      </c>
      <c r="C169" s="56"/>
      <c r="D169" s="57">
        <f>(C168+C170)/2</f>
        <v>10</v>
      </c>
      <c r="E169" s="57">
        <v>19.4</v>
      </c>
      <c r="F169" s="54">
        <f>D169*E169</f>
        <v>194</v>
      </c>
      <c r="G169" s="54">
        <f t="shared" si="2"/>
        <v>194</v>
      </c>
      <c r="H169" s="54"/>
    </row>
    <row r="170" spans="1:8" ht="10.5" customHeight="1">
      <c r="A170" s="61"/>
      <c r="B170" s="58"/>
      <c r="C170" s="56">
        <v>10</v>
      </c>
      <c r="D170" s="58"/>
      <c r="E170" s="58"/>
      <c r="F170" s="55"/>
      <c r="G170" s="55"/>
      <c r="H170" s="55"/>
    </row>
    <row r="171" spans="1:8" ht="10.5" customHeight="1">
      <c r="A171" s="57">
        <v>85</v>
      </c>
      <c r="B171" s="57" t="s">
        <v>115</v>
      </c>
      <c r="C171" s="56"/>
      <c r="D171" s="57">
        <f>(C170+C172)/2</f>
        <v>10</v>
      </c>
      <c r="E171" s="57">
        <v>13.5</v>
      </c>
      <c r="F171" s="54">
        <f>D171*E171</f>
        <v>135</v>
      </c>
      <c r="G171" s="54">
        <f t="shared" si="2"/>
        <v>135</v>
      </c>
      <c r="H171" s="54"/>
    </row>
    <row r="172" spans="1:8" ht="10.5" customHeight="1">
      <c r="A172" s="58"/>
      <c r="B172" s="58"/>
      <c r="C172" s="56">
        <v>10</v>
      </c>
      <c r="D172" s="58"/>
      <c r="E172" s="58"/>
      <c r="F172" s="55"/>
      <c r="G172" s="55"/>
      <c r="H172" s="55"/>
    </row>
    <row r="173" spans="1:8" ht="10.5" customHeight="1">
      <c r="A173" s="57">
        <v>86</v>
      </c>
      <c r="B173" s="57" t="s">
        <v>116</v>
      </c>
      <c r="C173" s="56"/>
      <c r="D173" s="57">
        <f>(C172+C174)/2</f>
        <v>5</v>
      </c>
      <c r="E173" s="57">
        <v>16.2</v>
      </c>
      <c r="F173" s="54">
        <f>D173*E173</f>
        <v>81</v>
      </c>
      <c r="G173" s="54">
        <f t="shared" si="2"/>
        <v>81</v>
      </c>
      <c r="H173" s="54"/>
    </row>
    <row r="174" spans="1:8" ht="10.5" customHeight="1">
      <c r="A174" s="61"/>
      <c r="B174" s="58"/>
      <c r="C174" s="30"/>
      <c r="D174" s="58"/>
      <c r="E174" s="58"/>
      <c r="F174" s="55"/>
      <c r="G174" s="55"/>
      <c r="H174" s="55"/>
    </row>
    <row r="175" spans="1:8" ht="27.75" customHeight="1">
      <c r="A175" s="62" t="s">
        <v>7</v>
      </c>
      <c r="B175" s="62"/>
      <c r="C175" s="19">
        <f>SUM(C4:C174)</f>
        <v>850</v>
      </c>
      <c r="D175" s="19">
        <f>SUM(D4:D174)</f>
        <v>850</v>
      </c>
      <c r="E175" s="24"/>
      <c r="F175" s="19">
        <f>SUM(F4:F174)</f>
        <v>12095.5</v>
      </c>
      <c r="G175" s="19">
        <f>SUM(G4:G174)</f>
        <v>12095.5</v>
      </c>
      <c r="H175" s="23"/>
    </row>
    <row r="176" spans="1:8" ht="45" customHeight="1">
      <c r="A176" s="63" t="s">
        <v>136</v>
      </c>
      <c r="B176" s="64"/>
      <c r="C176" s="64"/>
      <c r="D176" s="64"/>
      <c r="E176" s="64"/>
      <c r="F176" s="64"/>
      <c r="G176" s="65"/>
      <c r="H176" s="31">
        <v>1560</v>
      </c>
    </row>
    <row r="177" spans="1:8" ht="10.5" customHeight="1">
      <c r="A177" s="57">
        <v>87</v>
      </c>
      <c r="B177" s="57" t="s">
        <v>137</v>
      </c>
      <c r="C177" s="30"/>
      <c r="D177" s="57">
        <f>(C174+C178)/2</f>
        <v>5</v>
      </c>
      <c r="E177" s="57">
        <v>7.8</v>
      </c>
      <c r="F177" s="54">
        <f>D177*E177</f>
        <v>39</v>
      </c>
      <c r="G177" s="54">
        <f>F177</f>
        <v>39</v>
      </c>
      <c r="H177" s="54"/>
    </row>
    <row r="178" spans="1:8" ht="10.5" customHeight="1">
      <c r="A178" s="58"/>
      <c r="B178" s="58"/>
      <c r="C178" s="56">
        <v>10</v>
      </c>
      <c r="D178" s="58"/>
      <c r="E178" s="58"/>
      <c r="F178" s="55"/>
      <c r="G178" s="55"/>
      <c r="H178" s="55"/>
    </row>
    <row r="179" spans="1:8" ht="10.5" customHeight="1">
      <c r="A179" s="57">
        <v>88</v>
      </c>
      <c r="B179" s="57" t="s">
        <v>138</v>
      </c>
      <c r="C179" s="56"/>
      <c r="D179" s="57">
        <f>(C178+C180)/2</f>
        <v>15</v>
      </c>
      <c r="E179" s="57">
        <v>4.5</v>
      </c>
      <c r="F179" s="54">
        <f>D179*E179</f>
        <v>67.5</v>
      </c>
      <c r="G179" s="54">
        <f>F179</f>
        <v>67.5</v>
      </c>
      <c r="H179" s="54"/>
    </row>
    <row r="180" spans="1:8" ht="10.5" customHeight="1">
      <c r="A180" s="61"/>
      <c r="B180" s="58"/>
      <c r="C180" s="56">
        <v>20</v>
      </c>
      <c r="D180" s="58"/>
      <c r="E180" s="58"/>
      <c r="F180" s="55"/>
      <c r="G180" s="55"/>
      <c r="H180" s="55"/>
    </row>
    <row r="181" spans="1:8" ht="10.5" customHeight="1">
      <c r="A181" s="57">
        <v>89</v>
      </c>
      <c r="B181" s="57" t="s">
        <v>139</v>
      </c>
      <c r="C181" s="56"/>
      <c r="D181" s="57">
        <f>(C180+C182)/2</f>
        <v>20</v>
      </c>
      <c r="E181" s="57">
        <v>9</v>
      </c>
      <c r="F181" s="54">
        <f>D181*E181</f>
        <v>180</v>
      </c>
      <c r="G181" s="54">
        <f>F181</f>
        <v>180</v>
      </c>
      <c r="H181" s="54"/>
    </row>
    <row r="182" spans="1:8" ht="10.5" customHeight="1">
      <c r="A182" s="58"/>
      <c r="B182" s="58"/>
      <c r="C182" s="56">
        <v>20</v>
      </c>
      <c r="D182" s="58"/>
      <c r="E182" s="58"/>
      <c r="F182" s="55"/>
      <c r="G182" s="55"/>
      <c r="H182" s="55"/>
    </row>
    <row r="183" spans="1:8" ht="10.5" customHeight="1">
      <c r="A183" s="57">
        <v>90</v>
      </c>
      <c r="B183" s="57" t="s">
        <v>140</v>
      </c>
      <c r="C183" s="56"/>
      <c r="D183" s="57">
        <f>(C182+C184)/2</f>
        <v>20</v>
      </c>
      <c r="E183" s="57">
        <v>26</v>
      </c>
      <c r="F183" s="54">
        <f>D183*E183</f>
        <v>520</v>
      </c>
      <c r="G183" s="54">
        <f>F183</f>
        <v>520</v>
      </c>
      <c r="H183" s="54"/>
    </row>
    <row r="184" spans="1:8" ht="10.5" customHeight="1">
      <c r="A184" s="61"/>
      <c r="B184" s="58"/>
      <c r="C184" s="56">
        <v>20</v>
      </c>
      <c r="D184" s="58"/>
      <c r="E184" s="58"/>
      <c r="F184" s="55"/>
      <c r="G184" s="55"/>
      <c r="H184" s="55"/>
    </row>
    <row r="185" spans="1:8" ht="10.5" customHeight="1">
      <c r="A185" s="57">
        <v>91</v>
      </c>
      <c r="B185" s="57" t="s">
        <v>141</v>
      </c>
      <c r="C185" s="56"/>
      <c r="D185" s="57">
        <f>(C184+C186)/2</f>
        <v>20</v>
      </c>
      <c r="E185" s="57">
        <v>17.45</v>
      </c>
      <c r="F185" s="54">
        <f>D185*E185</f>
        <v>349</v>
      </c>
      <c r="G185" s="54">
        <f>F185</f>
        <v>349</v>
      </c>
      <c r="H185" s="54"/>
    </row>
    <row r="186" spans="1:8" ht="10.5" customHeight="1">
      <c r="A186" s="58"/>
      <c r="B186" s="58"/>
      <c r="C186" s="56">
        <v>20</v>
      </c>
      <c r="D186" s="58"/>
      <c r="E186" s="58"/>
      <c r="F186" s="55"/>
      <c r="G186" s="55"/>
      <c r="H186" s="55"/>
    </row>
    <row r="187" spans="1:8" ht="10.5" customHeight="1">
      <c r="A187" s="57">
        <v>92</v>
      </c>
      <c r="B187" s="57" t="s">
        <v>142</v>
      </c>
      <c r="C187" s="56"/>
      <c r="D187" s="57">
        <f>(C186+C188)/2</f>
        <v>20</v>
      </c>
      <c r="E187" s="57">
        <v>14</v>
      </c>
      <c r="F187" s="54">
        <f>D187*E187</f>
        <v>280</v>
      </c>
      <c r="G187" s="54">
        <f>F187</f>
        <v>280</v>
      </c>
      <c r="H187" s="54"/>
    </row>
    <row r="188" spans="1:8" ht="10.5" customHeight="1">
      <c r="A188" s="61"/>
      <c r="B188" s="58"/>
      <c r="C188" s="59">
        <v>20</v>
      </c>
      <c r="D188" s="58"/>
      <c r="E188" s="58"/>
      <c r="F188" s="55"/>
      <c r="G188" s="55"/>
      <c r="H188" s="55"/>
    </row>
    <row r="189" spans="1:8" ht="10.5" customHeight="1">
      <c r="A189" s="57">
        <v>93</v>
      </c>
      <c r="B189" s="57" t="s">
        <v>25</v>
      </c>
      <c r="C189" s="60"/>
      <c r="D189" s="57">
        <f>(C188+C190)/2</f>
        <v>20</v>
      </c>
      <c r="E189" s="57">
        <v>14</v>
      </c>
      <c r="F189" s="54">
        <f>D189*E189</f>
        <v>280</v>
      </c>
      <c r="G189" s="54">
        <f>F189</f>
        <v>280</v>
      </c>
      <c r="H189" s="54"/>
    </row>
    <row r="190" spans="1:8" ht="10.5" customHeight="1">
      <c r="A190" s="58"/>
      <c r="B190" s="58"/>
      <c r="C190" s="56">
        <v>20</v>
      </c>
      <c r="D190" s="58"/>
      <c r="E190" s="58"/>
      <c r="F190" s="55"/>
      <c r="G190" s="55"/>
      <c r="H190" s="55"/>
    </row>
    <row r="191" spans="1:8" ht="10.5" customHeight="1">
      <c r="A191" s="57">
        <v>94</v>
      </c>
      <c r="B191" s="57" t="s">
        <v>144</v>
      </c>
      <c r="C191" s="56"/>
      <c r="D191" s="57">
        <f>(C190+C192)/2</f>
        <v>20</v>
      </c>
      <c r="E191" s="57">
        <v>16</v>
      </c>
      <c r="F191" s="54">
        <f>D191*E191</f>
        <v>320</v>
      </c>
      <c r="G191" s="54">
        <f>F191</f>
        <v>320</v>
      </c>
      <c r="H191" s="54"/>
    </row>
    <row r="192" spans="1:8" ht="10.5" customHeight="1">
      <c r="A192" s="61"/>
      <c r="B192" s="58"/>
      <c r="C192" s="56">
        <v>20</v>
      </c>
      <c r="D192" s="58"/>
      <c r="E192" s="58"/>
      <c r="F192" s="55"/>
      <c r="G192" s="55"/>
      <c r="H192" s="55"/>
    </row>
    <row r="193" spans="1:8" ht="10.5" customHeight="1">
      <c r="A193" s="57">
        <v>95</v>
      </c>
      <c r="B193" s="57" t="s">
        <v>143</v>
      </c>
      <c r="C193" s="56"/>
      <c r="D193" s="57">
        <f>(C192+C194)/2</f>
        <v>20</v>
      </c>
      <c r="E193" s="57">
        <v>25.6</v>
      </c>
      <c r="F193" s="54">
        <f>D193*E193</f>
        <v>512</v>
      </c>
      <c r="G193" s="54">
        <f>F193</f>
        <v>512</v>
      </c>
      <c r="H193" s="54"/>
    </row>
    <row r="194" spans="1:8" ht="10.5" customHeight="1">
      <c r="A194" s="58"/>
      <c r="B194" s="58"/>
      <c r="C194" s="56">
        <v>20</v>
      </c>
      <c r="D194" s="58"/>
      <c r="E194" s="58"/>
      <c r="F194" s="55"/>
      <c r="G194" s="55"/>
      <c r="H194" s="55"/>
    </row>
    <row r="195" spans="1:8" ht="10.5" customHeight="1">
      <c r="A195" s="57">
        <v>96</v>
      </c>
      <c r="B195" s="57" t="s">
        <v>145</v>
      </c>
      <c r="C195" s="56"/>
      <c r="D195" s="57">
        <f>(C194+C196)/2</f>
        <v>20</v>
      </c>
      <c r="E195" s="57">
        <v>11</v>
      </c>
      <c r="F195" s="54">
        <f>D195*E195</f>
        <v>220</v>
      </c>
      <c r="G195" s="54">
        <f>F195</f>
        <v>220</v>
      </c>
      <c r="H195" s="54"/>
    </row>
    <row r="196" spans="1:8" ht="10.5" customHeight="1">
      <c r="A196" s="61"/>
      <c r="B196" s="58"/>
      <c r="C196" s="56">
        <v>20</v>
      </c>
      <c r="D196" s="58"/>
      <c r="E196" s="58"/>
      <c r="F196" s="55"/>
      <c r="G196" s="55"/>
      <c r="H196" s="55"/>
    </row>
    <row r="197" spans="1:8" ht="10.5" customHeight="1">
      <c r="A197" s="57">
        <v>97</v>
      </c>
      <c r="B197" s="57" t="s">
        <v>146</v>
      </c>
      <c r="C197" s="56"/>
      <c r="D197" s="57">
        <f>(C196+C198)/2</f>
        <v>20</v>
      </c>
      <c r="E197" s="57">
        <v>25</v>
      </c>
      <c r="F197" s="54">
        <f>D197*E197</f>
        <v>500</v>
      </c>
      <c r="G197" s="54">
        <f>F197</f>
        <v>500</v>
      </c>
      <c r="H197" s="54"/>
    </row>
    <row r="198" spans="1:8" ht="10.5" customHeight="1">
      <c r="A198" s="58"/>
      <c r="B198" s="58"/>
      <c r="C198" s="56">
        <v>20</v>
      </c>
      <c r="D198" s="58"/>
      <c r="E198" s="58"/>
      <c r="F198" s="55"/>
      <c r="G198" s="55"/>
      <c r="H198" s="55"/>
    </row>
    <row r="199" spans="1:8" ht="10.5" customHeight="1">
      <c r="A199" s="57">
        <v>98</v>
      </c>
      <c r="B199" s="57" t="s">
        <v>147</v>
      </c>
      <c r="C199" s="56"/>
      <c r="D199" s="57">
        <f>(C198+C200)/2</f>
        <v>20</v>
      </c>
      <c r="E199" s="57">
        <v>22</v>
      </c>
      <c r="F199" s="54">
        <f>D199*E199</f>
        <v>440</v>
      </c>
      <c r="G199" s="54">
        <f>F199</f>
        <v>440</v>
      </c>
      <c r="H199" s="54"/>
    </row>
    <row r="200" spans="1:8" ht="10.5" customHeight="1">
      <c r="A200" s="61"/>
      <c r="B200" s="58"/>
      <c r="C200" s="56">
        <v>20</v>
      </c>
      <c r="D200" s="58"/>
      <c r="E200" s="58"/>
      <c r="F200" s="55"/>
      <c r="G200" s="55"/>
      <c r="H200" s="55"/>
    </row>
    <row r="201" spans="1:8" ht="10.5" customHeight="1">
      <c r="A201" s="57">
        <v>99</v>
      </c>
      <c r="B201" s="57" t="s">
        <v>148</v>
      </c>
      <c r="C201" s="56"/>
      <c r="D201" s="57">
        <f>(C200+C202)/2</f>
        <v>20</v>
      </c>
      <c r="E201" s="57">
        <v>29</v>
      </c>
      <c r="F201" s="54">
        <f>D201*E201</f>
        <v>580</v>
      </c>
      <c r="G201" s="54">
        <f>F201</f>
        <v>580</v>
      </c>
      <c r="H201" s="54"/>
    </row>
    <row r="202" spans="1:8" ht="10.5" customHeight="1">
      <c r="A202" s="58"/>
      <c r="B202" s="58"/>
      <c r="C202" s="56">
        <v>20</v>
      </c>
      <c r="D202" s="58"/>
      <c r="E202" s="58"/>
      <c r="F202" s="55"/>
      <c r="G202" s="55"/>
      <c r="H202" s="55"/>
    </row>
    <row r="203" spans="1:8" ht="10.5" customHeight="1">
      <c r="A203" s="57">
        <v>100</v>
      </c>
      <c r="B203" s="57" t="s">
        <v>149</v>
      </c>
      <c r="C203" s="56"/>
      <c r="D203" s="57">
        <f>(C202+C204)/2</f>
        <v>20</v>
      </c>
      <c r="E203" s="57">
        <v>37</v>
      </c>
      <c r="F203" s="54">
        <f>D203*E203</f>
        <v>740</v>
      </c>
      <c r="G203" s="54">
        <f>F203</f>
        <v>740</v>
      </c>
      <c r="H203" s="54"/>
    </row>
    <row r="204" spans="1:8" ht="10.5" customHeight="1">
      <c r="A204" s="61"/>
      <c r="B204" s="58"/>
      <c r="C204" s="56">
        <v>20</v>
      </c>
      <c r="D204" s="58"/>
      <c r="E204" s="58"/>
      <c r="F204" s="55"/>
      <c r="G204" s="55"/>
      <c r="H204" s="55"/>
    </row>
    <row r="205" spans="1:8" ht="10.5" customHeight="1">
      <c r="A205" s="57">
        <v>101</v>
      </c>
      <c r="B205" s="57" t="s">
        <v>150</v>
      </c>
      <c r="C205" s="56"/>
      <c r="D205" s="57">
        <f>(C204+C206)/2</f>
        <v>20</v>
      </c>
      <c r="E205" s="57">
        <v>10.2</v>
      </c>
      <c r="F205" s="54">
        <f>D205*E205</f>
        <v>204</v>
      </c>
      <c r="G205" s="54">
        <f>F205</f>
        <v>204</v>
      </c>
      <c r="H205" s="54"/>
    </row>
    <row r="206" spans="1:8" ht="10.5" customHeight="1">
      <c r="A206" s="58"/>
      <c r="B206" s="58"/>
      <c r="C206" s="59">
        <v>20</v>
      </c>
      <c r="D206" s="58"/>
      <c r="E206" s="58"/>
      <c r="F206" s="55"/>
      <c r="G206" s="55"/>
      <c r="H206" s="55"/>
    </row>
    <row r="207" spans="1:8" ht="10.5" customHeight="1">
      <c r="A207" s="57">
        <v>102</v>
      </c>
      <c r="B207" s="57" t="s">
        <v>151</v>
      </c>
      <c r="C207" s="60"/>
      <c r="D207" s="57">
        <f>(C206+C208)/2</f>
        <v>20</v>
      </c>
      <c r="E207" s="57">
        <v>9.5</v>
      </c>
      <c r="F207" s="54">
        <f>D207*E207</f>
        <v>190</v>
      </c>
      <c r="G207" s="54">
        <f>F207</f>
        <v>190</v>
      </c>
      <c r="H207" s="54"/>
    </row>
    <row r="208" spans="1:8" ht="10.5" customHeight="1">
      <c r="A208" s="61"/>
      <c r="B208" s="58"/>
      <c r="C208" s="56">
        <v>20</v>
      </c>
      <c r="D208" s="58"/>
      <c r="E208" s="58"/>
      <c r="F208" s="55"/>
      <c r="G208" s="55"/>
      <c r="H208" s="55"/>
    </row>
    <row r="209" spans="1:8" ht="10.5" customHeight="1">
      <c r="A209" s="57">
        <v>103</v>
      </c>
      <c r="B209" s="57" t="s">
        <v>152</v>
      </c>
      <c r="C209" s="56"/>
      <c r="D209" s="57">
        <f>(C208+C210)/2</f>
        <v>20</v>
      </c>
      <c r="E209" s="57">
        <v>16</v>
      </c>
      <c r="F209" s="54">
        <f>D209*E209</f>
        <v>320</v>
      </c>
      <c r="G209" s="54">
        <f>F209</f>
        <v>320</v>
      </c>
      <c r="H209" s="54"/>
    </row>
    <row r="210" spans="1:8" ht="10.5" customHeight="1">
      <c r="A210" s="58"/>
      <c r="B210" s="58"/>
      <c r="C210" s="56">
        <v>20</v>
      </c>
      <c r="D210" s="58"/>
      <c r="E210" s="58"/>
      <c r="F210" s="55"/>
      <c r="G210" s="55"/>
      <c r="H210" s="55"/>
    </row>
    <row r="211" spans="1:8" ht="10.5" customHeight="1">
      <c r="A211" s="57">
        <v>104</v>
      </c>
      <c r="B211" s="57" t="s">
        <v>153</v>
      </c>
      <c r="C211" s="56"/>
      <c r="D211" s="57">
        <f>(C210+C212)/2</f>
        <v>20</v>
      </c>
      <c r="E211" s="57">
        <v>6.5</v>
      </c>
      <c r="F211" s="54">
        <f>D211*E211</f>
        <v>130</v>
      </c>
      <c r="G211" s="54">
        <f>F211</f>
        <v>130</v>
      </c>
      <c r="H211" s="54"/>
    </row>
    <row r="212" spans="1:8" ht="10.5" customHeight="1">
      <c r="A212" s="61"/>
      <c r="B212" s="58"/>
      <c r="C212" s="56">
        <v>20</v>
      </c>
      <c r="D212" s="58"/>
      <c r="E212" s="58"/>
      <c r="F212" s="55"/>
      <c r="G212" s="55"/>
      <c r="H212" s="55"/>
    </row>
    <row r="213" spans="1:8" ht="10.5" customHeight="1">
      <c r="A213" s="57">
        <v>105</v>
      </c>
      <c r="B213" s="57" t="s">
        <v>11</v>
      </c>
      <c r="C213" s="56"/>
      <c r="D213" s="57">
        <f>(C212+C214)/2</f>
        <v>20</v>
      </c>
      <c r="E213" s="57">
        <v>6</v>
      </c>
      <c r="F213" s="54">
        <f>D213*E213</f>
        <v>120</v>
      </c>
      <c r="G213" s="54">
        <f>F213</f>
        <v>120</v>
      </c>
      <c r="H213" s="54"/>
    </row>
    <row r="214" spans="1:8" ht="10.5" customHeight="1">
      <c r="A214" s="61"/>
      <c r="B214" s="58"/>
      <c r="C214" s="56">
        <v>20</v>
      </c>
      <c r="D214" s="58"/>
      <c r="E214" s="58"/>
      <c r="F214" s="55"/>
      <c r="G214" s="55"/>
      <c r="H214" s="55"/>
    </row>
    <row r="215" spans="1:8" ht="10.5" customHeight="1">
      <c r="A215" s="57">
        <v>106</v>
      </c>
      <c r="B215" s="57" t="s">
        <v>154</v>
      </c>
      <c r="C215" s="56"/>
      <c r="D215" s="57">
        <f>(C214+C216)/2</f>
        <v>20</v>
      </c>
      <c r="E215" s="57">
        <v>6.3</v>
      </c>
      <c r="F215" s="54">
        <f>D215*E215</f>
        <v>126</v>
      </c>
      <c r="G215" s="54">
        <f>F215</f>
        <v>126</v>
      </c>
      <c r="H215" s="54"/>
    </row>
    <row r="216" spans="1:8" ht="10.5" customHeight="1">
      <c r="A216" s="61"/>
      <c r="B216" s="58"/>
      <c r="C216" s="56">
        <v>20</v>
      </c>
      <c r="D216" s="58"/>
      <c r="E216" s="58"/>
      <c r="F216" s="55"/>
      <c r="G216" s="55"/>
      <c r="H216" s="55"/>
    </row>
    <row r="217" spans="1:8" ht="10.5" customHeight="1">
      <c r="A217" s="57">
        <v>107</v>
      </c>
      <c r="B217" s="57" t="s">
        <v>155</v>
      </c>
      <c r="C217" s="56"/>
      <c r="D217" s="57">
        <f>(C216+C218)/2</f>
        <v>20</v>
      </c>
      <c r="E217" s="57">
        <v>11</v>
      </c>
      <c r="F217" s="54">
        <f>D217*E217</f>
        <v>220</v>
      </c>
      <c r="G217" s="54">
        <f>F217</f>
        <v>220</v>
      </c>
      <c r="H217" s="54"/>
    </row>
    <row r="218" spans="1:8" ht="10.5" customHeight="1">
      <c r="A218" s="61"/>
      <c r="B218" s="58"/>
      <c r="C218" s="56">
        <v>20</v>
      </c>
      <c r="D218" s="58"/>
      <c r="E218" s="58"/>
      <c r="F218" s="55"/>
      <c r="G218" s="55"/>
      <c r="H218" s="55"/>
    </row>
    <row r="219" spans="1:8" ht="10.5" customHeight="1">
      <c r="A219" s="57">
        <v>108</v>
      </c>
      <c r="B219" s="57" t="s">
        <v>156</v>
      </c>
      <c r="C219" s="56"/>
      <c r="D219" s="57">
        <f>(C218+C220)/2</f>
        <v>20</v>
      </c>
      <c r="E219" s="57">
        <v>21</v>
      </c>
      <c r="F219" s="54">
        <f>D219*E219</f>
        <v>420</v>
      </c>
      <c r="G219" s="54">
        <f>F219</f>
        <v>420</v>
      </c>
      <c r="H219" s="54"/>
    </row>
    <row r="220" spans="1:8" ht="10.5" customHeight="1">
      <c r="A220" s="61"/>
      <c r="B220" s="58"/>
      <c r="C220" s="56">
        <v>20</v>
      </c>
      <c r="D220" s="58"/>
      <c r="E220" s="58"/>
      <c r="F220" s="55"/>
      <c r="G220" s="55"/>
      <c r="H220" s="55"/>
    </row>
    <row r="221" spans="1:8" ht="10.5" customHeight="1">
      <c r="A221" s="57">
        <v>109</v>
      </c>
      <c r="B221" s="57" t="s">
        <v>157</v>
      </c>
      <c r="C221" s="56"/>
      <c r="D221" s="57">
        <f>(C220+C222)/2</f>
        <v>20</v>
      </c>
      <c r="E221" s="57">
        <v>20.3</v>
      </c>
      <c r="F221" s="54">
        <f>D221*E221</f>
        <v>406</v>
      </c>
      <c r="G221" s="54">
        <f>F221</f>
        <v>406</v>
      </c>
      <c r="H221" s="54"/>
    </row>
    <row r="222" spans="1:8" ht="10.5" customHeight="1">
      <c r="A222" s="61"/>
      <c r="B222" s="58"/>
      <c r="C222" s="56">
        <v>20</v>
      </c>
      <c r="D222" s="58"/>
      <c r="E222" s="58"/>
      <c r="F222" s="55"/>
      <c r="G222" s="55"/>
      <c r="H222" s="55"/>
    </row>
    <row r="223" spans="1:8" ht="10.5" customHeight="1">
      <c r="A223" s="57">
        <v>110</v>
      </c>
      <c r="B223" s="57" t="s">
        <v>158</v>
      </c>
      <c r="C223" s="56"/>
      <c r="D223" s="57">
        <f>(C222+C224)/2</f>
        <v>20</v>
      </c>
      <c r="E223" s="57">
        <v>29</v>
      </c>
      <c r="F223" s="54">
        <f>D223*E223</f>
        <v>580</v>
      </c>
      <c r="G223" s="54">
        <f>F223</f>
        <v>580</v>
      </c>
      <c r="H223" s="54"/>
    </row>
    <row r="224" spans="1:8" ht="10.5" customHeight="1">
      <c r="A224" s="61"/>
      <c r="B224" s="58"/>
      <c r="C224" s="59">
        <v>20</v>
      </c>
      <c r="D224" s="58"/>
      <c r="E224" s="58"/>
      <c r="F224" s="55"/>
      <c r="G224" s="55"/>
      <c r="H224" s="55"/>
    </row>
    <row r="225" spans="1:8" ht="10.5" customHeight="1">
      <c r="A225" s="57">
        <v>111</v>
      </c>
      <c r="B225" s="57" t="s">
        <v>159</v>
      </c>
      <c r="C225" s="60"/>
      <c r="D225" s="57">
        <f>(C224+C226)/2</f>
        <v>20</v>
      </c>
      <c r="E225" s="57">
        <v>32</v>
      </c>
      <c r="F225" s="54">
        <f>D225*E225</f>
        <v>640</v>
      </c>
      <c r="G225" s="54">
        <f>F225</f>
        <v>640</v>
      </c>
      <c r="H225" s="54"/>
    </row>
    <row r="226" spans="1:8" ht="10.5" customHeight="1">
      <c r="A226" s="61"/>
      <c r="B226" s="58"/>
      <c r="C226" s="56">
        <v>20</v>
      </c>
      <c r="D226" s="58"/>
      <c r="E226" s="58"/>
      <c r="F226" s="55"/>
      <c r="G226" s="55"/>
      <c r="H226" s="55"/>
    </row>
    <row r="227" spans="1:8" ht="10.5" customHeight="1">
      <c r="A227" s="57">
        <v>112</v>
      </c>
      <c r="B227" s="57" t="s">
        <v>160</v>
      </c>
      <c r="C227" s="56"/>
      <c r="D227" s="57">
        <f>(C226+C228)/2</f>
        <v>20</v>
      </c>
      <c r="E227" s="57">
        <v>8.7</v>
      </c>
      <c r="F227" s="54">
        <f>D227*E227</f>
        <v>174</v>
      </c>
      <c r="G227" s="54">
        <f>F227</f>
        <v>174</v>
      </c>
      <c r="H227" s="54"/>
    </row>
    <row r="228" spans="1:8" ht="10.5" customHeight="1">
      <c r="A228" s="61"/>
      <c r="B228" s="58"/>
      <c r="C228" s="56">
        <v>20</v>
      </c>
      <c r="D228" s="58"/>
      <c r="E228" s="58"/>
      <c r="F228" s="55"/>
      <c r="G228" s="55"/>
      <c r="H228" s="55"/>
    </row>
    <row r="229" spans="1:8" ht="10.5" customHeight="1">
      <c r="A229" s="57">
        <v>113</v>
      </c>
      <c r="B229" s="57" t="s">
        <v>161</v>
      </c>
      <c r="C229" s="56"/>
      <c r="D229" s="57">
        <f>(C228+C230)/2</f>
        <v>20</v>
      </c>
      <c r="E229" s="57">
        <v>9.7</v>
      </c>
      <c r="F229" s="54">
        <f>D229*E229</f>
        <v>194</v>
      </c>
      <c r="G229" s="54">
        <f>F229</f>
        <v>194</v>
      </c>
      <c r="H229" s="54"/>
    </row>
    <row r="230" spans="1:8" ht="10.5" customHeight="1">
      <c r="A230" s="61"/>
      <c r="B230" s="58"/>
      <c r="C230" s="56">
        <v>20</v>
      </c>
      <c r="D230" s="58"/>
      <c r="E230" s="58"/>
      <c r="F230" s="55"/>
      <c r="G230" s="55"/>
      <c r="H230" s="55"/>
    </row>
    <row r="231" spans="1:8" ht="10.5" customHeight="1">
      <c r="A231" s="57">
        <v>114</v>
      </c>
      <c r="B231" s="57" t="s">
        <v>162</v>
      </c>
      <c r="C231" s="56"/>
      <c r="D231" s="57">
        <f>(C230+C232)/2</f>
        <v>20</v>
      </c>
      <c r="E231" s="57">
        <v>19.7</v>
      </c>
      <c r="F231" s="54">
        <f>D231*E231</f>
        <v>394</v>
      </c>
      <c r="G231" s="54">
        <f>F231</f>
        <v>394</v>
      </c>
      <c r="H231" s="54"/>
    </row>
    <row r="232" spans="1:8" ht="10.5" customHeight="1">
      <c r="A232" s="61"/>
      <c r="B232" s="58"/>
      <c r="C232" s="56">
        <v>20</v>
      </c>
      <c r="D232" s="58"/>
      <c r="E232" s="58"/>
      <c r="F232" s="55"/>
      <c r="G232" s="55"/>
      <c r="H232" s="55"/>
    </row>
    <row r="233" spans="1:8" ht="10.5" customHeight="1">
      <c r="A233" s="57">
        <v>115</v>
      </c>
      <c r="B233" s="57" t="s">
        <v>163</v>
      </c>
      <c r="C233" s="56"/>
      <c r="D233" s="57">
        <f>(C232+C234)/2</f>
        <v>20</v>
      </c>
      <c r="E233" s="57">
        <v>24</v>
      </c>
      <c r="F233" s="54">
        <f>D233*E233</f>
        <v>480</v>
      </c>
      <c r="G233" s="54">
        <f>F233</f>
        <v>480</v>
      </c>
      <c r="H233" s="54"/>
    </row>
    <row r="234" spans="1:8" ht="10.5" customHeight="1">
      <c r="A234" s="61"/>
      <c r="B234" s="58"/>
      <c r="C234" s="56">
        <v>20</v>
      </c>
      <c r="D234" s="58"/>
      <c r="E234" s="58"/>
      <c r="F234" s="55"/>
      <c r="G234" s="55"/>
      <c r="H234" s="55"/>
    </row>
    <row r="235" spans="1:8" ht="10.5" customHeight="1">
      <c r="A235" s="57">
        <v>116</v>
      </c>
      <c r="B235" s="57" t="s">
        <v>164</v>
      </c>
      <c r="C235" s="56"/>
      <c r="D235" s="57">
        <f>(C234+C236)/2</f>
        <v>20</v>
      </c>
      <c r="E235" s="57">
        <v>11.3</v>
      </c>
      <c r="F235" s="54">
        <f>D235*E235</f>
        <v>226</v>
      </c>
      <c r="G235" s="54">
        <f>F235</f>
        <v>226</v>
      </c>
      <c r="H235" s="54"/>
    </row>
    <row r="236" spans="1:8" ht="10.5" customHeight="1">
      <c r="A236" s="61"/>
      <c r="B236" s="58"/>
      <c r="C236" s="56">
        <v>20</v>
      </c>
      <c r="D236" s="58"/>
      <c r="E236" s="58"/>
      <c r="F236" s="55"/>
      <c r="G236" s="55"/>
      <c r="H236" s="55"/>
    </row>
    <row r="237" spans="1:8" ht="10.5" customHeight="1">
      <c r="A237" s="57">
        <v>117</v>
      </c>
      <c r="B237" s="57" t="s">
        <v>165</v>
      </c>
      <c r="C237" s="56"/>
      <c r="D237" s="57">
        <f>(C236+C238)/2</f>
        <v>20</v>
      </c>
      <c r="E237" s="54">
        <v>4.4</v>
      </c>
      <c r="F237" s="54">
        <f>D237*E237</f>
        <v>88</v>
      </c>
      <c r="G237" s="54"/>
      <c r="H237" s="54">
        <f>F237</f>
        <v>88</v>
      </c>
    </row>
    <row r="238" spans="1:8" ht="10.5" customHeight="1">
      <c r="A238" s="61"/>
      <c r="B238" s="58"/>
      <c r="C238" s="56">
        <v>20</v>
      </c>
      <c r="D238" s="58"/>
      <c r="E238" s="55"/>
      <c r="F238" s="55"/>
      <c r="G238" s="55"/>
      <c r="H238" s="55"/>
    </row>
    <row r="239" spans="1:8" ht="10.5" customHeight="1">
      <c r="A239" s="57">
        <v>118</v>
      </c>
      <c r="B239" s="57" t="s">
        <v>166</v>
      </c>
      <c r="C239" s="56"/>
      <c r="D239" s="57">
        <f>(C238+C240)/2</f>
        <v>20</v>
      </c>
      <c r="E239" s="54">
        <v>16</v>
      </c>
      <c r="F239" s="54">
        <f>D239*E239</f>
        <v>320</v>
      </c>
      <c r="G239" s="54"/>
      <c r="H239" s="54">
        <f>F239</f>
        <v>320</v>
      </c>
    </row>
    <row r="240" spans="1:8" ht="10.5" customHeight="1">
      <c r="A240" s="61"/>
      <c r="B240" s="58"/>
      <c r="C240" s="56">
        <v>20</v>
      </c>
      <c r="D240" s="58"/>
      <c r="E240" s="55"/>
      <c r="F240" s="55"/>
      <c r="G240" s="55"/>
      <c r="H240" s="55"/>
    </row>
    <row r="241" spans="1:8" ht="10.5" customHeight="1">
      <c r="A241" s="57">
        <v>119</v>
      </c>
      <c r="B241" s="57" t="s">
        <v>167</v>
      </c>
      <c r="C241" s="56"/>
      <c r="D241" s="57">
        <f>(C240+C242)/2</f>
        <v>20</v>
      </c>
      <c r="E241" s="54">
        <v>19</v>
      </c>
      <c r="F241" s="54">
        <f>D241*E241</f>
        <v>380</v>
      </c>
      <c r="G241" s="54"/>
      <c r="H241" s="54">
        <f>F241</f>
        <v>380</v>
      </c>
    </row>
    <row r="242" spans="1:8" ht="10.5" customHeight="1">
      <c r="A242" s="61"/>
      <c r="B242" s="58"/>
      <c r="C242" s="59">
        <v>20</v>
      </c>
      <c r="D242" s="58"/>
      <c r="E242" s="55"/>
      <c r="F242" s="55"/>
      <c r="G242" s="55"/>
      <c r="H242" s="55"/>
    </row>
    <row r="243" spans="1:8" ht="10.5" customHeight="1">
      <c r="A243" s="57">
        <v>120</v>
      </c>
      <c r="B243" s="57" t="s">
        <v>168</v>
      </c>
      <c r="C243" s="60"/>
      <c r="D243" s="57">
        <f>(C242+C244)/2</f>
        <v>20</v>
      </c>
      <c r="E243" s="54">
        <v>16</v>
      </c>
      <c r="F243" s="54">
        <f>D243*E243</f>
        <v>320</v>
      </c>
      <c r="G243" s="54"/>
      <c r="H243" s="54">
        <f>F243</f>
        <v>320</v>
      </c>
    </row>
    <row r="244" spans="1:8" ht="10.5" customHeight="1">
      <c r="A244" s="61"/>
      <c r="B244" s="58"/>
      <c r="C244" s="56">
        <v>20</v>
      </c>
      <c r="D244" s="58"/>
      <c r="E244" s="55"/>
      <c r="F244" s="55"/>
      <c r="G244" s="55"/>
      <c r="H244" s="55"/>
    </row>
    <row r="245" spans="1:8" ht="10.5" customHeight="1">
      <c r="A245" s="57">
        <v>121</v>
      </c>
      <c r="B245" s="57" t="s">
        <v>169</v>
      </c>
      <c r="C245" s="56"/>
      <c r="D245" s="57">
        <f>(C244+C246)/2</f>
        <v>20</v>
      </c>
      <c r="E245" s="54">
        <v>7.7</v>
      </c>
      <c r="F245" s="54">
        <f>D245*E245</f>
        <v>154</v>
      </c>
      <c r="G245" s="54"/>
      <c r="H245" s="54">
        <f>F245</f>
        <v>154</v>
      </c>
    </row>
    <row r="246" spans="1:8" ht="10.5" customHeight="1">
      <c r="A246" s="61"/>
      <c r="B246" s="58"/>
      <c r="C246" s="56">
        <v>20</v>
      </c>
      <c r="D246" s="58"/>
      <c r="E246" s="55"/>
      <c r="F246" s="55"/>
      <c r="G246" s="55"/>
      <c r="H246" s="55"/>
    </row>
    <row r="247" spans="1:8" ht="10.5" customHeight="1">
      <c r="A247" s="57">
        <v>122</v>
      </c>
      <c r="B247" s="57" t="s">
        <v>170</v>
      </c>
      <c r="C247" s="56"/>
      <c r="D247" s="57">
        <f>(C246+C248)/2</f>
        <v>20</v>
      </c>
      <c r="E247" s="54">
        <v>15</v>
      </c>
      <c r="F247" s="54">
        <f>D247*E247</f>
        <v>300</v>
      </c>
      <c r="G247" s="54"/>
      <c r="H247" s="54">
        <f>F247</f>
        <v>300</v>
      </c>
    </row>
    <row r="248" spans="1:8" ht="10.5" customHeight="1">
      <c r="A248" s="61"/>
      <c r="B248" s="58"/>
      <c r="C248" s="56">
        <v>20</v>
      </c>
      <c r="D248" s="58"/>
      <c r="E248" s="55"/>
      <c r="F248" s="55"/>
      <c r="G248" s="55"/>
      <c r="H248" s="55"/>
    </row>
    <row r="249" spans="1:8" ht="10.5" customHeight="1">
      <c r="A249" s="57">
        <v>123</v>
      </c>
      <c r="B249" s="57" t="s">
        <v>171</v>
      </c>
      <c r="C249" s="56"/>
      <c r="D249" s="57">
        <f>(C248+C250)/2</f>
        <v>20</v>
      </c>
      <c r="E249" s="54">
        <v>18</v>
      </c>
      <c r="F249" s="54">
        <f>D249*E249</f>
        <v>360</v>
      </c>
      <c r="G249" s="54"/>
      <c r="H249" s="54">
        <f>F249</f>
        <v>360</v>
      </c>
    </row>
    <row r="250" spans="1:8" ht="10.5" customHeight="1">
      <c r="A250" s="61"/>
      <c r="B250" s="58"/>
      <c r="C250" s="56">
        <v>20</v>
      </c>
      <c r="D250" s="58"/>
      <c r="E250" s="55"/>
      <c r="F250" s="55"/>
      <c r="G250" s="55"/>
      <c r="H250" s="55"/>
    </row>
    <row r="251" spans="1:8" ht="10.5" customHeight="1">
      <c r="A251" s="57">
        <v>124</v>
      </c>
      <c r="B251" s="57" t="s">
        <v>172</v>
      </c>
      <c r="C251" s="56"/>
      <c r="D251" s="57">
        <f>(C250+C252)/2</f>
        <v>20</v>
      </c>
      <c r="E251" s="54">
        <v>14.8</v>
      </c>
      <c r="F251" s="54">
        <f>D251*E251</f>
        <v>296</v>
      </c>
      <c r="G251" s="54"/>
      <c r="H251" s="54">
        <f>F251</f>
        <v>296</v>
      </c>
    </row>
    <row r="252" spans="1:8" ht="10.5" customHeight="1">
      <c r="A252" s="61"/>
      <c r="B252" s="58"/>
      <c r="C252" s="56">
        <v>20</v>
      </c>
      <c r="D252" s="58"/>
      <c r="E252" s="55"/>
      <c r="F252" s="55"/>
      <c r="G252" s="55"/>
      <c r="H252" s="55"/>
    </row>
    <row r="253" spans="1:8" ht="10.5" customHeight="1">
      <c r="A253" s="57">
        <v>125</v>
      </c>
      <c r="B253" s="57" t="s">
        <v>173</v>
      </c>
      <c r="C253" s="56"/>
      <c r="D253" s="57">
        <f>(C252+C254)/2</f>
        <v>20</v>
      </c>
      <c r="E253" s="54">
        <v>13.5</v>
      </c>
      <c r="F253" s="54">
        <f>D253*E253</f>
        <v>270</v>
      </c>
      <c r="G253" s="54"/>
      <c r="H253" s="54">
        <f>F253</f>
        <v>270</v>
      </c>
    </row>
    <row r="254" spans="1:8" ht="10.5" customHeight="1">
      <c r="A254" s="61"/>
      <c r="B254" s="58"/>
      <c r="C254" s="56">
        <v>20</v>
      </c>
      <c r="D254" s="58"/>
      <c r="E254" s="55"/>
      <c r="F254" s="55"/>
      <c r="G254" s="55"/>
      <c r="H254" s="55"/>
    </row>
    <row r="255" spans="1:8" ht="10.5" customHeight="1">
      <c r="A255" s="57">
        <v>126</v>
      </c>
      <c r="B255" s="57" t="s">
        <v>174</v>
      </c>
      <c r="C255" s="56"/>
      <c r="D255" s="57">
        <f>(C254+C256)/2</f>
        <v>20</v>
      </c>
      <c r="E255" s="54">
        <v>8</v>
      </c>
      <c r="F255" s="54">
        <f>D255*E255</f>
        <v>160</v>
      </c>
      <c r="G255" s="54"/>
      <c r="H255" s="54">
        <f>F255</f>
        <v>160</v>
      </c>
    </row>
    <row r="256" spans="1:8" ht="10.5" customHeight="1">
      <c r="A256" s="61"/>
      <c r="B256" s="58"/>
      <c r="C256" s="56">
        <v>20</v>
      </c>
      <c r="D256" s="58"/>
      <c r="E256" s="55"/>
      <c r="F256" s="55"/>
      <c r="G256" s="55"/>
      <c r="H256" s="55"/>
    </row>
    <row r="257" spans="1:8" ht="10.5" customHeight="1">
      <c r="A257" s="57">
        <v>127</v>
      </c>
      <c r="B257" s="57" t="s">
        <v>175</v>
      </c>
      <c r="C257" s="56"/>
      <c r="D257" s="57">
        <f>(C256+C258)/2</f>
        <v>20</v>
      </c>
      <c r="E257" s="54">
        <v>17.4</v>
      </c>
      <c r="F257" s="54">
        <f>D257*E257</f>
        <v>348</v>
      </c>
      <c r="G257" s="54"/>
      <c r="H257" s="54">
        <f>F257</f>
        <v>348</v>
      </c>
    </row>
    <row r="258" spans="1:8" ht="10.5" customHeight="1">
      <c r="A258" s="61"/>
      <c r="B258" s="58"/>
      <c r="C258" s="56">
        <v>20</v>
      </c>
      <c r="D258" s="58"/>
      <c r="E258" s="55"/>
      <c r="F258" s="55"/>
      <c r="G258" s="55"/>
      <c r="H258" s="55"/>
    </row>
    <row r="259" spans="1:8" ht="10.5" customHeight="1">
      <c r="A259" s="57">
        <v>128</v>
      </c>
      <c r="B259" s="57" t="s">
        <v>176</v>
      </c>
      <c r="C259" s="56"/>
      <c r="D259" s="57">
        <f>(C258+C260)/2</f>
        <v>20</v>
      </c>
      <c r="E259" s="54">
        <v>10</v>
      </c>
      <c r="F259" s="54">
        <f>D259*E259</f>
        <v>200</v>
      </c>
      <c r="G259" s="54"/>
      <c r="H259" s="54">
        <f>F259</f>
        <v>200</v>
      </c>
    </row>
    <row r="260" spans="1:8" ht="10.5" customHeight="1">
      <c r="A260" s="61"/>
      <c r="B260" s="58"/>
      <c r="C260" s="59">
        <v>20</v>
      </c>
      <c r="D260" s="58"/>
      <c r="E260" s="55"/>
      <c r="F260" s="55"/>
      <c r="G260" s="55"/>
      <c r="H260" s="55"/>
    </row>
    <row r="261" spans="1:8" ht="10.5" customHeight="1">
      <c r="A261" s="57">
        <v>129</v>
      </c>
      <c r="B261" s="57" t="s">
        <v>177</v>
      </c>
      <c r="C261" s="60"/>
      <c r="D261" s="57">
        <f aca="true" t="shared" si="3" ref="D261:D273">(C260+C262)/2</f>
        <v>20</v>
      </c>
      <c r="E261" s="54">
        <v>17</v>
      </c>
      <c r="F261" s="54">
        <f>D261*E261</f>
        <v>340</v>
      </c>
      <c r="G261" s="54"/>
      <c r="H261" s="54">
        <f>F261</f>
        <v>340</v>
      </c>
    </row>
    <row r="262" spans="1:8" ht="10.5" customHeight="1">
      <c r="A262" s="61"/>
      <c r="B262" s="58"/>
      <c r="C262" s="56">
        <v>20</v>
      </c>
      <c r="D262" s="58"/>
      <c r="E262" s="55"/>
      <c r="F262" s="55"/>
      <c r="G262" s="55"/>
      <c r="H262" s="55"/>
    </row>
    <row r="263" spans="1:8" ht="10.5" customHeight="1">
      <c r="A263" s="57">
        <v>130</v>
      </c>
      <c r="B263" s="57" t="s">
        <v>178</v>
      </c>
      <c r="C263" s="56"/>
      <c r="D263" s="57">
        <f t="shared" si="3"/>
        <v>20</v>
      </c>
      <c r="E263" s="54">
        <v>10</v>
      </c>
      <c r="F263" s="54">
        <f>D263*E263</f>
        <v>200</v>
      </c>
      <c r="G263" s="54"/>
      <c r="H263" s="54">
        <f>F263</f>
        <v>200</v>
      </c>
    </row>
    <row r="264" spans="1:8" ht="10.5" customHeight="1">
      <c r="A264" s="61"/>
      <c r="B264" s="58"/>
      <c r="C264" s="56">
        <v>20</v>
      </c>
      <c r="D264" s="58"/>
      <c r="E264" s="55"/>
      <c r="F264" s="55"/>
      <c r="G264" s="55"/>
      <c r="H264" s="55"/>
    </row>
    <row r="265" spans="1:8" ht="10.5" customHeight="1">
      <c r="A265" s="57">
        <v>131</v>
      </c>
      <c r="B265" s="57" t="s">
        <v>179</v>
      </c>
      <c r="C265" s="56"/>
      <c r="D265" s="57">
        <f t="shared" si="3"/>
        <v>20</v>
      </c>
      <c r="E265" s="57">
        <v>1.8</v>
      </c>
      <c r="F265" s="54">
        <f>D265*E265</f>
        <v>36</v>
      </c>
      <c r="G265" s="54">
        <f>F265</f>
        <v>36</v>
      </c>
      <c r="H265" s="54"/>
    </row>
    <row r="266" spans="1:8" ht="10.5" customHeight="1">
      <c r="A266" s="61"/>
      <c r="B266" s="58"/>
      <c r="C266" s="56">
        <v>20</v>
      </c>
      <c r="D266" s="58"/>
      <c r="E266" s="58"/>
      <c r="F266" s="55"/>
      <c r="G266" s="55"/>
      <c r="H266" s="55"/>
    </row>
    <row r="267" spans="1:8" ht="10.5" customHeight="1">
      <c r="A267" s="57">
        <v>132</v>
      </c>
      <c r="B267" s="57" t="s">
        <v>180</v>
      </c>
      <c r="C267" s="56"/>
      <c r="D267" s="57">
        <f t="shared" si="3"/>
        <v>20</v>
      </c>
      <c r="E267" s="57">
        <v>3.3</v>
      </c>
      <c r="F267" s="54">
        <f>D267*E267</f>
        <v>66</v>
      </c>
      <c r="G267" s="54">
        <f>F267</f>
        <v>66</v>
      </c>
      <c r="H267" s="54"/>
    </row>
    <row r="268" spans="1:8" ht="10.5" customHeight="1">
      <c r="A268" s="61"/>
      <c r="B268" s="58"/>
      <c r="C268" s="56">
        <v>20</v>
      </c>
      <c r="D268" s="58"/>
      <c r="E268" s="58"/>
      <c r="F268" s="55"/>
      <c r="G268" s="55"/>
      <c r="H268" s="55"/>
    </row>
    <row r="269" spans="1:8" ht="10.5" customHeight="1">
      <c r="A269" s="57">
        <v>133</v>
      </c>
      <c r="B269" s="57" t="s">
        <v>181</v>
      </c>
      <c r="C269" s="56"/>
      <c r="D269" s="57">
        <f t="shared" si="3"/>
        <v>20</v>
      </c>
      <c r="E269" s="57">
        <v>6</v>
      </c>
      <c r="F269" s="54">
        <f>D269*E269</f>
        <v>120</v>
      </c>
      <c r="G269" s="54">
        <f>F269</f>
        <v>120</v>
      </c>
      <c r="H269" s="54"/>
    </row>
    <row r="270" spans="1:8" ht="10.5" customHeight="1">
      <c r="A270" s="61"/>
      <c r="B270" s="58"/>
      <c r="C270" s="56">
        <v>20</v>
      </c>
      <c r="D270" s="58"/>
      <c r="E270" s="58"/>
      <c r="F270" s="55"/>
      <c r="G270" s="55"/>
      <c r="H270" s="55"/>
    </row>
    <row r="271" spans="1:8" ht="10.5" customHeight="1">
      <c r="A271" s="57">
        <v>134</v>
      </c>
      <c r="B271" s="57" t="s">
        <v>182</v>
      </c>
      <c r="C271" s="56"/>
      <c r="D271" s="57">
        <f t="shared" si="3"/>
        <v>20</v>
      </c>
      <c r="E271" s="57">
        <v>18</v>
      </c>
      <c r="F271" s="54">
        <f>D271*E271</f>
        <v>360</v>
      </c>
      <c r="G271" s="54">
        <f>F271</f>
        <v>360</v>
      </c>
      <c r="H271" s="54"/>
    </row>
    <row r="272" spans="1:8" ht="10.5" customHeight="1">
      <c r="A272" s="61"/>
      <c r="B272" s="58"/>
      <c r="C272" s="56">
        <v>20</v>
      </c>
      <c r="D272" s="58"/>
      <c r="E272" s="58"/>
      <c r="F272" s="55"/>
      <c r="G272" s="55"/>
      <c r="H272" s="55"/>
    </row>
    <row r="273" spans="1:8" ht="10.5" customHeight="1">
      <c r="A273" s="62">
        <v>135</v>
      </c>
      <c r="B273" s="57" t="s">
        <v>183</v>
      </c>
      <c r="C273" s="56"/>
      <c r="D273" s="57">
        <f t="shared" si="3"/>
        <v>16.5</v>
      </c>
      <c r="E273" s="57">
        <v>9.2</v>
      </c>
      <c r="F273" s="54">
        <f>D273*E273</f>
        <v>151.79999999999998</v>
      </c>
      <c r="G273" s="54">
        <f>F273</f>
        <v>151.79999999999998</v>
      </c>
      <c r="H273" s="54"/>
    </row>
    <row r="274" spans="1:8" ht="12.75" customHeight="1">
      <c r="A274" s="62"/>
      <c r="B274" s="58"/>
      <c r="C274" s="59">
        <v>13</v>
      </c>
      <c r="D274" s="58"/>
      <c r="E274" s="58"/>
      <c r="F274" s="55"/>
      <c r="G274" s="55"/>
      <c r="H274" s="55"/>
    </row>
    <row r="275" spans="1:8" ht="15" customHeight="1">
      <c r="A275" s="19">
        <v>136</v>
      </c>
      <c r="B275" s="22" t="s">
        <v>184</v>
      </c>
      <c r="C275" s="60"/>
      <c r="D275" s="22">
        <v>6.5</v>
      </c>
      <c r="E275" s="22">
        <v>4.5</v>
      </c>
      <c r="F275" s="29">
        <f>D275*E275</f>
        <v>29.25</v>
      </c>
      <c r="G275" s="29">
        <v>29.25</v>
      </c>
      <c r="H275" s="29"/>
    </row>
    <row r="276" spans="1:8" ht="20.25" customHeight="1">
      <c r="A276" s="62" t="s">
        <v>7</v>
      </c>
      <c r="B276" s="62"/>
      <c r="C276" s="19">
        <f>SUM(C177:C274)</f>
        <v>963</v>
      </c>
      <c r="D276" s="19">
        <f>SUM(D177:D275)</f>
        <v>963</v>
      </c>
      <c r="E276" s="24"/>
      <c r="F276" s="23">
        <f>SUM(F177:F275)</f>
        <v>14350.55</v>
      </c>
      <c r="G276" s="23">
        <f>SUM(G177:G275)</f>
        <v>10614.55</v>
      </c>
      <c r="H276" s="23">
        <f>SUM(H177:H274)</f>
        <v>3736</v>
      </c>
    </row>
    <row r="277" spans="1:8" ht="16.5">
      <c r="A277" s="62" t="s">
        <v>185</v>
      </c>
      <c r="B277" s="62"/>
      <c r="C277" s="19">
        <v>2053</v>
      </c>
      <c r="D277" s="19">
        <v>2053</v>
      </c>
      <c r="E277" s="24"/>
      <c r="F277" s="23">
        <f>F276+H176+F175</f>
        <v>28006.05</v>
      </c>
      <c r="G277" s="23">
        <f>G276+G175</f>
        <v>22710.05</v>
      </c>
      <c r="H277" s="23">
        <f>H276+H176</f>
        <v>5296</v>
      </c>
    </row>
    <row r="278" spans="1:8" ht="16.5">
      <c r="A278" s="32"/>
      <c r="B278" s="32"/>
      <c r="C278" s="32"/>
      <c r="D278" s="32"/>
      <c r="E278" s="33"/>
      <c r="F278" s="34"/>
      <c r="G278" s="34"/>
      <c r="H278" s="34"/>
    </row>
    <row r="279" spans="1:8" ht="102" customHeight="1">
      <c r="A279" s="52" t="s">
        <v>219</v>
      </c>
      <c r="B279" s="53"/>
      <c r="C279" s="53"/>
      <c r="D279" s="53"/>
      <c r="E279" s="53"/>
      <c r="F279" s="53"/>
      <c r="G279" s="53"/>
      <c r="H279" s="53"/>
    </row>
    <row r="280" spans="1:8" ht="16.5">
      <c r="A280" s="32"/>
      <c r="B280" s="32"/>
      <c r="C280" s="32"/>
      <c r="D280" s="32"/>
      <c r="E280" s="33"/>
      <c r="F280" s="34"/>
      <c r="G280" s="34"/>
      <c r="H280" s="34"/>
    </row>
    <row r="281" spans="1:6" ht="19.5">
      <c r="A281" s="25"/>
      <c r="B281" s="25"/>
      <c r="C281" s="25"/>
      <c r="D281" s="25"/>
      <c r="E281" s="25"/>
      <c r="F281" s="25"/>
    </row>
    <row r="282" spans="1:6" ht="19.5">
      <c r="A282" s="25"/>
      <c r="B282" s="25"/>
      <c r="C282" s="25"/>
      <c r="D282" s="25"/>
      <c r="E282" s="25"/>
      <c r="F282" s="25"/>
    </row>
    <row r="283" spans="1:6" ht="19.5">
      <c r="A283" s="25"/>
      <c r="B283" s="25"/>
      <c r="C283" s="25"/>
      <c r="D283" s="25"/>
      <c r="E283" s="25"/>
      <c r="F283" s="25"/>
    </row>
    <row r="284" spans="1:6" ht="19.5">
      <c r="A284" s="25"/>
      <c r="B284" s="25"/>
      <c r="C284" s="25"/>
      <c r="D284" s="25"/>
      <c r="E284" s="25"/>
      <c r="F284" s="25"/>
    </row>
    <row r="285" spans="1:6" ht="19.5">
      <c r="A285" s="25"/>
      <c r="B285" s="25"/>
      <c r="C285" s="25"/>
      <c r="D285" s="25"/>
      <c r="E285" s="25"/>
      <c r="F285" s="25"/>
    </row>
    <row r="286" spans="1:6" ht="19.5">
      <c r="A286" s="25"/>
      <c r="B286" s="25"/>
      <c r="C286" s="25"/>
      <c r="D286" s="25"/>
      <c r="E286" s="25"/>
      <c r="F286" s="25"/>
    </row>
    <row r="287" spans="1:6" ht="19.5">
      <c r="A287" s="25"/>
      <c r="B287" s="25"/>
      <c r="C287" s="25"/>
      <c r="D287" s="25"/>
      <c r="E287" s="25"/>
      <c r="F287" s="25"/>
    </row>
    <row r="288" spans="1:6" ht="19.5">
      <c r="A288" s="25"/>
      <c r="B288" s="25"/>
      <c r="C288" s="25"/>
      <c r="D288" s="25"/>
      <c r="E288" s="25"/>
      <c r="F288" s="25"/>
    </row>
    <row r="289" spans="1:6" ht="19.5">
      <c r="A289" s="25"/>
      <c r="B289" s="25"/>
      <c r="C289" s="25"/>
      <c r="D289" s="25"/>
      <c r="E289" s="25"/>
      <c r="F289" s="25"/>
    </row>
    <row r="290" spans="1:5" ht="12.75">
      <c r="A290" s="26"/>
      <c r="B290" s="26"/>
      <c r="C290" s="26"/>
      <c r="D290" s="26"/>
      <c r="E290" s="26"/>
    </row>
    <row r="291" spans="1:5" ht="12.75">
      <c r="A291" s="26"/>
      <c r="B291" s="26"/>
      <c r="C291" s="26"/>
      <c r="D291" s="26"/>
      <c r="E291" s="26"/>
    </row>
    <row r="292" spans="1:5" ht="12.75">
      <c r="A292" s="26"/>
      <c r="B292" s="26"/>
      <c r="C292" s="26"/>
      <c r="D292" s="26"/>
      <c r="E292" s="26"/>
    </row>
    <row r="293" spans="1:5" ht="12.75">
      <c r="A293" s="26"/>
      <c r="B293" s="26"/>
      <c r="C293" s="26"/>
      <c r="D293" s="26"/>
      <c r="E293" s="26"/>
    </row>
    <row r="294" spans="1:5" ht="12.75">
      <c r="A294" s="26"/>
      <c r="B294" s="26"/>
      <c r="C294" s="26"/>
      <c r="D294" s="26"/>
      <c r="E294" s="26"/>
    </row>
    <row r="295" spans="1:5" ht="12.75">
      <c r="A295" s="26"/>
      <c r="B295" s="26"/>
      <c r="C295" s="26"/>
      <c r="D295" s="26"/>
      <c r="E295" s="26"/>
    </row>
    <row r="296" spans="1:5" ht="12.75">
      <c r="A296" s="26"/>
      <c r="B296" s="26"/>
      <c r="C296" s="26"/>
      <c r="D296" s="26"/>
      <c r="E296" s="26"/>
    </row>
    <row r="297" spans="1:5" ht="12.75">
      <c r="A297" s="26"/>
      <c r="B297" s="26"/>
      <c r="C297" s="26"/>
      <c r="D297" s="26"/>
      <c r="E297" s="26"/>
    </row>
    <row r="298" spans="1:5" ht="12.75">
      <c r="A298" s="26"/>
      <c r="B298" s="26"/>
      <c r="C298" s="26"/>
      <c r="D298" s="26"/>
      <c r="E298" s="26"/>
    </row>
    <row r="299" spans="1:5" ht="12.75">
      <c r="A299" s="26"/>
      <c r="B299" s="26"/>
      <c r="C299" s="26"/>
      <c r="D299" s="26"/>
      <c r="E299" s="26"/>
    </row>
    <row r="300" spans="1:5" ht="12.75">
      <c r="A300" s="26"/>
      <c r="B300" s="26"/>
      <c r="C300" s="26"/>
      <c r="D300" s="26"/>
      <c r="E300" s="26"/>
    </row>
    <row r="301" spans="1:5" ht="12.75">
      <c r="A301" s="26"/>
      <c r="B301" s="26"/>
      <c r="C301" s="26"/>
      <c r="D301" s="26"/>
      <c r="E301" s="26"/>
    </row>
    <row r="302" spans="1:5" ht="12.75">
      <c r="A302" s="26"/>
      <c r="B302" s="26"/>
      <c r="C302" s="26"/>
      <c r="D302" s="26"/>
      <c r="E302" s="26"/>
    </row>
    <row r="303" spans="1:5" ht="12.75">
      <c r="A303" s="26"/>
      <c r="B303" s="26"/>
      <c r="C303" s="26"/>
      <c r="D303" s="26"/>
      <c r="E303" s="26"/>
    </row>
    <row r="304" spans="1:5" ht="12.75">
      <c r="A304" s="26"/>
      <c r="B304" s="26"/>
      <c r="C304" s="26"/>
      <c r="D304" s="26"/>
      <c r="E304" s="26"/>
    </row>
    <row r="305" spans="1:5" ht="12.75">
      <c r="A305" s="26"/>
      <c r="B305" s="26"/>
      <c r="C305" s="26"/>
      <c r="D305" s="26"/>
      <c r="E305" s="26"/>
    </row>
    <row r="306" spans="1:5" ht="12.75">
      <c r="A306" s="26"/>
      <c r="B306" s="26"/>
      <c r="C306" s="26"/>
      <c r="D306" s="26"/>
      <c r="E306" s="26"/>
    </row>
    <row r="307" spans="1:5" ht="12.75">
      <c r="A307" s="26"/>
      <c r="B307" s="26"/>
      <c r="C307" s="26"/>
      <c r="D307" s="26"/>
      <c r="E307" s="26"/>
    </row>
    <row r="308" spans="1:5" ht="12.75">
      <c r="A308" s="26"/>
      <c r="B308" s="26"/>
      <c r="C308" s="26"/>
      <c r="D308" s="26"/>
      <c r="E308" s="26"/>
    </row>
    <row r="309" spans="1:5" ht="12.75">
      <c r="A309" s="26"/>
      <c r="B309" s="26"/>
      <c r="C309" s="26"/>
      <c r="D309" s="26"/>
      <c r="E309" s="26"/>
    </row>
    <row r="310" spans="1:5" ht="12.75">
      <c r="A310" s="26"/>
      <c r="B310" s="26"/>
      <c r="C310" s="26"/>
      <c r="D310" s="26"/>
      <c r="E310" s="26"/>
    </row>
    <row r="311" spans="1:5" ht="12.75">
      <c r="A311" s="26"/>
      <c r="B311" s="26"/>
      <c r="C311" s="26"/>
      <c r="D311" s="26"/>
      <c r="E311" s="26"/>
    </row>
    <row r="312" spans="1:5" ht="12.75">
      <c r="A312" s="26"/>
      <c r="B312" s="26"/>
      <c r="C312" s="26"/>
      <c r="D312" s="26"/>
      <c r="E312" s="26"/>
    </row>
    <row r="313" spans="1:5" ht="12.75">
      <c r="A313" s="26"/>
      <c r="B313" s="26"/>
      <c r="C313" s="26"/>
      <c r="D313" s="26"/>
      <c r="E313" s="26"/>
    </row>
    <row r="314" spans="1:5" ht="12.75">
      <c r="A314" s="26"/>
      <c r="B314" s="26"/>
      <c r="C314" s="26"/>
      <c r="D314" s="26"/>
      <c r="E314" s="26"/>
    </row>
    <row r="315" spans="1:5" ht="12.75">
      <c r="A315" s="26"/>
      <c r="B315" s="26"/>
      <c r="C315" s="26"/>
      <c r="D315" s="26"/>
      <c r="E315" s="26"/>
    </row>
    <row r="316" spans="1:5" ht="12.75">
      <c r="A316" s="26"/>
      <c r="B316" s="26"/>
      <c r="C316" s="26"/>
      <c r="D316" s="26"/>
      <c r="E316" s="26"/>
    </row>
    <row r="317" spans="1:5" ht="12.75">
      <c r="A317" s="26"/>
      <c r="B317" s="26"/>
      <c r="C317" s="26"/>
      <c r="D317" s="26"/>
      <c r="E317" s="26"/>
    </row>
    <row r="318" spans="1:5" ht="12.75">
      <c r="A318" s="26"/>
      <c r="B318" s="26"/>
      <c r="C318" s="26"/>
      <c r="D318" s="26"/>
      <c r="E318" s="26"/>
    </row>
    <row r="319" spans="1:5" ht="12.75">
      <c r="A319" s="26"/>
      <c r="B319" s="26"/>
      <c r="C319" s="26"/>
      <c r="D319" s="26"/>
      <c r="E319" s="26"/>
    </row>
    <row r="320" spans="1:5" ht="12.75">
      <c r="A320" s="26"/>
      <c r="B320" s="26"/>
      <c r="C320" s="26"/>
      <c r="D320" s="26"/>
      <c r="E320" s="26"/>
    </row>
    <row r="321" spans="1:5" ht="12.75">
      <c r="A321" s="26"/>
      <c r="B321" s="26"/>
      <c r="C321" s="26"/>
      <c r="D321" s="26"/>
      <c r="E321" s="26"/>
    </row>
    <row r="322" spans="1:5" ht="12.75">
      <c r="A322" s="26"/>
      <c r="B322" s="26"/>
      <c r="C322" s="26"/>
      <c r="D322" s="26"/>
      <c r="E322" s="26"/>
    </row>
    <row r="323" spans="1:5" ht="12.75">
      <c r="A323" s="26"/>
      <c r="B323" s="26"/>
      <c r="C323" s="26"/>
      <c r="D323" s="26"/>
      <c r="E323" s="26"/>
    </row>
    <row r="324" spans="1:5" ht="12.75">
      <c r="A324" s="26"/>
      <c r="B324" s="26"/>
      <c r="C324" s="26"/>
      <c r="D324" s="26"/>
      <c r="E324" s="26"/>
    </row>
    <row r="325" spans="1:5" ht="12.75">
      <c r="A325" s="26"/>
      <c r="B325" s="26"/>
      <c r="C325" s="26"/>
      <c r="D325" s="26"/>
      <c r="E325" s="26"/>
    </row>
    <row r="326" spans="1:5" ht="12.75">
      <c r="A326" s="26"/>
      <c r="B326" s="26"/>
      <c r="C326" s="26"/>
      <c r="D326" s="26"/>
      <c r="E326" s="26"/>
    </row>
    <row r="327" spans="1:5" ht="12.75">
      <c r="A327" s="26"/>
      <c r="B327" s="26"/>
      <c r="C327" s="26"/>
      <c r="D327" s="26"/>
      <c r="E327" s="26"/>
    </row>
    <row r="328" spans="1:5" ht="12.75">
      <c r="A328" s="26"/>
      <c r="B328" s="26"/>
      <c r="C328" s="26"/>
      <c r="D328" s="26"/>
      <c r="E328" s="26"/>
    </row>
    <row r="329" spans="1:5" ht="12.75">
      <c r="A329" s="26"/>
      <c r="B329" s="26"/>
      <c r="C329" s="26"/>
      <c r="D329" s="26"/>
      <c r="E329" s="26"/>
    </row>
    <row r="330" spans="1:5" ht="12.75">
      <c r="A330" s="26"/>
      <c r="B330" s="26"/>
      <c r="C330" s="26"/>
      <c r="D330" s="26"/>
      <c r="E330" s="26"/>
    </row>
    <row r="331" spans="1:5" ht="12.75">
      <c r="A331" s="26"/>
      <c r="B331" s="26"/>
      <c r="C331" s="26"/>
      <c r="D331" s="26"/>
      <c r="E331" s="26"/>
    </row>
    <row r="332" spans="1:5" ht="12.75">
      <c r="A332" s="26"/>
      <c r="B332" s="26"/>
      <c r="C332" s="26"/>
      <c r="D332" s="26"/>
      <c r="E332" s="26"/>
    </row>
    <row r="333" spans="1:5" ht="12.75">
      <c r="A333" s="26"/>
      <c r="B333" s="26"/>
      <c r="C333" s="26"/>
      <c r="D333" s="26"/>
      <c r="E333" s="26"/>
    </row>
    <row r="334" spans="1:5" ht="12.75">
      <c r="A334" s="26"/>
      <c r="B334" s="26"/>
      <c r="C334" s="26"/>
      <c r="D334" s="26"/>
      <c r="E334" s="26"/>
    </row>
    <row r="335" spans="1:5" ht="12.75">
      <c r="A335" s="26"/>
      <c r="B335" s="26"/>
      <c r="C335" s="26"/>
      <c r="D335" s="26"/>
      <c r="E335" s="26"/>
    </row>
    <row r="336" spans="1:5" ht="12.75">
      <c r="A336" s="26"/>
      <c r="B336" s="26"/>
      <c r="C336" s="26"/>
      <c r="D336" s="26"/>
      <c r="E336" s="26"/>
    </row>
    <row r="337" spans="1:5" ht="12.75">
      <c r="A337" s="26"/>
      <c r="B337" s="26"/>
      <c r="C337" s="26"/>
      <c r="D337" s="26"/>
      <c r="E337" s="26"/>
    </row>
    <row r="338" spans="1:5" ht="12.75">
      <c r="A338" s="26"/>
      <c r="B338" s="26"/>
      <c r="C338" s="26"/>
      <c r="D338" s="26"/>
      <c r="E338" s="26"/>
    </row>
    <row r="339" spans="1:5" ht="12.75">
      <c r="A339" s="26"/>
      <c r="B339" s="26"/>
      <c r="C339" s="26"/>
      <c r="D339" s="26"/>
      <c r="E339" s="26"/>
    </row>
    <row r="340" spans="1:5" ht="12.75">
      <c r="A340" s="26"/>
      <c r="B340" s="26"/>
      <c r="C340" s="26"/>
      <c r="D340" s="26"/>
      <c r="E340" s="26"/>
    </row>
    <row r="341" spans="1:5" ht="12.75">
      <c r="A341" s="26"/>
      <c r="B341" s="26"/>
      <c r="C341" s="26"/>
      <c r="D341" s="26"/>
      <c r="E341" s="26"/>
    </row>
    <row r="342" spans="1:5" ht="12.75">
      <c r="A342" s="26"/>
      <c r="B342" s="26"/>
      <c r="C342" s="26"/>
      <c r="D342" s="26"/>
      <c r="E342" s="26"/>
    </row>
    <row r="343" spans="1:5" ht="12.75">
      <c r="A343" s="26"/>
      <c r="B343" s="26"/>
      <c r="C343" s="26"/>
      <c r="D343" s="26"/>
      <c r="E343" s="26"/>
    </row>
    <row r="344" spans="1:5" ht="12.75">
      <c r="A344" s="26"/>
      <c r="B344" s="26"/>
      <c r="C344" s="26"/>
      <c r="D344" s="26"/>
      <c r="E344" s="26"/>
    </row>
    <row r="345" spans="1:5" ht="12.75">
      <c r="A345" s="26"/>
      <c r="B345" s="26"/>
      <c r="C345" s="26"/>
      <c r="D345" s="26"/>
      <c r="E345" s="26"/>
    </row>
    <row r="346" spans="1:5" ht="12.75">
      <c r="A346" s="26"/>
      <c r="B346" s="26"/>
      <c r="C346" s="26"/>
      <c r="D346" s="26"/>
      <c r="E346" s="26"/>
    </row>
    <row r="347" spans="1:5" ht="12.75">
      <c r="A347" s="26"/>
      <c r="B347" s="26"/>
      <c r="C347" s="26"/>
      <c r="D347" s="26"/>
      <c r="E347" s="26"/>
    </row>
    <row r="348" spans="1:5" ht="12.75">
      <c r="A348" s="26"/>
      <c r="B348" s="26"/>
      <c r="C348" s="26"/>
      <c r="D348" s="26"/>
      <c r="E348" s="26"/>
    </row>
    <row r="349" spans="1:5" ht="12.75">
      <c r="A349" s="26"/>
      <c r="B349" s="26"/>
      <c r="C349" s="26"/>
      <c r="D349" s="26"/>
      <c r="E349" s="26"/>
    </row>
    <row r="350" spans="1:5" ht="12.75">
      <c r="A350" s="26"/>
      <c r="B350" s="26"/>
      <c r="C350" s="26"/>
      <c r="D350" s="26"/>
      <c r="E350" s="26"/>
    </row>
    <row r="351" spans="1:5" ht="12.75">
      <c r="A351" s="26"/>
      <c r="B351" s="26"/>
      <c r="C351" s="26"/>
      <c r="D351" s="26"/>
      <c r="E351" s="26"/>
    </row>
    <row r="352" spans="1:5" ht="12.75">
      <c r="A352" s="26"/>
      <c r="B352" s="26"/>
      <c r="C352" s="26"/>
      <c r="D352" s="26"/>
      <c r="E352" s="26"/>
    </row>
    <row r="353" spans="1:5" ht="12.75">
      <c r="A353" s="26"/>
      <c r="B353" s="26"/>
      <c r="C353" s="26"/>
      <c r="D353" s="26"/>
      <c r="E353" s="26"/>
    </row>
    <row r="354" spans="1:5" ht="12.75">
      <c r="A354" s="26"/>
      <c r="B354" s="26"/>
      <c r="C354" s="26"/>
      <c r="D354" s="26"/>
      <c r="E354" s="26"/>
    </row>
    <row r="355" spans="1:5" ht="12.75">
      <c r="A355" s="26"/>
      <c r="B355" s="26"/>
      <c r="C355" s="26"/>
      <c r="D355" s="26"/>
      <c r="E355" s="26"/>
    </row>
    <row r="356" spans="1:5" ht="12.75">
      <c r="A356" s="26"/>
      <c r="B356" s="26"/>
      <c r="C356" s="26"/>
      <c r="D356" s="26"/>
      <c r="E356" s="26"/>
    </row>
    <row r="357" spans="1:5" ht="12.75">
      <c r="A357" s="26"/>
      <c r="B357" s="26"/>
      <c r="C357" s="26"/>
      <c r="D357" s="26"/>
      <c r="E357" s="26"/>
    </row>
    <row r="358" spans="1:5" ht="12.75">
      <c r="A358" s="26"/>
      <c r="B358" s="26"/>
      <c r="C358" s="26"/>
      <c r="D358" s="26"/>
      <c r="E358" s="26"/>
    </row>
    <row r="359" spans="1:5" ht="12.75">
      <c r="A359" s="26"/>
      <c r="B359" s="26"/>
      <c r="C359" s="26"/>
      <c r="D359" s="26"/>
      <c r="E359" s="26"/>
    </row>
    <row r="360" spans="1:5" ht="12.75">
      <c r="A360" s="26"/>
      <c r="B360" s="26"/>
      <c r="C360" s="26"/>
      <c r="D360" s="26"/>
      <c r="E360" s="26"/>
    </row>
    <row r="361" spans="1:5" ht="12.75">
      <c r="A361" s="26"/>
      <c r="B361" s="26"/>
      <c r="C361" s="26"/>
      <c r="D361" s="26"/>
      <c r="E361" s="26"/>
    </row>
    <row r="362" spans="1:5" ht="12.75">
      <c r="A362" s="26"/>
      <c r="B362" s="26"/>
      <c r="C362" s="26"/>
      <c r="D362" s="26"/>
      <c r="E362" s="26"/>
    </row>
  </sheetData>
  <sheetProtection/>
  <mergeCells count="1084">
    <mergeCell ref="A276:B276"/>
    <mergeCell ref="B255:B256"/>
    <mergeCell ref="A267:A268"/>
    <mergeCell ref="A269:A270"/>
    <mergeCell ref="A271:A272"/>
    <mergeCell ref="A273:A274"/>
    <mergeCell ref="B273:B274"/>
    <mergeCell ref="A247:A248"/>
    <mergeCell ref="A249:A250"/>
    <mergeCell ref="C274:C275"/>
    <mergeCell ref="B261:B262"/>
    <mergeCell ref="B263:B264"/>
    <mergeCell ref="B265:B266"/>
    <mergeCell ref="B267:B268"/>
    <mergeCell ref="B247:B248"/>
    <mergeCell ref="B249:B250"/>
    <mergeCell ref="A265:A266"/>
    <mergeCell ref="A277:B277"/>
    <mergeCell ref="A255:A256"/>
    <mergeCell ref="A257:A258"/>
    <mergeCell ref="A259:A260"/>
    <mergeCell ref="A261:A262"/>
    <mergeCell ref="A263:A264"/>
    <mergeCell ref="B269:B270"/>
    <mergeCell ref="B271:B272"/>
    <mergeCell ref="B257:B258"/>
    <mergeCell ref="B259:B260"/>
    <mergeCell ref="A251:A252"/>
    <mergeCell ref="A253:A254"/>
    <mergeCell ref="A231:A232"/>
    <mergeCell ref="A233:A234"/>
    <mergeCell ref="A235:A236"/>
    <mergeCell ref="A237:A238"/>
    <mergeCell ref="A239:A240"/>
    <mergeCell ref="A241:A242"/>
    <mergeCell ref="A243:A244"/>
    <mergeCell ref="A245:A246"/>
    <mergeCell ref="A199:A200"/>
    <mergeCell ref="A201:A202"/>
    <mergeCell ref="A203:A204"/>
    <mergeCell ref="A205:A206"/>
    <mergeCell ref="A211:A212"/>
    <mergeCell ref="A219:A220"/>
    <mergeCell ref="C202:C203"/>
    <mergeCell ref="C204:C205"/>
    <mergeCell ref="D205:D206"/>
    <mergeCell ref="D201:D202"/>
    <mergeCell ref="A227:A228"/>
    <mergeCell ref="A229:A230"/>
    <mergeCell ref="A221:A222"/>
    <mergeCell ref="A223:A224"/>
    <mergeCell ref="A225:A226"/>
    <mergeCell ref="G199:G200"/>
    <mergeCell ref="H199:H200"/>
    <mergeCell ref="G203:G204"/>
    <mergeCell ref="H203:H204"/>
    <mergeCell ref="B199:B200"/>
    <mergeCell ref="B201:B202"/>
    <mergeCell ref="B203:B204"/>
    <mergeCell ref="D203:D204"/>
    <mergeCell ref="C198:C199"/>
    <mergeCell ref="C200:C201"/>
    <mergeCell ref="G185:G186"/>
    <mergeCell ref="H185:H186"/>
    <mergeCell ref="G189:G190"/>
    <mergeCell ref="H189:H190"/>
    <mergeCell ref="G205:G206"/>
    <mergeCell ref="H205:H206"/>
    <mergeCell ref="G197:G198"/>
    <mergeCell ref="H197:H198"/>
    <mergeCell ref="G201:G202"/>
    <mergeCell ref="H201:H202"/>
    <mergeCell ref="G183:G184"/>
    <mergeCell ref="H183:H184"/>
    <mergeCell ref="G191:G192"/>
    <mergeCell ref="H191:H192"/>
    <mergeCell ref="G195:G196"/>
    <mergeCell ref="H195:H196"/>
    <mergeCell ref="G193:G194"/>
    <mergeCell ref="H193:H194"/>
    <mergeCell ref="G187:G188"/>
    <mergeCell ref="H187:H188"/>
    <mergeCell ref="G181:G182"/>
    <mergeCell ref="H181:H182"/>
    <mergeCell ref="G173:G174"/>
    <mergeCell ref="H173:H174"/>
    <mergeCell ref="G171:G172"/>
    <mergeCell ref="H171:H172"/>
    <mergeCell ref="G177:G178"/>
    <mergeCell ref="H177:H178"/>
    <mergeCell ref="G179:G180"/>
    <mergeCell ref="H179:H180"/>
    <mergeCell ref="F171:F172"/>
    <mergeCell ref="G157:G158"/>
    <mergeCell ref="H157:H158"/>
    <mergeCell ref="G159:G160"/>
    <mergeCell ref="H159:H160"/>
    <mergeCell ref="G163:G164"/>
    <mergeCell ref="H163:H164"/>
    <mergeCell ref="G169:G170"/>
    <mergeCell ref="H169:H170"/>
    <mergeCell ref="F205:F206"/>
    <mergeCell ref="F203:F204"/>
    <mergeCell ref="F181:F182"/>
    <mergeCell ref="F183:F184"/>
    <mergeCell ref="F185:F186"/>
    <mergeCell ref="F197:F198"/>
    <mergeCell ref="F187:F188"/>
    <mergeCell ref="G137:G138"/>
    <mergeCell ref="H137:H138"/>
    <mergeCell ref="F169:F170"/>
    <mergeCell ref="F155:F156"/>
    <mergeCell ref="F157:F158"/>
    <mergeCell ref="F159:F160"/>
    <mergeCell ref="F161:F162"/>
    <mergeCell ref="F163:F164"/>
    <mergeCell ref="G165:G166"/>
    <mergeCell ref="H165:H166"/>
    <mergeCell ref="F165:F166"/>
    <mergeCell ref="F167:F168"/>
    <mergeCell ref="G145:G146"/>
    <mergeCell ref="H145:H146"/>
    <mergeCell ref="G167:G168"/>
    <mergeCell ref="H167:H168"/>
    <mergeCell ref="G161:G162"/>
    <mergeCell ref="H161:H162"/>
    <mergeCell ref="G127:G128"/>
    <mergeCell ref="H127:H128"/>
    <mergeCell ref="G129:G130"/>
    <mergeCell ref="H129:H130"/>
    <mergeCell ref="G131:G132"/>
    <mergeCell ref="G139:G140"/>
    <mergeCell ref="G143:G144"/>
    <mergeCell ref="H143:H144"/>
    <mergeCell ref="H155:H156"/>
    <mergeCell ref="G151:G152"/>
    <mergeCell ref="H151:H152"/>
    <mergeCell ref="G153:G154"/>
    <mergeCell ref="H153:H154"/>
    <mergeCell ref="G147:G148"/>
    <mergeCell ref="H147:H148"/>
    <mergeCell ref="H131:H132"/>
    <mergeCell ref="G133:G134"/>
    <mergeCell ref="G149:G150"/>
    <mergeCell ref="H149:H150"/>
    <mergeCell ref="H133:H134"/>
    <mergeCell ref="F151:F152"/>
    <mergeCell ref="H139:H140"/>
    <mergeCell ref="G141:G142"/>
    <mergeCell ref="G135:G136"/>
    <mergeCell ref="H135:H136"/>
    <mergeCell ref="E201:E202"/>
    <mergeCell ref="E185:E186"/>
    <mergeCell ref="E187:E188"/>
    <mergeCell ref="E191:E192"/>
    <mergeCell ref="F173:F174"/>
    <mergeCell ref="F177:F178"/>
    <mergeCell ref="F179:F180"/>
    <mergeCell ref="E189:E190"/>
    <mergeCell ref="H141:H142"/>
    <mergeCell ref="F139:F140"/>
    <mergeCell ref="F141:F142"/>
    <mergeCell ref="F143:F144"/>
    <mergeCell ref="F145:F146"/>
    <mergeCell ref="F147:F148"/>
    <mergeCell ref="F149:F150"/>
    <mergeCell ref="F153:F154"/>
    <mergeCell ref="G155:G156"/>
    <mergeCell ref="E195:E196"/>
    <mergeCell ref="E203:E204"/>
    <mergeCell ref="F189:F190"/>
    <mergeCell ref="F191:F192"/>
    <mergeCell ref="E197:E198"/>
    <mergeCell ref="E199:E200"/>
    <mergeCell ref="F199:F200"/>
    <mergeCell ref="F201:F202"/>
    <mergeCell ref="F193:F194"/>
    <mergeCell ref="F195:F196"/>
    <mergeCell ref="E169:E170"/>
    <mergeCell ref="E205:E206"/>
    <mergeCell ref="F125:F126"/>
    <mergeCell ref="F127:F128"/>
    <mergeCell ref="F129:F130"/>
    <mergeCell ref="F131:F132"/>
    <mergeCell ref="F133:F134"/>
    <mergeCell ref="F135:F136"/>
    <mergeCell ref="F137:F138"/>
    <mergeCell ref="E193:E194"/>
    <mergeCell ref="E179:E180"/>
    <mergeCell ref="E159:E160"/>
    <mergeCell ref="D177:D178"/>
    <mergeCell ref="D169:D170"/>
    <mergeCell ref="E181:E182"/>
    <mergeCell ref="E183:E184"/>
    <mergeCell ref="E161:E162"/>
    <mergeCell ref="E163:E164"/>
    <mergeCell ref="E165:E166"/>
    <mergeCell ref="D173:D174"/>
    <mergeCell ref="E129:E130"/>
    <mergeCell ref="E131:E132"/>
    <mergeCell ref="E133:E134"/>
    <mergeCell ref="D179:D180"/>
    <mergeCell ref="E147:E148"/>
    <mergeCell ref="E149:E150"/>
    <mergeCell ref="E151:E152"/>
    <mergeCell ref="E153:E154"/>
    <mergeCell ref="E171:E172"/>
    <mergeCell ref="E155:E156"/>
    <mergeCell ref="D167:D168"/>
    <mergeCell ref="D153:D154"/>
    <mergeCell ref="E135:E136"/>
    <mergeCell ref="E137:E138"/>
    <mergeCell ref="E139:E140"/>
    <mergeCell ref="E141:E142"/>
    <mergeCell ref="E157:E158"/>
    <mergeCell ref="E167:E168"/>
    <mergeCell ref="D135:D136"/>
    <mergeCell ref="D137:D138"/>
    <mergeCell ref="D139:D140"/>
    <mergeCell ref="D141:D142"/>
    <mergeCell ref="D159:D160"/>
    <mergeCell ref="D161:D162"/>
    <mergeCell ref="E143:E144"/>
    <mergeCell ref="E145:E146"/>
    <mergeCell ref="D183:D184"/>
    <mergeCell ref="D163:D164"/>
    <mergeCell ref="D165:D166"/>
    <mergeCell ref="E173:E174"/>
    <mergeCell ref="E177:E178"/>
    <mergeCell ref="D181:D182"/>
    <mergeCell ref="D151:D152"/>
    <mergeCell ref="D171:D172"/>
    <mergeCell ref="D197:D198"/>
    <mergeCell ref="D199:D200"/>
    <mergeCell ref="D193:D194"/>
    <mergeCell ref="D195:D196"/>
    <mergeCell ref="D143:D144"/>
    <mergeCell ref="D145:D146"/>
    <mergeCell ref="D155:D156"/>
    <mergeCell ref="D157:D158"/>
    <mergeCell ref="D147:D148"/>
    <mergeCell ref="D149:D150"/>
    <mergeCell ref="C190:C191"/>
    <mergeCell ref="C192:C193"/>
    <mergeCell ref="C194:C195"/>
    <mergeCell ref="D189:D190"/>
    <mergeCell ref="D191:D192"/>
    <mergeCell ref="C172:C173"/>
    <mergeCell ref="C186:C187"/>
    <mergeCell ref="D187:D188"/>
    <mergeCell ref="D185:D186"/>
    <mergeCell ref="A175:B175"/>
    <mergeCell ref="C162:C163"/>
    <mergeCell ref="C188:C189"/>
    <mergeCell ref="C180:C181"/>
    <mergeCell ref="D129:D130"/>
    <mergeCell ref="D131:D132"/>
    <mergeCell ref="A179:A180"/>
    <mergeCell ref="B179:B180"/>
    <mergeCell ref="A171:A172"/>
    <mergeCell ref="B171:B172"/>
    <mergeCell ref="A173:A174"/>
    <mergeCell ref="C178:C179"/>
    <mergeCell ref="A163:A164"/>
    <mergeCell ref="B163:B164"/>
    <mergeCell ref="D133:D134"/>
    <mergeCell ref="C184:C185"/>
    <mergeCell ref="B167:B168"/>
    <mergeCell ref="B169:B170"/>
    <mergeCell ref="B145:B146"/>
    <mergeCell ref="C164:C165"/>
    <mergeCell ref="C154:C155"/>
    <mergeCell ref="C156:C157"/>
    <mergeCell ref="C182:C183"/>
    <mergeCell ref="C196:C197"/>
    <mergeCell ref="C142:C143"/>
    <mergeCell ref="C150:C151"/>
    <mergeCell ref="C152:C153"/>
    <mergeCell ref="C146:C147"/>
    <mergeCell ref="C148:C149"/>
    <mergeCell ref="C144:C145"/>
    <mergeCell ref="C166:C167"/>
    <mergeCell ref="C168:C169"/>
    <mergeCell ref="C170:C171"/>
    <mergeCell ref="A189:A190"/>
    <mergeCell ref="B189:B190"/>
    <mergeCell ref="C158:C159"/>
    <mergeCell ref="C160:C161"/>
    <mergeCell ref="A187:A188"/>
    <mergeCell ref="B187:B188"/>
    <mergeCell ref="A185:A186"/>
    <mergeCell ref="B185:B186"/>
    <mergeCell ref="A181:A182"/>
    <mergeCell ref="B181:B182"/>
    <mergeCell ref="A183:A184"/>
    <mergeCell ref="B183:B184"/>
    <mergeCell ref="A165:A166"/>
    <mergeCell ref="B165:B166"/>
    <mergeCell ref="A167:A168"/>
    <mergeCell ref="B173:B174"/>
    <mergeCell ref="A177:A178"/>
    <mergeCell ref="B177:B178"/>
    <mergeCell ref="A169:A170"/>
    <mergeCell ref="C130:C131"/>
    <mergeCell ref="C132:C133"/>
    <mergeCell ref="C138:C139"/>
    <mergeCell ref="C140:C141"/>
    <mergeCell ref="C136:C137"/>
    <mergeCell ref="B149:B150"/>
    <mergeCell ref="A159:A160"/>
    <mergeCell ref="B159:B160"/>
    <mergeCell ref="A197:A198"/>
    <mergeCell ref="B197:B198"/>
    <mergeCell ref="A191:A192"/>
    <mergeCell ref="B191:B192"/>
    <mergeCell ref="A193:A194"/>
    <mergeCell ref="B193:B194"/>
    <mergeCell ref="A195:A196"/>
    <mergeCell ref="B195:B196"/>
    <mergeCell ref="A155:A156"/>
    <mergeCell ref="A141:A142"/>
    <mergeCell ref="B143:B144"/>
    <mergeCell ref="A145:A146"/>
    <mergeCell ref="A153:A154"/>
    <mergeCell ref="B153:B154"/>
    <mergeCell ref="A151:A152"/>
    <mergeCell ref="B151:B152"/>
    <mergeCell ref="A147:A148"/>
    <mergeCell ref="B147:B148"/>
    <mergeCell ref="A149:A150"/>
    <mergeCell ref="A135:A136"/>
    <mergeCell ref="B135:B136"/>
    <mergeCell ref="A137:A138"/>
    <mergeCell ref="B137:B138"/>
    <mergeCell ref="A161:A162"/>
    <mergeCell ref="B161:B162"/>
    <mergeCell ref="B155:B156"/>
    <mergeCell ref="A157:A158"/>
    <mergeCell ref="B157:B158"/>
    <mergeCell ref="B141:B142"/>
    <mergeCell ref="A143:A144"/>
    <mergeCell ref="G125:G126"/>
    <mergeCell ref="A125:A126"/>
    <mergeCell ref="A139:A140"/>
    <mergeCell ref="B139:B140"/>
    <mergeCell ref="B127:B128"/>
    <mergeCell ref="A129:A130"/>
    <mergeCell ref="B129:B130"/>
    <mergeCell ref="A131:A132"/>
    <mergeCell ref="B131:B132"/>
    <mergeCell ref="A133:A134"/>
    <mergeCell ref="G121:G122"/>
    <mergeCell ref="A121:A122"/>
    <mergeCell ref="G123:G124"/>
    <mergeCell ref="B133:B134"/>
    <mergeCell ref="C134:C135"/>
    <mergeCell ref="C126:C127"/>
    <mergeCell ref="C128:C129"/>
    <mergeCell ref="F123:F124"/>
    <mergeCell ref="H123:H124"/>
    <mergeCell ref="C122:C123"/>
    <mergeCell ref="A123:A124"/>
    <mergeCell ref="B123:B124"/>
    <mergeCell ref="D123:D124"/>
    <mergeCell ref="C124:C125"/>
    <mergeCell ref="F121:F122"/>
    <mergeCell ref="H121:H122"/>
    <mergeCell ref="H125:H126"/>
    <mergeCell ref="B125:B126"/>
    <mergeCell ref="A127:A128"/>
    <mergeCell ref="E123:E124"/>
    <mergeCell ref="B121:B122"/>
    <mergeCell ref="D121:D122"/>
    <mergeCell ref="E121:E122"/>
    <mergeCell ref="D125:D126"/>
    <mergeCell ref="D127:D128"/>
    <mergeCell ref="E125:E126"/>
    <mergeCell ref="E127:E128"/>
    <mergeCell ref="H119:H120"/>
    <mergeCell ref="E117:E118"/>
    <mergeCell ref="F117:F118"/>
    <mergeCell ref="G117:G118"/>
    <mergeCell ref="H117:H118"/>
    <mergeCell ref="E119:E120"/>
    <mergeCell ref="F119:F120"/>
    <mergeCell ref="G119:G120"/>
    <mergeCell ref="C118:C119"/>
    <mergeCell ref="A119:A120"/>
    <mergeCell ref="B119:B120"/>
    <mergeCell ref="D119:D120"/>
    <mergeCell ref="C120:C121"/>
    <mergeCell ref="H111:H112"/>
    <mergeCell ref="A117:A118"/>
    <mergeCell ref="B117:B118"/>
    <mergeCell ref="D117:D118"/>
    <mergeCell ref="D113:D114"/>
    <mergeCell ref="A115:A116"/>
    <mergeCell ref="B115:B116"/>
    <mergeCell ref="D115:D116"/>
    <mergeCell ref="C114:C115"/>
    <mergeCell ref="H115:H116"/>
    <mergeCell ref="F115:F116"/>
    <mergeCell ref="G115:G116"/>
    <mergeCell ref="E113:E114"/>
    <mergeCell ref="F113:F114"/>
    <mergeCell ref="G113:G114"/>
    <mergeCell ref="H113:H114"/>
    <mergeCell ref="E115:E116"/>
    <mergeCell ref="C116:C117"/>
    <mergeCell ref="E111:E112"/>
    <mergeCell ref="E109:E110"/>
    <mergeCell ref="F109:F110"/>
    <mergeCell ref="G109:G110"/>
    <mergeCell ref="G111:G112"/>
    <mergeCell ref="F111:F112"/>
    <mergeCell ref="A109:A110"/>
    <mergeCell ref="B109:B110"/>
    <mergeCell ref="B111:B112"/>
    <mergeCell ref="D111:D112"/>
    <mergeCell ref="C112:C113"/>
    <mergeCell ref="A113:A114"/>
    <mergeCell ref="B113:B114"/>
    <mergeCell ref="A111:A112"/>
    <mergeCell ref="D109:D110"/>
    <mergeCell ref="C110:C111"/>
    <mergeCell ref="H103:H104"/>
    <mergeCell ref="C104:C105"/>
    <mergeCell ref="F105:F106"/>
    <mergeCell ref="H105:H106"/>
    <mergeCell ref="D105:D106"/>
    <mergeCell ref="C106:C107"/>
    <mergeCell ref="D107:D108"/>
    <mergeCell ref="C108:C109"/>
    <mergeCell ref="H107:H108"/>
    <mergeCell ref="H109:H110"/>
    <mergeCell ref="G107:G108"/>
    <mergeCell ref="G105:G106"/>
    <mergeCell ref="G103:G104"/>
    <mergeCell ref="A105:A106"/>
    <mergeCell ref="B105:B106"/>
    <mergeCell ref="A107:A108"/>
    <mergeCell ref="B107:B108"/>
    <mergeCell ref="E105:E106"/>
    <mergeCell ref="F107:F108"/>
    <mergeCell ref="E107:E108"/>
    <mergeCell ref="F99:F100"/>
    <mergeCell ref="A99:A100"/>
    <mergeCell ref="B99:B100"/>
    <mergeCell ref="D99:D100"/>
    <mergeCell ref="C100:C101"/>
    <mergeCell ref="E101:E102"/>
    <mergeCell ref="C98:C99"/>
    <mergeCell ref="D101:D102"/>
    <mergeCell ref="G101:G102"/>
    <mergeCell ref="C102:C103"/>
    <mergeCell ref="F101:F102"/>
    <mergeCell ref="A101:A102"/>
    <mergeCell ref="D103:D104"/>
    <mergeCell ref="E103:E104"/>
    <mergeCell ref="F103:F104"/>
    <mergeCell ref="B103:B104"/>
    <mergeCell ref="A103:A104"/>
    <mergeCell ref="B101:B102"/>
    <mergeCell ref="E99:E100"/>
    <mergeCell ref="H93:H94"/>
    <mergeCell ref="G95:G96"/>
    <mergeCell ref="H95:H96"/>
    <mergeCell ref="H101:H102"/>
    <mergeCell ref="G99:G100"/>
    <mergeCell ref="H99:H100"/>
    <mergeCell ref="G93:G94"/>
    <mergeCell ref="G97:G98"/>
    <mergeCell ref="H97:H98"/>
    <mergeCell ref="E95:E96"/>
    <mergeCell ref="F95:F96"/>
    <mergeCell ref="E97:E98"/>
    <mergeCell ref="F97:F98"/>
    <mergeCell ref="B93:B94"/>
    <mergeCell ref="D93:D94"/>
    <mergeCell ref="E93:E94"/>
    <mergeCell ref="F93:F94"/>
    <mergeCell ref="C92:C93"/>
    <mergeCell ref="E91:E92"/>
    <mergeCell ref="C94:C95"/>
    <mergeCell ref="A95:A96"/>
    <mergeCell ref="B95:B96"/>
    <mergeCell ref="D95:D96"/>
    <mergeCell ref="C96:C97"/>
    <mergeCell ref="A97:A98"/>
    <mergeCell ref="A93:A94"/>
    <mergeCell ref="B97:B98"/>
    <mergeCell ref="D97:D98"/>
    <mergeCell ref="A89:A90"/>
    <mergeCell ref="B91:B92"/>
    <mergeCell ref="D91:D92"/>
    <mergeCell ref="B89:B90"/>
    <mergeCell ref="D89:D90"/>
    <mergeCell ref="A91:A92"/>
    <mergeCell ref="C90:C91"/>
    <mergeCell ref="H81:H82"/>
    <mergeCell ref="F81:F82"/>
    <mergeCell ref="G81:G82"/>
    <mergeCell ref="F83:F84"/>
    <mergeCell ref="G83:G84"/>
    <mergeCell ref="G91:G92"/>
    <mergeCell ref="F91:F92"/>
    <mergeCell ref="F89:F90"/>
    <mergeCell ref="H91:H92"/>
    <mergeCell ref="G89:G90"/>
    <mergeCell ref="D87:D88"/>
    <mergeCell ref="E87:E88"/>
    <mergeCell ref="H83:H84"/>
    <mergeCell ref="H87:H88"/>
    <mergeCell ref="E89:E90"/>
    <mergeCell ref="H89:H90"/>
    <mergeCell ref="G85:G86"/>
    <mergeCell ref="G87:G88"/>
    <mergeCell ref="H85:H86"/>
    <mergeCell ref="F85:F86"/>
    <mergeCell ref="A81:A82"/>
    <mergeCell ref="B81:B82"/>
    <mergeCell ref="C82:C83"/>
    <mergeCell ref="A83:A84"/>
    <mergeCell ref="B83:B84"/>
    <mergeCell ref="F87:F88"/>
    <mergeCell ref="C88:C89"/>
    <mergeCell ref="C84:C85"/>
    <mergeCell ref="A85:A86"/>
    <mergeCell ref="C86:C87"/>
    <mergeCell ref="A87:A88"/>
    <mergeCell ref="B87:B88"/>
    <mergeCell ref="B85:B86"/>
    <mergeCell ref="E81:E82"/>
    <mergeCell ref="E83:E84"/>
    <mergeCell ref="D85:D86"/>
    <mergeCell ref="E85:E86"/>
    <mergeCell ref="D81:D82"/>
    <mergeCell ref="D83:D84"/>
    <mergeCell ref="C80:C81"/>
    <mergeCell ref="G41:G42"/>
    <mergeCell ref="H41:H42"/>
    <mergeCell ref="G53:G54"/>
    <mergeCell ref="H53:H54"/>
    <mergeCell ref="G39:G40"/>
    <mergeCell ref="H39:H40"/>
    <mergeCell ref="G43:G44"/>
    <mergeCell ref="H43:H44"/>
    <mergeCell ref="G45:G46"/>
    <mergeCell ref="H45:H46"/>
    <mergeCell ref="H21:H22"/>
    <mergeCell ref="E23:E24"/>
    <mergeCell ref="F23:F24"/>
    <mergeCell ref="G23:G24"/>
    <mergeCell ref="E21:E22"/>
    <mergeCell ref="E29:E30"/>
    <mergeCell ref="F29:F30"/>
    <mergeCell ref="F15:F16"/>
    <mergeCell ref="F19:F20"/>
    <mergeCell ref="C26:C27"/>
    <mergeCell ref="D17:D18"/>
    <mergeCell ref="E27:E28"/>
    <mergeCell ref="F21:F22"/>
    <mergeCell ref="D23:D24"/>
    <mergeCell ref="E19:E20"/>
    <mergeCell ref="D21:D22"/>
    <mergeCell ref="A23:A24"/>
    <mergeCell ref="C22:C23"/>
    <mergeCell ref="C24:C25"/>
    <mergeCell ref="B21:B22"/>
    <mergeCell ref="B23:B24"/>
    <mergeCell ref="B25:B26"/>
    <mergeCell ref="C20:C21"/>
    <mergeCell ref="A1:H1"/>
    <mergeCell ref="F17:F18"/>
    <mergeCell ref="E11:E12"/>
    <mergeCell ref="D13:D14"/>
    <mergeCell ref="E13:E14"/>
    <mergeCell ref="E9:E10"/>
    <mergeCell ref="E17:E18"/>
    <mergeCell ref="A15:A16"/>
    <mergeCell ref="B11:B12"/>
    <mergeCell ref="B13:B14"/>
    <mergeCell ref="C18:C19"/>
    <mergeCell ref="D15:D16"/>
    <mergeCell ref="C12:C13"/>
    <mergeCell ref="B15:B16"/>
    <mergeCell ref="E15:E16"/>
    <mergeCell ref="B19:B20"/>
    <mergeCell ref="D19:D20"/>
    <mergeCell ref="C16:C17"/>
    <mergeCell ref="B9:B10"/>
    <mergeCell ref="A5:A6"/>
    <mergeCell ref="A7:A8"/>
    <mergeCell ref="A13:A14"/>
    <mergeCell ref="A9:A10"/>
    <mergeCell ref="C10:C11"/>
    <mergeCell ref="C14:C15"/>
    <mergeCell ref="B5:B6"/>
    <mergeCell ref="A11:A12"/>
    <mergeCell ref="E5:E6"/>
    <mergeCell ref="D7:D8"/>
    <mergeCell ref="C8:C9"/>
    <mergeCell ref="E7:E8"/>
    <mergeCell ref="D5:D6"/>
    <mergeCell ref="G13:G14"/>
    <mergeCell ref="D9:D10"/>
    <mergeCell ref="D11:D12"/>
    <mergeCell ref="H13:H14"/>
    <mergeCell ref="F13:F14"/>
    <mergeCell ref="F5:F6"/>
    <mergeCell ref="F7:F8"/>
    <mergeCell ref="F9:F10"/>
    <mergeCell ref="F11:F12"/>
    <mergeCell ref="H11:H12"/>
    <mergeCell ref="G9:G10"/>
    <mergeCell ref="H15:H16"/>
    <mergeCell ref="H25:H26"/>
    <mergeCell ref="G21:G22"/>
    <mergeCell ref="G5:G6"/>
    <mergeCell ref="H5:H6"/>
    <mergeCell ref="G7:G8"/>
    <mergeCell ref="H7:H8"/>
    <mergeCell ref="G15:G16"/>
    <mergeCell ref="H9:H10"/>
    <mergeCell ref="G11:G12"/>
    <mergeCell ref="G17:G18"/>
    <mergeCell ref="H17:H18"/>
    <mergeCell ref="G19:G20"/>
    <mergeCell ref="H19:H20"/>
    <mergeCell ref="H23:H24"/>
    <mergeCell ref="E25:E26"/>
    <mergeCell ref="F25:F26"/>
    <mergeCell ref="G25:G26"/>
    <mergeCell ref="A25:A26"/>
    <mergeCell ref="D25:D26"/>
    <mergeCell ref="A79:A80"/>
    <mergeCell ref="B79:B80"/>
    <mergeCell ref="D79:D80"/>
    <mergeCell ref="A27:A28"/>
    <mergeCell ref="B27:B28"/>
    <mergeCell ref="C30:C31"/>
    <mergeCell ref="G2:H2"/>
    <mergeCell ref="E2:F2"/>
    <mergeCell ref="C34:C35"/>
    <mergeCell ref="A35:A36"/>
    <mergeCell ref="A17:A18"/>
    <mergeCell ref="A19:A20"/>
    <mergeCell ref="A21:A22"/>
    <mergeCell ref="C28:C29"/>
    <mergeCell ref="A29:A30"/>
    <mergeCell ref="B29:B30"/>
    <mergeCell ref="D29:D30"/>
    <mergeCell ref="A2:A3"/>
    <mergeCell ref="B2:B3"/>
    <mergeCell ref="C2:C3"/>
    <mergeCell ref="D2:D3"/>
    <mergeCell ref="C4:C5"/>
    <mergeCell ref="C6:C7"/>
    <mergeCell ref="B7:B8"/>
    <mergeCell ref="B17:B18"/>
    <mergeCell ref="D27:D28"/>
    <mergeCell ref="E31:E32"/>
    <mergeCell ref="A33:A34"/>
    <mergeCell ref="B33:B34"/>
    <mergeCell ref="D33:D34"/>
    <mergeCell ref="E33:E34"/>
    <mergeCell ref="C32:C33"/>
    <mergeCell ref="A31:A32"/>
    <mergeCell ref="B31:B32"/>
    <mergeCell ref="D31:D32"/>
    <mergeCell ref="H29:H30"/>
    <mergeCell ref="G29:G30"/>
    <mergeCell ref="H31:H32"/>
    <mergeCell ref="F27:F28"/>
    <mergeCell ref="G27:G28"/>
    <mergeCell ref="H35:H36"/>
    <mergeCell ref="F31:F32"/>
    <mergeCell ref="G31:G32"/>
    <mergeCell ref="H27:H28"/>
    <mergeCell ref="H37:H38"/>
    <mergeCell ref="F37:F38"/>
    <mergeCell ref="H33:H34"/>
    <mergeCell ref="F33:F34"/>
    <mergeCell ref="G33:G34"/>
    <mergeCell ref="G35:G36"/>
    <mergeCell ref="F35:F36"/>
    <mergeCell ref="G37:G38"/>
    <mergeCell ref="B35:B36"/>
    <mergeCell ref="D35:D36"/>
    <mergeCell ref="C38:C39"/>
    <mergeCell ref="E37:E38"/>
    <mergeCell ref="E39:E40"/>
    <mergeCell ref="C36:C37"/>
    <mergeCell ref="E35:E36"/>
    <mergeCell ref="F39:F40"/>
    <mergeCell ref="B45:B46"/>
    <mergeCell ref="D45:D46"/>
    <mergeCell ref="E41:E42"/>
    <mergeCell ref="F41:F42"/>
    <mergeCell ref="E45:E46"/>
    <mergeCell ref="F45:F46"/>
    <mergeCell ref="A39:A40"/>
    <mergeCell ref="B39:B40"/>
    <mergeCell ref="D39:D40"/>
    <mergeCell ref="A45:A46"/>
    <mergeCell ref="B41:B42"/>
    <mergeCell ref="D41:D42"/>
    <mergeCell ref="A37:A38"/>
    <mergeCell ref="B37:B38"/>
    <mergeCell ref="D37:D38"/>
    <mergeCell ref="C40:C41"/>
    <mergeCell ref="A41:A42"/>
    <mergeCell ref="C42:C43"/>
    <mergeCell ref="A43:A44"/>
    <mergeCell ref="B43:B44"/>
    <mergeCell ref="D43:D44"/>
    <mergeCell ref="C44:C45"/>
    <mergeCell ref="A51:A52"/>
    <mergeCell ref="B51:B52"/>
    <mergeCell ref="E43:E44"/>
    <mergeCell ref="F43:F44"/>
    <mergeCell ref="F47:F48"/>
    <mergeCell ref="C52:C53"/>
    <mergeCell ref="C46:C47"/>
    <mergeCell ref="A47:A48"/>
    <mergeCell ref="E47:E48"/>
    <mergeCell ref="B47:B48"/>
    <mergeCell ref="G49:G50"/>
    <mergeCell ref="E49:E50"/>
    <mergeCell ref="H47:H48"/>
    <mergeCell ref="H49:H50"/>
    <mergeCell ref="D49:D50"/>
    <mergeCell ref="D51:D52"/>
    <mergeCell ref="F49:F50"/>
    <mergeCell ref="D47:D48"/>
    <mergeCell ref="C50:C51"/>
    <mergeCell ref="G47:G48"/>
    <mergeCell ref="A49:A50"/>
    <mergeCell ref="B49:B50"/>
    <mergeCell ref="C48:C49"/>
    <mergeCell ref="F55:F56"/>
    <mergeCell ref="E51:E52"/>
    <mergeCell ref="C54:C55"/>
    <mergeCell ref="B53:B54"/>
    <mergeCell ref="D53:D54"/>
    <mergeCell ref="E53:E54"/>
    <mergeCell ref="F53:F54"/>
    <mergeCell ref="E55:E56"/>
    <mergeCell ref="F51:F52"/>
    <mergeCell ref="G55:G56"/>
    <mergeCell ref="H55:H56"/>
    <mergeCell ref="H51:H52"/>
    <mergeCell ref="G51:G52"/>
    <mergeCell ref="A53:A54"/>
    <mergeCell ref="H57:H58"/>
    <mergeCell ref="C58:C59"/>
    <mergeCell ref="A59:A60"/>
    <mergeCell ref="B59:B60"/>
    <mergeCell ref="D59:D60"/>
    <mergeCell ref="E59:E60"/>
    <mergeCell ref="F59:F60"/>
    <mergeCell ref="G59:G60"/>
    <mergeCell ref="C56:C57"/>
    <mergeCell ref="G57:G58"/>
    <mergeCell ref="A57:A58"/>
    <mergeCell ref="B57:B58"/>
    <mergeCell ref="D57:D58"/>
    <mergeCell ref="E57:E58"/>
    <mergeCell ref="F57:F58"/>
    <mergeCell ref="A67:A68"/>
    <mergeCell ref="B67:B68"/>
    <mergeCell ref="D67:D68"/>
    <mergeCell ref="D63:D64"/>
    <mergeCell ref="A63:A64"/>
    <mergeCell ref="B63:B64"/>
    <mergeCell ref="A65:A66"/>
    <mergeCell ref="B65:B66"/>
    <mergeCell ref="A61:A62"/>
    <mergeCell ref="B61:B62"/>
    <mergeCell ref="D61:D62"/>
    <mergeCell ref="A55:A56"/>
    <mergeCell ref="B55:B56"/>
    <mergeCell ref="D55:D56"/>
    <mergeCell ref="G63:G64"/>
    <mergeCell ref="C62:C63"/>
    <mergeCell ref="E61:E62"/>
    <mergeCell ref="F61:F62"/>
    <mergeCell ref="F63:F64"/>
    <mergeCell ref="G61:G62"/>
    <mergeCell ref="F65:F66"/>
    <mergeCell ref="E67:E68"/>
    <mergeCell ref="C68:C69"/>
    <mergeCell ref="C66:C67"/>
    <mergeCell ref="D69:D70"/>
    <mergeCell ref="E69:E70"/>
    <mergeCell ref="F69:F70"/>
    <mergeCell ref="C70:C71"/>
    <mergeCell ref="H61:H62"/>
    <mergeCell ref="C60:C61"/>
    <mergeCell ref="E63:E64"/>
    <mergeCell ref="H63:H64"/>
    <mergeCell ref="H59:H60"/>
    <mergeCell ref="C64:C65"/>
    <mergeCell ref="H65:H66"/>
    <mergeCell ref="D65:D66"/>
    <mergeCell ref="G65:G66"/>
    <mergeCell ref="E65:E66"/>
    <mergeCell ref="E73:E74"/>
    <mergeCell ref="F67:F68"/>
    <mergeCell ref="G67:G68"/>
    <mergeCell ref="H67:H68"/>
    <mergeCell ref="H71:H72"/>
    <mergeCell ref="H69:H70"/>
    <mergeCell ref="G69:G70"/>
    <mergeCell ref="F73:F74"/>
    <mergeCell ref="G73:G74"/>
    <mergeCell ref="H73:H74"/>
    <mergeCell ref="B69:B70"/>
    <mergeCell ref="D73:D74"/>
    <mergeCell ref="A71:A72"/>
    <mergeCell ref="B71:B72"/>
    <mergeCell ref="C72:C73"/>
    <mergeCell ref="C74:C75"/>
    <mergeCell ref="B73:B74"/>
    <mergeCell ref="A69:A70"/>
    <mergeCell ref="A73:A74"/>
    <mergeCell ref="B75:B76"/>
    <mergeCell ref="G79:G80"/>
    <mergeCell ref="E75:E76"/>
    <mergeCell ref="F75:F76"/>
    <mergeCell ref="H75:H76"/>
    <mergeCell ref="H77:H78"/>
    <mergeCell ref="G75:G76"/>
    <mergeCell ref="H79:H80"/>
    <mergeCell ref="E77:E78"/>
    <mergeCell ref="F77:F78"/>
    <mergeCell ref="A75:A76"/>
    <mergeCell ref="E79:E80"/>
    <mergeCell ref="F79:F80"/>
    <mergeCell ref="C76:C77"/>
    <mergeCell ref="A77:A78"/>
    <mergeCell ref="B77:B78"/>
    <mergeCell ref="D77:D78"/>
    <mergeCell ref="D207:D208"/>
    <mergeCell ref="D75:D76"/>
    <mergeCell ref="G77:G78"/>
    <mergeCell ref="C78:C79"/>
    <mergeCell ref="C208:C209"/>
    <mergeCell ref="D209:D210"/>
    <mergeCell ref="A176:G176"/>
    <mergeCell ref="A207:A208"/>
    <mergeCell ref="A209:A210"/>
    <mergeCell ref="G207:G208"/>
    <mergeCell ref="G71:G72"/>
    <mergeCell ref="D71:D72"/>
    <mergeCell ref="E71:E72"/>
    <mergeCell ref="F71:F72"/>
    <mergeCell ref="B205:B206"/>
    <mergeCell ref="A217:A218"/>
    <mergeCell ref="B213:B214"/>
    <mergeCell ref="B215:B216"/>
    <mergeCell ref="B217:B218"/>
    <mergeCell ref="B209:B210"/>
    <mergeCell ref="A213:A214"/>
    <mergeCell ref="A215:A216"/>
    <mergeCell ref="C210:C211"/>
    <mergeCell ref="B207:B208"/>
    <mergeCell ref="C206:C207"/>
    <mergeCell ref="B239:B240"/>
    <mergeCell ref="B223:B224"/>
    <mergeCell ref="B225:B226"/>
    <mergeCell ref="B227:B228"/>
    <mergeCell ref="B229:B230"/>
    <mergeCell ref="B233:B234"/>
    <mergeCell ref="B235:B236"/>
    <mergeCell ref="B237:B238"/>
    <mergeCell ref="B221:B222"/>
    <mergeCell ref="C212:C213"/>
    <mergeCell ref="C214:C215"/>
    <mergeCell ref="C216:C217"/>
    <mergeCell ref="C218:C219"/>
    <mergeCell ref="B211:B212"/>
    <mergeCell ref="B219:B220"/>
    <mergeCell ref="B251:B252"/>
    <mergeCell ref="B253:B254"/>
    <mergeCell ref="C230:C231"/>
    <mergeCell ref="C232:C233"/>
    <mergeCell ref="C234:C235"/>
    <mergeCell ref="C236:C237"/>
    <mergeCell ref="B241:B242"/>
    <mergeCell ref="B243:B244"/>
    <mergeCell ref="B245:B246"/>
    <mergeCell ref="B231:B232"/>
    <mergeCell ref="C220:C221"/>
    <mergeCell ref="C246:C247"/>
    <mergeCell ref="C248:C249"/>
    <mergeCell ref="C250:C251"/>
    <mergeCell ref="C238:C239"/>
    <mergeCell ref="C240:C241"/>
    <mergeCell ref="C242:C243"/>
    <mergeCell ref="C222:C223"/>
    <mergeCell ref="C224:C225"/>
    <mergeCell ref="C226:C227"/>
    <mergeCell ref="C256:C257"/>
    <mergeCell ref="C244:C245"/>
    <mergeCell ref="C252:C253"/>
    <mergeCell ref="C228:C229"/>
    <mergeCell ref="D219:D220"/>
    <mergeCell ref="D221:D222"/>
    <mergeCell ref="D241:D242"/>
    <mergeCell ref="D227:D228"/>
    <mergeCell ref="D225:D226"/>
    <mergeCell ref="D211:D212"/>
    <mergeCell ref="D213:D214"/>
    <mergeCell ref="D215:D216"/>
    <mergeCell ref="D217:D218"/>
    <mergeCell ref="C262:C263"/>
    <mergeCell ref="C264:C265"/>
    <mergeCell ref="D229:D230"/>
    <mergeCell ref="D231:D232"/>
    <mergeCell ref="D233:D234"/>
    <mergeCell ref="D223:D224"/>
    <mergeCell ref="D235:D236"/>
    <mergeCell ref="D243:D244"/>
    <mergeCell ref="C260:C261"/>
    <mergeCell ref="C254:C255"/>
    <mergeCell ref="C258:C259"/>
    <mergeCell ref="D251:D252"/>
    <mergeCell ref="D253:D254"/>
    <mergeCell ref="D271:D272"/>
    <mergeCell ref="D245:D246"/>
    <mergeCell ref="D247:D248"/>
    <mergeCell ref="D249:D250"/>
    <mergeCell ref="D257:D258"/>
    <mergeCell ref="C266:C267"/>
    <mergeCell ref="D267:D268"/>
    <mergeCell ref="C268:C269"/>
    <mergeCell ref="F217:F218"/>
    <mergeCell ref="D273:D274"/>
    <mergeCell ref="D259:D260"/>
    <mergeCell ref="D261:D262"/>
    <mergeCell ref="D263:D264"/>
    <mergeCell ref="D265:D266"/>
    <mergeCell ref="D237:D238"/>
    <mergeCell ref="D239:D240"/>
    <mergeCell ref="D255:D256"/>
    <mergeCell ref="D269:D270"/>
    <mergeCell ref="E207:E208"/>
    <mergeCell ref="F207:F208"/>
    <mergeCell ref="E209:E210"/>
    <mergeCell ref="F209:F210"/>
    <mergeCell ref="E221:E222"/>
    <mergeCell ref="F221:F222"/>
    <mergeCell ref="E213:E214"/>
    <mergeCell ref="F213:F214"/>
    <mergeCell ref="E215:E216"/>
    <mergeCell ref="F215:F216"/>
    <mergeCell ref="F233:F234"/>
    <mergeCell ref="E231:E232"/>
    <mergeCell ref="F231:F232"/>
    <mergeCell ref="E219:E220"/>
    <mergeCell ref="F219:F220"/>
    <mergeCell ref="E211:E212"/>
    <mergeCell ref="F211:F212"/>
    <mergeCell ref="E223:E224"/>
    <mergeCell ref="F223:F224"/>
    <mergeCell ref="E217:E218"/>
    <mergeCell ref="F241:F242"/>
    <mergeCell ref="E237:E238"/>
    <mergeCell ref="F237:F238"/>
    <mergeCell ref="E225:E226"/>
    <mergeCell ref="F225:F226"/>
    <mergeCell ref="E227:E228"/>
    <mergeCell ref="F227:F228"/>
    <mergeCell ref="E229:E230"/>
    <mergeCell ref="F229:F230"/>
    <mergeCell ref="E233:E234"/>
    <mergeCell ref="E251:E252"/>
    <mergeCell ref="F251:F252"/>
    <mergeCell ref="E253:E254"/>
    <mergeCell ref="E255:E256"/>
    <mergeCell ref="F255:F256"/>
    <mergeCell ref="E235:E236"/>
    <mergeCell ref="F235:F236"/>
    <mergeCell ref="E239:E240"/>
    <mergeCell ref="F239:F240"/>
    <mergeCell ref="E241:E242"/>
    <mergeCell ref="E243:E244"/>
    <mergeCell ref="F243:F244"/>
    <mergeCell ref="E245:E246"/>
    <mergeCell ref="F245:F246"/>
    <mergeCell ref="E247:E248"/>
    <mergeCell ref="F247:F248"/>
    <mergeCell ref="G213:G214"/>
    <mergeCell ref="H213:H214"/>
    <mergeCell ref="G215:G216"/>
    <mergeCell ref="G223:G224"/>
    <mergeCell ref="H223:H224"/>
    <mergeCell ref="G225:G226"/>
    <mergeCell ref="E273:E274"/>
    <mergeCell ref="F273:F274"/>
    <mergeCell ref="E267:E268"/>
    <mergeCell ref="F267:F268"/>
    <mergeCell ref="E269:E270"/>
    <mergeCell ref="E249:E250"/>
    <mergeCell ref="F249:F250"/>
    <mergeCell ref="E271:E272"/>
    <mergeCell ref="E259:E260"/>
    <mergeCell ref="F259:F260"/>
    <mergeCell ref="F263:F264"/>
    <mergeCell ref="E265:E266"/>
    <mergeCell ref="E257:E258"/>
    <mergeCell ref="G235:G236"/>
    <mergeCell ref="H235:H236"/>
    <mergeCell ref="G241:G242"/>
    <mergeCell ref="H241:H242"/>
    <mergeCell ref="E261:E262"/>
    <mergeCell ref="F261:F262"/>
    <mergeCell ref="E263:E264"/>
    <mergeCell ref="H215:H216"/>
    <mergeCell ref="G217:G218"/>
    <mergeCell ref="H217:H218"/>
    <mergeCell ref="F269:F270"/>
    <mergeCell ref="G219:G220"/>
    <mergeCell ref="H219:H220"/>
    <mergeCell ref="F257:F258"/>
    <mergeCell ref="F265:F266"/>
    <mergeCell ref="F253:F254"/>
    <mergeCell ref="H233:H234"/>
    <mergeCell ref="H207:H208"/>
    <mergeCell ref="G209:G210"/>
    <mergeCell ref="H209:H210"/>
    <mergeCell ref="G211:G212"/>
    <mergeCell ref="H211:H212"/>
    <mergeCell ref="G243:G244"/>
    <mergeCell ref="H243:H244"/>
    <mergeCell ref="G231:G232"/>
    <mergeCell ref="H231:H232"/>
    <mergeCell ref="G233:G234"/>
    <mergeCell ref="G221:G222"/>
    <mergeCell ref="H221:H222"/>
    <mergeCell ref="G227:G228"/>
    <mergeCell ref="H227:H228"/>
    <mergeCell ref="G237:G238"/>
    <mergeCell ref="H237:H238"/>
    <mergeCell ref="H225:H226"/>
    <mergeCell ref="G229:G230"/>
    <mergeCell ref="H229:H230"/>
    <mergeCell ref="G239:G240"/>
    <mergeCell ref="H239:H240"/>
    <mergeCell ref="G251:G252"/>
    <mergeCell ref="H251:H252"/>
    <mergeCell ref="G249:G250"/>
    <mergeCell ref="H249:H250"/>
    <mergeCell ref="G245:G246"/>
    <mergeCell ref="H245:H246"/>
    <mergeCell ref="G247:G248"/>
    <mergeCell ref="H247:H248"/>
    <mergeCell ref="G267:G268"/>
    <mergeCell ref="H267:H268"/>
    <mergeCell ref="G253:G254"/>
    <mergeCell ref="H253:H254"/>
    <mergeCell ref="G255:G256"/>
    <mergeCell ref="H255:H256"/>
    <mergeCell ref="G257:G258"/>
    <mergeCell ref="H257:H258"/>
    <mergeCell ref="G263:G264"/>
    <mergeCell ref="H263:H264"/>
    <mergeCell ref="G265:G266"/>
    <mergeCell ref="H265:H266"/>
    <mergeCell ref="G259:G260"/>
    <mergeCell ref="H259:H260"/>
    <mergeCell ref="G261:G262"/>
    <mergeCell ref="H261:H262"/>
    <mergeCell ref="A279:H279"/>
    <mergeCell ref="G273:G274"/>
    <mergeCell ref="H273:H274"/>
    <mergeCell ref="G269:G270"/>
    <mergeCell ref="H269:H270"/>
    <mergeCell ref="G271:G272"/>
    <mergeCell ref="H271:H272"/>
    <mergeCell ref="F271:F272"/>
    <mergeCell ref="C272:C273"/>
    <mergeCell ref="C270:C27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1"/>
  <sheetViews>
    <sheetView view="pageBreakPreview" zoomScaleSheetLayoutView="100" workbookViewId="0" topLeftCell="A1">
      <selection activeCell="L13" sqref="L13"/>
    </sheetView>
  </sheetViews>
  <sheetFormatPr defaultColWidth="9.140625" defaultRowHeight="15"/>
  <cols>
    <col min="1" max="1" width="3.421875" style="9" customWidth="1"/>
    <col min="2" max="2" width="18.8515625" style="9" customWidth="1"/>
    <col min="3" max="4" width="7.421875" style="9" customWidth="1"/>
    <col min="5" max="5" width="20.421875" style="9" customWidth="1"/>
    <col min="6" max="6" width="21.00390625" style="9" customWidth="1"/>
    <col min="7" max="16384" width="9.140625" style="9" customWidth="1"/>
  </cols>
  <sheetData>
    <row r="1" spans="1:6" ht="22.5" customHeight="1">
      <c r="A1" s="69" t="s">
        <v>216</v>
      </c>
      <c r="B1" s="69"/>
      <c r="C1" s="69"/>
      <c r="D1" s="69"/>
      <c r="E1" s="69"/>
      <c r="F1" s="69"/>
    </row>
    <row r="2" spans="1:6" ht="33.75" customHeight="1">
      <c r="A2" s="70" t="s">
        <v>215</v>
      </c>
      <c r="B2" s="69"/>
      <c r="C2" s="69"/>
      <c r="D2" s="69"/>
      <c r="E2" s="69"/>
      <c r="F2" s="69"/>
    </row>
    <row r="3" ht="10.5" customHeight="1"/>
    <row r="4" spans="1:6" ht="36" customHeight="1">
      <c r="A4" s="71" t="s">
        <v>4</v>
      </c>
      <c r="B4" s="72" t="s">
        <v>0</v>
      </c>
      <c r="C4" s="74" t="s">
        <v>199</v>
      </c>
      <c r="D4" s="74" t="s">
        <v>200</v>
      </c>
      <c r="E4" s="76" t="s">
        <v>201</v>
      </c>
      <c r="F4" s="76" t="s">
        <v>211</v>
      </c>
    </row>
    <row r="5" spans="1:6" ht="78.75" customHeight="1">
      <c r="A5" s="71"/>
      <c r="B5" s="73"/>
      <c r="C5" s="75"/>
      <c r="D5" s="75"/>
      <c r="E5" s="77"/>
      <c r="F5" s="77"/>
    </row>
    <row r="6" spans="1:6" ht="18" customHeight="1">
      <c r="A6" s="11">
        <v>1</v>
      </c>
      <c r="B6" s="15">
        <v>2</v>
      </c>
      <c r="C6" s="16">
        <v>3</v>
      </c>
      <c r="D6" s="16">
        <v>4</v>
      </c>
      <c r="E6" s="12">
        <v>5</v>
      </c>
      <c r="F6" s="12">
        <v>6</v>
      </c>
    </row>
    <row r="7" spans="1:6" ht="24.75" customHeight="1">
      <c r="A7" s="11">
        <v>1</v>
      </c>
      <c r="B7" s="42" t="s">
        <v>187</v>
      </c>
      <c r="C7" s="16">
        <v>700</v>
      </c>
      <c r="D7" s="12">
        <v>6</v>
      </c>
      <c r="E7" s="12">
        <v>1470</v>
      </c>
      <c r="F7" s="12">
        <v>630</v>
      </c>
    </row>
    <row r="8" spans="1:6" ht="30" customHeight="1">
      <c r="A8" s="11">
        <v>2</v>
      </c>
      <c r="B8" s="43" t="s">
        <v>188</v>
      </c>
      <c r="C8" s="12">
        <v>320</v>
      </c>
      <c r="D8" s="12">
        <v>6</v>
      </c>
      <c r="E8" s="13">
        <v>580</v>
      </c>
      <c r="F8" s="13">
        <v>380</v>
      </c>
    </row>
    <row r="9" spans="1:6" ht="30" customHeight="1">
      <c r="A9" s="11">
        <v>3</v>
      </c>
      <c r="B9" s="43" t="s">
        <v>189</v>
      </c>
      <c r="C9" s="12">
        <v>160</v>
      </c>
      <c r="D9" s="12">
        <v>6</v>
      </c>
      <c r="E9" s="14">
        <v>320</v>
      </c>
      <c r="F9" s="14">
        <v>1120</v>
      </c>
    </row>
    <row r="10" spans="1:6" ht="30" customHeight="1">
      <c r="A10" s="11">
        <v>4</v>
      </c>
      <c r="B10" s="43" t="s">
        <v>190</v>
      </c>
      <c r="C10" s="12">
        <v>100</v>
      </c>
      <c r="D10" s="12">
        <v>6</v>
      </c>
      <c r="E10" s="13">
        <v>250</v>
      </c>
      <c r="F10" s="13">
        <v>50</v>
      </c>
    </row>
    <row r="11" spans="1:6" ht="30" customHeight="1">
      <c r="A11" s="11"/>
      <c r="B11" s="47" t="s">
        <v>2</v>
      </c>
      <c r="C11" s="12"/>
      <c r="D11" s="12"/>
      <c r="E11" s="14">
        <f>SUM(E7:E10)</f>
        <v>2620</v>
      </c>
      <c r="F11" s="14">
        <f>SUM(F7:F10)</f>
        <v>2180</v>
      </c>
    </row>
    <row r="12" ht="8.25" customHeight="1"/>
  </sheetData>
  <sheetProtection/>
  <mergeCells count="8">
    <mergeCell ref="A1:F1"/>
    <mergeCell ref="A2:F2"/>
    <mergeCell ref="A4:A5"/>
    <mergeCell ref="B4:B5"/>
    <mergeCell ref="C4:C5"/>
    <mergeCell ref="D4:D5"/>
    <mergeCell ref="F4:F5"/>
    <mergeCell ref="E4:E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view="pageBreakPreview" zoomScaleSheetLayoutView="100" zoomScalePageLayoutView="0" workbookViewId="0" topLeftCell="A4">
      <selection activeCell="E18" sqref="E18"/>
    </sheetView>
  </sheetViews>
  <sheetFormatPr defaultColWidth="9.140625" defaultRowHeight="15"/>
  <cols>
    <col min="1" max="1" width="2.8515625" style="1" customWidth="1"/>
    <col min="2" max="2" width="9.8515625" style="0" customWidth="1"/>
    <col min="3" max="3" width="7.8515625" style="0" customWidth="1"/>
    <col min="4" max="4" width="12.7109375" style="0" customWidth="1"/>
    <col min="5" max="5" width="16.8515625" style="0" customWidth="1"/>
    <col min="6" max="6" width="10.140625" style="0" customWidth="1"/>
    <col min="7" max="7" width="7.8515625" style="0" customWidth="1"/>
    <col min="8" max="9" width="8.140625" style="0" customWidth="1"/>
    <col min="10" max="10" width="8.421875" style="0" customWidth="1"/>
    <col min="11" max="11" width="8.140625" style="0" customWidth="1"/>
    <col min="12" max="12" width="14.421875" style="0" customWidth="1"/>
    <col min="14" max="14" width="44.28125" style="0" customWidth="1"/>
  </cols>
  <sheetData>
    <row r="1" spans="1:12" ht="46.5" customHeight="1">
      <c r="A1" s="78" t="s">
        <v>220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61.25" customHeight="1">
      <c r="A2" s="35" t="s">
        <v>4</v>
      </c>
      <c r="B2" s="45" t="s">
        <v>0</v>
      </c>
      <c r="C2" s="36" t="s">
        <v>205</v>
      </c>
      <c r="D2" s="36" t="s">
        <v>191</v>
      </c>
      <c r="E2" s="36" t="s">
        <v>207</v>
      </c>
      <c r="F2" s="27" t="s">
        <v>9</v>
      </c>
      <c r="G2" s="36" t="s">
        <v>209</v>
      </c>
      <c r="H2" s="36" t="s">
        <v>210</v>
      </c>
      <c r="I2" s="36" t="s">
        <v>217</v>
      </c>
      <c r="J2" s="36" t="s">
        <v>14</v>
      </c>
      <c r="K2" s="36" t="s">
        <v>15</v>
      </c>
      <c r="L2" s="36" t="s">
        <v>212</v>
      </c>
    </row>
    <row r="3" spans="1:12" ht="18.75" customHeight="1">
      <c r="A3" s="35"/>
      <c r="B3" s="35" t="s">
        <v>8</v>
      </c>
      <c r="C3" s="28" t="s">
        <v>1</v>
      </c>
      <c r="D3" s="28" t="s">
        <v>31</v>
      </c>
      <c r="E3" s="28" t="s">
        <v>31</v>
      </c>
      <c r="F3" s="28" t="s">
        <v>31</v>
      </c>
      <c r="G3" s="28" t="s">
        <v>16</v>
      </c>
      <c r="H3" s="28" t="s">
        <v>16</v>
      </c>
      <c r="I3" s="28" t="s">
        <v>16</v>
      </c>
      <c r="J3" s="28" t="s">
        <v>17</v>
      </c>
      <c r="K3" s="28" t="s">
        <v>31</v>
      </c>
      <c r="L3" s="28" t="s">
        <v>31</v>
      </c>
    </row>
    <row r="4" spans="1:12" ht="15">
      <c r="A4" s="37">
        <v>1</v>
      </c>
      <c r="B4" s="38">
        <v>2</v>
      </c>
      <c r="C4" s="38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</row>
    <row r="5" spans="1:14" ht="24" customHeight="1">
      <c r="A5" s="39">
        <v>1</v>
      </c>
      <c r="B5" s="27" t="s">
        <v>89</v>
      </c>
      <c r="C5" s="28" t="s">
        <v>33</v>
      </c>
      <c r="D5" s="44" t="s">
        <v>193</v>
      </c>
      <c r="E5" s="40">
        <v>25</v>
      </c>
      <c r="F5" s="40">
        <v>5</v>
      </c>
      <c r="G5" s="41">
        <v>9</v>
      </c>
      <c r="H5" s="41">
        <v>9</v>
      </c>
      <c r="I5" s="41">
        <v>4</v>
      </c>
      <c r="J5" s="41">
        <f>(H5*12.8*0.05)+(G5*17.5*0.05)+(I5*44.3*0.05)</f>
        <v>22.495</v>
      </c>
      <c r="K5" s="41">
        <f>G5*2+H5*1.5+I5*3</f>
        <v>43.5</v>
      </c>
      <c r="L5" s="40">
        <v>41</v>
      </c>
      <c r="N5" s="51"/>
    </row>
    <row r="6" spans="1:12" ht="24" customHeight="1">
      <c r="A6" s="39">
        <v>2</v>
      </c>
      <c r="B6" s="27" t="s">
        <v>91</v>
      </c>
      <c r="C6" s="28" t="s">
        <v>34</v>
      </c>
      <c r="D6" s="44" t="s">
        <v>192</v>
      </c>
      <c r="E6" s="40">
        <v>720</v>
      </c>
      <c r="F6" s="40">
        <v>20</v>
      </c>
      <c r="G6" s="41">
        <v>234</v>
      </c>
      <c r="H6" s="41">
        <v>156</v>
      </c>
      <c r="I6" s="41">
        <v>78</v>
      </c>
      <c r="J6" s="41">
        <f aca="true" t="shared" si="0" ref="J6:J12">(H6*12.8*0.05)+(G6*17.5*0.05)+(I6*44.3*0.05)</f>
        <v>477.36</v>
      </c>
      <c r="K6" s="41">
        <f aca="true" t="shared" si="1" ref="K6:K12">G6*2+H6*1.5+I6*3</f>
        <v>936</v>
      </c>
      <c r="L6" s="40">
        <f>580*2</f>
        <v>1160</v>
      </c>
    </row>
    <row r="7" spans="1:12" ht="24" customHeight="1">
      <c r="A7" s="39">
        <v>3</v>
      </c>
      <c r="B7" s="27" t="s">
        <v>90</v>
      </c>
      <c r="C7" s="28" t="s">
        <v>35</v>
      </c>
      <c r="D7" s="44" t="s">
        <v>194</v>
      </c>
      <c r="E7" s="40">
        <v>15</v>
      </c>
      <c r="F7" s="40">
        <v>3</v>
      </c>
      <c r="G7" s="41">
        <v>6</v>
      </c>
      <c r="H7" s="41">
        <v>4</v>
      </c>
      <c r="I7" s="41">
        <v>2</v>
      </c>
      <c r="J7" s="41">
        <f t="shared" si="0"/>
        <v>12.24</v>
      </c>
      <c r="K7" s="41">
        <f t="shared" si="1"/>
        <v>24</v>
      </c>
      <c r="L7" s="40">
        <v>30</v>
      </c>
    </row>
    <row r="8" spans="1:12" ht="24" customHeight="1">
      <c r="A8" s="39">
        <v>4</v>
      </c>
      <c r="B8" s="27" t="s">
        <v>120</v>
      </c>
      <c r="C8" s="28" t="s">
        <v>36</v>
      </c>
      <c r="D8" s="44" t="s">
        <v>195</v>
      </c>
      <c r="E8" s="40">
        <v>1000</v>
      </c>
      <c r="F8" s="40">
        <v>40</v>
      </c>
      <c r="G8" s="41">
        <v>339</v>
      </c>
      <c r="H8" s="41">
        <v>226</v>
      </c>
      <c r="I8" s="41">
        <v>113</v>
      </c>
      <c r="J8" s="41">
        <f t="shared" si="0"/>
        <v>691.56</v>
      </c>
      <c r="K8" s="41">
        <f t="shared" si="1"/>
        <v>1356</v>
      </c>
      <c r="L8" s="40">
        <v>780</v>
      </c>
    </row>
    <row r="9" spans="1:12" ht="24" customHeight="1">
      <c r="A9" s="39">
        <v>5</v>
      </c>
      <c r="B9" s="27" t="s">
        <v>121</v>
      </c>
      <c r="C9" s="28" t="s">
        <v>122</v>
      </c>
      <c r="D9" s="44" t="s">
        <v>196</v>
      </c>
      <c r="E9" s="40">
        <v>140</v>
      </c>
      <c r="F9" s="40">
        <v>15</v>
      </c>
      <c r="G9" s="41">
        <f>30+30+15</f>
        <v>75</v>
      </c>
      <c r="H9" s="41">
        <v>15</v>
      </c>
      <c r="I9" s="41"/>
      <c r="J9" s="41">
        <f>(H9*12.8*0.05)+(G9*17.5*0.05)</f>
        <v>75.225</v>
      </c>
      <c r="K9" s="41">
        <f>G9*2+H9*1.5</f>
        <v>172.5</v>
      </c>
      <c r="L9" s="40">
        <v>75</v>
      </c>
    </row>
    <row r="10" spans="1:12" ht="24" customHeight="1">
      <c r="A10" s="39">
        <v>6</v>
      </c>
      <c r="B10" s="27" t="s">
        <v>124</v>
      </c>
      <c r="C10" s="28" t="s">
        <v>125</v>
      </c>
      <c r="D10" s="44" t="s">
        <v>197</v>
      </c>
      <c r="E10" s="40">
        <v>1120</v>
      </c>
      <c r="F10" s="40">
        <v>40</v>
      </c>
      <c r="G10" s="41">
        <v>414</v>
      </c>
      <c r="H10" s="41">
        <v>276</v>
      </c>
      <c r="I10" s="41">
        <v>138</v>
      </c>
      <c r="J10" s="41">
        <f t="shared" si="0"/>
        <v>844.56</v>
      </c>
      <c r="K10" s="41">
        <f t="shared" si="1"/>
        <v>1656</v>
      </c>
      <c r="L10" s="40">
        <f>460*2.4</f>
        <v>1104</v>
      </c>
    </row>
    <row r="11" spans="1:12" ht="29.25" customHeight="1">
      <c r="A11" s="39">
        <v>7</v>
      </c>
      <c r="B11" s="27" t="s">
        <v>186</v>
      </c>
      <c r="C11" s="28" t="s">
        <v>126</v>
      </c>
      <c r="D11" s="44" t="s">
        <v>198</v>
      </c>
      <c r="E11" s="40">
        <v>350</v>
      </c>
      <c r="F11" s="40">
        <v>15</v>
      </c>
      <c r="G11" s="41">
        <v>120</v>
      </c>
      <c r="H11" s="41">
        <v>80</v>
      </c>
      <c r="I11" s="41">
        <v>40</v>
      </c>
      <c r="J11" s="41">
        <f>(H11*12.8*0.05)+(G11*17.5*0.05)+(I11*44.3*0.05)</f>
        <v>244.8</v>
      </c>
      <c r="K11" s="41">
        <f t="shared" si="1"/>
        <v>480</v>
      </c>
      <c r="L11" s="40">
        <f>180*2</f>
        <v>360</v>
      </c>
    </row>
    <row r="12" spans="1:12" ht="31.5" customHeight="1">
      <c r="A12" s="39">
        <v>8</v>
      </c>
      <c r="B12" s="27" t="s">
        <v>129</v>
      </c>
      <c r="C12" s="28" t="s">
        <v>37</v>
      </c>
      <c r="D12" s="44">
        <v>320</v>
      </c>
      <c r="E12" s="40">
        <v>600</v>
      </c>
      <c r="F12" s="40">
        <v>25</v>
      </c>
      <c r="G12" s="41">
        <v>204</v>
      </c>
      <c r="H12" s="41">
        <v>136</v>
      </c>
      <c r="I12" s="41">
        <v>68</v>
      </c>
      <c r="J12" s="41">
        <f t="shared" si="0"/>
        <v>416.15999999999997</v>
      </c>
      <c r="K12" s="41">
        <f t="shared" si="1"/>
        <v>816</v>
      </c>
      <c r="L12" s="40">
        <f>350*3</f>
        <v>1050</v>
      </c>
    </row>
    <row r="13" spans="1:12" ht="18" customHeight="1">
      <c r="A13" s="35"/>
      <c r="B13" s="28" t="s">
        <v>2</v>
      </c>
      <c r="C13" s="28"/>
      <c r="D13" s="40">
        <v>2210</v>
      </c>
      <c r="E13" s="40">
        <f aca="true" t="shared" si="2" ref="E13:L13">SUM(E5:E12)</f>
        <v>3970</v>
      </c>
      <c r="F13" s="40">
        <f t="shared" si="2"/>
        <v>163</v>
      </c>
      <c r="G13" s="40">
        <f t="shared" si="2"/>
        <v>1401</v>
      </c>
      <c r="H13" s="40">
        <f t="shared" si="2"/>
        <v>902</v>
      </c>
      <c r="I13" s="40">
        <f>SUM(I5:I12)</f>
        <v>443</v>
      </c>
      <c r="J13" s="40">
        <f>SUM(J5:J12)</f>
        <v>2784.3999999999996</v>
      </c>
      <c r="K13" s="40">
        <f t="shared" si="2"/>
        <v>5484</v>
      </c>
      <c r="L13" s="40">
        <f t="shared" si="2"/>
        <v>4600</v>
      </c>
    </row>
    <row r="14" ht="3.75" customHeight="1"/>
    <row r="15" spans="1:12" ht="54.75" customHeight="1">
      <c r="A15" s="80" t="s">
        <v>218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</row>
    <row r="16" ht="3.75" customHeight="1"/>
  </sheetData>
  <sheetProtection/>
  <mergeCells count="2">
    <mergeCell ref="A1:L1"/>
    <mergeCell ref="A15:L1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tabSelected="1" view="pageBreakPreview" zoomScaleSheetLayoutView="100" workbookViewId="0" topLeftCell="A1">
      <selection activeCell="B4" sqref="B4"/>
    </sheetView>
  </sheetViews>
  <sheetFormatPr defaultColWidth="9.140625" defaultRowHeight="15"/>
  <cols>
    <col min="1" max="1" width="3.421875" style="1" customWidth="1"/>
    <col min="2" max="2" width="11.421875" style="0" customWidth="1"/>
    <col min="3" max="3" width="7.57421875" style="0" customWidth="1"/>
    <col min="4" max="4" width="12.7109375" style="0" customWidth="1"/>
    <col min="5" max="5" width="17.140625" style="0" customWidth="1"/>
    <col min="6" max="6" width="10.7109375" style="0" customWidth="1"/>
    <col min="7" max="7" width="10.57421875" style="0" customWidth="1"/>
    <col min="8" max="8" width="12.7109375" style="0" customWidth="1"/>
    <col min="9" max="9" width="8.421875" style="0" customWidth="1"/>
    <col min="10" max="10" width="9.140625" style="0" customWidth="1"/>
    <col min="11" max="11" width="14.57421875" style="0" customWidth="1"/>
    <col min="12" max="12" width="9.421875" style="0" customWidth="1"/>
    <col min="13" max="13" width="44.28125" style="0" customWidth="1"/>
  </cols>
  <sheetData>
    <row r="1" spans="1:12" ht="55.5" customHeight="1">
      <c r="A1" s="82" t="s">
        <v>214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158.25" customHeight="1">
      <c r="A2" s="8" t="s">
        <v>4</v>
      </c>
      <c r="B2" s="46" t="s">
        <v>0</v>
      </c>
      <c r="C2" s="36" t="s">
        <v>208</v>
      </c>
      <c r="D2" s="36" t="s">
        <v>191</v>
      </c>
      <c r="E2" s="36" t="s">
        <v>207</v>
      </c>
      <c r="F2" s="2" t="s">
        <v>9</v>
      </c>
      <c r="G2" s="10" t="s">
        <v>5</v>
      </c>
      <c r="H2" s="10" t="s">
        <v>12</v>
      </c>
      <c r="I2" s="10" t="s">
        <v>13</v>
      </c>
      <c r="J2" s="10" t="s">
        <v>3</v>
      </c>
      <c r="K2" s="36" t="s">
        <v>206</v>
      </c>
      <c r="L2" s="17" t="s">
        <v>29</v>
      </c>
    </row>
    <row r="3" spans="1:12" ht="18.75" customHeight="1">
      <c r="A3" s="8"/>
      <c r="B3" s="8" t="s">
        <v>8</v>
      </c>
      <c r="C3" s="3" t="s">
        <v>1</v>
      </c>
      <c r="D3" s="3" t="s">
        <v>31</v>
      </c>
      <c r="E3" s="3" t="s">
        <v>31</v>
      </c>
      <c r="F3" s="3" t="s">
        <v>31</v>
      </c>
      <c r="G3" s="3" t="s">
        <v>31</v>
      </c>
      <c r="H3" s="3" t="s">
        <v>31</v>
      </c>
      <c r="I3" s="3" t="s">
        <v>31</v>
      </c>
      <c r="J3" s="3" t="s">
        <v>32</v>
      </c>
      <c r="K3" s="3" t="s">
        <v>31</v>
      </c>
      <c r="L3" s="11" t="s">
        <v>1</v>
      </c>
    </row>
    <row r="4" spans="1:12" ht="23.25" customHeight="1">
      <c r="A4" s="4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>
        <v>8</v>
      </c>
      <c r="I4" s="7">
        <v>9</v>
      </c>
      <c r="J4" s="7">
        <v>10</v>
      </c>
      <c r="K4" s="7">
        <v>11</v>
      </c>
      <c r="L4" s="7">
        <v>12</v>
      </c>
    </row>
    <row r="5" spans="1:12" ht="24" customHeight="1">
      <c r="A5" s="5">
        <v>1</v>
      </c>
      <c r="B5" s="28" t="s">
        <v>117</v>
      </c>
      <c r="C5" s="3" t="s">
        <v>38</v>
      </c>
      <c r="D5" s="3" t="s">
        <v>202</v>
      </c>
      <c r="E5" s="6"/>
      <c r="F5" s="6"/>
      <c r="G5" s="6"/>
      <c r="H5" s="6"/>
      <c r="I5" s="6">
        <f>2.6*13.5</f>
        <v>35.1</v>
      </c>
      <c r="J5" s="6">
        <v>27</v>
      </c>
      <c r="K5" s="6"/>
      <c r="L5" s="11">
        <v>6</v>
      </c>
    </row>
    <row r="6" spans="1:12" ht="24" customHeight="1">
      <c r="A6" s="5">
        <v>2</v>
      </c>
      <c r="B6" s="28" t="s">
        <v>118</v>
      </c>
      <c r="C6" s="28" t="s">
        <v>119</v>
      </c>
      <c r="D6" s="28" t="s">
        <v>203</v>
      </c>
      <c r="E6" s="6">
        <v>80</v>
      </c>
      <c r="F6" s="6">
        <v>5</v>
      </c>
      <c r="G6" s="6">
        <v>14</v>
      </c>
      <c r="H6" s="6">
        <f>2.25*12</f>
        <v>27</v>
      </c>
      <c r="I6" s="6">
        <f>12*2.61</f>
        <v>31.32</v>
      </c>
      <c r="J6" s="6">
        <v>45</v>
      </c>
      <c r="K6" s="6">
        <v>97</v>
      </c>
      <c r="L6" s="11">
        <v>7</v>
      </c>
    </row>
    <row r="7" spans="1:12" ht="24" customHeight="1">
      <c r="A7" s="5">
        <v>3</v>
      </c>
      <c r="B7" s="28" t="s">
        <v>123</v>
      </c>
      <c r="C7" s="28" t="s">
        <v>119</v>
      </c>
      <c r="D7" s="28" t="s">
        <v>203</v>
      </c>
      <c r="E7" s="6">
        <v>170</v>
      </c>
      <c r="F7" s="6">
        <v>25</v>
      </c>
      <c r="G7" s="6">
        <v>14</v>
      </c>
      <c r="H7" s="6">
        <f>2.25*12</f>
        <v>27</v>
      </c>
      <c r="I7" s="6">
        <f>12*2.61</f>
        <v>31.32</v>
      </c>
      <c r="J7" s="6">
        <f>3.75*12</f>
        <v>45</v>
      </c>
      <c r="K7" s="6">
        <v>90</v>
      </c>
      <c r="L7" s="11">
        <v>7</v>
      </c>
    </row>
    <row r="8" spans="1:12" ht="24" customHeight="1">
      <c r="A8" s="5">
        <v>4</v>
      </c>
      <c r="B8" s="28" t="s">
        <v>127</v>
      </c>
      <c r="C8" s="28" t="s">
        <v>128</v>
      </c>
      <c r="D8" s="28" t="s">
        <v>203</v>
      </c>
      <c r="E8" s="6"/>
      <c r="F8" s="6"/>
      <c r="G8" s="6"/>
      <c r="H8" s="6">
        <v>10.1</v>
      </c>
      <c r="I8" s="6"/>
      <c r="J8" s="6"/>
      <c r="K8" s="6">
        <v>3</v>
      </c>
      <c r="L8" s="11"/>
    </row>
    <row r="9" spans="1:12" ht="21" customHeight="1">
      <c r="A9" s="8"/>
      <c r="B9" s="3" t="s">
        <v>2</v>
      </c>
      <c r="C9" s="3"/>
      <c r="D9" s="3" t="s">
        <v>204</v>
      </c>
      <c r="E9" s="6">
        <f aca="true" t="shared" si="0" ref="E9:L9">SUM(E5:E8)</f>
        <v>250</v>
      </c>
      <c r="F9" s="6">
        <f t="shared" si="0"/>
        <v>30</v>
      </c>
      <c r="G9" s="6">
        <f t="shared" si="0"/>
        <v>28</v>
      </c>
      <c r="H9" s="6">
        <f t="shared" si="0"/>
        <v>64.1</v>
      </c>
      <c r="I9" s="6">
        <f t="shared" si="0"/>
        <v>97.74000000000001</v>
      </c>
      <c r="J9" s="6">
        <f t="shared" si="0"/>
        <v>117</v>
      </c>
      <c r="K9" s="6">
        <f t="shared" si="0"/>
        <v>190</v>
      </c>
      <c r="L9" s="6">
        <f t="shared" si="0"/>
        <v>20</v>
      </c>
    </row>
    <row r="10" spans="1:12" ht="21" customHeight="1">
      <c r="A10" s="48"/>
      <c r="B10" s="49"/>
      <c r="C10" s="49"/>
      <c r="D10" s="49"/>
      <c r="E10" s="50"/>
      <c r="F10" s="50"/>
      <c r="G10" s="50"/>
      <c r="H10" s="50"/>
      <c r="I10" s="50"/>
      <c r="J10" s="50"/>
      <c r="K10" s="50"/>
      <c r="L10" s="50"/>
    </row>
    <row r="11" spans="1:12" ht="33.75" customHeight="1">
      <c r="A11" s="80" t="s">
        <v>213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</row>
  </sheetData>
  <sheetProtection/>
  <mergeCells count="2">
    <mergeCell ref="A1:L1"/>
    <mergeCell ref="A11:L11"/>
  </mergeCells>
  <printOptions/>
  <pageMargins left="0.7" right="0.7" top="0.75" bottom="0.75" header="0.3" footer="0.3"/>
  <pageSetup horizontalDpi="300" verticalDpi="3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</dc:creator>
  <cp:keywords/>
  <dc:description/>
  <cp:lastModifiedBy>User</cp:lastModifiedBy>
  <cp:lastPrinted>2014-06-09T07:17:12Z</cp:lastPrinted>
  <dcterms:created xsi:type="dcterms:W3CDTF">2013-05-09T15:20:42Z</dcterms:created>
  <dcterms:modified xsi:type="dcterms:W3CDTF">2014-06-13T13:01:23Z</dcterms:modified>
  <cp:category/>
  <cp:version/>
  <cp:contentType/>
  <cp:contentStatus/>
</cp:coreProperties>
</file>