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06" yWindow="360" windowWidth="15570" windowHeight="10485" activeTab="5"/>
  </bookViews>
  <sheets>
    <sheet name="krebs. mocul." sheetId="1" r:id="rId1"/>
    <sheet name="KIUVETEBI" sheetId="2" r:id="rId2"/>
    <sheet name="MILEBI" sheetId="3" r:id="rId3"/>
    <sheet name="MILIS MOWYOBA" sheetId="4" r:id="rId4"/>
    <sheet name="SAMOSI" sheetId="5" r:id="rId5"/>
    <sheet name="SHESASVLELI" sheetId="6" r:id="rId6"/>
  </sheets>
  <externalReferences>
    <externalReference r:id="rId9"/>
    <externalReference r:id="rId10"/>
    <externalReference r:id="rId11"/>
  </externalReferences>
  <definedNames>
    <definedName name="aaaa">#REF!</definedName>
    <definedName name="cxaura">#REF!</definedName>
    <definedName name="fdrt124" localSheetId="2">#REF!</definedName>
    <definedName name="fdrt124" localSheetId="3">#REF!</definedName>
    <definedName name="fdrt124" localSheetId="5">#REF!</definedName>
    <definedName name="fdrt124">#REF!</definedName>
    <definedName name="fffffvvv30214" localSheetId="2">#REF!</definedName>
    <definedName name="fffffvvv30214" localSheetId="3">#REF!</definedName>
    <definedName name="fffffvvv30214" localSheetId="5">#REF!</definedName>
    <definedName name="fffffvvv30214">#REF!</definedName>
    <definedName name="ggggddd51515" localSheetId="2">#REF!</definedName>
    <definedName name="ggggddd51515" localSheetId="3">#REF!</definedName>
    <definedName name="ggggddd51515" localSheetId="5">#REF!</definedName>
    <definedName name="ggggddd51515">#REF!</definedName>
    <definedName name="hgyui54876" localSheetId="2">#REF!</definedName>
    <definedName name="hgyui54876" localSheetId="3">#REF!</definedName>
    <definedName name="hgyui54876" localSheetId="5">#REF!</definedName>
    <definedName name="hgyui54876">#REF!</definedName>
    <definedName name="ijhuy4587" localSheetId="2">#REF!</definedName>
    <definedName name="ijhuy4587" localSheetId="3">#REF!</definedName>
    <definedName name="ijhuy4587" localSheetId="5">#REF!</definedName>
    <definedName name="ijhuy4587">#REF!</definedName>
    <definedName name="jfdyrt14790" localSheetId="2">#REF!</definedName>
    <definedName name="jfdyrt14790" localSheetId="3">#REF!</definedName>
    <definedName name="jfdyrt14790" localSheetId="5">#REF!</definedName>
    <definedName name="jfdyrt14790">#REF!</definedName>
    <definedName name="jkhjgkliob1012" localSheetId="2">#REF!</definedName>
    <definedName name="jkhjgkliob1012" localSheetId="3">#REF!</definedName>
    <definedName name="jkhjgkliob1012" localSheetId="5">#REF!</definedName>
    <definedName name="jkhjgkliob1012">#REF!</definedName>
    <definedName name="jkio54576" localSheetId="2">#REF!</definedName>
    <definedName name="jkio54576" localSheetId="3">#REF!</definedName>
    <definedName name="jkio54576" localSheetId="5">#REF!</definedName>
    <definedName name="jkio54576">#REF!</definedName>
    <definedName name="KALA" localSheetId="2">#REF!</definedName>
    <definedName name="KALA" localSheetId="5">#REF!</definedName>
    <definedName name="KALA">#REF!</definedName>
    <definedName name="kala12" localSheetId="2">#REF!</definedName>
    <definedName name="kala12" localSheetId="5">#REF!</definedName>
    <definedName name="kala12">#REF!</definedName>
    <definedName name="kkkjjhhmnb" localSheetId="2">#REF!</definedName>
    <definedName name="kkkjjhhmnb" localSheetId="3">#REF!</definedName>
    <definedName name="kkkjjhhmnb" localSheetId="5">#REF!</definedName>
    <definedName name="kkkjjhhmnb">#REF!</definedName>
    <definedName name="kkkmmnmm52140" localSheetId="2">#REF!</definedName>
    <definedName name="kkkmmnmm52140" localSheetId="3">#REF!</definedName>
    <definedName name="kkkmmnmm52140" localSheetId="5">#REF!</definedName>
    <definedName name="kkkmmnmm52140">#REF!</definedName>
    <definedName name="lkjiu5147" localSheetId="2">#REF!</definedName>
    <definedName name="lkjiu5147" localSheetId="3">#REF!</definedName>
    <definedName name="lkjiu5147" localSheetId="5">#REF!</definedName>
    <definedName name="lkjiu5147">#REF!</definedName>
    <definedName name="lllkkk8889999" localSheetId="2">#REF!</definedName>
    <definedName name="lllkkk8889999" localSheetId="3">#REF!</definedName>
    <definedName name="lllkkk8889999" localSheetId="5">#REF!</definedName>
    <definedName name="lllkkk8889999">#REF!</definedName>
    <definedName name="mnmnmn101010" localSheetId="2">#REF!</definedName>
    <definedName name="mnmnmn101010" localSheetId="3">#REF!</definedName>
    <definedName name="mnmnmn101010" localSheetId="5">#REF!</definedName>
    <definedName name="mnmnmn101010">#REF!</definedName>
    <definedName name="oplop321" localSheetId="2">#REF!</definedName>
    <definedName name="oplop321" localSheetId="3">#REF!</definedName>
    <definedName name="oplop321" localSheetId="5">#REF!</definedName>
    <definedName name="oplop321">#REF!</definedName>
    <definedName name="rkb">#REF!</definedName>
    <definedName name="valeriii">#REF!</definedName>
    <definedName name="_xlnm.Print_Area" localSheetId="1">'KIUVETEBI'!$A$1:$I$18</definedName>
    <definedName name="_xlnm.Print_Area" localSheetId="2">'MILEBI'!$A$1:$E$23</definedName>
    <definedName name="_xlnm.Print_Area" localSheetId="3">'MILIS MOWYOBA'!$A$1:$R$17</definedName>
    <definedName name="_xlnm.Print_Area" localSheetId="4">'SAMOSI'!$A$1:$N$24</definedName>
    <definedName name="_xlnm.Print_Area" localSheetId="5">'SHESASVLELI'!$A$1:$G$13</definedName>
  </definedNames>
  <calcPr fullCalcOnLoad="1"/>
</workbook>
</file>

<file path=xl/comments3.xml><?xml version="1.0" encoding="utf-8"?>
<comments xmlns="http://schemas.openxmlformats.org/spreadsheetml/2006/main">
  <authors>
    <author>PAATA</author>
  </authors>
  <commentList>
    <comment ref="A6" authorId="0">
      <text>
        <r>
          <rPr>
            <b/>
            <sz val="9"/>
            <rFont val="Tahoma"/>
            <family val="2"/>
          </rPr>
          <t>PAATA: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<sst xmlns="http://schemas.openxmlformats.org/spreadsheetml/2006/main" count="248" uniqueCount="173">
  <si>
    <t>adgilmdebareoba</t>
  </si>
  <si>
    <t>m</t>
  </si>
  <si>
    <t>#</t>
  </si>
  <si>
    <t>sigane</t>
  </si>
  <si>
    <t>SeniSvna</t>
  </si>
  <si>
    <t>0+00</t>
  </si>
  <si>
    <t>jami:</t>
  </si>
  <si>
    <t>I</t>
  </si>
  <si>
    <t>pk+dan</t>
  </si>
  <si>
    <t>pk+mde</t>
  </si>
  <si>
    <t>sagazao samosis safuZveli</t>
  </si>
  <si>
    <r>
      <t>farTobi m</t>
    </r>
    <r>
      <rPr>
        <vertAlign val="superscript"/>
        <sz val="10"/>
        <color indexed="8"/>
        <rFont val="AcadNusx"/>
        <family val="0"/>
      </rPr>
      <t>2</t>
    </r>
  </si>
  <si>
    <t>fraqciuli RorRi 
0-40mm</t>
  </si>
  <si>
    <t>samuSaos dasaxeleba</t>
  </si>
  <si>
    <t>t</t>
  </si>
  <si>
    <r>
      <t>m</t>
    </r>
    <r>
      <rPr>
        <vertAlign val="superscript"/>
        <sz val="12"/>
        <rFont val="AcadNusx"/>
        <family val="0"/>
      </rPr>
      <t>3</t>
    </r>
  </si>
  <si>
    <t>jami</t>
  </si>
  <si>
    <t>pk-dan</t>
  </si>
  <si>
    <t>pk-mde</t>
  </si>
  <si>
    <t>ganz-ba</t>
  </si>
  <si>
    <t>monakveTis 
sigrZe 
m</t>
  </si>
  <si>
    <t>arsebuli milebis daxasiaTeba</t>
  </si>
  <si>
    <t>saproeqto RonisZieba</t>
  </si>
  <si>
    <t xml:space="preserve">marjvena </t>
  </si>
  <si>
    <t>marcxena</t>
  </si>
  <si>
    <t>adgilmdebareoba pk</t>
  </si>
  <si>
    <t>ezoSi Sesasvleli</t>
  </si>
  <si>
    <r>
      <t>moc-ba m</t>
    </r>
    <r>
      <rPr>
        <vertAlign val="superscript"/>
        <sz val="10"/>
        <color indexed="8"/>
        <rFont val="AcadNusx"/>
        <family val="0"/>
      </rPr>
      <t>3</t>
    </r>
  </si>
  <si>
    <t>sigrZe</t>
  </si>
  <si>
    <t>SeniSvna:</t>
  </si>
  <si>
    <t>a/betoni 
safaris mowyoba sisqiT 5sm</t>
  </si>
  <si>
    <r>
      <t>Txevadi bitumi
tn
1m</t>
    </r>
    <r>
      <rPr>
        <vertAlign val="superscript"/>
        <sz val="10"/>
        <color indexed="8"/>
        <rFont val="AcadNusx"/>
        <family val="0"/>
      </rPr>
      <t>2</t>
    </r>
    <r>
      <rPr>
        <sz val="10"/>
        <color indexed="8"/>
        <rFont val="AcadNusx"/>
        <family val="0"/>
      </rPr>
      <t>-0,6l</t>
    </r>
  </si>
  <si>
    <t>sagzao 
samosis tipi</t>
  </si>
  <si>
    <t>meqanizmebiT</t>
  </si>
  <si>
    <t>xeliT</t>
  </si>
  <si>
    <t>adgilmdebareoba pk+</t>
  </si>
  <si>
    <t>gruntis gatana nayarSi 2 km-ze</t>
  </si>
  <si>
    <t xml:space="preserve">33g III jg. gruntis damuSaveba xeliT </t>
  </si>
  <si>
    <t>Txrilis Sevseba xreSovani masaliT (balasti)</t>
  </si>
  <si>
    <t>qviSa-xreSovani narevi sisqiT 15sm</t>
  </si>
  <si>
    <r>
      <t>farTi 
m</t>
    </r>
    <r>
      <rPr>
        <vertAlign val="superscript"/>
        <sz val="11"/>
        <color indexed="8"/>
        <rFont val="AcadNusx"/>
        <family val="0"/>
      </rPr>
      <t>2</t>
    </r>
  </si>
  <si>
    <t>erT.
ganz</t>
  </si>
  <si>
    <r>
      <t>m</t>
    </r>
    <r>
      <rPr>
        <vertAlign val="superscript"/>
        <sz val="11"/>
        <color indexed="8"/>
        <rFont val="AcadNusx"/>
        <family val="0"/>
      </rPr>
      <t>3</t>
    </r>
  </si>
  <si>
    <r>
      <t xml:space="preserve">wyalgamtari liTonis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=0,5m milis montaJi </t>
    </r>
  </si>
  <si>
    <t>II</t>
  </si>
  <si>
    <t>adgil-oba</t>
  </si>
  <si>
    <t>Sesasvlelze</t>
  </si>
  <si>
    <t>gzaze arsebuli da saproeqto milebis uwyisi #2</t>
  </si>
  <si>
    <t>gzaze liTonis milebis mowyobis samuSaoTa moculobebis uwyisi #3</t>
  </si>
  <si>
    <t>arsebuli milebi Sesasvlelebze</t>
  </si>
  <si>
    <t>3+20</t>
  </si>
  <si>
    <t>soflis gza</t>
  </si>
  <si>
    <r>
      <t xml:space="preserve">axali liTonis
mili </t>
    </r>
    <r>
      <rPr>
        <sz val="11"/>
        <color indexed="8"/>
        <rFont val="Times New Roman"/>
        <family val="1"/>
      </rPr>
      <t>d=0,5</t>
    </r>
    <r>
      <rPr>
        <sz val="11"/>
        <color indexed="8"/>
        <rFont val="AcadNusx"/>
        <family val="0"/>
      </rPr>
      <t xml:space="preserve">m </t>
    </r>
    <r>
      <rPr>
        <sz val="11"/>
        <color indexed="8"/>
        <rFont val="Times New Roman"/>
        <family val="1"/>
      </rPr>
      <t>L=6</t>
    </r>
    <r>
      <rPr>
        <sz val="11"/>
        <color indexed="8"/>
        <rFont val="AcadNusx"/>
        <family val="0"/>
      </rPr>
      <t>,0m</t>
    </r>
  </si>
  <si>
    <t>miwis vakisis aRdgenis samuSaoTa 
moculobebis uwyisi #1</t>
  </si>
  <si>
    <t>pk0+76</t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</si>
  <si>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0.7m </t>
    </r>
    <r>
      <rPr>
        <sz val="11"/>
        <color indexed="8"/>
        <rFont val="Times New Roman"/>
        <family val="1"/>
      </rPr>
      <t>L=</t>
    </r>
    <r>
      <rPr>
        <sz val="11"/>
        <color indexed="8"/>
        <rFont val="AcadNusx"/>
        <family val="0"/>
      </rPr>
      <t>7.0m</t>
    </r>
  </si>
  <si>
    <t>pk1+48</t>
  </si>
  <si>
    <t>5+20</t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</si>
  <si>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0.5m </t>
    </r>
    <r>
      <rPr>
        <sz val="11"/>
        <color indexed="8"/>
        <rFont val="Times New Roman"/>
        <family val="1"/>
      </rPr>
      <t>L=12</t>
    </r>
    <r>
      <rPr>
        <sz val="11"/>
        <color indexed="8"/>
        <rFont val="AcadNusx"/>
        <family val="0"/>
      </rPr>
      <t>.0m</t>
    </r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</si>
  <si>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0.5m </t>
    </r>
    <r>
      <rPr>
        <sz val="11"/>
        <color indexed="8"/>
        <rFont val="Times New Roman"/>
        <family val="1"/>
      </rPr>
      <t>L=9</t>
    </r>
    <r>
      <rPr>
        <sz val="11"/>
        <color indexed="8"/>
        <rFont val="AcadNusx"/>
        <family val="0"/>
      </rPr>
      <t>.0m</t>
    </r>
  </si>
  <si>
    <t>8+01</t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</si>
  <si>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0.5m </t>
    </r>
    <r>
      <rPr>
        <sz val="11"/>
        <color indexed="8"/>
        <rFont val="Times New Roman"/>
        <family val="1"/>
      </rPr>
      <t>L=10</t>
    </r>
    <r>
      <rPr>
        <sz val="11"/>
        <color indexed="8"/>
        <rFont val="AcadNusx"/>
        <family val="0"/>
      </rPr>
      <t>.0m</t>
    </r>
  </si>
  <si>
    <t>9+60</t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</si>
  <si>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0.5m </t>
    </r>
    <r>
      <rPr>
        <sz val="11"/>
        <color indexed="8"/>
        <rFont val="Times New Roman"/>
        <family val="1"/>
      </rPr>
      <t>L=7</t>
    </r>
    <r>
      <rPr>
        <sz val="11"/>
        <color indexed="8"/>
        <rFont val="AcadNusx"/>
        <family val="0"/>
      </rPr>
      <t>.0m</t>
    </r>
  </si>
  <si>
    <t>11+26</t>
  </si>
  <si>
    <t>12+81</t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</si>
  <si>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0.5m </t>
    </r>
    <r>
      <rPr>
        <sz val="11"/>
        <color indexed="8"/>
        <rFont val="Times New Roman"/>
        <family val="1"/>
      </rPr>
      <t>L=6</t>
    </r>
    <r>
      <rPr>
        <sz val="11"/>
        <color indexed="8"/>
        <rFont val="AcadNusx"/>
        <family val="0"/>
      </rPr>
      <t>.0m</t>
    </r>
  </si>
  <si>
    <t>pk5+20</t>
  </si>
  <si>
    <t>pk8+01</t>
  </si>
  <si>
    <t>pk9+60</t>
  </si>
  <si>
    <t>pk11+26</t>
  </si>
  <si>
    <t>pk12+81</t>
  </si>
  <si>
    <t>pk13+49</t>
  </si>
  <si>
    <t>pk16+42</t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</si>
  <si>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0.5m </t>
    </r>
    <r>
      <rPr>
        <sz val="11"/>
        <color indexed="8"/>
        <rFont val="Times New Roman"/>
        <family val="1"/>
      </rPr>
      <t>L=11</t>
    </r>
    <r>
      <rPr>
        <sz val="11"/>
        <color indexed="8"/>
        <rFont val="AcadNusx"/>
        <family val="0"/>
      </rPr>
      <t>.0m</t>
    </r>
  </si>
  <si>
    <t>pk17+03</t>
  </si>
  <si>
    <t>pk17+92</t>
  </si>
  <si>
    <t>pk18+55</t>
  </si>
  <si>
    <t>pk20+31</t>
  </si>
  <si>
    <r>
      <t xml:space="preserve">liTonis mili
</t>
    </r>
    <r>
      <rPr>
        <sz val="11"/>
        <color indexed="8"/>
        <rFont val="Times New Roman"/>
        <family val="1"/>
      </rPr>
      <t>d=</t>
    </r>
    <r>
      <rPr>
        <sz val="11"/>
        <color indexed="8"/>
        <rFont val="AcadNusx"/>
        <family val="0"/>
      </rPr>
      <t xml:space="preserve">0.5m </t>
    </r>
    <r>
      <rPr>
        <sz val="11"/>
        <color indexed="8"/>
        <rFont val="Times New Roman"/>
        <family val="1"/>
      </rPr>
      <t>L=2</t>
    </r>
    <r>
      <rPr>
        <sz val="11"/>
        <color indexed="8"/>
        <rFont val="AcadNusx"/>
        <family val="0"/>
      </rPr>
      <t>.0m</t>
    </r>
  </si>
  <si>
    <t>dagrZeleba</t>
  </si>
  <si>
    <t>3+40</t>
  </si>
  <si>
    <t>6+15</t>
  </si>
  <si>
    <r>
      <t xml:space="preserve">axali liTonis
mili </t>
    </r>
    <r>
      <rPr>
        <sz val="11"/>
        <color indexed="8"/>
        <rFont val="Times New Roman"/>
        <family val="1"/>
      </rPr>
      <t>d=0,5</t>
    </r>
    <r>
      <rPr>
        <sz val="11"/>
        <color indexed="8"/>
        <rFont val="AcadNusx"/>
        <family val="0"/>
      </rPr>
      <t xml:space="preserve">m </t>
    </r>
    <r>
      <rPr>
        <sz val="11"/>
        <color indexed="8"/>
        <rFont val="Times New Roman"/>
        <family val="1"/>
      </rPr>
      <t>L=12</t>
    </r>
    <r>
      <rPr>
        <sz val="11"/>
        <color indexed="8"/>
        <rFont val="AcadNusx"/>
        <family val="0"/>
      </rPr>
      <t>,0m</t>
    </r>
  </si>
  <si>
    <t>8+00</t>
  </si>
  <si>
    <t>11+85</t>
  </si>
  <si>
    <r>
      <t xml:space="preserve">SeniSvna:  
</t>
    </r>
    <r>
      <rPr>
        <sz val="11"/>
        <color indexed="8"/>
        <rFont val="AcadNusx"/>
        <family val="0"/>
      </rPr>
      <t>1. Sesasvlelze safuZvlis mowyoba fraqciuli RorRiT (0-40)sisqiT 12sm-160m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>.
2. Txevadi biTumis mosxma: 0.09 t
3. as/betonis safaris mowyoba: 150 m</t>
    </r>
    <r>
      <rPr>
        <vertAlign val="superscript"/>
        <sz val="11"/>
        <color indexed="8"/>
        <rFont val="AcadNusx"/>
        <family val="0"/>
      </rPr>
      <t>2</t>
    </r>
    <r>
      <rPr>
        <sz val="11"/>
        <color indexed="8"/>
        <rFont val="AcadNusx"/>
        <family val="0"/>
      </rPr>
      <t xml:space="preserve">
3. liTonis milebi Sesasvlelebze d=0.5m: 18,0 m 2 adgilze
</t>
    </r>
  </si>
  <si>
    <t>2+60</t>
  </si>
  <si>
    <t>2+70</t>
  </si>
  <si>
    <t>3+10</t>
  </si>
  <si>
    <t>liTonis xidi</t>
  </si>
  <si>
    <t>7+75</t>
  </si>
  <si>
    <t>7+80</t>
  </si>
  <si>
    <t>7+90</t>
  </si>
  <si>
    <t>7+95</t>
  </si>
  <si>
    <t>11+90</t>
  </si>
  <si>
    <t>12+00</t>
  </si>
  <si>
    <t>12+50</t>
  </si>
  <si>
    <t>12+60</t>
  </si>
  <si>
    <t>20+85</t>
  </si>
  <si>
    <t>xidi</t>
  </si>
  <si>
    <t>1+48</t>
  </si>
  <si>
    <t>13+49</t>
  </si>
  <si>
    <t>16+42</t>
  </si>
  <si>
    <t>17+03</t>
  </si>
  <si>
    <t>17+92</t>
  </si>
  <si>
    <t>18+55</t>
  </si>
  <si>
    <t>20+31</t>
  </si>
  <si>
    <r>
      <t xml:space="preserve">wyalgamtari liTonis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=1.0m milis montaJi </t>
    </r>
  </si>
  <si>
    <r>
      <t xml:space="preserve">liTonis mili
</t>
    </r>
    <r>
      <rPr>
        <sz val="11"/>
        <color indexed="8"/>
        <rFont val="Times New Roman"/>
        <family val="1"/>
      </rPr>
      <t>d=1.0</t>
    </r>
    <r>
      <rPr>
        <sz val="11"/>
        <color indexed="8"/>
        <rFont val="AcadNusx"/>
        <family val="0"/>
      </rPr>
      <t xml:space="preserve">m </t>
    </r>
    <r>
      <rPr>
        <sz val="11"/>
        <color indexed="8"/>
        <rFont val="Times New Roman"/>
        <family val="1"/>
      </rPr>
      <t>L=12</t>
    </r>
    <r>
      <rPr>
        <sz val="11"/>
        <color indexed="8"/>
        <rFont val="AcadNusx"/>
        <family val="0"/>
      </rPr>
      <t>.0m</t>
    </r>
  </si>
  <si>
    <r>
      <t xml:space="preserve">1. liTonis mili </t>
    </r>
    <r>
      <rPr>
        <sz val="12"/>
        <color indexed="8"/>
        <rFont val="Arial"/>
        <family val="2"/>
      </rPr>
      <t>d</t>
    </r>
    <r>
      <rPr>
        <sz val="12"/>
        <color indexed="8"/>
        <rFont val="AcadNusx"/>
        <family val="0"/>
      </rPr>
      <t xml:space="preserve">=0.5m </t>
    </r>
    <r>
      <rPr>
        <sz val="12"/>
        <color indexed="8"/>
        <rFont val="Arial"/>
        <family val="2"/>
      </rPr>
      <t>L</t>
    </r>
    <r>
      <rPr>
        <sz val="12"/>
        <color indexed="8"/>
        <rFont val="AcadNusx"/>
        <family val="0"/>
      </rPr>
      <t xml:space="preserve">=89.0m 12 adgilze;
2. liTonis mili </t>
    </r>
    <r>
      <rPr>
        <sz val="12"/>
        <color indexed="8"/>
        <rFont val="Times New Roman"/>
        <family val="1"/>
      </rPr>
      <t>d</t>
    </r>
    <r>
      <rPr>
        <sz val="12"/>
        <color indexed="8"/>
        <rFont val="AcadNusx"/>
        <family val="0"/>
      </rPr>
      <t>=1.0m</t>
    </r>
    <r>
      <rPr>
        <sz val="12"/>
        <color indexed="8"/>
        <rFont val="Times New Roman"/>
        <family val="1"/>
      </rPr>
      <t xml:space="preserve"> L</t>
    </r>
    <r>
      <rPr>
        <sz val="12"/>
        <color indexed="8"/>
        <rFont val="AcadNusx"/>
        <family val="0"/>
      </rPr>
      <t>=12.0m 1 adgilze</t>
    </r>
  </si>
  <si>
    <r>
      <t>Txrilis mowyoba  IV jg gruntebis damuSaveba eqskavatoriT V-0.5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datvirTva avtotTviTmclelebze</t>
    </r>
  </si>
  <si>
    <t>7+70</t>
  </si>
  <si>
    <t>kiuvetebSi kldovani gruntebis damuSaveba</t>
  </si>
  <si>
    <t>ferdobidan CamonaSali
gruntebis damuSaveba</t>
  </si>
  <si>
    <t>IV jg. kiuvetebis 
aRdgena gawmenda</t>
  </si>
  <si>
    <t xml:space="preserve">4. ferdobidan CamonaSali gruntebis damuSaveba meqanizirebuli wesiT eqskavatoriT  datvirTva da gatana 1km-ze IV jg. 220 m3, </t>
  </si>
  <si>
    <r>
      <t>2. kiuvetebis gawmenda xeliT datvirTa avtoTviTmclelebze da gatana nayarSi 1km-ze IV jg. 480 m</t>
    </r>
    <r>
      <rPr>
        <vertAlign val="superscript"/>
        <sz val="11"/>
        <color indexed="8"/>
        <rFont val="AcadNusx"/>
        <family val="0"/>
      </rPr>
      <t>3</t>
    </r>
  </si>
  <si>
    <r>
      <t>1. kiuvetebis gawmenda meqanizirebuli wesiT eqskavatoriT  datvirTva da gatana 1km-ze IV jg. 130 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 xml:space="preserve">, </t>
    </r>
  </si>
  <si>
    <r>
      <t>3. kldovani gruntebis damuSaveba samtvrevi CaquCiT 130 m</t>
    </r>
    <r>
      <rPr>
        <vertAlign val="superscript"/>
        <sz val="11"/>
        <color indexed="8"/>
        <rFont val="AcadNusx"/>
        <family val="0"/>
      </rPr>
      <t xml:space="preserve">3 </t>
    </r>
    <r>
      <rPr>
        <sz val="11"/>
        <color indexed="8"/>
        <rFont val="AcadNusx"/>
        <family val="0"/>
      </rPr>
      <t>datvirTva da gatana 1km-ze</t>
    </r>
  </si>
  <si>
    <t>saavtomobilo gza: kirnaTis gza - CxutuneTis gza km7+250-km9+300</t>
  </si>
  <si>
    <t>saavtomobilo gza:  kirnaTis gza - CxutuneTis gza 
km7+250-km9+300</t>
  </si>
  <si>
    <t>saavtomobilo gza:  kirnaTis gza - CxutuneTis gza km7+250-km9+300</t>
  </si>
  <si>
    <t>qviSa-xreSovani narevi sisqiT 12sm</t>
  </si>
  <si>
    <t>III</t>
  </si>
  <si>
    <t>sagzao samosis mowyobis uwyisi #4</t>
  </si>
  <si>
    <t>Sesasvlelebis adgilmdebareoba da farTis 
piketuri daTvlis uwyisi #5</t>
  </si>
  <si>
    <t xml:space="preserve">samuSaoTa moculobebis krebsiTi uwyisi </t>
  </si>
  <si>
    <t>s/gza ,,kirnaTis gza - CxutuneTis gza" km7+250 - km9+300
a/betonis safaris mowyoba</t>
  </si>
  <si>
    <t>ganz.</t>
  </si>
  <si>
    <t>rao-ba</t>
  </si>
  <si>
    <t>1.</t>
  </si>
  <si>
    <t>miwis vakisi</t>
  </si>
  <si>
    <t>1)</t>
  </si>
  <si>
    <t>kiuvetebisa mowyoba da ferdobebidan CamonaSali gruntebis damuSaveba</t>
  </si>
  <si>
    <t xml:space="preserve">kldovan gruntebSi kiuvetebis mowyoba gafxviereba samtvrevi CaquCiT datvirTviT avtoTviTmcvlelebze </t>
  </si>
  <si>
    <t>gatana 
1,0km-ze</t>
  </si>
  <si>
    <t xml:space="preserve">IV jg. gruntis damuSaveba kiuvetebSi xeliT datvirTviT avtoTviTmcvlelebze </t>
  </si>
  <si>
    <t xml:space="preserve">IV jg gruntebis damuSaveba kiuvetebSi eqskavatoriT V-0,5 m3 datvirTviT avtoTviTmcvlelebze </t>
  </si>
  <si>
    <r>
      <t>ferdobebidan CamonaSali IV jg gruntebis damuSaveba da kiuvetebis mowyoba eqskavatoriT V-0,5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datvirTviT avtoTviTmcvlelebze </t>
    </r>
  </si>
  <si>
    <t>samuSaoebi nayarSi</t>
  </si>
  <si>
    <t>2.</t>
  </si>
  <si>
    <t>xelovnuri nagebobebi</t>
  </si>
  <si>
    <t xml:space="preserve">liTonis milebis mowyoba </t>
  </si>
  <si>
    <t>IV jg gruntebis damuSaveba eqskavatoriT V-0.5m3 datvirTviT avtoTviTmcvlelebze</t>
  </si>
  <si>
    <t>gatana 
5,0km-ze</t>
  </si>
  <si>
    <t xml:space="preserve">IV jg. gruntis damuSaveba xeliT </t>
  </si>
  <si>
    <r>
      <t xml:space="preserve">wyalgamtari liTonis milis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-1.0m  </t>
    </r>
  </si>
  <si>
    <t>c/grZ.m</t>
  </si>
  <si>
    <t>1/12</t>
  </si>
  <si>
    <t>1grZ.m-242kg</t>
  </si>
  <si>
    <r>
      <t xml:space="preserve">wyalgamtari liTonis milis montaJi </t>
    </r>
    <r>
      <rPr>
        <sz val="12"/>
        <rFont val="Arial"/>
        <family val="2"/>
      </rPr>
      <t>d</t>
    </r>
    <r>
      <rPr>
        <sz val="12"/>
        <rFont val="AcadNusx"/>
        <family val="0"/>
      </rPr>
      <t xml:space="preserve">-0,5m  </t>
    </r>
  </si>
  <si>
    <t>12/107</t>
  </si>
  <si>
    <t>1grZ.m-62.4kg</t>
  </si>
  <si>
    <t>Txrilis Sevseba xreSovani masaliT (balasti), Cayra da mosworeba eqskavatoriT</t>
  </si>
  <si>
    <t>105</t>
  </si>
  <si>
    <t>3.</t>
  </si>
  <si>
    <t>gzis samosi</t>
  </si>
  <si>
    <t xml:space="preserve">savali nawilis mowyoba  </t>
  </si>
  <si>
    <t xml:space="preserve">qvesagebi fenis mowyoba qviSa-xreSovani nareviT sisqiT 15sm </t>
  </si>
  <si>
    <t xml:space="preserve">qvesagebi fenis mowyoba qviSa-xreSovani nareviT sisqiT 12sm </t>
  </si>
  <si>
    <t>safuZvlis  mowyoba fraqciuli  RorRiT 0-40mm  sisqiT 12 sm</t>
  </si>
  <si>
    <r>
      <t>m</t>
    </r>
    <r>
      <rPr>
        <vertAlign val="superscript"/>
        <sz val="12"/>
        <rFont val="AcadNusx"/>
        <family val="0"/>
      </rPr>
      <t>2</t>
    </r>
  </si>
  <si>
    <t>ГОСТ 25607-83 sisqiT 12sm</t>
  </si>
  <si>
    <t xml:space="preserve">zedapiris  damuSaveba  Txevadi  bitumiT </t>
  </si>
  <si>
    <t>tn</t>
  </si>
  <si>
    <r>
      <t>ГОСТ11955-82 
1m</t>
    </r>
    <r>
      <rPr>
        <vertAlign val="superscript"/>
        <sz val="11"/>
        <rFont val="AcadNusx"/>
        <family val="0"/>
      </rPr>
      <t>2</t>
    </r>
    <r>
      <rPr>
        <sz val="11"/>
        <rFont val="AcadNusx"/>
        <family val="0"/>
      </rPr>
      <t xml:space="preserve">-0,6l       </t>
    </r>
  </si>
  <si>
    <t>erTfeniani safaris  mowyoba  wvrilmarclovani mkvrivi RorRovani cxeli  asfaltobetonisagan sisqiT 5 sm</t>
  </si>
  <si>
    <t xml:space="preserve">ГОСТ9128-84 sisqiT 5sm          </t>
  </si>
  <si>
    <t>misayreli  gverdulebis  mowyoba qviSa-xreSovani  masaliT</t>
  </si>
  <si>
    <t>2)</t>
  </si>
  <si>
    <t>Sesasvlelebze da mierTebebze gzis samosis mowyoba</t>
  </si>
  <si>
    <t>zedapiris  damuSaveba  Txevadi  bitumiT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</si>
</sst>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_ ;\-#,##0\ "/>
    <numFmt numFmtId="185" formatCode="0.000"/>
    <numFmt numFmtId="186" formatCode="0.0000"/>
    <numFmt numFmtId="187" formatCode="#,##0.0_ ;\-#,##0.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Arial"/>
      <family val="2"/>
    </font>
    <font>
      <sz val="12"/>
      <name val="AcadNusx"/>
      <family val="0"/>
    </font>
    <font>
      <sz val="10"/>
      <name val="Arial Cyr"/>
      <family val="0"/>
    </font>
    <font>
      <sz val="12"/>
      <name val="GEOWIN_SMALL"/>
      <family val="1"/>
    </font>
    <font>
      <vertAlign val="superscript"/>
      <sz val="12"/>
      <name val="AcadNusx"/>
      <family val="0"/>
    </font>
    <font>
      <sz val="12"/>
      <name val="Arial"/>
      <family val="2"/>
    </font>
    <font>
      <b/>
      <sz val="12"/>
      <name val="AcadMtavr"/>
      <family val="0"/>
    </font>
    <font>
      <sz val="11"/>
      <color indexed="8"/>
      <name val="AcadNusx"/>
      <family val="0"/>
    </font>
    <font>
      <vertAlign val="superscript"/>
      <sz val="11"/>
      <color indexed="8"/>
      <name val="AcadNusx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AcadNusx"/>
      <family val="0"/>
    </font>
    <font>
      <sz val="12"/>
      <color indexed="8"/>
      <name val="AcadNusx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Nusx"/>
      <family val="0"/>
    </font>
    <font>
      <b/>
      <sz val="11"/>
      <color indexed="8"/>
      <name val="AcadNusx"/>
      <family val="0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3"/>
      <name val="AcadNusx"/>
      <family val="0"/>
    </font>
    <font>
      <b/>
      <sz val="12"/>
      <name val="AcadNusx"/>
      <family val="0"/>
    </font>
    <font>
      <sz val="12"/>
      <name val="AcadMtavr"/>
      <family val="0"/>
    </font>
    <font>
      <vertAlign val="superscript"/>
      <sz val="11"/>
      <name val="AcadNusx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12" borderId="0" applyNumberFormat="0" applyBorder="0" applyAlignment="0" applyProtection="0"/>
    <xf numFmtId="0" fontId="46" fillId="20" borderId="0" applyNumberFormat="0" applyBorder="0" applyAlignment="0" applyProtection="0"/>
    <xf numFmtId="0" fontId="46" fillId="25" borderId="0" applyNumberFormat="0" applyBorder="0" applyAlignment="0" applyProtection="0"/>
    <xf numFmtId="0" fontId="46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19" fillId="3" borderId="0" applyNumberFormat="0" applyBorder="0" applyAlignment="0" applyProtection="0"/>
    <xf numFmtId="0" fontId="20" fillId="30" borderId="1" applyNumberFormat="0" applyAlignment="0" applyProtection="0"/>
    <xf numFmtId="0" fontId="21" fillId="31" borderId="2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32" borderId="0" applyNumberFormat="0" applyBorder="0" applyAlignment="0" applyProtection="0"/>
    <xf numFmtId="0" fontId="4" fillId="0" borderId="0">
      <alignment/>
      <protection/>
    </xf>
    <xf numFmtId="0" fontId="1" fillId="33" borderId="7" applyNumberFormat="0" applyFont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7" fillId="40" borderId="10" applyNumberFormat="0" applyAlignment="0" applyProtection="0"/>
    <xf numFmtId="0" fontId="48" fillId="41" borderId="11" applyNumberFormat="0" applyAlignment="0" applyProtection="0"/>
    <xf numFmtId="0" fontId="49" fillId="41" borderId="10" applyNumberFormat="0" applyAlignment="0" applyProtection="0"/>
    <xf numFmtId="0" fontId="5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15" applyNumberFormat="0" applyFill="0" applyAlignment="0" applyProtection="0"/>
    <xf numFmtId="0" fontId="55" fillId="42" borderId="16" applyNumberFormat="0" applyAlignment="0" applyProtection="0"/>
    <xf numFmtId="0" fontId="5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8" fillId="0" borderId="0" applyNumberFormat="0" applyFill="0" applyBorder="0" applyAlignment="0" applyProtection="0"/>
    <xf numFmtId="0" fontId="59" fillId="44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61" fillId="0" borderId="18" applyNumberFormat="0" applyFill="0" applyAlignment="0" applyProtection="0"/>
    <xf numFmtId="0" fontId="6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3" fillId="46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19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180" fontId="16" fillId="0" borderId="19" xfId="0" applyNumberFormat="1" applyFont="1" applyBorder="1" applyAlignment="1">
      <alignment horizontal="center" vertical="center"/>
    </xf>
    <xf numFmtId="0" fontId="7" fillId="0" borderId="0" xfId="95" applyFont="1" applyFill="1" applyAlignment="1">
      <alignment horizontal="center" vertical="center" wrapText="1"/>
      <protection/>
    </xf>
    <xf numFmtId="0" fontId="5" fillId="0" borderId="0" xfId="95" applyFont="1" applyFill="1" applyAlignment="1">
      <alignment horizontal="right" vertical="center" wrapText="1"/>
      <protection/>
    </xf>
    <xf numFmtId="0" fontId="5" fillId="0" borderId="19" xfId="95" applyFont="1" applyFill="1" applyBorder="1" applyAlignment="1">
      <alignment horizontal="center" vertical="center" wrapText="1"/>
      <protection/>
    </xf>
    <xf numFmtId="0" fontId="7" fillId="0" borderId="0" xfId="95" applyFont="1" applyFill="1" applyBorder="1" applyAlignment="1">
      <alignment horizontal="center" vertical="center" wrapText="1"/>
      <protection/>
    </xf>
    <xf numFmtId="0" fontId="5" fillId="0" borderId="19" xfId="103" applyFont="1" applyBorder="1" applyAlignment="1">
      <alignment vertical="center"/>
      <protection/>
    </xf>
    <xf numFmtId="0" fontId="5" fillId="0" borderId="19" xfId="103" applyFont="1" applyBorder="1" applyAlignment="1">
      <alignment horizontal="center" vertical="center"/>
      <protection/>
    </xf>
    <xf numFmtId="0" fontId="5" fillId="0" borderId="19" xfId="95" applyNumberFormat="1" applyFont="1" applyBorder="1" applyAlignment="1">
      <alignment horizontal="center" vertical="center"/>
      <protection/>
    </xf>
    <xf numFmtId="2" fontId="5" fillId="0" borderId="20" xfId="95" applyNumberFormat="1" applyFont="1" applyFill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80" fontId="11" fillId="0" borderId="19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5" fillId="0" borderId="22" xfId="103" applyFont="1" applyBorder="1" applyAlignment="1">
      <alignment horizontal="left" vertical="center" wrapText="1"/>
      <protection/>
    </xf>
    <xf numFmtId="180" fontId="5" fillId="0" borderId="19" xfId="95" applyNumberFormat="1" applyFont="1" applyBorder="1" applyAlignment="1">
      <alignment horizontal="center" vertical="center"/>
      <protection/>
    </xf>
    <xf numFmtId="0" fontId="11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80" fontId="11" fillId="0" borderId="0" xfId="0" applyNumberFormat="1" applyFont="1" applyBorder="1" applyAlignment="1">
      <alignment horizontal="center" vertical="center"/>
    </xf>
    <xf numFmtId="0" fontId="5" fillId="0" borderId="19" xfId="103" applyFont="1" applyBorder="1" applyAlignment="1">
      <alignment horizontal="center" vertical="top"/>
      <protection/>
    </xf>
    <xf numFmtId="0" fontId="5" fillId="0" borderId="19" xfId="95" applyFont="1" applyBorder="1" applyAlignment="1">
      <alignment vertical="center" wrapText="1"/>
      <protection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21" xfId="95" applyFont="1" applyFill="1" applyBorder="1" applyAlignment="1">
      <alignment horizontal="center" vertical="center" wrapTex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85" fontId="2" fillId="0" borderId="19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/>
    </xf>
    <xf numFmtId="180" fontId="5" fillId="0" borderId="19" xfId="103" applyNumberFormat="1" applyFont="1" applyBorder="1" applyAlignment="1">
      <alignment horizontal="center" vertical="center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7" fillId="0" borderId="22" xfId="95" applyFont="1" applyFill="1" applyBorder="1" applyAlignment="1">
      <alignment horizontal="center" vertical="center" wrapText="1"/>
      <protection/>
    </xf>
    <xf numFmtId="0" fontId="7" fillId="0" borderId="21" xfId="95" applyFont="1" applyFill="1" applyBorder="1" applyAlignment="1">
      <alignment horizontal="center" vertical="center" wrapText="1"/>
      <protection/>
    </xf>
    <xf numFmtId="0" fontId="5" fillId="0" borderId="22" xfId="95" applyFont="1" applyFill="1" applyBorder="1" applyAlignment="1">
      <alignment horizontal="center" vertical="center" wrapText="1"/>
      <protection/>
    </xf>
    <xf numFmtId="0" fontId="5" fillId="0" borderId="21" xfId="95" applyFont="1" applyFill="1" applyBorder="1" applyAlignment="1">
      <alignment horizontal="center" vertical="center" wrapText="1"/>
      <protection/>
    </xf>
    <xf numFmtId="0" fontId="5" fillId="0" borderId="27" xfId="95" applyFont="1" applyFill="1" applyBorder="1" applyAlignment="1">
      <alignment horizontal="center" vertical="center" wrapText="1"/>
      <protection/>
    </xf>
    <xf numFmtId="0" fontId="10" fillId="0" borderId="0" xfId="103" applyFont="1" applyAlignment="1">
      <alignment horizontal="center" vertical="center" wrapText="1"/>
      <protection/>
    </xf>
    <xf numFmtId="0" fontId="10" fillId="0" borderId="0" xfId="103" applyFont="1" applyAlignment="1">
      <alignment horizontal="center" vertical="center"/>
      <protection/>
    </xf>
    <xf numFmtId="0" fontId="5" fillId="0" borderId="0" xfId="95" applyFont="1" applyFill="1" applyAlignment="1">
      <alignment horizontal="right" vertical="center" wrapText="1"/>
      <protection/>
    </xf>
    <xf numFmtId="0" fontId="7" fillId="0" borderId="0" xfId="95" applyFont="1" applyFill="1" applyAlignment="1">
      <alignment horizontal="center" vertical="center"/>
      <protection/>
    </xf>
    <xf numFmtId="0" fontId="5" fillId="0" borderId="25" xfId="95" applyFont="1" applyFill="1" applyBorder="1" applyAlignment="1">
      <alignment horizontal="center" vertical="center" wrapText="1"/>
      <protection/>
    </xf>
    <xf numFmtId="0" fontId="5" fillId="0" borderId="26" xfId="95" applyFont="1" applyFill="1" applyBorder="1" applyAlignment="1">
      <alignment horizontal="center" vertical="center" wrapText="1"/>
      <protection/>
    </xf>
    <xf numFmtId="0" fontId="39" fillId="0" borderId="25" xfId="95" applyFont="1" applyFill="1" applyBorder="1" applyAlignment="1">
      <alignment horizontal="center" vertical="center" wrapText="1"/>
      <protection/>
    </xf>
    <xf numFmtId="0" fontId="39" fillId="0" borderId="26" xfId="95" applyFont="1" applyFill="1" applyBorder="1" applyAlignment="1">
      <alignment horizontal="center" vertical="center" wrapText="1"/>
      <protection/>
    </xf>
    <xf numFmtId="0" fontId="7" fillId="0" borderId="19" xfId="95" applyFont="1" applyFill="1" applyBorder="1" applyAlignment="1">
      <alignment horizontal="center"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42" fillId="0" borderId="0" xfId="102" applyFont="1" applyAlignment="1">
      <alignment horizontal="center" vertical="center"/>
      <protection/>
    </xf>
    <xf numFmtId="0" fontId="4" fillId="0" borderId="0" xfId="102">
      <alignment/>
      <protection/>
    </xf>
    <xf numFmtId="0" fontId="42" fillId="0" borderId="0" xfId="102" applyFont="1" applyAlignment="1">
      <alignment horizontal="center" vertical="center" wrapText="1"/>
      <protection/>
    </xf>
    <xf numFmtId="0" fontId="5" fillId="0" borderId="0" xfId="102" applyFont="1">
      <alignment/>
      <protection/>
    </xf>
    <xf numFmtId="0" fontId="5" fillId="47" borderId="19" xfId="102" applyFont="1" applyFill="1" applyBorder="1" applyAlignment="1">
      <alignment horizontal="center" vertical="center" wrapText="1"/>
      <protection/>
    </xf>
    <xf numFmtId="0" fontId="5" fillId="47" borderId="30" xfId="102" applyFont="1" applyFill="1" applyBorder="1" applyAlignment="1">
      <alignment horizontal="center" vertical="center" wrapText="1"/>
      <protection/>
    </xf>
    <xf numFmtId="0" fontId="5" fillId="47" borderId="22" xfId="102" applyFont="1" applyFill="1" applyBorder="1" applyAlignment="1">
      <alignment horizontal="center" vertical="center" wrapText="1"/>
      <protection/>
    </xf>
    <xf numFmtId="0" fontId="5" fillId="0" borderId="28" xfId="102" applyFont="1" applyBorder="1" applyAlignment="1">
      <alignment horizontal="center" vertical="center" wrapText="1"/>
      <protection/>
    </xf>
    <xf numFmtId="0" fontId="43" fillId="0" borderId="22" xfId="102" applyFont="1" applyBorder="1" applyAlignment="1">
      <alignment horizontal="center" vertical="center" wrapText="1"/>
      <protection/>
    </xf>
    <xf numFmtId="0" fontId="5" fillId="0" borderId="30" xfId="102" applyFont="1" applyBorder="1" applyAlignment="1">
      <alignment horizontal="center" vertical="center" wrapText="1"/>
      <protection/>
    </xf>
    <xf numFmtId="0" fontId="5" fillId="0" borderId="22" xfId="102" applyFont="1" applyBorder="1" applyAlignment="1">
      <alignment horizontal="center" vertical="center" wrapText="1"/>
      <protection/>
    </xf>
    <xf numFmtId="0" fontId="5" fillId="0" borderId="30" xfId="102" applyFont="1" applyBorder="1" applyAlignment="1">
      <alignment vertical="center" wrapText="1"/>
      <protection/>
    </xf>
    <xf numFmtId="0" fontId="5" fillId="0" borderId="22" xfId="102" applyFont="1" applyBorder="1" applyAlignment="1">
      <alignment horizontal="center" vertical="top" wrapText="1"/>
      <protection/>
    </xf>
    <xf numFmtId="0" fontId="43" fillId="0" borderId="25" xfId="102" applyFont="1" applyBorder="1" applyAlignment="1">
      <alignment horizontal="left" vertical="center" wrapText="1"/>
      <protection/>
    </xf>
    <xf numFmtId="0" fontId="43" fillId="0" borderId="26" xfId="102" applyFont="1" applyBorder="1" applyAlignment="1">
      <alignment horizontal="left" vertical="center" wrapText="1"/>
      <protection/>
    </xf>
    <xf numFmtId="0" fontId="43" fillId="0" borderId="23" xfId="102" applyFont="1" applyBorder="1" applyAlignment="1">
      <alignment horizontal="left" vertical="center" wrapText="1"/>
      <protection/>
    </xf>
    <xf numFmtId="0" fontId="5" fillId="0" borderId="27" xfId="102" applyFont="1" applyBorder="1" applyAlignment="1">
      <alignment horizontal="center" vertical="top" wrapText="1"/>
      <protection/>
    </xf>
    <xf numFmtId="0" fontId="5" fillId="0" borderId="22" xfId="103" applyFont="1" applyBorder="1" applyAlignment="1">
      <alignment horizontal="center" vertical="center"/>
      <protection/>
    </xf>
    <xf numFmtId="0" fontId="5" fillId="0" borderId="19" xfId="102" applyFont="1" applyBorder="1" applyAlignment="1">
      <alignment horizontal="center" vertical="center" wrapText="1"/>
      <protection/>
    </xf>
    <xf numFmtId="0" fontId="5" fillId="0" borderId="29" xfId="102" applyFont="1" applyBorder="1" applyAlignment="1">
      <alignment horizontal="center" vertical="center" wrapText="1"/>
      <protection/>
    </xf>
    <xf numFmtId="0" fontId="5" fillId="0" borderId="28" xfId="102" applyFont="1" applyBorder="1" applyAlignment="1">
      <alignment horizontal="center" vertical="top" wrapText="1"/>
      <protection/>
    </xf>
    <xf numFmtId="0" fontId="43" fillId="0" borderId="19" xfId="102" applyFont="1" applyBorder="1" applyAlignment="1">
      <alignment horizontal="left" vertical="center" wrapText="1"/>
      <protection/>
    </xf>
    <xf numFmtId="0" fontId="5" fillId="0" borderId="31" xfId="102" applyFont="1" applyBorder="1" applyAlignment="1">
      <alignment horizontal="center" vertical="center" wrapText="1"/>
      <protection/>
    </xf>
    <xf numFmtId="0" fontId="5" fillId="0" borderId="22" xfId="102" applyFont="1" applyBorder="1" applyAlignment="1">
      <alignment horizontal="center" vertical="center" wrapText="1"/>
      <protection/>
    </xf>
    <xf numFmtId="0" fontId="5" fillId="0" borderId="21" xfId="102" applyFont="1" applyBorder="1" applyAlignment="1">
      <alignment horizontal="center" vertical="center" wrapText="1"/>
      <protection/>
    </xf>
    <xf numFmtId="0" fontId="5" fillId="0" borderId="22" xfId="103" applyFont="1" applyBorder="1" applyAlignment="1">
      <alignment horizontal="left" vertical="center"/>
      <protection/>
    </xf>
    <xf numFmtId="0" fontId="5" fillId="0" borderId="19" xfId="0" applyFont="1" applyBorder="1" applyAlignment="1">
      <alignment vertical="center" wrapText="1"/>
    </xf>
    <xf numFmtId="49" fontId="5" fillId="0" borderId="19" xfId="102" applyNumberFormat="1" applyFont="1" applyBorder="1" applyAlignment="1">
      <alignment horizontal="center" vertical="center" wrapText="1"/>
      <protection/>
    </xf>
    <xf numFmtId="0" fontId="5" fillId="0" borderId="32" xfId="102" applyFont="1" applyBorder="1" applyAlignment="1">
      <alignment horizontal="center" vertical="center" wrapText="1"/>
      <protection/>
    </xf>
    <xf numFmtId="0" fontId="5" fillId="0" borderId="25" xfId="0" applyFont="1" applyBorder="1" applyAlignment="1">
      <alignment vertical="center" wrapText="1"/>
    </xf>
    <xf numFmtId="0" fontId="44" fillId="0" borderId="19" xfId="102" applyFont="1" applyBorder="1" applyAlignment="1">
      <alignment horizontal="center" vertical="center" wrapText="1"/>
      <protection/>
    </xf>
    <xf numFmtId="0" fontId="10" fillId="0" borderId="19" xfId="102" applyFont="1" applyBorder="1" applyAlignment="1">
      <alignment horizontal="center" vertical="center" wrapText="1"/>
      <protection/>
    </xf>
    <xf numFmtId="0" fontId="39" fillId="0" borderId="19" xfId="102" applyFont="1" applyBorder="1" applyAlignment="1">
      <alignment horizontal="center" vertical="center" wrapText="1"/>
      <protection/>
    </xf>
    <xf numFmtId="0" fontId="15" fillId="0" borderId="19" xfId="102" applyFont="1" applyBorder="1" applyAlignment="1">
      <alignment horizontal="center" vertical="center" wrapText="1"/>
      <protection/>
    </xf>
    <xf numFmtId="0" fontId="5" fillId="0" borderId="27" xfId="102" applyFont="1" applyBorder="1" applyAlignment="1">
      <alignment horizontal="center" vertical="center" wrapText="1"/>
      <protection/>
    </xf>
    <xf numFmtId="0" fontId="5" fillId="0" borderId="30" xfId="103" applyFont="1" applyBorder="1" applyAlignment="1">
      <alignment vertical="center" wrapText="1"/>
      <protection/>
    </xf>
    <xf numFmtId="0" fontId="5" fillId="0" borderId="22" xfId="103" applyFont="1" applyBorder="1" applyAlignment="1">
      <alignment vertical="center" wrapText="1"/>
      <protection/>
    </xf>
    <xf numFmtId="0" fontId="5" fillId="0" borderId="22" xfId="103" applyFont="1" applyBorder="1" applyAlignment="1">
      <alignment vertical="center"/>
      <protection/>
    </xf>
    <xf numFmtId="0" fontId="5" fillId="0" borderId="21" xfId="102" applyFont="1" applyBorder="1" applyAlignment="1">
      <alignment horizontal="center" vertical="center" wrapText="1"/>
      <protection/>
    </xf>
    <xf numFmtId="0" fontId="5" fillId="0" borderId="19" xfId="103" applyFont="1" applyBorder="1" applyAlignment="1">
      <alignment horizontal="left" vertical="center" wrapText="1"/>
      <protection/>
    </xf>
    <xf numFmtId="0" fontId="44" fillId="0" borderId="22" xfId="102" applyFont="1" applyBorder="1" applyAlignment="1">
      <alignment horizontal="center" vertical="center" wrapText="1"/>
      <protection/>
    </xf>
    <xf numFmtId="0" fontId="5" fillId="0" borderId="19" xfId="103" applyFont="1" applyBorder="1" applyAlignment="1">
      <alignment vertical="center" wrapText="1"/>
      <protection/>
    </xf>
    <xf numFmtId="0" fontId="5" fillId="0" borderId="19" xfId="102" applyFont="1" applyBorder="1" applyAlignment="1">
      <alignment vertical="center" wrapText="1"/>
      <protection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 2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2 2" xfId="97"/>
    <cellStyle name="Обычный 2 3" xfId="98"/>
    <cellStyle name="Обычный 3" xfId="99"/>
    <cellStyle name="Обычный 3 2" xfId="100"/>
    <cellStyle name="Обычный 4" xfId="101"/>
    <cellStyle name="Обычный 5" xfId="102"/>
    <cellStyle name="Обычный_FERIIS~1 2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Связанная ячейка" xfId="109"/>
    <cellStyle name="Текст предупреждения" xfId="110"/>
    <cellStyle name="Comma" xfId="111"/>
    <cellStyle name="Comma [0]" xfId="112"/>
    <cellStyle name="Финансовый 2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.BETONI%20KAPANDI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3\05.12.13\CHAQVI%20#2%20FABRIKA\As.BETONI%20KAPANDI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6">
      <selection activeCell="G36" sqref="G36"/>
    </sheetView>
  </sheetViews>
  <sheetFormatPr defaultColWidth="9.140625" defaultRowHeight="15"/>
  <cols>
    <col min="1" max="1" width="3.8515625" style="98" customWidth="1"/>
    <col min="2" max="2" width="59.8515625" style="98" customWidth="1"/>
    <col min="3" max="3" width="9.7109375" style="98" customWidth="1"/>
    <col min="4" max="4" width="8.140625" style="98" customWidth="1"/>
    <col min="5" max="5" width="16.00390625" style="98" customWidth="1"/>
    <col min="6" max="16384" width="9.140625" style="98" customWidth="1"/>
  </cols>
  <sheetData>
    <row r="1" spans="1:5" ht="19.5" customHeight="1">
      <c r="A1" s="97" t="s">
        <v>127</v>
      </c>
      <c r="B1" s="97"/>
      <c r="C1" s="97"/>
      <c r="D1" s="97"/>
      <c r="E1" s="97"/>
    </row>
    <row r="2" spans="1:5" ht="36" customHeight="1">
      <c r="A2" s="99" t="s">
        <v>128</v>
      </c>
      <c r="B2" s="97"/>
      <c r="C2" s="97"/>
      <c r="D2" s="97"/>
      <c r="E2" s="97"/>
    </row>
    <row r="3" spans="1:5" ht="1.5" customHeight="1">
      <c r="A3" s="100"/>
      <c r="B3" s="100"/>
      <c r="C3" s="100"/>
      <c r="D3" s="100"/>
      <c r="E3" s="100"/>
    </row>
    <row r="4" spans="1:5" ht="33" customHeight="1">
      <c r="A4" s="101" t="s">
        <v>2</v>
      </c>
      <c r="B4" s="101" t="s">
        <v>13</v>
      </c>
      <c r="C4" s="101" t="s">
        <v>129</v>
      </c>
      <c r="D4" s="101" t="s">
        <v>130</v>
      </c>
      <c r="E4" s="101" t="s">
        <v>4</v>
      </c>
    </row>
    <row r="5" spans="1:5" ht="18.75" customHeight="1">
      <c r="A5" s="101">
        <v>1</v>
      </c>
      <c r="B5" s="102">
        <v>2</v>
      </c>
      <c r="C5" s="103">
        <v>3</v>
      </c>
      <c r="D5" s="103">
        <v>4</v>
      </c>
      <c r="E5" s="103">
        <v>5</v>
      </c>
    </row>
    <row r="6" spans="1:5" ht="21.75" customHeight="1">
      <c r="A6" s="104" t="s">
        <v>131</v>
      </c>
      <c r="B6" s="105" t="s">
        <v>132</v>
      </c>
      <c r="C6" s="106"/>
      <c r="D6" s="107"/>
      <c r="E6" s="108"/>
    </row>
    <row r="7" spans="1:5" ht="24" customHeight="1">
      <c r="A7" s="109" t="s">
        <v>133</v>
      </c>
      <c r="B7" s="110" t="s">
        <v>134</v>
      </c>
      <c r="C7" s="111"/>
      <c r="D7" s="111"/>
      <c r="E7" s="112"/>
    </row>
    <row r="8" spans="1:5" ht="52.5" customHeight="1">
      <c r="A8" s="113"/>
      <c r="B8" s="20" t="s">
        <v>135</v>
      </c>
      <c r="C8" s="114" t="s">
        <v>15</v>
      </c>
      <c r="D8" s="115">
        <v>70</v>
      </c>
      <c r="E8" s="115" t="s">
        <v>136</v>
      </c>
    </row>
    <row r="9" spans="1:5" ht="35.25" customHeight="1">
      <c r="A9" s="113"/>
      <c r="B9" s="20" t="s">
        <v>137</v>
      </c>
      <c r="C9" s="114" t="s">
        <v>15</v>
      </c>
      <c r="D9" s="115">
        <v>45</v>
      </c>
      <c r="E9" s="115" t="s">
        <v>136</v>
      </c>
    </row>
    <row r="10" spans="1:5" ht="48.75" customHeight="1">
      <c r="A10" s="113"/>
      <c r="B10" s="20" t="s">
        <v>138</v>
      </c>
      <c r="C10" s="115" t="s">
        <v>15</v>
      </c>
      <c r="D10" s="115">
        <v>480</v>
      </c>
      <c r="E10" s="115" t="s">
        <v>136</v>
      </c>
    </row>
    <row r="11" spans="1:5" ht="48.75" customHeight="1">
      <c r="A11" s="113"/>
      <c r="B11" s="20" t="s">
        <v>139</v>
      </c>
      <c r="C11" s="115" t="s">
        <v>15</v>
      </c>
      <c r="D11" s="115">
        <v>2480</v>
      </c>
      <c r="E11" s="115" t="s">
        <v>136</v>
      </c>
    </row>
    <row r="12" spans="1:5" ht="22.5" customHeight="1">
      <c r="A12" s="113"/>
      <c r="B12" s="20" t="s">
        <v>140</v>
      </c>
      <c r="C12" s="115" t="s">
        <v>15</v>
      </c>
      <c r="D12" s="115">
        <v>755</v>
      </c>
      <c r="E12" s="115"/>
    </row>
    <row r="13" spans="1:5" ht="21" customHeight="1">
      <c r="A13" s="104" t="s">
        <v>141</v>
      </c>
      <c r="B13" s="105" t="s">
        <v>142</v>
      </c>
      <c r="C13" s="116"/>
      <c r="D13" s="107"/>
      <c r="E13" s="108"/>
    </row>
    <row r="14" spans="1:5" ht="21" customHeight="1">
      <c r="A14" s="117" t="s">
        <v>133</v>
      </c>
      <c r="B14" s="118" t="s">
        <v>143</v>
      </c>
      <c r="C14" s="118"/>
      <c r="D14" s="118"/>
      <c r="E14" s="118"/>
    </row>
    <row r="15" spans="1:5" ht="37.5" customHeight="1">
      <c r="A15" s="119"/>
      <c r="B15" s="20" t="s">
        <v>144</v>
      </c>
      <c r="C15" s="115" t="s">
        <v>15</v>
      </c>
      <c r="D15" s="115">
        <v>115</v>
      </c>
      <c r="E15" s="120" t="s">
        <v>145</v>
      </c>
    </row>
    <row r="16" spans="1:5" ht="24" customHeight="1">
      <c r="A16" s="119"/>
      <c r="B16" s="20" t="s">
        <v>146</v>
      </c>
      <c r="C16" s="115" t="s">
        <v>15</v>
      </c>
      <c r="D16" s="115">
        <v>25</v>
      </c>
      <c r="E16" s="121"/>
    </row>
    <row r="17" spans="1:5" ht="24" customHeight="1">
      <c r="A17" s="119"/>
      <c r="B17" s="122" t="s">
        <v>140</v>
      </c>
      <c r="C17" s="115" t="s">
        <v>15</v>
      </c>
      <c r="D17" s="115">
        <v>140</v>
      </c>
      <c r="E17" s="115"/>
    </row>
    <row r="18" spans="1:5" ht="24" customHeight="1">
      <c r="A18" s="119"/>
      <c r="B18" s="123" t="s">
        <v>147</v>
      </c>
      <c r="C18" s="115" t="s">
        <v>148</v>
      </c>
      <c r="D18" s="124" t="s">
        <v>149</v>
      </c>
      <c r="E18" s="115" t="s">
        <v>150</v>
      </c>
    </row>
    <row r="19" spans="1:5" ht="24" customHeight="1">
      <c r="A19" s="119"/>
      <c r="B19" s="123" t="s">
        <v>151</v>
      </c>
      <c r="C19" s="115" t="s">
        <v>148</v>
      </c>
      <c r="D19" s="124" t="s">
        <v>152</v>
      </c>
      <c r="E19" s="115" t="s">
        <v>153</v>
      </c>
    </row>
    <row r="20" spans="1:5" ht="33.75" customHeight="1">
      <c r="A20" s="125"/>
      <c r="B20" s="126" t="s">
        <v>154</v>
      </c>
      <c r="C20" s="115" t="s">
        <v>15</v>
      </c>
      <c r="D20" s="124" t="s">
        <v>155</v>
      </c>
      <c r="E20" s="115"/>
    </row>
    <row r="21" spans="1:5" ht="21" customHeight="1">
      <c r="A21" s="127" t="s">
        <v>156</v>
      </c>
      <c r="B21" s="128" t="s">
        <v>157</v>
      </c>
      <c r="C21" s="129"/>
      <c r="D21" s="115"/>
      <c r="E21" s="130"/>
    </row>
    <row r="22" spans="1:5" ht="21.75" customHeight="1">
      <c r="A22" s="117" t="s">
        <v>133</v>
      </c>
      <c r="B22" s="118" t="s">
        <v>158</v>
      </c>
      <c r="C22" s="118"/>
      <c r="D22" s="118"/>
      <c r="E22" s="118"/>
    </row>
    <row r="23" spans="1:5" ht="32.25" customHeight="1">
      <c r="A23" s="131"/>
      <c r="B23" s="132" t="s">
        <v>159</v>
      </c>
      <c r="C23" s="115" t="s">
        <v>15</v>
      </c>
      <c r="D23" s="107">
        <v>445</v>
      </c>
      <c r="E23" s="129"/>
    </row>
    <row r="24" spans="1:5" ht="32.25" customHeight="1">
      <c r="A24" s="131"/>
      <c r="B24" s="132" t="s">
        <v>160</v>
      </c>
      <c r="C24" s="115" t="s">
        <v>15</v>
      </c>
      <c r="D24" s="107">
        <v>975</v>
      </c>
      <c r="E24" s="129"/>
    </row>
    <row r="25" spans="1:5" ht="33" customHeight="1">
      <c r="A25" s="131"/>
      <c r="B25" s="133" t="s">
        <v>161</v>
      </c>
      <c r="C25" s="115" t="s">
        <v>162</v>
      </c>
      <c r="D25" s="107">
        <v>9381</v>
      </c>
      <c r="E25" s="129" t="s">
        <v>163</v>
      </c>
    </row>
    <row r="26" spans="1:5" ht="33" customHeight="1">
      <c r="A26" s="131"/>
      <c r="B26" s="134" t="s">
        <v>164</v>
      </c>
      <c r="C26" s="115" t="s">
        <v>165</v>
      </c>
      <c r="D26" s="107">
        <v>5.45</v>
      </c>
      <c r="E26" s="129" t="s">
        <v>166</v>
      </c>
    </row>
    <row r="27" spans="1:5" ht="51" customHeight="1">
      <c r="A27" s="131"/>
      <c r="B27" s="133" t="s">
        <v>167</v>
      </c>
      <c r="C27" s="115" t="s">
        <v>162</v>
      </c>
      <c r="D27" s="107">
        <v>9088</v>
      </c>
      <c r="E27" s="129" t="s">
        <v>168</v>
      </c>
    </row>
    <row r="28" spans="1:5" ht="29.25" customHeight="1">
      <c r="A28" s="135"/>
      <c r="B28" s="136" t="s">
        <v>169</v>
      </c>
      <c r="C28" s="115" t="s">
        <v>15</v>
      </c>
      <c r="D28" s="115">
        <v>200</v>
      </c>
      <c r="E28" s="129"/>
    </row>
    <row r="29" spans="1:5" ht="21" customHeight="1">
      <c r="A29" s="137" t="s">
        <v>170</v>
      </c>
      <c r="B29" s="110" t="s">
        <v>171</v>
      </c>
      <c r="C29" s="111"/>
      <c r="D29" s="111"/>
      <c r="E29" s="112"/>
    </row>
    <row r="30" spans="1:5" ht="33.75" customHeight="1">
      <c r="A30" s="131"/>
      <c r="B30" s="138" t="s">
        <v>161</v>
      </c>
      <c r="C30" s="115" t="s">
        <v>162</v>
      </c>
      <c r="D30" s="115">
        <v>160</v>
      </c>
      <c r="E30" s="129" t="s">
        <v>163</v>
      </c>
    </row>
    <row r="31" spans="1:5" ht="33.75" customHeight="1">
      <c r="A31" s="131"/>
      <c r="B31" s="139" t="s">
        <v>172</v>
      </c>
      <c r="C31" s="115" t="s">
        <v>165</v>
      </c>
      <c r="D31" s="115">
        <v>0.09</v>
      </c>
      <c r="E31" s="129" t="s">
        <v>166</v>
      </c>
    </row>
    <row r="32" spans="1:5" ht="65.25" customHeight="1">
      <c r="A32" s="135"/>
      <c r="B32" s="138" t="s">
        <v>167</v>
      </c>
      <c r="C32" s="115" t="s">
        <v>162</v>
      </c>
      <c r="D32" s="115">
        <v>150</v>
      </c>
      <c r="E32" s="129" t="s">
        <v>168</v>
      </c>
    </row>
    <row r="34" ht="16.5">
      <c r="B34" s="100"/>
    </row>
  </sheetData>
  <sheetProtection/>
  <mergeCells count="8">
    <mergeCell ref="B22:E22"/>
    <mergeCell ref="B29:E29"/>
    <mergeCell ref="A1:E1"/>
    <mergeCell ref="A2:E2"/>
    <mergeCell ref="A7:A12"/>
    <mergeCell ref="B7:E7"/>
    <mergeCell ref="B14:E14"/>
    <mergeCell ref="E15:E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M25" sqref="M25"/>
    </sheetView>
  </sheetViews>
  <sheetFormatPr defaultColWidth="9.140625" defaultRowHeight="15"/>
  <cols>
    <col min="1" max="1" width="3.8515625" style="2" customWidth="1"/>
    <col min="2" max="3" width="10.28125" style="2" customWidth="1"/>
    <col min="4" max="4" width="14.8515625" style="2" customWidth="1"/>
    <col min="5" max="5" width="12.8515625" style="2" customWidth="1"/>
    <col min="6" max="6" width="15.421875" style="2" customWidth="1"/>
    <col min="7" max="8" width="16.140625" style="2" customWidth="1"/>
    <col min="9" max="9" width="18.28125" style="2" customWidth="1"/>
    <col min="10" max="16384" width="9.140625" style="2" customWidth="1"/>
  </cols>
  <sheetData>
    <row r="1" spans="1:9" ht="39.75" customHeight="1">
      <c r="A1" s="46" t="s">
        <v>53</v>
      </c>
      <c r="B1" s="47"/>
      <c r="C1" s="47"/>
      <c r="D1" s="47"/>
      <c r="E1" s="47"/>
      <c r="F1" s="47"/>
      <c r="G1" s="47"/>
      <c r="H1" s="47"/>
      <c r="I1" s="47"/>
    </row>
    <row r="2" spans="1:9" ht="38.25" customHeight="1">
      <c r="A2" s="46" t="s">
        <v>120</v>
      </c>
      <c r="B2" s="47"/>
      <c r="C2" s="47"/>
      <c r="D2" s="47"/>
      <c r="E2" s="47"/>
      <c r="F2" s="47"/>
      <c r="G2" s="47"/>
      <c r="H2" s="47"/>
      <c r="I2" s="47"/>
    </row>
    <row r="3" ht="10.5" customHeight="1"/>
    <row r="4" spans="1:9" ht="44.25" customHeight="1">
      <c r="A4" s="51" t="s">
        <v>2</v>
      </c>
      <c r="B4" s="51" t="s">
        <v>0</v>
      </c>
      <c r="C4" s="51"/>
      <c r="D4" s="52" t="s">
        <v>20</v>
      </c>
      <c r="E4" s="53" t="s">
        <v>19</v>
      </c>
      <c r="F4" s="55" t="s">
        <v>113</v>
      </c>
      <c r="G4" s="43" t="s">
        <v>115</v>
      </c>
      <c r="H4" s="52"/>
      <c r="I4" s="43" t="s">
        <v>114</v>
      </c>
    </row>
    <row r="5" spans="1:9" ht="27" customHeight="1">
      <c r="A5" s="51"/>
      <c r="B5" s="13" t="s">
        <v>17</v>
      </c>
      <c r="C5" s="13" t="s">
        <v>18</v>
      </c>
      <c r="D5" s="51"/>
      <c r="E5" s="54"/>
      <c r="F5" s="54"/>
      <c r="G5" s="14" t="s">
        <v>33</v>
      </c>
      <c r="H5" s="14" t="s">
        <v>34</v>
      </c>
      <c r="I5" s="43"/>
    </row>
    <row r="6" spans="1:9" ht="24" customHeight="1">
      <c r="A6" s="13">
        <v>1</v>
      </c>
      <c r="B6" s="33" t="s">
        <v>5</v>
      </c>
      <c r="C6" s="33" t="s">
        <v>87</v>
      </c>
      <c r="D6" s="13">
        <v>260</v>
      </c>
      <c r="E6" s="19" t="s">
        <v>42</v>
      </c>
      <c r="F6" s="40"/>
      <c r="G6" s="22">
        <v>85</v>
      </c>
      <c r="H6" s="22">
        <v>10</v>
      </c>
      <c r="I6" s="22">
        <v>10</v>
      </c>
    </row>
    <row r="7" spans="1:9" ht="24" customHeight="1">
      <c r="A7" s="13"/>
      <c r="B7" s="33" t="s">
        <v>81</v>
      </c>
      <c r="C7" s="33" t="s">
        <v>112</v>
      </c>
      <c r="D7" s="13">
        <v>435</v>
      </c>
      <c r="E7" s="19" t="s">
        <v>42</v>
      </c>
      <c r="F7" s="40">
        <v>10</v>
      </c>
      <c r="G7" s="22">
        <v>130</v>
      </c>
      <c r="H7" s="22">
        <v>10</v>
      </c>
      <c r="I7" s="22">
        <v>50</v>
      </c>
    </row>
    <row r="8" spans="1:9" ht="24" customHeight="1">
      <c r="A8" s="13"/>
      <c r="B8" s="33" t="s">
        <v>60</v>
      </c>
      <c r="C8" s="33" t="s">
        <v>99</v>
      </c>
      <c r="D8" s="13">
        <v>1284</v>
      </c>
      <c r="E8" s="19" t="s">
        <v>42</v>
      </c>
      <c r="F8" s="40">
        <v>60</v>
      </c>
      <c r="G8" s="22">
        <v>265</v>
      </c>
      <c r="H8" s="22">
        <v>25</v>
      </c>
      <c r="I8" s="22">
        <v>100</v>
      </c>
    </row>
    <row r="9" spans="1:9" ht="24" customHeight="1">
      <c r="A9" s="48" t="s">
        <v>6</v>
      </c>
      <c r="B9" s="49"/>
      <c r="C9" s="50"/>
      <c r="D9" s="13"/>
      <c r="E9" s="13"/>
      <c r="F9" s="13">
        <f>SUM(F6:F8)</f>
        <v>70</v>
      </c>
      <c r="G9" s="15">
        <f>SUM(G6:G8)</f>
        <v>480</v>
      </c>
      <c r="H9" s="15">
        <f>SUM(H6:H8)</f>
        <v>45</v>
      </c>
      <c r="I9" s="15">
        <f>SUM(I6:I8)</f>
        <v>160</v>
      </c>
    </row>
    <row r="11" spans="2:9" ht="27" customHeight="1">
      <c r="B11" s="16" t="s">
        <v>29</v>
      </c>
      <c r="C11" s="44" t="s">
        <v>118</v>
      </c>
      <c r="D11" s="45"/>
      <c r="E11" s="45"/>
      <c r="F11" s="45"/>
      <c r="G11" s="45"/>
      <c r="H11" s="45"/>
      <c r="I11" s="45"/>
    </row>
    <row r="12" spans="2:9" ht="27" customHeight="1">
      <c r="B12" s="17"/>
      <c r="C12" s="44" t="s">
        <v>117</v>
      </c>
      <c r="D12" s="45"/>
      <c r="E12" s="45"/>
      <c r="F12" s="45"/>
      <c r="G12" s="45"/>
      <c r="H12" s="45"/>
      <c r="I12" s="45"/>
    </row>
    <row r="13" spans="2:9" ht="20.25" customHeight="1">
      <c r="B13" s="17"/>
      <c r="C13" s="44" t="s">
        <v>119</v>
      </c>
      <c r="D13" s="45"/>
      <c r="E13" s="45"/>
      <c r="F13" s="45"/>
      <c r="G13" s="45"/>
      <c r="H13" s="45"/>
      <c r="I13" s="45"/>
    </row>
    <row r="14" spans="2:9" ht="36" customHeight="1">
      <c r="B14" s="17"/>
      <c r="C14" s="44" t="s">
        <v>116</v>
      </c>
      <c r="D14" s="44"/>
      <c r="E14" s="44"/>
      <c r="F14" s="44"/>
      <c r="G14" s="44"/>
      <c r="H14" s="44"/>
      <c r="I14" s="44"/>
    </row>
  </sheetData>
  <sheetProtection/>
  <mergeCells count="14">
    <mergeCell ref="A1:I1"/>
    <mergeCell ref="A9:C9"/>
    <mergeCell ref="A2:I2"/>
    <mergeCell ref="A4:A5"/>
    <mergeCell ref="B4:C4"/>
    <mergeCell ref="D4:D5"/>
    <mergeCell ref="E4:E5"/>
    <mergeCell ref="F4:F5"/>
    <mergeCell ref="G4:H4"/>
    <mergeCell ref="I4:I5"/>
    <mergeCell ref="C14:I14"/>
    <mergeCell ref="C11:I11"/>
    <mergeCell ref="C12:I12"/>
    <mergeCell ref="C13:I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view="pageBreakPreview" zoomScaleSheetLayoutView="100" zoomScalePageLayoutView="0" workbookViewId="0" topLeftCell="A17">
      <selection activeCell="C31" sqref="C31"/>
    </sheetView>
  </sheetViews>
  <sheetFormatPr defaultColWidth="9.140625" defaultRowHeight="15"/>
  <cols>
    <col min="1" max="1" width="3.421875" style="2" customWidth="1"/>
    <col min="2" max="2" width="17.28125" style="2" customWidth="1"/>
    <col min="3" max="4" width="25.57421875" style="2" customWidth="1"/>
    <col min="5" max="5" width="17.7109375" style="2" customWidth="1"/>
    <col min="6" max="16384" width="9.140625" style="2" customWidth="1"/>
  </cols>
  <sheetData>
    <row r="1" spans="1:5" ht="22.5" customHeight="1">
      <c r="A1" s="47" t="s">
        <v>47</v>
      </c>
      <c r="B1" s="47"/>
      <c r="C1" s="47"/>
      <c r="D1" s="47"/>
      <c r="E1" s="47"/>
    </row>
    <row r="2" spans="1:5" ht="39.75" customHeight="1">
      <c r="A2" s="46" t="s">
        <v>121</v>
      </c>
      <c r="B2" s="47"/>
      <c r="C2" s="47"/>
      <c r="D2" s="47"/>
      <c r="E2" s="47"/>
    </row>
    <row r="3" ht="10.5" customHeight="1"/>
    <row r="4" spans="1:5" ht="36" customHeight="1">
      <c r="A4" s="51" t="s">
        <v>2</v>
      </c>
      <c r="B4" s="58" t="s">
        <v>0</v>
      </c>
      <c r="C4" s="53" t="s">
        <v>21</v>
      </c>
      <c r="D4" s="53" t="s">
        <v>22</v>
      </c>
      <c r="E4" s="52" t="s">
        <v>4</v>
      </c>
    </row>
    <row r="5" spans="1:5" ht="8.25" customHeight="1">
      <c r="A5" s="51"/>
      <c r="B5" s="59"/>
      <c r="C5" s="54"/>
      <c r="D5" s="54"/>
      <c r="E5" s="52"/>
    </row>
    <row r="6" spans="1:5" ht="18" customHeight="1">
      <c r="A6" s="13">
        <v>1</v>
      </c>
      <c r="B6" s="18">
        <v>2</v>
      </c>
      <c r="C6" s="19">
        <v>3</v>
      </c>
      <c r="D6" s="19">
        <v>4</v>
      </c>
      <c r="E6" s="14">
        <v>5</v>
      </c>
    </row>
    <row r="7" spans="1:5" ht="33" customHeight="1">
      <c r="A7" s="13">
        <v>1</v>
      </c>
      <c r="B7" s="38" t="s">
        <v>54</v>
      </c>
      <c r="C7" s="39" t="s">
        <v>55</v>
      </c>
      <c r="D7" s="19"/>
      <c r="E7" s="14"/>
    </row>
    <row r="8" spans="1:5" ht="33" customHeight="1">
      <c r="A8" s="13">
        <v>2</v>
      </c>
      <c r="B8" s="38" t="s">
        <v>56</v>
      </c>
      <c r="C8" s="19"/>
      <c r="D8" s="39" t="s">
        <v>59</v>
      </c>
      <c r="E8" s="14"/>
    </row>
    <row r="9" spans="1:5" ht="33" customHeight="1">
      <c r="A9" s="13">
        <v>3</v>
      </c>
      <c r="B9" s="38" t="s">
        <v>67</v>
      </c>
      <c r="C9" s="19"/>
      <c r="D9" s="39" t="s">
        <v>58</v>
      </c>
      <c r="E9" s="14"/>
    </row>
    <row r="10" spans="1:5" ht="33" customHeight="1">
      <c r="A10" s="13">
        <v>4</v>
      </c>
      <c r="B10" s="38" t="s">
        <v>68</v>
      </c>
      <c r="C10" s="19"/>
      <c r="D10" s="39" t="s">
        <v>61</v>
      </c>
      <c r="E10" s="14"/>
    </row>
    <row r="11" spans="1:5" ht="33" customHeight="1">
      <c r="A11" s="13">
        <v>5</v>
      </c>
      <c r="B11" s="38" t="s">
        <v>69</v>
      </c>
      <c r="C11" s="19"/>
      <c r="D11" s="39" t="s">
        <v>63</v>
      </c>
      <c r="E11" s="14"/>
    </row>
    <row r="12" spans="1:5" ht="33" customHeight="1">
      <c r="A12" s="13">
        <v>6</v>
      </c>
      <c r="B12" s="38" t="s">
        <v>70</v>
      </c>
      <c r="C12" s="19"/>
      <c r="D12" s="39" t="s">
        <v>63</v>
      </c>
      <c r="E12" s="14"/>
    </row>
    <row r="13" spans="1:5" ht="33" customHeight="1">
      <c r="A13" s="13">
        <v>7</v>
      </c>
      <c r="B13" s="38" t="s">
        <v>71</v>
      </c>
      <c r="C13" s="39" t="s">
        <v>66</v>
      </c>
      <c r="D13" s="39" t="s">
        <v>79</v>
      </c>
      <c r="E13" s="32" t="s">
        <v>80</v>
      </c>
    </row>
    <row r="14" spans="1:5" ht="33" customHeight="1">
      <c r="A14" s="13">
        <v>8</v>
      </c>
      <c r="B14" s="38" t="s">
        <v>72</v>
      </c>
      <c r="C14" s="19"/>
      <c r="D14" s="39" t="s">
        <v>63</v>
      </c>
      <c r="E14" s="14"/>
    </row>
    <row r="15" spans="1:5" ht="33" customHeight="1">
      <c r="A15" s="13">
        <v>9</v>
      </c>
      <c r="B15" s="38" t="s">
        <v>73</v>
      </c>
      <c r="C15" s="19"/>
      <c r="D15" s="39" t="s">
        <v>109</v>
      </c>
      <c r="E15" s="14"/>
    </row>
    <row r="16" spans="1:5" ht="33" customHeight="1">
      <c r="A16" s="13">
        <v>10</v>
      </c>
      <c r="B16" s="38" t="s">
        <v>75</v>
      </c>
      <c r="C16" s="19"/>
      <c r="D16" s="39" t="s">
        <v>63</v>
      </c>
      <c r="E16" s="14"/>
    </row>
    <row r="17" spans="1:5" ht="33" customHeight="1">
      <c r="A17" s="13">
        <v>11</v>
      </c>
      <c r="B17" s="38" t="s">
        <v>76</v>
      </c>
      <c r="C17" s="19"/>
      <c r="D17" s="39" t="s">
        <v>63</v>
      </c>
      <c r="E17" s="14"/>
    </row>
    <row r="18" spans="1:5" ht="33" customHeight="1">
      <c r="A18" s="13">
        <v>12</v>
      </c>
      <c r="B18" s="38" t="s">
        <v>77</v>
      </c>
      <c r="C18" s="19"/>
      <c r="D18" s="39" t="s">
        <v>61</v>
      </c>
      <c r="E18" s="14"/>
    </row>
    <row r="19" spans="1:5" ht="33" customHeight="1">
      <c r="A19" s="13">
        <v>13</v>
      </c>
      <c r="B19" s="33" t="s">
        <v>78</v>
      </c>
      <c r="C19" s="32"/>
      <c r="D19" s="39" t="s">
        <v>74</v>
      </c>
      <c r="E19" s="15"/>
    </row>
    <row r="20" ht="19.5" customHeight="1"/>
    <row r="21" spans="1:5" ht="55.5" customHeight="1">
      <c r="A21" s="56" t="s">
        <v>110</v>
      </c>
      <c r="B21" s="57"/>
      <c r="C21" s="57"/>
      <c r="D21" s="57"/>
      <c r="E21" s="57"/>
    </row>
  </sheetData>
  <sheetProtection/>
  <mergeCells count="8">
    <mergeCell ref="A21:E21"/>
    <mergeCell ref="A1:E1"/>
    <mergeCell ref="A2:E2"/>
    <mergeCell ref="A4:A5"/>
    <mergeCell ref="B4:B5"/>
    <mergeCell ref="C4:C5"/>
    <mergeCell ref="D4:D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view="pageBreakPreview" zoomScaleSheetLayoutView="100" zoomScalePageLayoutView="0" workbookViewId="0" topLeftCell="A1">
      <selection activeCell="A15" sqref="A15:IV15"/>
    </sheetView>
  </sheetViews>
  <sheetFormatPr defaultColWidth="9.140625" defaultRowHeight="15"/>
  <cols>
    <col min="1" max="1" width="3.421875" style="5" customWidth="1"/>
    <col min="2" max="2" width="42.00390625" style="5" customWidth="1"/>
    <col min="3" max="4" width="6.00390625" style="5" customWidth="1"/>
    <col min="5" max="12" width="5.8515625" style="5" customWidth="1"/>
    <col min="13" max="15" width="7.00390625" style="5" customWidth="1"/>
    <col min="16" max="16" width="6.8515625" style="5" customWidth="1"/>
    <col min="17" max="17" width="7.57421875" style="5" customWidth="1"/>
    <col min="18" max="18" width="6.57421875" style="5" customWidth="1"/>
    <col min="19" max="19" width="9.140625" style="5" customWidth="1"/>
    <col min="20" max="20" width="13.28125" style="5" bestFit="1" customWidth="1"/>
    <col min="21" max="21" width="9.140625" style="5" customWidth="1"/>
    <col min="22" max="22" width="14.28125" style="5" customWidth="1"/>
    <col min="23" max="16384" width="9.140625" style="5" customWidth="1"/>
  </cols>
  <sheetData>
    <row r="1" spans="1:18" ht="31.5" customHeight="1">
      <c r="A1" s="65" t="s">
        <v>48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</row>
    <row r="2" spans="1:18" ht="18.75" customHeight="1">
      <c r="A2" s="66" t="s">
        <v>122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2:20" ht="20.25" customHeight="1">
      <c r="B3" s="67"/>
      <c r="C3" s="67"/>
      <c r="D3" s="6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2"/>
      <c r="T3" s="8"/>
    </row>
    <row r="4" spans="1:20" ht="24.75" customHeight="1">
      <c r="A4" s="62" t="s">
        <v>2</v>
      </c>
      <c r="B4" s="62" t="s">
        <v>13</v>
      </c>
      <c r="C4" s="62" t="s">
        <v>41</v>
      </c>
      <c r="D4" s="69" t="s">
        <v>35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62" t="s">
        <v>16</v>
      </c>
      <c r="T4" s="8"/>
    </row>
    <row r="5" spans="1:20" ht="36" customHeight="1">
      <c r="A5" s="64"/>
      <c r="B5" s="64"/>
      <c r="C5" s="64"/>
      <c r="D5" s="62" t="s">
        <v>101</v>
      </c>
      <c r="E5" s="62" t="s">
        <v>57</v>
      </c>
      <c r="F5" s="62" t="s">
        <v>60</v>
      </c>
      <c r="G5" s="62" t="s">
        <v>62</v>
      </c>
      <c r="H5" s="62" t="s">
        <v>64</v>
      </c>
      <c r="I5" s="62" t="s">
        <v>65</v>
      </c>
      <c r="J5" s="62" t="s">
        <v>102</v>
      </c>
      <c r="K5" s="62" t="s">
        <v>103</v>
      </c>
      <c r="L5" s="62" t="s">
        <v>104</v>
      </c>
      <c r="M5" s="62" t="s">
        <v>105</v>
      </c>
      <c r="N5" s="73" t="s">
        <v>106</v>
      </c>
      <c r="O5" s="60" t="s">
        <v>107</v>
      </c>
      <c r="P5" s="71" t="s">
        <v>46</v>
      </c>
      <c r="Q5" s="72"/>
      <c r="R5" s="64"/>
      <c r="T5" s="8"/>
    </row>
    <row r="6" spans="1:20" ht="25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73"/>
      <c r="O6" s="61"/>
      <c r="P6" s="31" t="s">
        <v>82</v>
      </c>
      <c r="Q6" s="31" t="s">
        <v>85</v>
      </c>
      <c r="R6" s="63"/>
      <c r="T6" s="8"/>
    </row>
    <row r="7" spans="1:20" ht="18" customHeight="1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T7" s="8"/>
    </row>
    <row r="8" spans="1:20" ht="62.25" customHeight="1">
      <c r="A8" s="26">
        <v>1</v>
      </c>
      <c r="B8" s="20" t="s">
        <v>111</v>
      </c>
      <c r="C8" s="10" t="s">
        <v>15</v>
      </c>
      <c r="D8" s="21">
        <v>10</v>
      </c>
      <c r="E8" s="21">
        <v>10</v>
      </c>
      <c r="F8" s="21">
        <v>9</v>
      </c>
      <c r="G8" s="21">
        <v>6</v>
      </c>
      <c r="H8" s="21">
        <v>6</v>
      </c>
      <c r="I8" s="21">
        <v>2</v>
      </c>
      <c r="J8" s="21">
        <v>6</v>
      </c>
      <c r="K8" s="21">
        <v>17</v>
      </c>
      <c r="L8" s="21">
        <v>7</v>
      </c>
      <c r="M8" s="21">
        <v>7</v>
      </c>
      <c r="N8" s="21">
        <v>10</v>
      </c>
      <c r="O8" s="21">
        <v>10</v>
      </c>
      <c r="P8" s="21">
        <v>10</v>
      </c>
      <c r="Q8" s="21">
        <v>5</v>
      </c>
      <c r="R8" s="42">
        <f aca="true" t="shared" si="0" ref="R8:R13">SUM(D8:Q8)</f>
        <v>115</v>
      </c>
      <c r="T8" s="8"/>
    </row>
    <row r="9" spans="1:20" ht="27" customHeight="1">
      <c r="A9" s="26">
        <v>2</v>
      </c>
      <c r="B9" s="20" t="s">
        <v>37</v>
      </c>
      <c r="C9" s="10" t="s">
        <v>15</v>
      </c>
      <c r="D9" s="21">
        <v>2</v>
      </c>
      <c r="E9" s="21">
        <v>2</v>
      </c>
      <c r="F9" s="21">
        <v>2</v>
      </c>
      <c r="G9" s="21">
        <v>2</v>
      </c>
      <c r="H9" s="21">
        <v>2</v>
      </c>
      <c r="I9" s="21">
        <v>1</v>
      </c>
      <c r="J9" s="21">
        <v>2</v>
      </c>
      <c r="K9" s="21">
        <v>3</v>
      </c>
      <c r="L9" s="21">
        <v>2</v>
      </c>
      <c r="M9" s="21">
        <v>2</v>
      </c>
      <c r="N9" s="21">
        <v>1</v>
      </c>
      <c r="O9" s="21">
        <v>1</v>
      </c>
      <c r="P9" s="21">
        <v>2</v>
      </c>
      <c r="Q9" s="21">
        <v>1</v>
      </c>
      <c r="R9" s="42">
        <f t="shared" si="0"/>
        <v>25</v>
      </c>
      <c r="T9" s="8"/>
    </row>
    <row r="10" spans="1:20" ht="27" customHeight="1">
      <c r="A10" s="26">
        <v>3</v>
      </c>
      <c r="B10" s="9" t="s">
        <v>36</v>
      </c>
      <c r="C10" s="10" t="s">
        <v>14</v>
      </c>
      <c r="D10" s="10">
        <f>(D8+D9)*1.75</f>
        <v>21</v>
      </c>
      <c r="E10" s="10">
        <f aca="true" t="shared" si="1" ref="E10:Q10">(E8+E9)*1.75</f>
        <v>21</v>
      </c>
      <c r="F10" s="10">
        <f t="shared" si="1"/>
        <v>19.25</v>
      </c>
      <c r="G10" s="10">
        <f t="shared" si="1"/>
        <v>14</v>
      </c>
      <c r="H10" s="10">
        <f t="shared" si="1"/>
        <v>14</v>
      </c>
      <c r="I10" s="10">
        <f t="shared" si="1"/>
        <v>5.25</v>
      </c>
      <c r="J10" s="10">
        <f t="shared" si="1"/>
        <v>14</v>
      </c>
      <c r="K10" s="10">
        <f t="shared" si="1"/>
        <v>35</v>
      </c>
      <c r="L10" s="10">
        <f t="shared" si="1"/>
        <v>15.75</v>
      </c>
      <c r="M10" s="10">
        <f t="shared" si="1"/>
        <v>15.75</v>
      </c>
      <c r="N10" s="10">
        <f t="shared" si="1"/>
        <v>19.25</v>
      </c>
      <c r="O10" s="10">
        <f t="shared" si="1"/>
        <v>19.25</v>
      </c>
      <c r="P10" s="10">
        <f t="shared" si="1"/>
        <v>21</v>
      </c>
      <c r="Q10" s="10">
        <f t="shared" si="1"/>
        <v>10.5</v>
      </c>
      <c r="R10" s="42">
        <f t="shared" si="0"/>
        <v>245</v>
      </c>
      <c r="T10" s="8"/>
    </row>
    <row r="11" spans="1:20" ht="36" customHeight="1">
      <c r="A11" s="26">
        <v>4</v>
      </c>
      <c r="B11" s="27" t="s">
        <v>108</v>
      </c>
      <c r="C11" s="10"/>
      <c r="D11" s="10"/>
      <c r="E11" s="10"/>
      <c r="F11" s="10"/>
      <c r="G11" s="10"/>
      <c r="H11" s="10"/>
      <c r="I11" s="10"/>
      <c r="J11" s="10"/>
      <c r="K11" s="10">
        <v>12</v>
      </c>
      <c r="L11" s="10"/>
      <c r="M11" s="10"/>
      <c r="N11" s="10"/>
      <c r="O11" s="10"/>
      <c r="P11" s="10"/>
      <c r="Q11" s="10"/>
      <c r="R11" s="42">
        <f t="shared" si="0"/>
        <v>12</v>
      </c>
      <c r="T11" s="8"/>
    </row>
    <row r="12" spans="1:18" ht="36" customHeight="1">
      <c r="A12" s="26">
        <v>5</v>
      </c>
      <c r="B12" s="27" t="s">
        <v>43</v>
      </c>
      <c r="C12" s="11" t="s">
        <v>1</v>
      </c>
      <c r="D12" s="21">
        <v>9</v>
      </c>
      <c r="E12" s="21">
        <v>12</v>
      </c>
      <c r="F12" s="21">
        <v>10</v>
      </c>
      <c r="G12" s="21">
        <v>7</v>
      </c>
      <c r="H12" s="21">
        <v>7</v>
      </c>
      <c r="I12" s="21">
        <v>2</v>
      </c>
      <c r="J12" s="21">
        <v>7</v>
      </c>
      <c r="K12" s="21"/>
      <c r="L12" s="21">
        <v>7</v>
      </c>
      <c r="M12" s="21">
        <v>7</v>
      </c>
      <c r="N12" s="21">
        <v>10</v>
      </c>
      <c r="O12" s="21">
        <v>11</v>
      </c>
      <c r="P12" s="21">
        <v>12</v>
      </c>
      <c r="Q12" s="21">
        <v>6</v>
      </c>
      <c r="R12" s="42">
        <f t="shared" si="0"/>
        <v>107</v>
      </c>
    </row>
    <row r="13" spans="1:18" ht="42" customHeight="1">
      <c r="A13" s="26">
        <v>6</v>
      </c>
      <c r="B13" s="27" t="s">
        <v>38</v>
      </c>
      <c r="C13" s="7" t="s">
        <v>15</v>
      </c>
      <c r="D13" s="21">
        <v>8</v>
      </c>
      <c r="E13" s="21">
        <v>10</v>
      </c>
      <c r="F13" s="21">
        <v>9</v>
      </c>
      <c r="G13" s="21">
        <v>6</v>
      </c>
      <c r="H13" s="21">
        <v>6</v>
      </c>
      <c r="I13" s="21">
        <v>1</v>
      </c>
      <c r="J13" s="21">
        <v>6</v>
      </c>
      <c r="K13" s="21">
        <v>15</v>
      </c>
      <c r="L13" s="21">
        <v>6</v>
      </c>
      <c r="M13" s="21">
        <v>6</v>
      </c>
      <c r="N13" s="21">
        <v>8</v>
      </c>
      <c r="O13" s="21">
        <v>9</v>
      </c>
      <c r="P13" s="21">
        <v>10</v>
      </c>
      <c r="Q13" s="21">
        <v>5</v>
      </c>
      <c r="R13" s="42">
        <f t="shared" si="0"/>
        <v>105</v>
      </c>
    </row>
    <row r="14" spans="1:18" ht="15.75">
      <c r="A14" s="8"/>
      <c r="B14" s="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</sheetData>
  <sheetProtection/>
  <mergeCells count="22">
    <mergeCell ref="D14:R14"/>
    <mergeCell ref="D4:Q4"/>
    <mergeCell ref="A4:A6"/>
    <mergeCell ref="B4:B6"/>
    <mergeCell ref="C4:C6"/>
    <mergeCell ref="P5:Q5"/>
    <mergeCell ref="N5:N6"/>
    <mergeCell ref="L5:L6"/>
    <mergeCell ref="M5:M6"/>
    <mergeCell ref="I5:I6"/>
    <mergeCell ref="A1:R1"/>
    <mergeCell ref="B3:D3"/>
    <mergeCell ref="A2:R2"/>
    <mergeCell ref="O5:O6"/>
    <mergeCell ref="D5:D6"/>
    <mergeCell ref="H5:H6"/>
    <mergeCell ref="E5:E6"/>
    <mergeCell ref="F5:F6"/>
    <mergeCell ref="G5:G6"/>
    <mergeCell ref="J5:J6"/>
    <mergeCell ref="K5:K6"/>
    <mergeCell ref="R4:R6"/>
  </mergeCells>
  <printOptions horizontalCentered="1"/>
  <pageMargins left="0.2362204724409449" right="0.2362204724409449" top="0.2362204724409449" bottom="0.31496062992125984" header="0.1968503937007874" footer="0.2362204724409449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SheetLayoutView="100" zoomScalePageLayoutView="0" workbookViewId="0" topLeftCell="A1">
      <selection activeCell="J26" sqref="J26"/>
    </sheetView>
  </sheetViews>
  <sheetFormatPr defaultColWidth="9.140625" defaultRowHeight="15"/>
  <cols>
    <col min="1" max="1" width="2.8515625" style="2" customWidth="1"/>
    <col min="2" max="3" width="7.140625" style="2" customWidth="1"/>
    <col min="4" max="4" width="7.7109375" style="2" customWidth="1"/>
    <col min="5" max="7" width="9.7109375" style="2" customWidth="1"/>
    <col min="8" max="8" width="10.421875" style="2" customWidth="1"/>
    <col min="9" max="9" width="12.140625" style="2" customWidth="1"/>
    <col min="10" max="10" width="9.140625" style="2" customWidth="1"/>
    <col min="11" max="11" width="10.7109375" style="2" customWidth="1"/>
    <col min="12" max="12" width="11.57421875" style="2" customWidth="1"/>
    <col min="13" max="13" width="10.7109375" style="2" customWidth="1"/>
    <col min="14" max="14" width="12.00390625" style="2" customWidth="1"/>
    <col min="15" max="16384" width="9.140625" style="2" customWidth="1"/>
  </cols>
  <sheetData>
    <row r="1" spans="1:14" ht="24.75" customHeight="1">
      <c r="A1" s="87" t="s">
        <v>120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20.25" customHeight="1">
      <c r="A2" s="87" t="s">
        <v>125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ht="9.75" customHeight="1"/>
    <row r="4" spans="1:14" ht="21" customHeight="1">
      <c r="A4" s="77" t="s">
        <v>2</v>
      </c>
      <c r="B4" s="80" t="s">
        <v>45</v>
      </c>
      <c r="C4" s="81"/>
      <c r="D4" s="84" t="s">
        <v>28</v>
      </c>
      <c r="E4" s="84" t="s">
        <v>32</v>
      </c>
      <c r="F4" s="93" t="s">
        <v>10</v>
      </c>
      <c r="G4" s="94"/>
      <c r="H4" s="94"/>
      <c r="I4" s="94"/>
      <c r="J4" s="94"/>
      <c r="K4" s="95"/>
      <c r="L4" s="88" t="s">
        <v>31</v>
      </c>
      <c r="M4" s="88" t="s">
        <v>30</v>
      </c>
      <c r="N4" s="89"/>
    </row>
    <row r="5" spans="1:14" ht="30" customHeight="1">
      <c r="A5" s="78"/>
      <c r="B5" s="77" t="s">
        <v>8</v>
      </c>
      <c r="C5" s="77" t="s">
        <v>9</v>
      </c>
      <c r="D5" s="78"/>
      <c r="E5" s="85"/>
      <c r="F5" s="90" t="s">
        <v>123</v>
      </c>
      <c r="G5" s="81"/>
      <c r="H5" s="90" t="s">
        <v>39</v>
      </c>
      <c r="I5" s="81"/>
      <c r="J5" s="91" t="s">
        <v>12</v>
      </c>
      <c r="K5" s="92"/>
      <c r="L5" s="89"/>
      <c r="M5" s="89"/>
      <c r="N5" s="89"/>
    </row>
    <row r="6" spans="1:17" ht="32.25" customHeight="1">
      <c r="A6" s="79"/>
      <c r="B6" s="79"/>
      <c r="C6" s="79"/>
      <c r="D6" s="79"/>
      <c r="E6" s="86"/>
      <c r="F6" s="30" t="s">
        <v>3</v>
      </c>
      <c r="G6" s="28" t="s">
        <v>27</v>
      </c>
      <c r="H6" s="30" t="s">
        <v>3</v>
      </c>
      <c r="I6" s="28" t="s">
        <v>27</v>
      </c>
      <c r="J6" s="30" t="s">
        <v>3</v>
      </c>
      <c r="K6" s="30" t="s">
        <v>11</v>
      </c>
      <c r="L6" s="89"/>
      <c r="M6" s="1" t="s">
        <v>3</v>
      </c>
      <c r="N6" s="1" t="s">
        <v>11</v>
      </c>
      <c r="Q6" s="41">
        <f>I12+I14+I15+Q7+I16+I17+I18+I19</f>
        <v>974.9399999999999</v>
      </c>
    </row>
    <row r="7" spans="1:14" ht="16.5">
      <c r="A7" s="29">
        <v>1</v>
      </c>
      <c r="B7" s="35" t="s">
        <v>5</v>
      </c>
      <c r="C7" s="35" t="s">
        <v>87</v>
      </c>
      <c r="D7" s="29">
        <v>260</v>
      </c>
      <c r="E7" s="37" t="s">
        <v>7</v>
      </c>
      <c r="F7" s="1">
        <v>5.08</v>
      </c>
      <c r="G7" s="3">
        <f>(F7*D7)*0.12</f>
        <v>158.49599999999998</v>
      </c>
      <c r="H7" s="1"/>
      <c r="I7" s="3"/>
      <c r="J7" s="1">
        <v>4.68</v>
      </c>
      <c r="K7" s="1">
        <f>J7*D7</f>
        <v>1216.8</v>
      </c>
      <c r="L7" s="36">
        <f aca="true" t="shared" si="0" ref="L7:L19">N7*0.6/1000</f>
        <v>0.702</v>
      </c>
      <c r="M7" s="1">
        <v>4.5</v>
      </c>
      <c r="N7" s="3">
        <f aca="true" t="shared" si="1" ref="N7:N19">M7*D7</f>
        <v>1170</v>
      </c>
    </row>
    <row r="8" spans="1:14" ht="18" customHeight="1">
      <c r="A8" s="29">
        <v>2</v>
      </c>
      <c r="B8" s="35" t="str">
        <f>C7</f>
        <v>2+60</v>
      </c>
      <c r="C8" s="35" t="s">
        <v>88</v>
      </c>
      <c r="D8" s="29">
        <v>10</v>
      </c>
      <c r="E8" s="37" t="s">
        <v>7</v>
      </c>
      <c r="F8" s="23">
        <v>4.5</v>
      </c>
      <c r="G8" s="3">
        <f>(F8*D8)*0.12</f>
        <v>5.3999999999999995</v>
      </c>
      <c r="H8" s="23"/>
      <c r="I8" s="3"/>
      <c r="J8" s="23">
        <v>4.15</v>
      </c>
      <c r="K8" s="1">
        <f>J8*D8</f>
        <v>41.5</v>
      </c>
      <c r="L8" s="36">
        <f t="shared" si="0"/>
        <v>0.024</v>
      </c>
      <c r="M8" s="1">
        <v>4</v>
      </c>
      <c r="N8" s="3">
        <f t="shared" si="1"/>
        <v>40</v>
      </c>
    </row>
    <row r="9" spans="1:18" ht="18" customHeight="1">
      <c r="A9" s="29">
        <v>3</v>
      </c>
      <c r="B9" s="35" t="s">
        <v>88</v>
      </c>
      <c r="C9" s="35" t="s">
        <v>89</v>
      </c>
      <c r="D9" s="29">
        <v>40</v>
      </c>
      <c r="E9" s="37"/>
      <c r="F9" s="74" t="s">
        <v>90</v>
      </c>
      <c r="G9" s="75"/>
      <c r="H9" s="75"/>
      <c r="I9" s="75"/>
      <c r="J9" s="75"/>
      <c r="K9" s="75"/>
      <c r="L9" s="75"/>
      <c r="M9" s="75"/>
      <c r="N9" s="76"/>
      <c r="R9" s="41">
        <f>Q6+Q12</f>
        <v>974.9399999999999</v>
      </c>
    </row>
    <row r="10" spans="1:14" ht="17.25" customHeight="1">
      <c r="A10" s="29">
        <v>4</v>
      </c>
      <c r="B10" s="35" t="str">
        <f aca="true" t="shared" si="2" ref="B10:B19">C9</f>
        <v>3+10</v>
      </c>
      <c r="C10" s="35" t="s">
        <v>50</v>
      </c>
      <c r="D10" s="29">
        <v>10</v>
      </c>
      <c r="E10" s="37" t="s">
        <v>7</v>
      </c>
      <c r="F10" s="23">
        <v>4.5</v>
      </c>
      <c r="G10" s="3">
        <f>(F10*D10)*0.12</f>
        <v>5.3999999999999995</v>
      </c>
      <c r="H10" s="23"/>
      <c r="I10" s="3"/>
      <c r="J10" s="23">
        <v>4.15</v>
      </c>
      <c r="K10" s="23"/>
      <c r="L10" s="36">
        <f t="shared" si="0"/>
        <v>0.024</v>
      </c>
      <c r="M10" s="1">
        <v>4</v>
      </c>
      <c r="N10" s="3">
        <f t="shared" si="1"/>
        <v>40</v>
      </c>
    </row>
    <row r="11" spans="1:14" ht="17.25" customHeight="1">
      <c r="A11" s="29">
        <v>5</v>
      </c>
      <c r="B11" s="35" t="str">
        <f t="shared" si="2"/>
        <v>3+20</v>
      </c>
      <c r="C11" s="35" t="s">
        <v>91</v>
      </c>
      <c r="D11" s="29">
        <v>455</v>
      </c>
      <c r="E11" s="37" t="s">
        <v>7</v>
      </c>
      <c r="F11" s="23">
        <v>5.08</v>
      </c>
      <c r="G11" s="3">
        <f>(F11*D11)*0.12</f>
        <v>277.368</v>
      </c>
      <c r="H11" s="23"/>
      <c r="I11" s="3"/>
      <c r="J11" s="23">
        <v>4.68</v>
      </c>
      <c r="K11" s="1">
        <f>J11*D11</f>
        <v>2129.4</v>
      </c>
      <c r="L11" s="36">
        <f t="shared" si="0"/>
        <v>1.2285</v>
      </c>
      <c r="M11" s="1">
        <v>4.5</v>
      </c>
      <c r="N11" s="3">
        <f t="shared" si="1"/>
        <v>2047.5</v>
      </c>
    </row>
    <row r="12" spans="1:17" ht="16.5" customHeight="1">
      <c r="A12" s="29">
        <v>6</v>
      </c>
      <c r="B12" s="35" t="str">
        <f t="shared" si="2"/>
        <v>7+75</v>
      </c>
      <c r="C12" s="35" t="s">
        <v>92</v>
      </c>
      <c r="D12" s="29">
        <v>5</v>
      </c>
      <c r="E12" s="37" t="s">
        <v>44</v>
      </c>
      <c r="F12" s="37"/>
      <c r="G12" s="37"/>
      <c r="H12" s="1">
        <v>4.5</v>
      </c>
      <c r="I12" s="3">
        <f>(H12*D12)*0.15</f>
        <v>3.375</v>
      </c>
      <c r="J12" s="1">
        <v>4.15</v>
      </c>
      <c r="K12" s="1">
        <f>J12*D12</f>
        <v>20.75</v>
      </c>
      <c r="L12" s="36">
        <f t="shared" si="0"/>
        <v>0.012</v>
      </c>
      <c r="M12" s="1">
        <v>4</v>
      </c>
      <c r="N12" s="3">
        <f t="shared" si="1"/>
        <v>20</v>
      </c>
      <c r="Q12" s="41">
        <f>I7+I8+I10+I11</f>
        <v>0</v>
      </c>
    </row>
    <row r="13" spans="1:14" ht="15.75" customHeight="1">
      <c r="A13" s="29">
        <v>7</v>
      </c>
      <c r="B13" s="35" t="str">
        <f t="shared" si="2"/>
        <v>7+80</v>
      </c>
      <c r="C13" s="35" t="s">
        <v>93</v>
      </c>
      <c r="D13" s="29">
        <v>10</v>
      </c>
      <c r="E13" s="37" t="s">
        <v>124</v>
      </c>
      <c r="F13" s="74" t="s">
        <v>100</v>
      </c>
      <c r="G13" s="75"/>
      <c r="H13" s="75"/>
      <c r="I13" s="75"/>
      <c r="J13" s="75"/>
      <c r="K13" s="76"/>
      <c r="L13" s="36">
        <f t="shared" si="0"/>
        <v>0.021599999999999998</v>
      </c>
      <c r="M13" s="1">
        <v>3.6</v>
      </c>
      <c r="N13" s="3">
        <f t="shared" si="1"/>
        <v>36</v>
      </c>
    </row>
    <row r="14" spans="1:14" ht="21" customHeight="1">
      <c r="A14" s="29">
        <v>8</v>
      </c>
      <c r="B14" s="35" t="str">
        <f t="shared" si="2"/>
        <v>7+90</v>
      </c>
      <c r="C14" s="23" t="s">
        <v>94</v>
      </c>
      <c r="D14" s="1">
        <v>5</v>
      </c>
      <c r="E14" s="37" t="s">
        <v>44</v>
      </c>
      <c r="F14" s="37"/>
      <c r="G14" s="37"/>
      <c r="H14" s="23">
        <v>4.5</v>
      </c>
      <c r="I14" s="3">
        <f aca="true" t="shared" si="3" ref="I14:I19">(H14*D14)*0.15</f>
        <v>3.375</v>
      </c>
      <c r="J14" s="23">
        <v>4.15</v>
      </c>
      <c r="K14" s="1">
        <f aca="true" t="shared" si="4" ref="K14:K19">J14*D14</f>
        <v>20.75</v>
      </c>
      <c r="L14" s="36">
        <f t="shared" si="0"/>
        <v>0.012</v>
      </c>
      <c r="M14" s="1">
        <v>4</v>
      </c>
      <c r="N14" s="3">
        <f t="shared" si="1"/>
        <v>20</v>
      </c>
    </row>
    <row r="15" spans="1:14" ht="21" customHeight="1">
      <c r="A15" s="29">
        <v>9</v>
      </c>
      <c r="B15" s="35" t="str">
        <f t="shared" si="2"/>
        <v>7+95</v>
      </c>
      <c r="C15" s="23" t="s">
        <v>95</v>
      </c>
      <c r="D15" s="1">
        <v>395</v>
      </c>
      <c r="E15" s="37" t="s">
        <v>44</v>
      </c>
      <c r="F15" s="37"/>
      <c r="G15" s="37"/>
      <c r="H15" s="23">
        <v>5.08</v>
      </c>
      <c r="I15" s="3">
        <f t="shared" si="3"/>
        <v>300.99</v>
      </c>
      <c r="J15" s="23">
        <v>4.68</v>
      </c>
      <c r="K15" s="1">
        <f t="shared" si="4"/>
        <v>1848.6</v>
      </c>
      <c r="L15" s="36">
        <f t="shared" si="0"/>
        <v>1.0665</v>
      </c>
      <c r="M15" s="1">
        <v>4.5</v>
      </c>
      <c r="N15" s="3">
        <f t="shared" si="1"/>
        <v>1777.5</v>
      </c>
    </row>
    <row r="16" spans="1:14" ht="21" customHeight="1">
      <c r="A16" s="29">
        <v>10</v>
      </c>
      <c r="B16" s="35" t="str">
        <f t="shared" si="2"/>
        <v>11+90</v>
      </c>
      <c r="C16" s="23" t="s">
        <v>96</v>
      </c>
      <c r="D16" s="1">
        <v>10</v>
      </c>
      <c r="E16" s="37" t="s">
        <v>44</v>
      </c>
      <c r="F16" s="37"/>
      <c r="G16" s="37"/>
      <c r="H16" s="1">
        <v>4.1</v>
      </c>
      <c r="I16" s="3">
        <f t="shared" si="3"/>
        <v>6.1499999999999995</v>
      </c>
      <c r="J16" s="1">
        <v>3.9</v>
      </c>
      <c r="K16" s="1">
        <f t="shared" si="4"/>
        <v>39</v>
      </c>
      <c r="L16" s="36">
        <f t="shared" si="0"/>
        <v>0.0225</v>
      </c>
      <c r="M16" s="1">
        <v>3.75</v>
      </c>
      <c r="N16" s="3">
        <f t="shared" si="1"/>
        <v>37.5</v>
      </c>
    </row>
    <row r="17" spans="1:14" ht="21" customHeight="1">
      <c r="A17" s="29">
        <v>11</v>
      </c>
      <c r="B17" s="35" t="str">
        <f t="shared" si="2"/>
        <v>12+00</v>
      </c>
      <c r="C17" s="23" t="s">
        <v>97</v>
      </c>
      <c r="D17" s="1">
        <v>50</v>
      </c>
      <c r="E17" s="37" t="s">
        <v>44</v>
      </c>
      <c r="F17" s="37"/>
      <c r="G17" s="37"/>
      <c r="H17" s="1">
        <v>3.5</v>
      </c>
      <c r="I17" s="3">
        <f t="shared" si="3"/>
        <v>26.25</v>
      </c>
      <c r="J17" s="1">
        <v>3.3</v>
      </c>
      <c r="K17" s="1">
        <f t="shared" si="4"/>
        <v>165</v>
      </c>
      <c r="L17" s="36">
        <f t="shared" si="0"/>
        <v>0.09</v>
      </c>
      <c r="M17" s="1">
        <v>3</v>
      </c>
      <c r="N17" s="3">
        <f t="shared" si="1"/>
        <v>150</v>
      </c>
    </row>
    <row r="18" spans="1:14" ht="21" customHeight="1">
      <c r="A18" s="29">
        <v>12</v>
      </c>
      <c r="B18" s="35" t="str">
        <f t="shared" si="2"/>
        <v>12+50</v>
      </c>
      <c r="C18" s="23" t="s">
        <v>98</v>
      </c>
      <c r="D18" s="1">
        <v>10</v>
      </c>
      <c r="E18" s="37" t="s">
        <v>44</v>
      </c>
      <c r="F18" s="37"/>
      <c r="G18" s="37"/>
      <c r="H18" s="1">
        <v>4.1</v>
      </c>
      <c r="I18" s="3">
        <f t="shared" si="3"/>
        <v>6.1499999999999995</v>
      </c>
      <c r="J18" s="1">
        <v>3.9</v>
      </c>
      <c r="K18" s="1">
        <f t="shared" si="4"/>
        <v>39</v>
      </c>
      <c r="L18" s="36">
        <f t="shared" si="0"/>
        <v>0.0225</v>
      </c>
      <c r="M18" s="1">
        <v>3.75</v>
      </c>
      <c r="N18" s="3">
        <f t="shared" si="1"/>
        <v>37.5</v>
      </c>
    </row>
    <row r="19" spans="1:14" ht="21" customHeight="1">
      <c r="A19" s="29">
        <v>13</v>
      </c>
      <c r="B19" s="35" t="str">
        <f t="shared" si="2"/>
        <v>12+60</v>
      </c>
      <c r="C19" s="23" t="s">
        <v>99</v>
      </c>
      <c r="D19" s="1">
        <v>825</v>
      </c>
      <c r="E19" s="37" t="s">
        <v>44</v>
      </c>
      <c r="F19" s="37"/>
      <c r="G19" s="37"/>
      <c r="H19" s="23">
        <v>5.08</v>
      </c>
      <c r="I19" s="3">
        <f t="shared" si="3"/>
        <v>628.65</v>
      </c>
      <c r="J19" s="23">
        <v>4.68</v>
      </c>
      <c r="K19" s="1">
        <f t="shared" si="4"/>
        <v>3860.9999999999995</v>
      </c>
      <c r="L19" s="36">
        <f t="shared" si="0"/>
        <v>2.2275</v>
      </c>
      <c r="M19" s="1">
        <v>4.5</v>
      </c>
      <c r="N19" s="3">
        <f t="shared" si="1"/>
        <v>3712.5</v>
      </c>
    </row>
    <row r="20" spans="1:14" ht="21" customHeight="1">
      <c r="A20" s="80" t="s">
        <v>6</v>
      </c>
      <c r="B20" s="83"/>
      <c r="C20" s="81"/>
      <c r="D20" s="1">
        <f>SUM(D7:D19)</f>
        <v>2085</v>
      </c>
      <c r="E20" s="1"/>
      <c r="F20" s="1"/>
      <c r="G20" s="3">
        <f>SUM(G7:G19)</f>
        <v>446.664</v>
      </c>
      <c r="H20" s="1"/>
      <c r="I20" s="3">
        <f>SUM(I7:I19)</f>
        <v>974.9399999999999</v>
      </c>
      <c r="J20" s="1"/>
      <c r="K20" s="3">
        <f>SUM(K7:K19)</f>
        <v>9381.8</v>
      </c>
      <c r="L20" s="3">
        <f>SUM(L7:L19)</f>
        <v>5.453099999999999</v>
      </c>
      <c r="M20" s="4"/>
      <c r="N20" s="3">
        <f>SUM(N7:N19)</f>
        <v>9088.5</v>
      </c>
    </row>
    <row r="21" ht="11.25" customHeight="1"/>
    <row r="22" spans="1:14" ht="16.5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</sheetData>
  <sheetProtection/>
  <mergeCells count="18">
    <mergeCell ref="A1:N1"/>
    <mergeCell ref="A2:N2"/>
    <mergeCell ref="L4:L6"/>
    <mergeCell ref="H5:I5"/>
    <mergeCell ref="J5:K5"/>
    <mergeCell ref="D4:D6"/>
    <mergeCell ref="M4:N5"/>
    <mergeCell ref="F5:G5"/>
    <mergeCell ref="F4:K4"/>
    <mergeCell ref="F9:N9"/>
    <mergeCell ref="F13:K13"/>
    <mergeCell ref="A4:A6"/>
    <mergeCell ref="B5:B6"/>
    <mergeCell ref="C5:C6"/>
    <mergeCell ref="B4:C4"/>
    <mergeCell ref="A22:N22"/>
    <mergeCell ref="A20:C20"/>
    <mergeCell ref="E4:E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3.57421875" style="2" customWidth="1"/>
    <col min="2" max="3" width="11.7109375" style="2" customWidth="1"/>
    <col min="4" max="4" width="7.8515625" style="2" customWidth="1"/>
    <col min="5" max="5" width="23.57421875" style="2" customWidth="1"/>
    <col min="6" max="6" width="25.140625" style="2" customWidth="1"/>
    <col min="7" max="7" width="27.140625" style="2" customWidth="1"/>
    <col min="8" max="10" width="9.140625" style="2" customWidth="1"/>
    <col min="11" max="11" width="23.421875" style="2" customWidth="1"/>
    <col min="12" max="16384" width="9.140625" style="2" customWidth="1"/>
  </cols>
  <sheetData>
    <row r="1" spans="1:7" ht="45.75" customHeight="1">
      <c r="A1" s="46" t="s">
        <v>126</v>
      </c>
      <c r="B1" s="47"/>
      <c r="C1" s="47"/>
      <c r="D1" s="47"/>
      <c r="E1" s="47"/>
      <c r="F1" s="47"/>
      <c r="G1" s="47"/>
    </row>
    <row r="2" spans="1:7" ht="37.5" customHeight="1">
      <c r="A2" s="46" t="s">
        <v>120</v>
      </c>
      <c r="B2" s="47"/>
      <c r="C2" s="47"/>
      <c r="D2" s="47"/>
      <c r="E2" s="47"/>
      <c r="F2" s="47"/>
      <c r="G2" s="47"/>
    </row>
    <row r="3" spans="1:7" ht="19.5" customHeight="1">
      <c r="A3" s="51" t="s">
        <v>2</v>
      </c>
      <c r="B3" s="51" t="s">
        <v>25</v>
      </c>
      <c r="C3" s="51"/>
      <c r="D3" s="53" t="s">
        <v>40</v>
      </c>
      <c r="E3" s="55" t="s">
        <v>49</v>
      </c>
      <c r="F3" s="55" t="s">
        <v>22</v>
      </c>
      <c r="G3" s="52" t="s">
        <v>4</v>
      </c>
    </row>
    <row r="4" spans="1:7" ht="19.5" customHeight="1">
      <c r="A4" s="51"/>
      <c r="B4" s="13" t="s">
        <v>23</v>
      </c>
      <c r="C4" s="13" t="s">
        <v>24</v>
      </c>
      <c r="D4" s="54"/>
      <c r="E4" s="54"/>
      <c r="F4" s="54"/>
      <c r="G4" s="52"/>
    </row>
    <row r="5" spans="1:7" ht="36" customHeight="1">
      <c r="A5" s="13">
        <v>1</v>
      </c>
      <c r="B5" s="33" t="s">
        <v>81</v>
      </c>
      <c r="C5" s="33"/>
      <c r="D5" s="19">
        <v>35</v>
      </c>
      <c r="E5" s="32"/>
      <c r="F5" s="32"/>
      <c r="G5" s="32" t="s">
        <v>51</v>
      </c>
    </row>
    <row r="6" spans="1:7" ht="36" customHeight="1">
      <c r="A6" s="13">
        <v>2</v>
      </c>
      <c r="B6" s="33" t="s">
        <v>82</v>
      </c>
      <c r="C6" s="13"/>
      <c r="D6" s="13">
        <v>50</v>
      </c>
      <c r="E6" s="13"/>
      <c r="F6" s="32" t="s">
        <v>83</v>
      </c>
      <c r="G6" s="34" t="s">
        <v>51</v>
      </c>
    </row>
    <row r="7" spans="1:7" ht="36" customHeight="1">
      <c r="A7" s="13">
        <v>3</v>
      </c>
      <c r="B7" s="33" t="s">
        <v>84</v>
      </c>
      <c r="C7" s="33"/>
      <c r="D7" s="13">
        <v>60</v>
      </c>
      <c r="E7" s="32"/>
      <c r="F7" s="32"/>
      <c r="G7" s="34" t="s">
        <v>51</v>
      </c>
    </row>
    <row r="8" spans="1:7" ht="36" customHeight="1">
      <c r="A8" s="13">
        <v>4</v>
      </c>
      <c r="B8" s="33" t="s">
        <v>85</v>
      </c>
      <c r="C8" s="33"/>
      <c r="D8" s="13">
        <v>5</v>
      </c>
      <c r="E8" s="32"/>
      <c r="F8" s="32" t="s">
        <v>52</v>
      </c>
      <c r="G8" s="34" t="s">
        <v>26</v>
      </c>
    </row>
    <row r="9" spans="1:7" ht="19.5" customHeight="1">
      <c r="A9" s="48" t="s">
        <v>6</v>
      </c>
      <c r="B9" s="49"/>
      <c r="C9" s="50"/>
      <c r="D9" s="13">
        <f>SUM(D5:D8)</f>
        <v>150</v>
      </c>
      <c r="E9" s="13"/>
      <c r="F9" s="13"/>
      <c r="G9" s="15"/>
    </row>
    <row r="10" spans="1:7" ht="14.25" customHeight="1">
      <c r="A10" s="24"/>
      <c r="B10" s="24"/>
      <c r="C10" s="24"/>
      <c r="D10" s="24"/>
      <c r="E10" s="24"/>
      <c r="F10" s="24"/>
      <c r="G10" s="25"/>
    </row>
    <row r="11" spans="2:7" ht="96" customHeight="1">
      <c r="B11" s="44" t="s">
        <v>86</v>
      </c>
      <c r="C11" s="96"/>
      <c r="D11" s="96"/>
      <c r="E11" s="96"/>
      <c r="F11" s="96"/>
      <c r="G11" s="96"/>
    </row>
  </sheetData>
  <sheetProtection/>
  <mergeCells count="10">
    <mergeCell ref="A1:G1"/>
    <mergeCell ref="A2:G2"/>
    <mergeCell ref="A3:A4"/>
    <mergeCell ref="B3:C3"/>
    <mergeCell ref="D3:D4"/>
    <mergeCell ref="G3:G4"/>
    <mergeCell ref="A9:C9"/>
    <mergeCell ref="F3:F4"/>
    <mergeCell ref="E3:E4"/>
    <mergeCell ref="B11:G11"/>
  </mergeCells>
  <printOptions horizontalCentered="1"/>
  <pageMargins left="0.7086614173228347" right="0.7086614173228347" top="0.5511811023622047" bottom="0.1968503937007874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</dc:creator>
  <cp:keywords/>
  <dc:description/>
  <cp:lastModifiedBy>User</cp:lastModifiedBy>
  <cp:lastPrinted>2014-06-22T18:53:06Z</cp:lastPrinted>
  <dcterms:created xsi:type="dcterms:W3CDTF">2013-05-09T15:20:42Z</dcterms:created>
  <dcterms:modified xsi:type="dcterms:W3CDTF">2014-06-23T14:34:07Z</dcterms:modified>
  <cp:category/>
  <cp:version/>
  <cp:contentType/>
  <cp:contentStatus/>
</cp:coreProperties>
</file>