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firstSheet="1" activeTab="3"/>
  </bookViews>
  <sheets>
    <sheet name="Лист3" sheetId="1" state="hidden" r:id="rId1"/>
    <sheet name="svod" sheetId="2" r:id="rId2"/>
    <sheet name="jamuri" sheetId="3" r:id="rId3"/>
    <sheet name="l1" sheetId="4" r:id="rId4"/>
    <sheet name="l2" sheetId="5" r:id="rId5"/>
    <sheet name="Л3" sheetId="6" r:id="rId6"/>
    <sheet name="list4" sheetId="7" r:id="rId7"/>
  </sheets>
  <externalReferences>
    <externalReference r:id="rId10"/>
  </externalReferences>
  <definedNames>
    <definedName name="_xlnm.Print_Area" localSheetId="2">'jamuri'!$A$1:$E$22</definedName>
    <definedName name="_xlnm.Print_Area" localSheetId="3">'l1'!$A$1:$M$327</definedName>
    <definedName name="_xlnm.Print_Area" localSheetId="4">'l2'!$A$1:$M$199</definedName>
    <definedName name="_xlnm.Print_Area" localSheetId="6">'list4'!$A$1:$M$47</definedName>
    <definedName name="_xlnm.Print_Area" localSheetId="1">'svod'!$A$1:$K$141</definedName>
    <definedName name="_xlnm.Print_Area" localSheetId="5">'Л3'!$A$1:$M$123</definedName>
    <definedName name="_xlnm.Print_Titles" localSheetId="4">'l2'!$10:$10</definedName>
    <definedName name="_xlnm.Print_Titles" localSheetId="6">'list4'!$10:$10</definedName>
  </definedNames>
  <calcPr fullCalcOnLoad="1"/>
</workbook>
</file>

<file path=xl/sharedStrings.xml><?xml version="1.0" encoding="utf-8"?>
<sst xmlns="http://schemas.openxmlformats.org/spreadsheetml/2006/main" count="1631" uniqueCount="527">
  <si>
    <t>sul Rirebuleba</t>
  </si>
  <si>
    <t>lari</t>
  </si>
  <si>
    <t>dolari</t>
  </si>
  <si>
    <t>kursi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</si>
  <si>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</si>
  <si>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</si>
  <si>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</si>
  <si>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</si>
  <si>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</si>
  <si>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</si>
  <si>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</si>
  <si>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</si>
  <si>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</si>
  <si>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</si>
  <si>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</si>
  <si>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</si>
  <si>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</si>
  <si>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masala:</t>
  </si>
  <si>
    <t>sxva masala</t>
  </si>
  <si>
    <t>2</t>
  </si>
  <si>
    <t>3</t>
  </si>
  <si>
    <t>4</t>
  </si>
  <si>
    <t>5</t>
  </si>
  <si>
    <t>6</t>
  </si>
  <si>
    <t>8</t>
  </si>
  <si>
    <t xml:space="preserve">jami </t>
  </si>
  <si>
    <t>#</t>
  </si>
  <si>
    <t>Sifri, normativis nomeri,resursebis kodi</t>
  </si>
  <si>
    <t xml:space="preserve">samuSaoebisa da xarjebis dasaxeleba </t>
  </si>
  <si>
    <t>9</t>
  </si>
  <si>
    <t>10</t>
  </si>
  <si>
    <t>12</t>
  </si>
  <si>
    <t>13</t>
  </si>
  <si>
    <t>m3</t>
  </si>
  <si>
    <t>t</t>
  </si>
  <si>
    <t>manq/sT</t>
  </si>
  <si>
    <t xml:space="preserve">sxva manqana </t>
  </si>
  <si>
    <t>Tavi 2</t>
  </si>
  <si>
    <t>mSeneblobis ZiriTadi obieqtebi</t>
  </si>
  <si>
    <t>Tavi 8</t>
  </si>
  <si>
    <t>Tavi 10</t>
  </si>
  <si>
    <t>Tavi 12</t>
  </si>
  <si>
    <t>m2</t>
  </si>
  <si>
    <t>cali</t>
  </si>
  <si>
    <t>Tavi 9</t>
  </si>
  <si>
    <t>xis ficari 3x.40mm da meti</t>
  </si>
  <si>
    <t>m</t>
  </si>
  <si>
    <t>Tavi 1</t>
  </si>
  <si>
    <t>sxva manqana</t>
  </si>
  <si>
    <t>RorRi</t>
  </si>
  <si>
    <t>12-8-1</t>
  </si>
  <si>
    <t>m2 fasadis</t>
  </si>
  <si>
    <t>kg</t>
  </si>
  <si>
    <t>c</t>
  </si>
  <si>
    <t>xis Zeli</t>
  </si>
  <si>
    <t>16-24-5</t>
  </si>
  <si>
    <t>grZ.m</t>
  </si>
  <si>
    <t xml:space="preserve">sxva manqana  </t>
  </si>
  <si>
    <t>16-24-3</t>
  </si>
  <si>
    <t>plastmasis wyalsadenis mili d=25mm</t>
  </si>
  <si>
    <t>plasmasis mili d=25mm</t>
  </si>
  <si>
    <t xml:space="preserve">plastmasis wyalsadenis mili d=50mm </t>
  </si>
  <si>
    <t xml:space="preserve">Sromis danaxarjebi  </t>
  </si>
  <si>
    <t>plasmasis mili d=50mm</t>
  </si>
  <si>
    <t>16-12-1</t>
  </si>
  <si>
    <t>ventili d=15-20-25mm</t>
  </si>
  <si>
    <t>ventili d=15-20mm</t>
  </si>
  <si>
    <t>ventili d=25mm</t>
  </si>
  <si>
    <t xml:space="preserve">urduli d=50mm </t>
  </si>
  <si>
    <t>urduli d=50mm</t>
  </si>
  <si>
    <t>გრძ.მ</t>
  </si>
  <si>
    <t>Sromis danaxarjebi</t>
  </si>
  <si>
    <t xml:space="preserve">masala: </t>
  </si>
  <si>
    <t>foladis mili</t>
  </si>
  <si>
    <t>22-27-2</t>
  </si>
  <si>
    <t>SeWra arsebul wyalsadenis qselSi d=70mm  (80mm-mde)</t>
  </si>
  <si>
    <t xml:space="preserve">ც (erTi Sejra)    </t>
  </si>
  <si>
    <t>22-8-5</t>
  </si>
  <si>
    <t>plastmasis  mili  d=100mm</t>
  </si>
  <si>
    <t>22-8-6</t>
  </si>
  <si>
    <t>plastmasis  mili  d=200mm</t>
  </si>
  <si>
    <t>Sromis danaxarji</t>
  </si>
  <si>
    <t>wyali</t>
  </si>
  <si>
    <t>qviSa</t>
  </si>
  <si>
    <t>yalibis fari</t>
  </si>
  <si>
    <t>46-22-5</t>
  </si>
  <si>
    <t>naxvretebis amovseba betoniT</t>
  </si>
  <si>
    <t>betoni  m200</t>
  </si>
  <si>
    <t>sayalibe xis fari</t>
  </si>
  <si>
    <t>xis  ficari III x. 40 mm</t>
  </si>
  <si>
    <t xml:space="preserve"> </t>
  </si>
  <si>
    <t>samSeneblo nagvis gatana 20 km-ze</t>
  </si>
  <si>
    <t>armatura a-3</t>
  </si>
  <si>
    <t>eleqtrodi</t>
  </si>
  <si>
    <t>xis ficari 2x.25-32mm</t>
  </si>
  <si>
    <t>xis ficari 2x.40mm da meti</t>
  </si>
  <si>
    <t>sxvadasxva masala normiT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</si>
  <si>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</si>
  <si>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</si>
  <si>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</si>
  <si>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</si>
  <si>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</si>
  <si>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</si>
  <si>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</si>
  <si>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</si>
  <si>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</si>
  <si>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</si>
  <si>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</si>
  <si>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</si>
  <si>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</si>
  <si>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</si>
  <si>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</si>
  <si>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</si>
  <si>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</si>
  <si>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</si>
  <si>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</si>
  <si>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</si>
  <si>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</si>
  <si>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</si>
  <si>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</si>
  <si>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</si>
  <si>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</si>
  <si>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</si>
  <si>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</si>
  <si>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</si>
  <si>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</si>
  <si>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</si>
  <si>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</si>
  <si>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</si>
  <si>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</si>
  <si>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</si>
  <si>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</si>
  <si>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</si>
  <si>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</si>
  <si>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</si>
  <si>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</si>
  <si>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</si>
  <si>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</si>
  <si>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</si>
  <si>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</si>
  <si>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</si>
  <si>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</si>
  <si>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</si>
  <si>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</si>
  <si>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</si>
  <si>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</si>
  <si>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</si>
  <si>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</si>
  <si>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</si>
  <si>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</si>
  <si>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</si>
  <si>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</si>
  <si>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</si>
  <si>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</si>
  <si>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</si>
  <si>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</si>
  <si>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</si>
  <si>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</si>
  <si>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</si>
  <si>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</si>
  <si>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</si>
  <si>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</si>
  <si>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</si>
  <si>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</si>
  <si>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</si>
  <si>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</si>
  <si>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</si>
  <si>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</si>
  <si>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</si>
  <si>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</si>
  <si>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</si>
  <si>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</si>
  <si>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</si>
  <si>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</si>
  <si>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</si>
  <si>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</si>
  <si>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</si>
  <si>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</si>
  <si>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</si>
  <si>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</si>
  <si>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</si>
  <si>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</si>
  <si>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</si>
  <si>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</si>
  <si>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</si>
  <si>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</si>
  <si>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</si>
  <si>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</si>
  <si>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</si>
  <si>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</si>
  <si>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</si>
  <si>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</si>
  <si>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</si>
  <si>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</si>
  <si>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</si>
  <si>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</si>
  <si>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</si>
  <si>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manqana-meqanizmebi da agregatebi</t>
  </si>
  <si>
    <t>8-15-1</t>
  </si>
  <si>
    <t>kir-cementis xsnari m25</t>
  </si>
  <si>
    <t>mcire zomis betonis blokebi</t>
  </si>
  <si>
    <t>xaraCos liTonis elementebi</t>
  </si>
  <si>
    <t>xaraCos xis elementebi</t>
  </si>
  <si>
    <t>fenilis fari</t>
  </si>
  <si>
    <t>46-16-3</t>
  </si>
  <si>
    <r>
      <rPr>
        <sz val="9"/>
        <rFont val="AcadNusx"/>
        <family val="0"/>
      </rPr>
      <t>SromiTi resursebi</t>
    </r>
  </si>
  <si>
    <r>
      <rPr>
        <sz val="9"/>
        <rFont val="AcadNusx"/>
        <family val="0"/>
      </rPr>
      <t>kac/sT</t>
    </r>
  </si>
  <si>
    <r>
      <rPr>
        <sz val="9"/>
        <rFont val="AcadNusx"/>
        <family val="0"/>
      </rPr>
      <t>kub.m.</t>
    </r>
  </si>
  <si>
    <r>
      <rPr>
        <b/>
        <sz val="9"/>
        <rFont val="AcadNusx"/>
        <family val="0"/>
      </rPr>
      <t>23-155</t>
    </r>
  </si>
  <si>
    <r>
      <rPr>
        <b/>
        <sz val="9"/>
        <rFont val="AcadNusx"/>
        <family val="0"/>
      </rPr>
      <t>mierTeba arsebul qselTan</t>
    </r>
  </si>
  <si>
    <r>
      <rPr>
        <b/>
        <sz val="9"/>
        <rFont val="AcadNusx"/>
        <family val="0"/>
      </rPr>
      <t>adgili</t>
    </r>
  </si>
  <si>
    <r>
      <rPr>
        <sz val="9"/>
        <rFont val="AcadNusx"/>
        <family val="0"/>
      </rPr>
      <t>23-22-1.</t>
    </r>
  </si>
  <si>
    <r>
      <rPr>
        <sz val="9"/>
        <rFont val="AcadNusx"/>
        <family val="0"/>
      </rPr>
      <t>betoni ~100~</t>
    </r>
  </si>
  <si>
    <t>kub.m</t>
  </si>
  <si>
    <t>anarCeni xarjebi</t>
  </si>
  <si>
    <r>
      <rPr>
        <b/>
        <sz val="11"/>
        <rFont val="AcadNusx"/>
        <family val="0"/>
      </rPr>
      <t>jami</t>
    </r>
  </si>
  <si>
    <t>gdamyvani, d=25/50</t>
  </si>
  <si>
    <r>
      <rPr>
        <b/>
        <sz val="10"/>
        <rFont val="AcadNusx"/>
        <family val="0"/>
      </rPr>
      <t>jami</t>
    </r>
  </si>
  <si>
    <t xml:space="preserve">samSeneblo nagvis datvirtva a/man. xeliT </t>
  </si>
  <si>
    <r>
      <t xml:space="preserve">xarjTaRricxva </t>
    </r>
    <r>
      <rPr>
        <b/>
        <sz val="12"/>
        <rFont val="AcadNusx"/>
        <family val="0"/>
      </rPr>
      <t>#4</t>
    </r>
  </si>
  <si>
    <r>
      <t xml:space="preserve">xarjTaRricxva </t>
    </r>
    <r>
      <rPr>
        <b/>
        <sz val="12"/>
        <rFont val="AcadNusx"/>
        <family val="0"/>
      </rPr>
      <t>#3</t>
    </r>
  </si>
  <si>
    <r>
      <t xml:space="preserve">xarjTaRricxva </t>
    </r>
    <r>
      <rPr>
        <b/>
        <sz val="12"/>
        <rFont val="AcadNusx"/>
        <family val="0"/>
      </rPr>
      <t>#2</t>
    </r>
  </si>
  <si>
    <t>dasaxeleba</t>
  </si>
  <si>
    <t>Rirebuleba</t>
  </si>
  <si>
    <t>sul dRg-s gareSe:</t>
  </si>
  <si>
    <t xml:space="preserve">reabilitaciis Rirebulebis </t>
  </si>
  <si>
    <t>jamuri cxrili</t>
  </si>
  <si>
    <t>dakveTa #</t>
  </si>
  <si>
    <t>3. droebiTi Senobebi da nagrbobani 0%</t>
  </si>
  <si>
    <t>4. danaxarjebi zamTris pirobebSi muSaobasTan dakavSirebiT 0%</t>
  </si>
  <si>
    <t xml:space="preserve">9. damatebiTi xarjebi socialur gadasaxadebze xelfasze 0%                 </t>
  </si>
  <si>
    <t>doneze da sabazro fasebiT da atarebs sarekomendacio xasiaTs.</t>
  </si>
  <si>
    <t xml:space="preserve">maT Soris ukan dasabrunebeli Tanxa                     0   aTasi lari        </t>
  </si>
  <si>
    <t>liTonis bade</t>
  </si>
  <si>
    <t>dRg-s gareSe</t>
  </si>
  <si>
    <t>sul Tanxa dRg-s gareSe</t>
  </si>
  <si>
    <t>5. teqnikuri zedamxedvelova 0%</t>
  </si>
  <si>
    <t>6. saavtoro zedamxedveloba 0%</t>
  </si>
  <si>
    <t>jami dRg-s gareSe</t>
  </si>
  <si>
    <t>Tavi-1. wyalmomarageba</t>
  </si>
  <si>
    <t>Tavi-2. fekaluri kanalizacia</t>
  </si>
  <si>
    <t>cementis xsnari m100</t>
  </si>
  <si>
    <t>7-58-1</t>
  </si>
  <si>
    <t>liTonis moajiri</t>
  </si>
  <si>
    <t>cementi m300</t>
  </si>
  <si>
    <t>8-22-6</t>
  </si>
  <si>
    <t>Siga xaraCoebis mowyoba simaRliT 6m-mde</t>
  </si>
  <si>
    <t>9-14-5</t>
  </si>
  <si>
    <t>metaloplastikis fanjrebi</t>
  </si>
  <si>
    <t>sxva manqana 0,67X1,15=</t>
  </si>
  <si>
    <t>sxva masala 2,78X0,5=</t>
  </si>
  <si>
    <t>15-14-1</t>
  </si>
  <si>
    <t>moWiquli filebi</t>
  </si>
  <si>
    <t>15-156-2-23</t>
  </si>
  <si>
    <t>fasadis SeRebva</t>
  </si>
  <si>
    <t>saRebavi</t>
  </si>
  <si>
    <t>zeTovani saRebavi</t>
  </si>
  <si>
    <t>safiTxni</t>
  </si>
  <si>
    <t>17-1-5</t>
  </si>
  <si>
    <t xml:space="preserve">xelsabani </t>
  </si>
  <si>
    <t>17-3-3</t>
  </si>
  <si>
    <t>civi da cxeli wylis  Semrevi xelsabanisaTvis</t>
  </si>
  <si>
    <t>Semrevi xelsabanisaTvis</t>
  </si>
  <si>
    <t>Semrevi SxapisaTvis</t>
  </si>
  <si>
    <t>Semrevi WurWlis samrecxisaTvis</t>
  </si>
  <si>
    <t>17-6-1</t>
  </si>
  <si>
    <t xml:space="preserve">WurWlis samrecxi </t>
  </si>
  <si>
    <t>komp</t>
  </si>
  <si>
    <t>17-1-3</t>
  </si>
  <si>
    <t>17-4-1</t>
  </si>
  <si>
    <t xml:space="preserve">unitazi </t>
  </si>
  <si>
    <t>unitazi</t>
  </si>
  <si>
    <t>34-59-7       10-56-3</t>
  </si>
  <si>
    <t>Sromis danaxarjebi 2,61+2,45</t>
  </si>
  <si>
    <t>sxva manqana 0,035+0,07=</t>
  </si>
  <si>
    <t>TabaSir-muyaos filebi, Cveulebrivi liTonis karkasiT</t>
  </si>
  <si>
    <t>sxva masala 0,389+0,55=</t>
  </si>
  <si>
    <t>viniplastis mili d=25mm</t>
  </si>
  <si>
    <t>8-409-1</t>
  </si>
  <si>
    <t>8-591-8</t>
  </si>
  <si>
    <t>8-594-1</t>
  </si>
  <si>
    <t>8-599-2</t>
  </si>
  <si>
    <t>8-612-10</t>
  </si>
  <si>
    <t>8-524-5</t>
  </si>
  <si>
    <t>11-20-1</t>
  </si>
  <si>
    <t>mozaikuri filebis dageba</t>
  </si>
  <si>
    <t>mozaikuri filebi</t>
  </si>
  <si>
    <t>11-20-3</t>
  </si>
  <si>
    <t>keramikuli filebis dageba</t>
  </si>
  <si>
    <t>sxvadasxva manqanebi normiT 0,045X1,15=</t>
  </si>
  <si>
    <t>webo-cementi</t>
  </si>
  <si>
    <t>keramikuli filebi</t>
  </si>
  <si>
    <t>6-16-5</t>
  </si>
  <si>
    <t>10-20-4</t>
  </si>
  <si>
    <t>"mdf:-is Seminuli kari</t>
  </si>
  <si>
    <t>"mdf:-is sapire  80*20</t>
  </si>
  <si>
    <t>eleqtrofari 12 jgufze</t>
  </si>
  <si>
    <t>luminescenturi sanaTi 4 naTuriami sim 18 vt</t>
  </si>
  <si>
    <t>"wertilovani"sanaTi simZ. 60 vt.</t>
  </si>
  <si>
    <t>orpolusiani saStefselo rozeti mesame damamiwebeli kontaqtiT kompiuterisTvis</t>
  </si>
  <si>
    <t xml:space="preserve">orpolusiani saStefselo rozeti mesame damamiwebeli kontaqtiT </t>
  </si>
  <si>
    <t>erTpolusiani gamomrTveli '"erTklaviSiani"</t>
  </si>
  <si>
    <t>erTpolusiani gamomrTveli '"orklaviSiani"</t>
  </si>
  <si>
    <t>spilenZis ormagizolaciani kabeli kveTiT 3X1.5 kv.mm</t>
  </si>
  <si>
    <t xml:space="preserve">spilenZis  sadenis kveTiT 3X1,5kv mm </t>
  </si>
  <si>
    <t>spilenZis ormagizolaciani kabeli kveTiT 3X2.5 kv.mm</t>
  </si>
  <si>
    <t xml:space="preserve">spilenZis  sadenis kveTiT 3X2,5kv mm </t>
  </si>
  <si>
    <t>8-525-1</t>
  </si>
  <si>
    <t>erT faziani avtomati 16 amp-iani /morigi ganaTebis/</t>
  </si>
  <si>
    <t>8-418-1</t>
  </si>
  <si>
    <t>Tavi-1. sademontaJo samuSaoebi</t>
  </si>
  <si>
    <t xml:space="preserve"> nagvis gatana 20 km-ze</t>
  </si>
  <si>
    <t>sxva manqana 0,2X0,7X1,25=</t>
  </si>
  <si>
    <t>eleqtrodi 0,12X0,5=</t>
  </si>
  <si>
    <t>8-613-2</t>
  </si>
  <si>
    <t xml:space="preserve"> mricxvelebis karadis montaJi</t>
  </si>
  <si>
    <t xml:space="preserve"> mricxvelebis montaJi</t>
  </si>
  <si>
    <t xml:space="preserve"> mricxvelebi</t>
  </si>
  <si>
    <t>karada</t>
  </si>
  <si>
    <t>plasmasis mili d=20mm</t>
  </si>
  <si>
    <t>kanalizaciis  plastmasis  mili  d=100mm</t>
  </si>
  <si>
    <t>kanalizaciis  plastmasis  mili  d=200mm</t>
  </si>
  <si>
    <t>fasonuri nawilebi</t>
  </si>
  <si>
    <t>komunikaciebi</t>
  </si>
  <si>
    <t>plastmasis  mili  d=50mm</t>
  </si>
  <si>
    <t>Tavebis1-4 jami:</t>
  </si>
  <si>
    <t>saxuravis mowyoba</t>
  </si>
  <si>
    <t>eleqtro momarageba</t>
  </si>
  <si>
    <t>samSeneblo-saremonto samuSaoebi</t>
  </si>
  <si>
    <r>
      <t xml:space="preserve">xarjTaRricxva </t>
    </r>
    <r>
      <rPr>
        <b/>
        <sz val="12"/>
        <rFont val="AcadNusx"/>
        <family val="0"/>
      </rPr>
      <t>#1</t>
    </r>
  </si>
  <si>
    <t>samSeneblo-saremonto</t>
  </si>
  <si>
    <t>gaangariSebulia mSeneblobis SemfasebelTa kavSiris samSeneblo resursebis fasebiT 2013 wlis</t>
  </si>
  <si>
    <t>10. gauTvaliswinebel samuSaoebze xarjebi 3%</t>
  </si>
  <si>
    <t>sul Tanxa dRg-Ti</t>
  </si>
  <si>
    <t>el. Mmomarageba</t>
  </si>
  <si>
    <t>kanalizaciis  plastmasis  mili  d=50mm</t>
  </si>
  <si>
    <t>27-7-2</t>
  </si>
  <si>
    <t>qviSa-RorRis safuZvelis mowyoba sisqiT 10sm</t>
  </si>
  <si>
    <t xml:space="preserve">avtogreideri saSualo </t>
  </si>
  <si>
    <t xml:space="preserve">TviTmavali satkepni 18t-mde pnevmosvlaze </t>
  </si>
  <si>
    <t xml:space="preserve">mosarwyav-mosarecxi manqana </t>
  </si>
  <si>
    <t>qviSa-RorRi</t>
  </si>
  <si>
    <t>27-42-1</t>
  </si>
  <si>
    <t>wvrilmarcvlovani asfaltobetonis safaris mowyoba</t>
  </si>
  <si>
    <t>wvrilmarcvlovani asfaltobetoni</t>
  </si>
  <si>
    <t>Txevadi biTumi</t>
  </si>
  <si>
    <t>27-19-2</t>
  </si>
  <si>
    <t>bordiurebis mowyoba zomiT 15X30sm fuZiT m200 betoniT</t>
  </si>
  <si>
    <t>betoni bordiuri</t>
  </si>
  <si>
    <t>betoni m200</t>
  </si>
  <si>
    <t>Sxapis gobi</t>
  </si>
  <si>
    <t>Tavi-3. saventilacio milebis mowyoba</t>
  </si>
  <si>
    <t>Sekiduli EWeris mowyoba nestgamzle TabaSir-muyaoTi,sankvanZebSi (liTonis karkasze )</t>
  </si>
  <si>
    <t>Sekiduli EWeris  TabaSir-muyaoTi, (liTonis karkasze )</t>
  </si>
  <si>
    <t xml:space="preserve">eleqtrofari 12  jgufze, </t>
  </si>
  <si>
    <t>11-8-1</t>
  </si>
  <si>
    <t>cementis moWimvis mowyoba sisqiT 30mm</t>
  </si>
  <si>
    <t xml:space="preserve">Sromis danaxarjebi   </t>
  </si>
  <si>
    <t xml:space="preserve">sxvadasxva manqanebi normiT </t>
  </si>
  <si>
    <t>cementis xsnari m150</t>
  </si>
  <si>
    <t xml:space="preserve">xis ficari 3x.40mm </t>
  </si>
  <si>
    <t>a-I klasis armatura</t>
  </si>
  <si>
    <r>
      <rPr>
        <sz val="10"/>
        <rFont val="AcadNusx"/>
        <family val="0"/>
      </rPr>
      <t>tona</t>
    </r>
  </si>
  <si>
    <t>Sromis danaxarjebi 53,8X0,6X1,15=</t>
  </si>
  <si>
    <t>amwe saavtimobilo svlaze 0,35X0,7X1,15</t>
  </si>
  <si>
    <t>samSeneblo nagavis  datvirtva a/man. xeliT da gatana</t>
  </si>
  <si>
    <t>6-1-12</t>
  </si>
  <si>
    <t xml:space="preserve">xis ficari 3x.25-32mm </t>
  </si>
  <si>
    <t>1-79-9</t>
  </si>
  <si>
    <t>III kategoriis gruntis damuSaveba xeliT</t>
  </si>
  <si>
    <t>1-81-3</t>
  </si>
  <si>
    <t>III kategoriis gruntis ukuCayra xeliT</t>
  </si>
  <si>
    <t>"mdf"-is  karebis mowyoba</t>
  </si>
  <si>
    <t>Tavi-2. saZirkvlebis mowyoba</t>
  </si>
  <si>
    <t>1-22-16</t>
  </si>
  <si>
    <t>IV kategoriis gruntis damuSaveba eqskavatoriT avtomanqanebze datvirTviT</t>
  </si>
  <si>
    <t>eqskavatori muxluxasvlaze CamCis tevadobiT 0,5m3</t>
  </si>
  <si>
    <t>gruntis gatana 20 km-ze</t>
  </si>
  <si>
    <t>Tavi-3. kibis mowyoba- samSeneblo samuSaoebi</t>
  </si>
  <si>
    <t>6-15-2</t>
  </si>
  <si>
    <t>6-16-1</t>
  </si>
  <si>
    <t>monoliTuri rk/betonis filis da kibis mowyoba b-25 betonisagan</t>
  </si>
  <si>
    <t>kibis safexurebis mowyoba 1,2 m.</t>
  </si>
  <si>
    <t>Tavi-4. r/, konstruqciebis mowyoba</t>
  </si>
  <si>
    <t>Tavi-5. samSeneblo-saremonto samuSaoebi</t>
  </si>
  <si>
    <t>15-66-5</t>
  </si>
  <si>
    <t>kedlebis gaumjobisebuli Selesva gajiT</t>
  </si>
  <si>
    <t>gaji</t>
  </si>
  <si>
    <t>kedlebis gaumjobisebuli SelesvaqviSa-cementiT</t>
  </si>
  <si>
    <t>Weris  gaumjobisebuli SeRebva wyalemulsiis saRebaviT</t>
  </si>
  <si>
    <t>Weris gaumjobisebuli SelesvaqviSa-cementiT</t>
  </si>
  <si>
    <t>q/c</t>
  </si>
  <si>
    <t>kedlebis mopirkeTeba moWiquli filebiT, san-kanZi da samz. Nnawili</t>
  </si>
  <si>
    <t>11-27-7</t>
  </si>
  <si>
    <t>10 mm laminirebuli parketis iatakis mowyoba</t>
  </si>
  <si>
    <t>(plintusebis mowyobiT)</t>
  </si>
  <si>
    <t>laminirebuli parketi</t>
  </si>
  <si>
    <t>laminirebuli plintusi</t>
  </si>
  <si>
    <t xml:space="preserve">Tavi-6 trotuarebis da Semonakirwylis mowyoba </t>
  </si>
  <si>
    <t xml:space="preserve"> kedlebSi Riobis gangreva</t>
  </si>
  <si>
    <t>gadaxurvaSi kedlebSi Riobis gangreva</t>
  </si>
  <si>
    <t>perimetris kedlebis da binebs Soris tixrebis mowyoba mcire zomis 39X19X19 pemzo betonis blokebisagan</t>
  </si>
  <si>
    <t>15-164-8</t>
  </si>
  <si>
    <t>moajiris SeRebva zeTovani saRebaviT orjer</t>
  </si>
  <si>
    <t>qviSa-xreSis safuZvelis mowyoba sisqiT 20sm</t>
  </si>
  <si>
    <t>qviSa-xreSi</t>
  </si>
  <si>
    <t>15-168-7</t>
  </si>
  <si>
    <t>kedlebis maRalxarisxovani SeRebva wyalemulsiuri saRebaviT</t>
  </si>
  <si>
    <t>saRebavi pva</t>
  </si>
  <si>
    <t>gruntis  datvirtva a/man.  da gatana</t>
  </si>
  <si>
    <t>monoliTuri rk/betonis gadaxurvis filis mowyoba b-25 betonisagan sisqiT 200mm-mde</t>
  </si>
  <si>
    <t>armatura a1-3</t>
  </si>
  <si>
    <t>armatura a-1-3</t>
  </si>
  <si>
    <t xml:space="preserve">monoliTuri rk/betonis koWebis mowyoba b-25 betonisagan,  simaRliT 500mm-mde </t>
  </si>
  <si>
    <t xml:space="preserve">monoliTuri rk/betonis svetebis mowyoba b-25 betonisagan,  simaRliT 500mm-mde </t>
  </si>
  <si>
    <t>betoni b25</t>
  </si>
  <si>
    <t>betoni b-25</t>
  </si>
  <si>
    <t>saxeluri moajiris milkvadratiT</t>
  </si>
  <si>
    <t>kibeebze liTonis moajiris mowyoba milkvadratis saxeluriT</t>
  </si>
  <si>
    <t>8-22-2</t>
  </si>
  <si>
    <t>100m2</t>
  </si>
  <si>
    <t>15-168-8</t>
  </si>
  <si>
    <t xml:space="preserve"> saRebavi</t>
  </si>
  <si>
    <t xml:space="preserve">monoliTuri rk/betonis lenturi saZirkvlis mowyoba b-25 betonisagan </t>
  </si>
  <si>
    <t>gare xaraCoebis mowyoba simaRliT 25 m-mde</t>
  </si>
  <si>
    <t>cementis xsnari webo cementi</t>
  </si>
  <si>
    <t>plastmasis wyalsadenis mili d=20mm</t>
  </si>
  <si>
    <t>plastmasis wyalsadenis mili d=20mm, folgiani</t>
  </si>
  <si>
    <t>ventilaciis  mili plastmasis d=200 mm</t>
  </si>
  <si>
    <t>mili d=200mm</t>
  </si>
  <si>
    <t>cementis moWimvis mowyoba sisqiT 50mm</t>
  </si>
  <si>
    <t>sxvadasxva manqanebi normiT 0,0095X1,15=</t>
  </si>
  <si>
    <t>13-25-1                                                            13-25-2</t>
  </si>
  <si>
    <t>saxuravis mowoba 2 fena linokromiT an bikrostiT</t>
  </si>
  <si>
    <t>Sromis danaxarjebi  1,71X1,15=</t>
  </si>
  <si>
    <t>sxvadasxva manqanebi normiT 0,22X1,25=</t>
  </si>
  <si>
    <t>linokromi</t>
  </si>
  <si>
    <t>biTumi</t>
  </si>
  <si>
    <t>benzini</t>
  </si>
  <si>
    <t>l</t>
  </si>
  <si>
    <t>gazi</t>
  </si>
  <si>
    <t>moTuTiebuli Tuniqi</t>
  </si>
  <si>
    <t>Sps "artberi"</t>
  </si>
  <si>
    <t xml:space="preserve"> direqtori                        m. beriZiSvili</t>
  </si>
  <si>
    <t>9-17-1</t>
  </si>
  <si>
    <t>liTonis karebis montaJi da Rirebuleba</t>
  </si>
  <si>
    <t>liTonis karebi</t>
  </si>
  <si>
    <t>liTonis damxmare konstruqciebi</t>
  </si>
  <si>
    <t>4a</t>
  </si>
  <si>
    <t xml:space="preserve">xaSurSi, rusTavelis 38-Si, b-blokis  samSeneblo-saremonto samuSaoebis  proeqti </t>
  </si>
  <si>
    <t>dokumentacia #05/013</t>
  </si>
  <si>
    <t>nakrebi saxarjTaRricxvo angariSi #05/13</t>
  </si>
  <si>
    <t xml:space="preserve">r/b konstruqciebis demontaJi 322 m3 </t>
  </si>
  <si>
    <t xml:space="preserve">samSeneblo nagvis  datvirtva a/man. xeliT </t>
  </si>
  <si>
    <t xml:space="preserve">mixedviT damuSavebuli S.p.s. "artberi"-s mier da </t>
  </si>
  <si>
    <t>erTpolusiani saStefselo rozeti</t>
  </si>
  <si>
    <t>spilenZis ormagizolaciani kabeli kveTiT 3X10+1X3.5 kv.mm</t>
  </si>
  <si>
    <t>metaloplastikis fanjrebis da sawveTurebis montaJi da Rirebuleba</t>
  </si>
  <si>
    <t>moTuTiebuli Tuniqi 0.5mm</t>
  </si>
  <si>
    <t xml:space="preserve">monoliTuri rk/betonis zRudarebis mowyoba b-25 betonisagan,  simaRliT 500mm-mde </t>
  </si>
  <si>
    <t>13a</t>
  </si>
  <si>
    <t>Sekiduli EWeris  plastikatiT san.kvanZebSi</t>
  </si>
  <si>
    <t>plastikati</t>
  </si>
  <si>
    <t>15-67-1</t>
  </si>
  <si>
    <t xml:space="preserve">kar-fanjrebis ferdoebis Selesva </t>
  </si>
  <si>
    <t>qviSa cementi</t>
  </si>
  <si>
    <t xml:space="preserve"> tixrebis mowyoba mcire zomis  betonis satixre 40X20X10 blokebisagan</t>
  </si>
  <si>
    <t>sabazr</t>
  </si>
  <si>
    <t>mcire zomis  blokebi</t>
  </si>
  <si>
    <t>mozaikuri plintusi</t>
  </si>
  <si>
    <t>10a</t>
  </si>
  <si>
    <t xml:space="preserve"> Tunuqis furclebiT moCarCoeba </t>
  </si>
  <si>
    <t>xarjTaRricxva #3 a</t>
  </si>
  <si>
    <t>liftebi</t>
  </si>
  <si>
    <t>safuZveli</t>
  </si>
  <si>
    <t>samuSaos dasaxeleba</t>
  </si>
  <si>
    <t>ganz.erTeuli</t>
  </si>
  <si>
    <t>normatiuli resursi</t>
  </si>
  <si>
    <t>samSeneblo meqanizmebi</t>
  </si>
  <si>
    <t>erTis fasi</t>
  </si>
  <si>
    <t>სამგზავრო ლიფტები</t>
  </si>
  <si>
    <r>
      <rPr>
        <b/>
        <sz val="9"/>
        <rFont val="AcadNusx"/>
        <family val="0"/>
      </rPr>
      <t>OMSAN TurqeTi</t>
    </r>
  </si>
  <si>
    <t>samgzavro liftis Rirebuleba transportirebiT
tvirTamweoba _ 630kg asvlis siCqare _ 1,0 m/wm asvlis simaRle _ 22,4m
gaCerebebis raodenoba _ 9</t>
  </si>
  <si>
    <r>
      <rPr>
        <b/>
        <sz val="9"/>
        <rFont val="AcadNusx"/>
        <family val="0"/>
      </rPr>
      <t>jami</t>
    </r>
  </si>
  <si>
    <r>
      <rPr>
        <sz val="9"/>
        <rFont val="AcadNusx"/>
        <family val="0"/>
      </rPr>
      <t>satransporto da sasawyobo damamzadebeli xarjebi 10%</t>
    </r>
  </si>
  <si>
    <r>
      <rPr>
        <b/>
        <sz val="9"/>
        <rFont val="AcadNusx"/>
        <family val="0"/>
      </rPr>
      <t>jami I</t>
    </r>
  </si>
  <si>
    <r>
      <rPr>
        <b/>
        <sz val="9"/>
        <rFont val="AcadNusx"/>
        <family val="0"/>
      </rPr>
      <t>saqsaxmSe- nis werili</t>
    </r>
  </si>
  <si>
    <t>danamati liftis montaJze seismur raionSi</t>
  </si>
  <si>
    <r>
      <rPr>
        <b/>
        <sz val="9"/>
        <rFont val="AcadNusx"/>
        <family val="0"/>
      </rPr>
      <t>lifti</t>
    </r>
  </si>
  <si>
    <r>
      <rPr>
        <sz val="9"/>
        <rFont val="AcadNusx"/>
        <family val="0"/>
      </rPr>
      <t>ib-78</t>
    </r>
  </si>
  <si>
    <r>
      <rPr>
        <sz val="9"/>
        <rFont val="AcadNusx"/>
        <family val="0"/>
      </rPr>
      <t>1. Sromatevadoba</t>
    </r>
  </si>
  <si>
    <r>
      <rPr>
        <sz val="9"/>
        <rFont val="AcadNusx"/>
        <family val="0"/>
      </rPr>
      <t>kac/sT</t>
    </r>
  </si>
  <si>
    <r>
      <rPr>
        <sz val="9"/>
        <rFont val="AcadNusx"/>
        <family val="0"/>
      </rPr>
      <t>23.03.90w.</t>
    </r>
  </si>
  <si>
    <r>
      <rPr>
        <sz val="9"/>
        <rFont val="AcadNusx"/>
        <family val="0"/>
      </rPr>
      <t>2. manqanebis eqspluatacia</t>
    </r>
  </si>
  <si>
    <r>
      <rPr>
        <sz val="9"/>
        <rFont val="AcadNusx"/>
        <family val="0"/>
      </rPr>
      <t>lari</t>
    </r>
  </si>
  <si>
    <r>
      <rPr>
        <sz val="9"/>
        <rFont val="AcadNusx"/>
        <family val="0"/>
      </rPr>
      <t>3. masalebi</t>
    </r>
  </si>
  <si>
    <t>jami I=II</t>
  </si>
  <si>
    <r>
      <rPr>
        <b/>
        <sz val="9"/>
        <rFont val="AcadNusx"/>
        <family val="0"/>
      </rPr>
      <t>zednadebi xarjebi xelfasze</t>
    </r>
  </si>
  <si>
    <t>%</t>
  </si>
  <si>
    <r>
      <rPr>
        <b/>
        <sz val="9"/>
        <rFont val="AcadNusx"/>
        <family val="0"/>
      </rPr>
      <t>gegmiuri mogeba</t>
    </r>
  </si>
  <si>
    <t>2a</t>
  </si>
  <si>
    <t xml:space="preserve"> gamwovi ventilatoris montaJi</t>
  </si>
  <si>
    <t>metaloplastikis rafa</t>
  </si>
  <si>
    <t>monoliTuri rk/betonis Rrutaniani gadaxurvis filebis gadabma</t>
  </si>
  <si>
    <t>15-52-1</t>
  </si>
  <si>
    <t>xsnaris tumbo 3m3/sT</t>
  </si>
  <si>
    <t>cementis xsnari 1:1:6</t>
  </si>
  <si>
    <t>fasadis kedlebis maRalxarisxovani Selesva qviSa-cementis xsnariT b-15</t>
  </si>
  <si>
    <t>koreqtirebuli</t>
  </si>
  <si>
    <t>2014 weli</t>
  </si>
  <si>
    <t>6a</t>
  </si>
  <si>
    <t xml:space="preserve">satransporto xarjebi-% </t>
  </si>
  <si>
    <t>zednadebi xarjebi - %</t>
  </si>
  <si>
    <t>mogeba - %</t>
  </si>
  <si>
    <t xml:space="preserve">satransporto xarjebi- % </t>
  </si>
  <si>
    <t>zednadebi xarjebi  - % xelfasidan</t>
  </si>
  <si>
    <t>mogeba %</t>
  </si>
  <si>
    <t>1. zednadebi xarjebi %</t>
  </si>
  <si>
    <t>2. saxarjTaRricxvo mogeba %</t>
  </si>
  <si>
    <t>gaangariSeba jamiT dRg-s gareSe                                 aTasi lari</t>
  </si>
  <si>
    <t>droebiTi Senobebi da nagebobani aucilebeli mSeneblobisaTvis %</t>
  </si>
  <si>
    <t xml:space="preserve"> uku dabruneba   </t>
  </si>
  <si>
    <t xml:space="preserve">damatebiTi xarjebi zamTris pirobebSi muSaobasTan dakavSirebiT </t>
  </si>
  <si>
    <t>teqnikuri zedamxedveloba</t>
  </si>
  <si>
    <t>saavtoro zedamxedveloba</t>
  </si>
  <si>
    <t>eqspertiza% saproeqto Rirebulebidan</t>
  </si>
  <si>
    <t xml:space="preserve">specgadasaxadebi % muSa xelze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</si>
</sst>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###0.000;###0.000"/>
    <numFmt numFmtId="194" formatCode="###0;###0"/>
    <numFmt numFmtId="195" formatCode="#,##0.0"/>
  </numFmts>
  <fonts count="72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cadNusx"/>
      <family val="0"/>
    </font>
    <font>
      <sz val="9"/>
      <name val="AcadNusx"/>
      <family val="0"/>
    </font>
    <font>
      <i/>
      <sz val="10"/>
      <name val="AcadNusx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AcadNusx"/>
      <family val="0"/>
    </font>
    <font>
      <b/>
      <sz val="10"/>
      <name val="Times New Roman"/>
      <family val="1"/>
    </font>
    <font>
      <sz val="9"/>
      <color indexed="8"/>
      <name val="AcadNusx"/>
      <family val="0"/>
    </font>
    <font>
      <b/>
      <sz val="9"/>
      <name val="AcadNusx"/>
      <family val="0"/>
    </font>
    <font>
      <sz val="9"/>
      <color indexed="8"/>
      <name val="Arial"/>
      <family val="2"/>
    </font>
    <font>
      <b/>
      <sz val="9"/>
      <color indexed="8"/>
      <name val="AcadNusx"/>
      <family val="0"/>
    </font>
    <font>
      <b/>
      <sz val="9"/>
      <color indexed="8"/>
      <name val="Arial"/>
      <family val="2"/>
    </font>
    <font>
      <b/>
      <sz val="10"/>
      <color indexed="8"/>
      <name val="AcadNusx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6100"/>
      <name val="Calibri"/>
      <family val="2"/>
    </font>
    <font>
      <sz val="10"/>
      <color rgb="FF000000"/>
      <name val="AcadNusx"/>
      <family val="0"/>
    </font>
    <font>
      <b/>
      <sz val="10"/>
      <color rgb="FF000000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7" fillId="0" borderId="11" xfId="0" applyFont="1" applyBorder="1" applyAlignment="1" quotePrefix="1">
      <alignment horizontal="center" vertical="top" wrapText="1"/>
    </xf>
    <xf numFmtId="0" fontId="8" fillId="0" borderId="12" xfId="0" applyFont="1" applyBorder="1" applyAlignment="1" quotePrefix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4" fillId="0" borderId="24" xfId="0" applyNumberFormat="1" applyFont="1" applyFill="1" applyBorder="1" applyAlignment="1">
      <alignment horizontal="center" vertical="top" wrapText="1"/>
    </xf>
    <xf numFmtId="1" fontId="1" fillId="0" borderId="24" xfId="0" applyNumberFormat="1" applyFont="1" applyFill="1" applyBorder="1" applyAlignment="1">
      <alignment horizontal="center"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68" fillId="34" borderId="25" xfId="0" applyFont="1" applyFill="1" applyBorder="1" applyAlignment="1">
      <alignment horizontal="center" vertical="top" wrapText="1"/>
    </xf>
    <xf numFmtId="0" fontId="18" fillId="35" borderId="26" xfId="0" applyFont="1" applyFill="1" applyBorder="1" applyAlignment="1">
      <alignment horizontal="center" vertical="top" wrapText="1"/>
    </xf>
    <xf numFmtId="0" fontId="18" fillId="35" borderId="26" xfId="0" applyFont="1" applyFill="1" applyBorder="1" applyAlignment="1">
      <alignment horizontal="left" vertical="top" wrapText="1"/>
    </xf>
    <xf numFmtId="0" fontId="18" fillId="35" borderId="26" xfId="0" applyFont="1" applyFill="1" applyBorder="1" applyAlignment="1">
      <alignment horizontal="center" vertical="center" wrapText="1"/>
    </xf>
    <xf numFmtId="193" fontId="20" fillId="35" borderId="26" xfId="0" applyNumberFormat="1" applyFont="1" applyFill="1" applyBorder="1" applyAlignment="1">
      <alignment horizontal="center" wrapText="1"/>
    </xf>
    <xf numFmtId="181" fontId="20" fillId="34" borderId="26" xfId="0" applyNumberFormat="1" applyFont="1" applyFill="1" applyBorder="1" applyAlignment="1">
      <alignment horizontal="center" wrapText="1"/>
    </xf>
    <xf numFmtId="2" fontId="20" fillId="34" borderId="26" xfId="0" applyNumberFormat="1" applyFont="1" applyFill="1" applyBorder="1" applyAlignment="1">
      <alignment horizontal="center" wrapText="1"/>
    </xf>
    <xf numFmtId="2" fontId="20" fillId="34" borderId="25" xfId="0" applyNumberFormat="1" applyFont="1" applyFill="1" applyBorder="1" applyAlignment="1">
      <alignment horizontal="center" wrapText="1"/>
    </xf>
    <xf numFmtId="0" fontId="21" fillId="35" borderId="26" xfId="0" applyFont="1" applyFill="1" applyBorder="1" applyAlignment="1">
      <alignment horizontal="center" vertical="center" wrapText="1"/>
    </xf>
    <xf numFmtId="181" fontId="22" fillId="34" borderId="26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9" fontId="21" fillId="35" borderId="26" xfId="0" applyNumberFormat="1" applyFont="1" applyFill="1" applyBorder="1" applyAlignment="1">
      <alignment horizontal="center" vertical="center" wrapText="1"/>
    </xf>
    <xf numFmtId="1" fontId="22" fillId="35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top" wrapText="1"/>
    </xf>
    <xf numFmtId="0" fontId="21" fillId="35" borderId="30" xfId="0" applyFont="1" applyFill="1" applyBorder="1" applyAlignment="1">
      <alignment horizontal="left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2" fontId="1" fillId="0" borderId="32" xfId="0" applyNumberFormat="1" applyFont="1" applyFill="1" applyBorder="1" applyAlignment="1">
      <alignment horizontal="center" vertical="top" wrapText="1"/>
    </xf>
    <xf numFmtId="2" fontId="8" fillId="0" borderId="33" xfId="0" applyNumberFormat="1" applyFont="1" applyFill="1" applyBorder="1" applyAlignment="1">
      <alignment horizontal="center" vertical="top" wrapText="1"/>
    </xf>
    <xf numFmtId="2" fontId="8" fillId="0" borderId="34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8" fillId="33" borderId="25" xfId="0" applyFont="1" applyFill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top" wrapText="1"/>
    </xf>
    <xf numFmtId="193" fontId="20" fillId="33" borderId="26" xfId="0" applyNumberFormat="1" applyFont="1" applyFill="1" applyBorder="1" applyAlignment="1">
      <alignment horizontal="center" wrapText="1"/>
    </xf>
    <xf numFmtId="2" fontId="20" fillId="33" borderId="26" xfId="0" applyNumberFormat="1" applyFont="1" applyFill="1" applyBorder="1" applyAlignment="1">
      <alignment horizontal="center" wrapText="1"/>
    </xf>
    <xf numFmtId="2" fontId="20" fillId="33" borderId="25" xfId="0" applyNumberFormat="1" applyFont="1" applyFill="1" applyBorder="1" applyAlignment="1">
      <alignment horizontal="center" wrapText="1"/>
    </xf>
    <xf numFmtId="0" fontId="18" fillId="33" borderId="26" xfId="0" applyFont="1" applyFill="1" applyBorder="1" applyAlignment="1">
      <alignment horizontal="left" vertical="top" wrapText="1"/>
    </xf>
    <xf numFmtId="0" fontId="18" fillId="33" borderId="26" xfId="0" applyFont="1" applyFill="1" applyBorder="1" applyAlignment="1">
      <alignment horizontal="center" vertical="center" wrapText="1"/>
    </xf>
    <xf numFmtId="181" fontId="20" fillId="33" borderId="2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35" borderId="30" xfId="0" applyFont="1" applyFill="1" applyBorder="1" applyAlignment="1">
      <alignment horizontal="left" vertical="center" wrapText="1"/>
    </xf>
    <xf numFmtId="9" fontId="23" fillId="35" borderId="26" xfId="0" applyNumberFormat="1" applyFont="1" applyFill="1" applyBorder="1" applyAlignment="1">
      <alignment horizontal="center" vertical="center" wrapText="1"/>
    </xf>
    <xf numFmtId="1" fontId="24" fillId="35" borderId="26" xfId="0" applyNumberFormat="1" applyFont="1" applyFill="1" applyBorder="1" applyAlignment="1">
      <alignment horizontal="center" vertical="center" wrapText="1"/>
    </xf>
    <xf numFmtId="181" fontId="24" fillId="34" borderId="26" xfId="0" applyNumberFormat="1" applyFont="1" applyFill="1" applyBorder="1" applyAlignment="1">
      <alignment horizontal="center" vertical="center" wrapText="1"/>
    </xf>
    <xf numFmtId="2" fontId="24" fillId="34" borderId="26" xfId="0" applyNumberFormat="1" applyFont="1" applyFill="1" applyBorder="1" applyAlignment="1">
      <alignment horizontal="center" vertical="center" wrapText="1"/>
    </xf>
    <xf numFmtId="2" fontId="24" fillId="34" borderId="31" xfId="0" applyNumberFormat="1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left" vertical="center" wrapText="1"/>
    </xf>
    <xf numFmtId="0" fontId="23" fillId="35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26" fillId="0" borderId="11" xfId="0" applyFont="1" applyBorder="1" applyAlignment="1" quotePrefix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 quotePrefix="1">
      <alignment horizontal="center" vertical="top" wrapText="1"/>
    </xf>
    <xf numFmtId="0" fontId="6" fillId="0" borderId="0" xfId="0" applyNumberFormat="1" applyFont="1" applyBorder="1" applyAlignment="1" quotePrefix="1">
      <alignment horizontal="center" vertical="top" wrapText="1"/>
    </xf>
    <xf numFmtId="1" fontId="6" fillId="0" borderId="0" xfId="0" applyNumberFormat="1" applyFont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6" fontId="5" fillId="0" borderId="11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 quotePrefix="1">
      <alignment horizontal="center" vertical="top" wrapText="1"/>
    </xf>
    <xf numFmtId="0" fontId="1" fillId="0" borderId="11" xfId="59" applyFont="1" applyBorder="1" applyAlignment="1">
      <alignment horizontal="center" vertical="top" wrapText="1"/>
      <protection/>
    </xf>
    <xf numFmtId="0" fontId="1" fillId="0" borderId="11" xfId="59" applyFont="1" applyBorder="1" applyAlignment="1" quotePrefix="1">
      <alignment horizontal="center" vertical="top" wrapText="1"/>
      <protection/>
    </xf>
    <xf numFmtId="0" fontId="1" fillId="0" borderId="12" xfId="59" applyFont="1" applyBorder="1" applyAlignment="1">
      <alignment horizontal="center" vertical="top" wrapText="1"/>
      <protection/>
    </xf>
    <xf numFmtId="0" fontId="1" fillId="0" borderId="12" xfId="59" applyFont="1" applyBorder="1" applyAlignment="1" quotePrefix="1">
      <alignment horizontal="center" vertical="top" wrapText="1"/>
      <protection/>
    </xf>
    <xf numFmtId="0" fontId="1" fillId="0" borderId="10" xfId="59" applyFont="1" applyBorder="1" applyAlignment="1">
      <alignment horizontal="center" vertical="top" wrapText="1"/>
      <protection/>
    </xf>
    <xf numFmtId="181" fontId="1" fillId="0" borderId="10" xfId="59" applyNumberFormat="1" applyFont="1" applyFill="1" applyBorder="1" applyAlignment="1">
      <alignment horizontal="center" vertical="top" wrapText="1"/>
      <protection/>
    </xf>
    <xf numFmtId="0" fontId="1" fillId="0" borderId="10" xfId="59" applyNumberFormat="1" applyFont="1" applyFill="1" applyBorder="1" applyAlignment="1">
      <alignment horizontal="center" vertical="top" wrapText="1"/>
      <protection/>
    </xf>
    <xf numFmtId="2" fontId="1" fillId="0" borderId="10" xfId="59" applyNumberFormat="1" applyFont="1" applyFill="1" applyBorder="1" applyAlignment="1">
      <alignment horizontal="center" vertical="top" wrapText="1"/>
      <protection/>
    </xf>
    <xf numFmtId="0" fontId="1" fillId="0" borderId="10" xfId="59" applyFont="1" applyFill="1" applyBorder="1" applyAlignment="1">
      <alignment horizontal="center" vertical="top" wrapText="1"/>
      <protection/>
    </xf>
    <xf numFmtId="0" fontId="1" fillId="0" borderId="13" xfId="59" applyFont="1" applyBorder="1" applyAlignment="1">
      <alignment horizontal="center" vertical="top" wrapText="1"/>
      <protection/>
    </xf>
    <xf numFmtId="0" fontId="1" fillId="0" borderId="10" xfId="59" applyFont="1" applyBorder="1" applyAlignment="1">
      <alignment vertical="top" wrapText="1"/>
      <protection/>
    </xf>
    <xf numFmtId="0" fontId="2" fillId="0" borderId="10" xfId="59" applyFont="1" applyBorder="1" applyAlignment="1">
      <alignment horizontal="center" vertical="top" wrapText="1"/>
      <protection/>
    </xf>
    <xf numFmtId="1" fontId="1" fillId="0" borderId="10" xfId="59" applyNumberFormat="1" applyFont="1" applyFill="1" applyBorder="1" applyAlignment="1">
      <alignment horizontal="center" vertical="top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left" vertical="top" wrapText="1"/>
      <protection/>
    </xf>
    <xf numFmtId="0" fontId="1" fillId="33" borderId="10" xfId="59" applyFont="1" applyFill="1" applyBorder="1" applyAlignment="1">
      <alignment horizontal="center" vertical="top" wrapText="1"/>
      <protection/>
    </xf>
    <xf numFmtId="0" fontId="1" fillId="33" borderId="10" xfId="59" applyFont="1" applyFill="1" applyBorder="1" applyAlignment="1">
      <alignment horizontal="left" vertical="top" wrapText="1"/>
      <protection/>
    </xf>
    <xf numFmtId="2" fontId="1" fillId="33" borderId="10" xfId="59" applyNumberFormat="1" applyFont="1" applyFill="1" applyBorder="1" applyAlignment="1">
      <alignment horizontal="center" vertical="top" wrapText="1"/>
      <protection/>
    </xf>
    <xf numFmtId="0" fontId="1" fillId="33" borderId="10" xfId="59" applyNumberFormat="1" applyFont="1" applyFill="1" applyBorder="1" applyAlignment="1">
      <alignment horizontal="center" vertical="top" wrapText="1"/>
      <protection/>
    </xf>
    <xf numFmtId="0" fontId="1" fillId="33" borderId="10" xfId="59" applyFont="1" applyFill="1" applyBorder="1" applyAlignment="1">
      <alignment vertical="top" wrapText="1"/>
      <protection/>
    </xf>
    <xf numFmtId="0" fontId="2" fillId="33" borderId="10" xfId="59" applyFont="1" applyFill="1" applyBorder="1" applyAlignment="1">
      <alignment vertical="top" wrapText="1"/>
      <protection/>
    </xf>
    <xf numFmtId="0" fontId="2" fillId="33" borderId="10" xfId="59" applyFont="1" applyFill="1" applyBorder="1" applyAlignment="1">
      <alignment horizontal="center" vertical="top" wrapText="1"/>
      <protection/>
    </xf>
    <xf numFmtId="0" fontId="2" fillId="33" borderId="10" xfId="59" applyFont="1" applyFill="1" applyBorder="1" applyAlignment="1">
      <alignment horizontal="center" wrapText="1"/>
      <protection/>
    </xf>
    <xf numFmtId="0" fontId="2" fillId="0" borderId="10" xfId="59" applyFont="1" applyBorder="1" applyAlignment="1">
      <alignment vertical="top" wrapText="1"/>
      <protection/>
    </xf>
    <xf numFmtId="2" fontId="1" fillId="0" borderId="10" xfId="59" applyNumberFormat="1" applyFont="1" applyBorder="1" applyAlignment="1">
      <alignment horizontal="center" vertical="top" wrapText="1"/>
      <protection/>
    </xf>
    <xf numFmtId="0" fontId="1" fillId="0" borderId="13" xfId="59" applyFont="1" applyBorder="1" applyAlignment="1">
      <alignment vertical="top" wrapText="1"/>
      <protection/>
    </xf>
    <xf numFmtId="181" fontId="1" fillId="0" borderId="13" xfId="59" applyNumberFormat="1" applyFont="1" applyFill="1" applyBorder="1" applyAlignment="1">
      <alignment horizontal="center" vertical="top" wrapText="1"/>
      <protection/>
    </xf>
    <xf numFmtId="0" fontId="1" fillId="0" borderId="13" xfId="59" applyNumberFormat="1" applyFont="1" applyFill="1" applyBorder="1" applyAlignment="1">
      <alignment horizontal="center" vertical="top" wrapText="1"/>
      <protection/>
    </xf>
    <xf numFmtId="2" fontId="1" fillId="0" borderId="13" xfId="59" applyNumberFormat="1" applyFont="1" applyFill="1" applyBorder="1" applyAlignment="1">
      <alignment horizontal="center" vertical="top" wrapText="1"/>
      <protection/>
    </xf>
    <xf numFmtId="0" fontId="1" fillId="0" borderId="13" xfId="59" applyFont="1" applyFill="1" applyBorder="1" applyAlignment="1">
      <alignment horizontal="center" vertical="top" wrapText="1"/>
      <protection/>
    </xf>
    <xf numFmtId="0" fontId="1" fillId="0" borderId="0" xfId="59" applyFont="1" applyBorder="1" applyAlignment="1">
      <alignment horizontal="center" vertical="top" wrapText="1"/>
      <protection/>
    </xf>
    <xf numFmtId="0" fontId="5" fillId="0" borderId="0" xfId="59" applyFont="1" applyBorder="1" applyAlignment="1" quotePrefix="1">
      <alignment horizontal="center" vertical="top" wrapText="1"/>
      <protection/>
    </xf>
    <xf numFmtId="0" fontId="8" fillId="0" borderId="23" xfId="59" applyFont="1" applyBorder="1" applyAlignment="1">
      <alignment vertical="top" wrapText="1"/>
      <protection/>
    </xf>
    <xf numFmtId="0" fontId="8" fillId="0" borderId="27" xfId="59" applyFont="1" applyBorder="1" applyAlignment="1">
      <alignment vertical="top" wrapText="1"/>
      <protection/>
    </xf>
    <xf numFmtId="9" fontId="8" fillId="0" borderId="27" xfId="59" applyNumberFormat="1" applyFont="1" applyFill="1" applyBorder="1" applyAlignment="1">
      <alignment horizontal="left" vertical="top" wrapText="1"/>
      <protection/>
    </xf>
    <xf numFmtId="0" fontId="8" fillId="0" borderId="28" xfId="59" applyFont="1" applyFill="1" applyBorder="1" applyAlignment="1">
      <alignment horizontal="left" vertical="top" wrapText="1"/>
      <protection/>
    </xf>
    <xf numFmtId="49" fontId="1" fillId="0" borderId="35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27" fillId="0" borderId="12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0" fontId="8" fillId="0" borderId="24" xfId="59" applyFont="1" applyBorder="1" applyAlignment="1">
      <alignment horizontal="center" vertical="top" wrapText="1"/>
      <protection/>
    </xf>
    <xf numFmtId="2" fontId="8" fillId="0" borderId="24" xfId="59" applyNumberFormat="1" applyFont="1" applyFill="1" applyBorder="1" applyAlignment="1">
      <alignment horizontal="center" vertical="top" wrapText="1"/>
      <protection/>
    </xf>
    <xf numFmtId="1" fontId="8" fillId="0" borderId="24" xfId="59" applyNumberFormat="1" applyFont="1" applyFill="1" applyBorder="1" applyAlignment="1">
      <alignment horizontal="center" vertical="top" wrapText="1"/>
      <protection/>
    </xf>
    <xf numFmtId="1" fontId="8" fillId="0" borderId="24" xfId="0" applyNumberFormat="1" applyFont="1" applyFill="1" applyBorder="1" applyAlignment="1">
      <alignment horizontal="center" vertical="top" wrapText="1"/>
    </xf>
    <xf numFmtId="0" fontId="8" fillId="0" borderId="24" xfId="59" applyFont="1" applyFill="1" applyBorder="1" applyAlignment="1">
      <alignment horizontal="center" vertical="top" wrapText="1"/>
      <protection/>
    </xf>
    <xf numFmtId="1" fontId="8" fillId="0" borderId="32" xfId="0" applyNumberFormat="1" applyFont="1" applyFill="1" applyBorder="1" applyAlignment="1">
      <alignment horizontal="center" vertical="top" wrapText="1"/>
    </xf>
    <xf numFmtId="0" fontId="8" fillId="0" borderId="10" xfId="59" applyFont="1" applyBorder="1" applyAlignment="1">
      <alignment horizontal="center" vertical="top" wrapText="1"/>
      <protection/>
    </xf>
    <xf numFmtId="2" fontId="8" fillId="0" borderId="10" xfId="59" applyNumberFormat="1" applyFont="1" applyFill="1" applyBorder="1" applyAlignment="1">
      <alignment horizontal="center" vertical="top" wrapText="1"/>
      <protection/>
    </xf>
    <xf numFmtId="0" fontId="8" fillId="0" borderId="10" xfId="59" applyFont="1" applyFill="1" applyBorder="1" applyAlignment="1">
      <alignment horizontal="center" vertical="top" wrapText="1"/>
      <protection/>
    </xf>
    <xf numFmtId="1" fontId="8" fillId="0" borderId="10" xfId="59" applyNumberFormat="1" applyFont="1" applyFill="1" applyBorder="1" applyAlignment="1">
      <alignment horizontal="center" vertical="top" wrapText="1"/>
      <protection/>
    </xf>
    <xf numFmtId="1" fontId="8" fillId="0" borderId="33" xfId="59" applyNumberFormat="1" applyFont="1" applyFill="1" applyBorder="1" applyAlignment="1">
      <alignment horizontal="center" vertical="top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29" xfId="59" applyFont="1" applyFill="1" applyBorder="1" applyAlignment="1">
      <alignment horizontal="center" vertical="top" wrapText="1"/>
      <protection/>
    </xf>
    <xf numFmtId="0" fontId="8" fillId="0" borderId="29" xfId="59" applyFont="1" applyFill="1" applyBorder="1" applyAlignment="1">
      <alignment horizontal="center" vertical="center" wrapText="1"/>
      <protection/>
    </xf>
    <xf numFmtId="0" fontId="8" fillId="0" borderId="29" xfId="59" applyNumberFormat="1" applyFont="1" applyFill="1" applyBorder="1" applyAlignment="1">
      <alignment horizontal="center" vertical="center" wrapText="1"/>
      <protection/>
    </xf>
    <xf numFmtId="1" fontId="8" fillId="0" borderId="29" xfId="59" applyNumberFormat="1" applyFont="1" applyFill="1" applyBorder="1" applyAlignment="1">
      <alignment horizontal="center" vertical="top" wrapText="1"/>
      <protection/>
    </xf>
    <xf numFmtId="1" fontId="8" fillId="0" borderId="34" xfId="59" applyNumberFormat="1" applyFont="1" applyFill="1" applyBorder="1" applyAlignment="1">
      <alignment horizontal="center" vertical="top" wrapText="1"/>
      <protection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27" fillId="0" borderId="24" xfId="0" applyNumberFormat="1" applyFont="1" applyFill="1" applyBorder="1" applyAlignment="1">
      <alignment horizontal="center" vertical="top" wrapText="1"/>
    </xf>
    <xf numFmtId="2" fontId="8" fillId="0" borderId="32" xfId="0" applyNumberFormat="1" applyFont="1" applyFill="1" applyBorder="1" applyAlignment="1">
      <alignment horizontal="center" vertical="top" wrapText="1"/>
    </xf>
    <xf numFmtId="0" fontId="8" fillId="0" borderId="35" xfId="0" applyFont="1" applyBorder="1" applyAlignment="1" quotePrefix="1">
      <alignment horizontal="center" vertical="top" wrapText="1"/>
    </xf>
    <xf numFmtId="16" fontId="8" fillId="0" borderId="35" xfId="0" applyNumberFormat="1" applyFont="1" applyBorder="1" applyAlignment="1" quotePrefix="1">
      <alignment horizontal="center" vertical="top" wrapText="1"/>
    </xf>
    <xf numFmtId="0" fontId="8" fillId="0" borderId="19" xfId="0" applyFont="1" applyBorder="1" applyAlignment="1" quotePrefix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 quotePrefix="1">
      <alignment horizontal="center" vertical="top" wrapText="1"/>
    </xf>
    <xf numFmtId="0" fontId="5" fillId="0" borderId="35" xfId="0" applyFont="1" applyBorder="1" applyAlignment="1" quotePrefix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5" fillId="0" borderId="19" xfId="0" applyFont="1" applyBorder="1" applyAlignment="1" quotePrefix="1">
      <alignment horizontal="center" vertical="top" wrapText="1"/>
    </xf>
    <xf numFmtId="49" fontId="1" fillId="33" borderId="14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9" fontId="21" fillId="35" borderId="10" xfId="0" applyNumberFormat="1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 wrapText="1"/>
    </xf>
    <xf numFmtId="181" fontId="22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left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2" fontId="7" fillId="0" borderId="4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1" fillId="0" borderId="0" xfId="0" applyFont="1" applyAlignment="1">
      <alignment/>
    </xf>
    <xf numFmtId="2" fontId="47" fillId="33" borderId="10" xfId="39" applyNumberFormat="1" applyFont="1" applyFill="1" applyBorder="1" applyAlignment="1">
      <alignment horizontal="center" vertical="top" wrapText="1"/>
    </xf>
    <xf numFmtId="2" fontId="47" fillId="34" borderId="10" xfId="39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 quotePrefix="1">
      <alignment horizontal="center" vertical="top" wrapText="1"/>
    </xf>
    <xf numFmtId="2" fontId="6" fillId="0" borderId="10" xfId="0" applyNumberFormat="1" applyFont="1" applyBorder="1" applyAlignment="1">
      <alignment vertical="center" wrapText="1"/>
    </xf>
    <xf numFmtId="1" fontId="28" fillId="0" borderId="10" xfId="0" applyNumberFormat="1" applyFont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1" fillId="35" borderId="10" xfId="0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center" wrapText="1"/>
    </xf>
    <xf numFmtId="0" fontId="17" fillId="0" borderId="35" xfId="0" applyFont="1" applyBorder="1" applyAlignment="1" quotePrefix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8" fillId="35" borderId="41" xfId="0" applyFont="1" applyFill="1" applyBorder="1" applyAlignment="1">
      <alignment horizontal="left" vertical="center" wrapText="1"/>
    </xf>
    <xf numFmtId="9" fontId="23" fillId="35" borderId="42" xfId="0" applyNumberFormat="1" applyFont="1" applyFill="1" applyBorder="1" applyAlignment="1">
      <alignment horizontal="center" vertical="center" wrapText="1"/>
    </xf>
    <xf numFmtId="1" fontId="24" fillId="35" borderId="42" xfId="0" applyNumberFormat="1" applyFont="1" applyFill="1" applyBorder="1" applyAlignment="1">
      <alignment horizontal="center" vertical="center" wrapText="1"/>
    </xf>
    <xf numFmtId="181" fontId="24" fillId="34" borderId="42" xfId="0" applyNumberFormat="1" applyFont="1" applyFill="1" applyBorder="1" applyAlignment="1">
      <alignment horizontal="center" vertical="center" wrapText="1"/>
    </xf>
    <xf numFmtId="2" fontId="24" fillId="34" borderId="42" xfId="0" applyNumberFormat="1" applyFont="1" applyFill="1" applyBorder="1" applyAlignment="1">
      <alignment horizontal="center" vertical="center" wrapText="1"/>
    </xf>
    <xf numFmtId="2" fontId="24" fillId="34" borderId="4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47" fillId="33" borderId="10" xfId="39" applyNumberFormat="1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0" fontId="69" fillId="34" borderId="10" xfId="49" applyFont="1" applyFill="1" applyBorder="1" applyAlignment="1">
      <alignment horizontal="center" vertical="top" wrapText="1"/>
    </xf>
    <xf numFmtId="0" fontId="69" fillId="34" borderId="10" xfId="49" applyNumberFormat="1" applyFont="1" applyFill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 quotePrefix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 quotePrefix="1">
      <alignment horizontal="center" vertical="top" wrapText="1"/>
    </xf>
    <xf numFmtId="2" fontId="49" fillId="33" borderId="10" xfId="39" applyNumberFormat="1" applyFont="1" applyFill="1" applyBorder="1" applyAlignment="1">
      <alignment horizontal="center" vertical="top" wrapText="1"/>
    </xf>
    <xf numFmtId="1" fontId="50" fillId="33" borderId="10" xfId="40" applyNumberFormat="1" applyFont="1" applyFill="1" applyBorder="1" applyAlignment="1">
      <alignment horizontal="center" vertical="top" wrapText="1"/>
    </xf>
    <xf numFmtId="0" fontId="49" fillId="33" borderId="10" xfId="39" applyNumberFormat="1" applyFont="1" applyFill="1" applyBorder="1" applyAlignment="1">
      <alignment horizontal="center" vertical="top" wrapText="1"/>
    </xf>
    <xf numFmtId="0" fontId="49" fillId="33" borderId="10" xfId="4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0" fontId="7" fillId="34" borderId="14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 quotePrefix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70" fillId="33" borderId="10" xfId="0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 quotePrefix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center" wrapText="1"/>
    </xf>
    <xf numFmtId="16" fontId="1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181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44" xfId="0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68" fillId="34" borderId="25" xfId="0" applyFont="1" applyFill="1" applyBorder="1" applyAlignment="1">
      <alignment horizontal="center" vertical="center" wrapText="1"/>
    </xf>
    <xf numFmtId="193" fontId="22" fillId="35" borderId="26" xfId="0" applyNumberFormat="1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top" wrapText="1"/>
    </xf>
    <xf numFmtId="0" fontId="21" fillId="35" borderId="26" xfId="0" applyFont="1" applyFill="1" applyBorder="1" applyAlignment="1">
      <alignment horizontal="left" vertical="top" wrapText="1"/>
    </xf>
    <xf numFmtId="2" fontId="22" fillId="34" borderId="26" xfId="0" applyNumberFormat="1" applyFont="1" applyFill="1" applyBorder="1" applyAlignment="1">
      <alignment horizontal="center" wrapText="1"/>
    </xf>
    <xf numFmtId="0" fontId="19" fillId="35" borderId="26" xfId="0" applyFont="1" applyFill="1" applyBorder="1" applyAlignment="1">
      <alignment horizontal="center" vertical="center" wrapText="1"/>
    </xf>
    <xf numFmtId="193" fontId="20" fillId="35" borderId="26" xfId="0" applyNumberFormat="1" applyFont="1" applyFill="1" applyBorder="1" applyAlignment="1">
      <alignment horizontal="center" vertical="center" wrapText="1"/>
    </xf>
    <xf numFmtId="181" fontId="20" fillId="34" borderId="26" xfId="0" applyNumberFormat="1" applyFont="1" applyFill="1" applyBorder="1" applyAlignment="1">
      <alignment horizontal="center" vertical="center" wrapText="1"/>
    </xf>
    <xf numFmtId="2" fontId="20" fillId="34" borderId="26" xfId="0" applyNumberFormat="1" applyFont="1" applyFill="1" applyBorder="1" applyAlignment="1">
      <alignment horizontal="center" vertical="center" wrapText="1"/>
    </xf>
    <xf numFmtId="4" fontId="22" fillId="34" borderId="2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4" fillId="0" borderId="13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20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20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4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5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top" wrapText="1"/>
    </xf>
    <xf numFmtId="0" fontId="7" fillId="0" borderId="16" xfId="0" applyFont="1" applyBorder="1" applyAlignment="1" quotePrefix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46" xfId="0" applyFont="1" applyFill="1" applyBorder="1" applyAlignment="1">
      <alignment horizontal="center" vertical="top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2" fontId="18" fillId="34" borderId="13" xfId="0" applyNumberFormat="1" applyFont="1" applyFill="1" applyBorder="1" applyAlignment="1">
      <alignment horizontal="center" vertical="center" wrapText="1"/>
    </xf>
    <xf numFmtId="2" fontId="18" fillId="34" borderId="4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 3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75390625" style="0" customWidth="1"/>
    <col min="3" max="3" width="53.375" style="0" customWidth="1"/>
    <col min="4" max="4" width="3.00390625" style="0" customWidth="1"/>
    <col min="5" max="5" width="3.875" style="0" customWidth="1"/>
    <col min="6" max="6" width="4.25390625" style="0" customWidth="1"/>
    <col min="7" max="7" width="3.625" style="0" customWidth="1"/>
    <col min="8" max="8" width="5.25390625" style="0" customWidth="1"/>
    <col min="9" max="9" width="4.875" style="0" customWidth="1"/>
    <col min="10" max="10" width="11.75390625" style="0" customWidth="1"/>
    <col min="11" max="11" width="6.625" style="0" customWidth="1"/>
    <col min="12" max="12" width="5.125" style="0" customWidth="1"/>
    <col min="13" max="13" width="8.75390625" style="0" customWidth="1"/>
    <col min="14" max="14" width="11.625" style="0" customWidth="1"/>
  </cols>
  <sheetData>
    <row r="1" spans="1:14" ht="27.75" customHeight="1">
      <c r="A1" s="519" t="s">
        <v>97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4" ht="21.75" customHeight="1">
      <c r="A2" s="501" t="s">
        <v>98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4" ht="17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7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7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535" t="s">
        <v>99</v>
      </c>
      <c r="M5" s="535"/>
      <c r="N5" s="535"/>
    </row>
    <row r="6" spans="1:14" ht="17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7.25">
      <c r="A7" s="519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</row>
    <row r="8" spans="1:14" ht="17.25">
      <c r="A8" s="534" t="s">
        <v>100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</row>
    <row r="9" spans="1:14" ht="17.25">
      <c r="A9" s="534" t="s">
        <v>101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</row>
    <row r="10" spans="1:14" ht="17.25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</row>
    <row r="11" spans="1:14" ht="17.25">
      <c r="A11" s="519" t="s">
        <v>102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</row>
    <row r="12" spans="1:14" ht="17.25">
      <c r="A12" s="519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</row>
    <row r="13" spans="1:14" ht="17.25">
      <c r="A13" s="51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</row>
    <row r="14" spans="1:14" ht="17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7.25">
      <c r="A15" s="519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</row>
    <row r="16" spans="1:14" ht="17.25">
      <c r="A16" s="69" t="s">
        <v>103</v>
      </c>
      <c r="B16" s="69"/>
      <c r="C16" s="69"/>
      <c r="D16" s="69"/>
      <c r="E16" s="69"/>
      <c r="F16" s="69"/>
      <c r="G16" s="69"/>
      <c r="H16" s="69"/>
      <c r="I16" s="69"/>
      <c r="J16" s="533" t="s">
        <v>104</v>
      </c>
      <c r="K16" s="533"/>
      <c r="L16" s="533"/>
      <c r="M16" s="72">
        <f>N143</f>
        <v>1041394.7287756285</v>
      </c>
      <c r="N16" s="73" t="s">
        <v>1</v>
      </c>
    </row>
    <row r="17" spans="1:14" ht="17.25">
      <c r="A17" s="71" t="s">
        <v>90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7.25">
      <c r="A18" s="519"/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</row>
    <row r="19" spans="1:14" ht="17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7.25">
      <c r="A20" s="454" t="s">
        <v>105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</row>
    <row r="21" spans="1:14" ht="17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7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7.25">
      <c r="A23" s="534" t="s">
        <v>106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</row>
    <row r="24" spans="1:14" ht="17.25">
      <c r="A24" s="456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</row>
    <row r="25" spans="1:14" ht="17.25">
      <c r="A25" s="519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</row>
    <row r="26" spans="1:14" ht="28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17.25">
      <c r="A27" s="519" t="s">
        <v>107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</row>
    <row r="28" spans="1:14" ht="17.25">
      <c r="A28" s="519" t="s">
        <v>108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</row>
    <row r="29" spans="1:14" ht="16.5">
      <c r="A29" s="529" t="s">
        <v>109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</row>
    <row r="30" spans="1:14" ht="17.25">
      <c r="A30" s="529"/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</row>
    <row r="31" spans="1:14" ht="16.5">
      <c r="A31" s="531" t="s">
        <v>110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2"/>
    </row>
    <row r="32" spans="1:14" ht="16.5">
      <c r="A32" s="523" t="s">
        <v>111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</row>
    <row r="33" spans="1:14" ht="16.5">
      <c r="A33" s="527" t="s">
        <v>112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</row>
    <row r="34" spans="1:14" ht="16.5">
      <c r="A34" s="528" t="s">
        <v>113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</row>
    <row r="35" spans="1:14" ht="16.5">
      <c r="A35" s="528" t="s">
        <v>114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</row>
    <row r="36" spans="1:14" ht="16.5">
      <c r="A36" s="528" t="s">
        <v>115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</row>
    <row r="37" spans="1:14" ht="16.5">
      <c r="A37" s="528" t="s">
        <v>116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</row>
    <row r="38" spans="1:14" ht="16.5">
      <c r="A38" s="523" t="s">
        <v>117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</row>
    <row r="39" spans="1:14" ht="16.5">
      <c r="A39" s="523" t="s">
        <v>118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75"/>
    </row>
    <row r="40" spans="1:14" ht="16.5">
      <c r="A40" s="523" t="s">
        <v>119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</row>
    <row r="41" spans="1:14" ht="16.5">
      <c r="A41" s="523" t="s">
        <v>120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</row>
    <row r="42" spans="1:14" ht="16.5">
      <c r="A42" s="523" t="s">
        <v>121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</row>
    <row r="43" spans="1:14" ht="16.5">
      <c r="A43" s="523" t="s">
        <v>122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</row>
    <row r="44" spans="1:14" ht="16.5">
      <c r="A44" s="526" t="s">
        <v>123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</row>
    <row r="45" spans="1:14" ht="16.5">
      <c r="A45" s="523" t="s">
        <v>124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</row>
    <row r="46" spans="1:14" ht="16.5">
      <c r="A46" s="524" t="s">
        <v>125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</row>
    <row r="47" spans="1:14" ht="16.5">
      <c r="A47" s="525" t="s">
        <v>126</v>
      </c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</row>
    <row r="48" spans="1:14" ht="16.5">
      <c r="A48" s="520" t="s">
        <v>127</v>
      </c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</row>
    <row r="49" spans="1:14" ht="16.5">
      <c r="A49" s="520" t="s">
        <v>128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</row>
    <row r="50" spans="1:14" ht="16.5">
      <c r="A50" s="520" t="s">
        <v>129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</row>
    <row r="51" spans="1:14" ht="16.5">
      <c r="A51" s="520" t="s">
        <v>130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</row>
    <row r="52" spans="1:14" ht="16.5">
      <c r="A52" s="520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</row>
    <row r="53" spans="1:14" ht="16.5">
      <c r="A53" s="520"/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</row>
    <row r="54" spans="1:14" ht="16.5">
      <c r="A54" s="521" t="s">
        <v>131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</row>
    <row r="55" spans="1:14" ht="16.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4" ht="16.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16.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4" ht="16.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4" ht="16.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ht="17.25">
      <c r="A60" s="517" t="s">
        <v>132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</row>
    <row r="61" spans="1:14" ht="17.25">
      <c r="A61" s="517" t="s">
        <v>133</v>
      </c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</row>
    <row r="62" spans="1:14" ht="17.25">
      <c r="A62" s="515" t="s">
        <v>134</v>
      </c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</row>
    <row r="63" spans="1:14" ht="17.25">
      <c r="A63" s="517" t="s">
        <v>135</v>
      </c>
      <c r="B63" s="517"/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</row>
    <row r="64" spans="1:14" ht="17.25">
      <c r="A64" s="517" t="s">
        <v>136</v>
      </c>
      <c r="B64" s="517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</row>
    <row r="65" spans="1:14" ht="17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7.25">
      <c r="A66" s="518" t="s">
        <v>137</v>
      </c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</row>
    <row r="67" spans="1:14" ht="17.25">
      <c r="A67" s="518" t="s">
        <v>138</v>
      </c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</row>
    <row r="68" spans="1:14" ht="17.25">
      <c r="A68" s="519"/>
      <c r="B68" s="519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</row>
    <row r="69" spans="1:14" ht="17.25">
      <c r="A69" s="501" t="s">
        <v>97</v>
      </c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</row>
    <row r="70" spans="1:14" ht="17.25">
      <c r="A70" s="501" t="s">
        <v>98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</row>
    <row r="71" spans="1:14" ht="17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16.5">
      <c r="A72" s="502" t="s">
        <v>139</v>
      </c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</row>
    <row r="73" spans="1:14" ht="16.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ht="12.75">
      <c r="A74" s="503" t="s">
        <v>140</v>
      </c>
      <c r="B74" s="490" t="s">
        <v>141</v>
      </c>
      <c r="C74" s="484" t="s">
        <v>142</v>
      </c>
      <c r="D74" s="506"/>
      <c r="E74" s="506"/>
      <c r="F74" s="506"/>
      <c r="G74" s="506"/>
      <c r="H74" s="506"/>
      <c r="I74" s="507"/>
      <c r="J74" s="484" t="s">
        <v>143</v>
      </c>
      <c r="K74" s="513"/>
      <c r="L74" s="513"/>
      <c r="M74" s="514"/>
      <c r="N74" s="490" t="s">
        <v>144</v>
      </c>
    </row>
    <row r="75" spans="1:14" ht="12.75">
      <c r="A75" s="504"/>
      <c r="B75" s="491"/>
      <c r="C75" s="508"/>
      <c r="D75" s="509"/>
      <c r="E75" s="509"/>
      <c r="F75" s="509"/>
      <c r="G75" s="509"/>
      <c r="H75" s="509"/>
      <c r="I75" s="510"/>
      <c r="J75" s="485"/>
      <c r="K75" s="511"/>
      <c r="L75" s="511"/>
      <c r="M75" s="512"/>
      <c r="N75" s="491"/>
    </row>
    <row r="76" spans="1:14" ht="12.75">
      <c r="A76" s="504"/>
      <c r="B76" s="491"/>
      <c r="C76" s="508"/>
      <c r="D76" s="509"/>
      <c r="E76" s="509"/>
      <c r="F76" s="509"/>
      <c r="G76" s="509"/>
      <c r="H76" s="509"/>
      <c r="I76" s="510"/>
      <c r="J76" s="490" t="s">
        <v>145</v>
      </c>
      <c r="K76" s="490" t="s">
        <v>146</v>
      </c>
      <c r="L76" s="490" t="s">
        <v>147</v>
      </c>
      <c r="M76" s="490" t="s">
        <v>148</v>
      </c>
      <c r="N76" s="491"/>
    </row>
    <row r="77" spans="1:14" ht="12.75">
      <c r="A77" s="504"/>
      <c r="B77" s="491"/>
      <c r="C77" s="508"/>
      <c r="D77" s="509"/>
      <c r="E77" s="509"/>
      <c r="F77" s="509"/>
      <c r="G77" s="509"/>
      <c r="H77" s="509"/>
      <c r="I77" s="510"/>
      <c r="J77" s="491"/>
      <c r="K77" s="491"/>
      <c r="L77" s="491"/>
      <c r="M77" s="491"/>
      <c r="N77" s="491"/>
    </row>
    <row r="78" spans="1:14" ht="12.75">
      <c r="A78" s="504"/>
      <c r="B78" s="491"/>
      <c r="C78" s="508"/>
      <c r="D78" s="509"/>
      <c r="E78" s="509"/>
      <c r="F78" s="509"/>
      <c r="G78" s="509"/>
      <c r="H78" s="509"/>
      <c r="I78" s="510"/>
      <c r="J78" s="491"/>
      <c r="K78" s="491"/>
      <c r="L78" s="491"/>
      <c r="M78" s="491"/>
      <c r="N78" s="491"/>
    </row>
    <row r="79" spans="1:14" ht="12.75">
      <c r="A79" s="504"/>
      <c r="B79" s="491"/>
      <c r="C79" s="508"/>
      <c r="D79" s="509"/>
      <c r="E79" s="509"/>
      <c r="F79" s="509"/>
      <c r="G79" s="509"/>
      <c r="H79" s="509"/>
      <c r="I79" s="510"/>
      <c r="J79" s="491"/>
      <c r="K79" s="491"/>
      <c r="L79" s="491"/>
      <c r="M79" s="491"/>
      <c r="N79" s="491"/>
    </row>
    <row r="80" spans="1:14" ht="12.75">
      <c r="A80" s="505"/>
      <c r="B80" s="492"/>
      <c r="C80" s="485"/>
      <c r="D80" s="511"/>
      <c r="E80" s="511"/>
      <c r="F80" s="511"/>
      <c r="G80" s="511"/>
      <c r="H80" s="511"/>
      <c r="I80" s="512"/>
      <c r="J80" s="492"/>
      <c r="K80" s="492"/>
      <c r="L80" s="492"/>
      <c r="M80" s="492"/>
      <c r="N80" s="492"/>
    </row>
    <row r="81" spans="1:14" ht="16.5">
      <c r="A81" s="80">
        <v>1</v>
      </c>
      <c r="B81" s="81">
        <v>2</v>
      </c>
      <c r="C81" s="493">
        <v>3</v>
      </c>
      <c r="D81" s="494"/>
      <c r="E81" s="494"/>
      <c r="F81" s="494"/>
      <c r="G81" s="494"/>
      <c r="H81" s="494"/>
      <c r="I81" s="495"/>
      <c r="J81" s="81">
        <v>4</v>
      </c>
      <c r="K81" s="84">
        <v>5</v>
      </c>
      <c r="L81" s="81">
        <v>6</v>
      </c>
      <c r="M81" s="84">
        <v>7</v>
      </c>
      <c r="N81" s="81">
        <v>8</v>
      </c>
    </row>
    <row r="82" spans="1:14" ht="17.25">
      <c r="A82" s="80"/>
      <c r="B82" s="81"/>
      <c r="C82" s="85" t="s">
        <v>47</v>
      </c>
      <c r="D82" s="82"/>
      <c r="E82" s="82"/>
      <c r="F82" s="82"/>
      <c r="G82" s="82"/>
      <c r="H82" s="82"/>
      <c r="I82" s="83"/>
      <c r="J82" s="81"/>
      <c r="K82" s="84"/>
      <c r="L82" s="81"/>
      <c r="M82" s="84"/>
      <c r="N82" s="81"/>
    </row>
    <row r="83" spans="1:14" ht="17.25">
      <c r="A83" s="80"/>
      <c r="B83" s="81"/>
      <c r="C83" s="85" t="s">
        <v>149</v>
      </c>
      <c r="D83" s="82"/>
      <c r="E83" s="82"/>
      <c r="F83" s="82"/>
      <c r="G83" s="82"/>
      <c r="H83" s="82"/>
      <c r="I83" s="83"/>
      <c r="J83" s="81"/>
      <c r="K83" s="84"/>
      <c r="L83" s="81"/>
      <c r="M83" s="84"/>
      <c r="N83" s="81"/>
    </row>
    <row r="84" spans="1:14" ht="16.5">
      <c r="A84" s="80">
        <v>1</v>
      </c>
      <c r="B84" s="81"/>
      <c r="C84" s="86" t="s">
        <v>150</v>
      </c>
      <c r="D84" s="82"/>
      <c r="E84" s="82"/>
      <c r="F84" s="82"/>
      <c r="G84" s="82"/>
      <c r="H84" s="82"/>
      <c r="I84" s="83"/>
      <c r="J84" s="81"/>
      <c r="K84" s="84"/>
      <c r="L84" s="81"/>
      <c r="M84" s="84"/>
      <c r="N84" s="81"/>
    </row>
    <row r="85" spans="1:14" ht="17.25">
      <c r="A85" s="80"/>
      <c r="B85" s="81"/>
      <c r="C85" s="87" t="s">
        <v>151</v>
      </c>
      <c r="D85" s="82"/>
      <c r="E85" s="82"/>
      <c r="F85" s="82"/>
      <c r="G85" s="82"/>
      <c r="H85" s="82"/>
      <c r="I85" s="83"/>
      <c r="J85" s="81"/>
      <c r="K85" s="84"/>
      <c r="L85" s="81"/>
      <c r="M85" s="84"/>
      <c r="N85" s="81"/>
    </row>
    <row r="86" spans="1:14" ht="17.25">
      <c r="A86" s="88"/>
      <c r="B86" s="89"/>
      <c r="C86" s="465" t="s">
        <v>37</v>
      </c>
      <c r="D86" s="465"/>
      <c r="E86" s="465"/>
      <c r="F86" s="465"/>
      <c r="G86" s="465"/>
      <c r="H86" s="465"/>
      <c r="I86" s="465"/>
      <c r="J86" s="89"/>
      <c r="K86" s="89"/>
      <c r="L86" s="89"/>
      <c r="M86" s="89"/>
      <c r="N86" s="89"/>
    </row>
    <row r="87" spans="1:14" ht="17.25">
      <c r="A87" s="88"/>
      <c r="B87" s="89"/>
      <c r="C87" s="496" t="s">
        <v>38</v>
      </c>
      <c r="D87" s="497"/>
      <c r="E87" s="497"/>
      <c r="F87" s="497"/>
      <c r="G87" s="497"/>
      <c r="H87" s="497"/>
      <c r="I87" s="498"/>
      <c r="J87" s="88"/>
      <c r="K87" s="89"/>
      <c r="L87" s="89"/>
      <c r="M87" s="88"/>
      <c r="N87" s="88"/>
    </row>
    <row r="88" spans="1:14" ht="17.25">
      <c r="A88" s="90">
        <v>2</v>
      </c>
      <c r="B88" s="90" t="s">
        <v>152</v>
      </c>
      <c r="C88" s="86" t="s">
        <v>102</v>
      </c>
      <c r="D88" s="91"/>
      <c r="E88" s="91"/>
      <c r="F88" s="91"/>
      <c r="G88" s="91"/>
      <c r="H88" s="91"/>
      <c r="I88" s="92"/>
      <c r="J88" s="93">
        <f>'[1]x.a.1'!H5</f>
        <v>711361.9949553347</v>
      </c>
      <c r="K88" s="93"/>
      <c r="L88" s="94"/>
      <c r="M88" s="90"/>
      <c r="N88" s="93">
        <f>J88</f>
        <v>711361.9949553347</v>
      </c>
    </row>
    <row r="89" spans="1:14" ht="17.25">
      <c r="A89" s="90">
        <v>3</v>
      </c>
      <c r="B89" s="90" t="s">
        <v>153</v>
      </c>
      <c r="C89" s="95" t="s">
        <v>154</v>
      </c>
      <c r="D89" s="91"/>
      <c r="E89" s="91"/>
      <c r="F89" s="91"/>
      <c r="G89" s="91"/>
      <c r="H89" s="91"/>
      <c r="I89" s="92"/>
      <c r="J89" s="93">
        <f>'[1]x.a.2'!H8</f>
        <v>102282.27680508156</v>
      </c>
      <c r="K89" s="93"/>
      <c r="L89" s="94"/>
      <c r="M89" s="90"/>
      <c r="N89" s="93">
        <f>J89</f>
        <v>102282.27680508156</v>
      </c>
    </row>
    <row r="90" spans="1:14" ht="17.25">
      <c r="A90" s="90"/>
      <c r="B90" s="94"/>
      <c r="C90" s="96" t="s">
        <v>155</v>
      </c>
      <c r="D90" s="94"/>
      <c r="E90" s="94"/>
      <c r="F90" s="94"/>
      <c r="G90" s="94"/>
      <c r="H90" s="94"/>
      <c r="I90" s="94"/>
      <c r="J90" s="93">
        <f>SUM(J88:J89)</f>
        <v>813644.2717604162</v>
      </c>
      <c r="K90" s="93"/>
      <c r="L90" s="94"/>
      <c r="M90" s="90"/>
      <c r="N90" s="93">
        <f>SUM(N88:N89)</f>
        <v>813644.2717604162</v>
      </c>
    </row>
    <row r="91" spans="1:14" ht="17.25">
      <c r="A91" s="88"/>
      <c r="B91" s="89"/>
      <c r="C91" s="87" t="s">
        <v>156</v>
      </c>
      <c r="D91" s="89"/>
      <c r="E91" s="89"/>
      <c r="F91" s="89"/>
      <c r="G91" s="89"/>
      <c r="H91" s="89"/>
      <c r="I91" s="89"/>
      <c r="J91" s="97"/>
      <c r="K91" s="98"/>
      <c r="L91" s="89"/>
      <c r="M91" s="97"/>
      <c r="N91" s="97"/>
    </row>
    <row r="92" spans="1:14" ht="17.25">
      <c r="A92" s="88"/>
      <c r="B92" s="99"/>
      <c r="C92" s="100" t="s">
        <v>157</v>
      </c>
      <c r="D92" s="89"/>
      <c r="E92" s="89"/>
      <c r="F92" s="89"/>
      <c r="G92" s="89"/>
      <c r="H92" s="89"/>
      <c r="I92" s="89"/>
      <c r="J92" s="97"/>
      <c r="K92" s="98"/>
      <c r="L92" s="89"/>
      <c r="M92" s="88"/>
      <c r="N92" s="97"/>
    </row>
    <row r="93" spans="1:14" ht="16.5">
      <c r="A93" s="88">
        <v>4</v>
      </c>
      <c r="B93" s="89"/>
      <c r="C93" s="86" t="s">
        <v>150</v>
      </c>
      <c r="D93" s="89"/>
      <c r="E93" s="89"/>
      <c r="F93" s="89"/>
      <c r="G93" s="89"/>
      <c r="H93" s="89"/>
      <c r="I93" s="89"/>
      <c r="J93" s="97"/>
      <c r="K93" s="98"/>
      <c r="L93" s="89"/>
      <c r="M93" s="88"/>
      <c r="N93" s="97"/>
    </row>
    <row r="94" spans="1:14" ht="17.25">
      <c r="A94" s="88"/>
      <c r="B94" s="89"/>
      <c r="C94" s="87" t="s">
        <v>158</v>
      </c>
      <c r="D94" s="89"/>
      <c r="E94" s="89"/>
      <c r="F94" s="89"/>
      <c r="G94" s="89"/>
      <c r="H94" s="89"/>
      <c r="I94" s="89"/>
      <c r="J94" s="97"/>
      <c r="K94" s="98"/>
      <c r="L94" s="89"/>
      <c r="M94" s="88"/>
      <c r="N94" s="97"/>
    </row>
    <row r="95" spans="1:14" ht="17.25">
      <c r="A95" s="88"/>
      <c r="B95" s="89"/>
      <c r="C95" s="87" t="s">
        <v>159</v>
      </c>
      <c r="D95" s="89"/>
      <c r="E95" s="89"/>
      <c r="F95" s="89"/>
      <c r="G95" s="89"/>
      <c r="H95" s="89"/>
      <c r="I95" s="89"/>
      <c r="J95" s="97"/>
      <c r="K95" s="98"/>
      <c r="L95" s="89"/>
      <c r="M95" s="88"/>
      <c r="N95" s="97"/>
    </row>
    <row r="96" spans="1:14" ht="17.25">
      <c r="A96" s="88"/>
      <c r="B96" s="89"/>
      <c r="C96" s="87" t="s">
        <v>160</v>
      </c>
      <c r="D96" s="89"/>
      <c r="E96" s="89"/>
      <c r="F96" s="89"/>
      <c r="G96" s="89"/>
      <c r="H96" s="89"/>
      <c r="I96" s="89"/>
      <c r="J96" s="97"/>
      <c r="K96" s="98"/>
      <c r="L96" s="89"/>
      <c r="M96" s="88"/>
      <c r="N96" s="97"/>
    </row>
    <row r="97" spans="1:14" ht="16.5">
      <c r="A97" s="88">
        <v>5</v>
      </c>
      <c r="B97" s="89"/>
      <c r="C97" s="86" t="s">
        <v>150</v>
      </c>
      <c r="D97" s="89"/>
      <c r="E97" s="89"/>
      <c r="F97" s="89"/>
      <c r="G97" s="89"/>
      <c r="H97" s="89"/>
      <c r="I97" s="89"/>
      <c r="J97" s="97"/>
      <c r="K97" s="98"/>
      <c r="L97" s="89"/>
      <c r="M97" s="88"/>
      <c r="N97" s="97"/>
    </row>
    <row r="98" spans="1:14" ht="17.25">
      <c r="A98" s="88"/>
      <c r="B98" s="89"/>
      <c r="C98" s="87" t="s">
        <v>161</v>
      </c>
      <c r="D98" s="89"/>
      <c r="E98" s="89"/>
      <c r="F98" s="89"/>
      <c r="G98" s="89"/>
      <c r="H98" s="89"/>
      <c r="I98" s="89"/>
      <c r="J98" s="97"/>
      <c r="K98" s="98"/>
      <c r="L98" s="98"/>
      <c r="M98" s="88"/>
      <c r="N98" s="97"/>
    </row>
    <row r="99" spans="1:14" ht="17.25">
      <c r="A99" s="88"/>
      <c r="B99" s="89"/>
      <c r="C99" s="87" t="s">
        <v>162</v>
      </c>
      <c r="D99" s="89"/>
      <c r="E99" s="89"/>
      <c r="F99" s="89"/>
      <c r="G99" s="89"/>
      <c r="H99" s="89"/>
      <c r="I99" s="89"/>
      <c r="J99" s="97"/>
      <c r="K99" s="98"/>
      <c r="L99" s="89"/>
      <c r="M99" s="88"/>
      <c r="N99" s="97"/>
    </row>
    <row r="100" spans="1:14" ht="41.25" customHeight="1">
      <c r="A100" s="88"/>
      <c r="B100" s="89"/>
      <c r="C100" s="101" t="s">
        <v>163</v>
      </c>
      <c r="D100" s="89"/>
      <c r="E100" s="89"/>
      <c r="F100" s="89"/>
      <c r="G100" s="89"/>
      <c r="H100" s="89"/>
      <c r="I100" s="89"/>
      <c r="J100" s="97"/>
      <c r="K100" s="98"/>
      <c r="L100" s="89"/>
      <c r="M100" s="88"/>
      <c r="N100" s="97"/>
    </row>
    <row r="101" spans="1:14" ht="16.5">
      <c r="A101" s="88">
        <v>6</v>
      </c>
      <c r="B101" s="89"/>
      <c r="C101" s="102" t="s">
        <v>150</v>
      </c>
      <c r="D101" s="89"/>
      <c r="E101" s="89"/>
      <c r="F101" s="89"/>
      <c r="G101" s="89"/>
      <c r="H101" s="89"/>
      <c r="I101" s="89"/>
      <c r="J101" s="97"/>
      <c r="K101" s="98"/>
      <c r="L101" s="89"/>
      <c r="M101" s="88"/>
      <c r="N101" s="97"/>
    </row>
    <row r="102" spans="1:14" ht="17.25">
      <c r="A102" s="88"/>
      <c r="B102" s="89"/>
      <c r="C102" s="87" t="s">
        <v>164</v>
      </c>
      <c r="D102" s="89"/>
      <c r="E102" s="89"/>
      <c r="F102" s="89"/>
      <c r="G102" s="89"/>
      <c r="H102" s="89"/>
      <c r="I102" s="89"/>
      <c r="J102" s="97"/>
      <c r="K102" s="98"/>
      <c r="L102" s="89"/>
      <c r="M102" s="88"/>
      <c r="N102" s="97"/>
    </row>
    <row r="103" spans="1:14" ht="17.25">
      <c r="A103" s="88"/>
      <c r="B103" s="89"/>
      <c r="C103" s="87" t="s">
        <v>165</v>
      </c>
      <c r="D103" s="89"/>
      <c r="E103" s="89"/>
      <c r="F103" s="89"/>
      <c r="G103" s="89"/>
      <c r="H103" s="89"/>
      <c r="I103" s="89"/>
      <c r="J103" s="97"/>
      <c r="K103" s="98"/>
      <c r="L103" s="89"/>
      <c r="M103" s="88"/>
      <c r="N103" s="97"/>
    </row>
    <row r="104" spans="1:14" ht="55.5" customHeight="1">
      <c r="A104" s="88"/>
      <c r="B104" s="89"/>
      <c r="C104" s="101" t="s">
        <v>166</v>
      </c>
      <c r="D104" s="89"/>
      <c r="E104" s="89"/>
      <c r="F104" s="89"/>
      <c r="G104" s="89"/>
      <c r="H104" s="89"/>
      <c r="I104" s="89"/>
      <c r="J104" s="97"/>
      <c r="K104" s="98"/>
      <c r="L104" s="89"/>
      <c r="M104" s="88"/>
      <c r="N104" s="97"/>
    </row>
    <row r="105" spans="1:14" ht="16.5">
      <c r="A105" s="88">
        <v>7</v>
      </c>
      <c r="B105" s="89"/>
      <c r="C105" s="102" t="s">
        <v>150</v>
      </c>
      <c r="D105" s="89"/>
      <c r="E105" s="89"/>
      <c r="F105" s="89"/>
      <c r="G105" s="89"/>
      <c r="H105" s="89"/>
      <c r="I105" s="89"/>
      <c r="J105" s="97"/>
      <c r="K105" s="98"/>
      <c r="L105" s="89"/>
      <c r="M105" s="88"/>
      <c r="N105" s="97"/>
    </row>
    <row r="106" spans="1:14" ht="17.25">
      <c r="A106" s="88"/>
      <c r="B106" s="81"/>
      <c r="C106" s="87" t="s">
        <v>167</v>
      </c>
      <c r="D106" s="89"/>
      <c r="E106" s="89"/>
      <c r="F106" s="89"/>
      <c r="G106" s="89"/>
      <c r="H106" s="89"/>
      <c r="I106" s="89"/>
      <c r="J106" s="97"/>
      <c r="K106" s="98"/>
      <c r="L106" s="89"/>
      <c r="M106" s="88"/>
      <c r="N106" s="97"/>
    </row>
    <row r="107" spans="1:14" ht="17.25">
      <c r="A107" s="90"/>
      <c r="B107" s="103"/>
      <c r="C107" s="96" t="s">
        <v>168</v>
      </c>
      <c r="D107" s="94"/>
      <c r="E107" s="94"/>
      <c r="F107" s="94"/>
      <c r="G107" s="94"/>
      <c r="H107" s="94"/>
      <c r="I107" s="94"/>
      <c r="J107" s="93"/>
      <c r="K107" s="104"/>
      <c r="L107" s="94"/>
      <c r="M107" s="90"/>
      <c r="N107" s="93"/>
    </row>
    <row r="108" spans="1:14" ht="61.5" customHeight="1">
      <c r="A108" s="90"/>
      <c r="B108" s="103"/>
      <c r="C108" s="105" t="s">
        <v>169</v>
      </c>
      <c r="D108" s="94"/>
      <c r="E108" s="94"/>
      <c r="F108" s="94"/>
      <c r="G108" s="94"/>
      <c r="H108" s="94"/>
      <c r="I108" s="94"/>
      <c r="J108" s="93"/>
      <c r="K108" s="104"/>
      <c r="L108" s="94"/>
      <c r="M108" s="90"/>
      <c r="N108" s="93"/>
    </row>
    <row r="109" spans="1:14" ht="17.25">
      <c r="A109" s="88"/>
      <c r="B109" s="89"/>
      <c r="C109" s="87" t="s">
        <v>170</v>
      </c>
      <c r="D109" s="89"/>
      <c r="E109" s="89"/>
      <c r="F109" s="89"/>
      <c r="G109" s="89"/>
      <c r="H109" s="89"/>
      <c r="I109" s="89"/>
      <c r="J109" s="97"/>
      <c r="K109" s="98"/>
      <c r="L109" s="89"/>
      <c r="M109" s="88"/>
      <c r="N109" s="97"/>
    </row>
    <row r="110" spans="1:14" ht="16.5">
      <c r="A110" s="79">
        <v>8</v>
      </c>
      <c r="B110" s="106"/>
      <c r="C110" s="86" t="s">
        <v>150</v>
      </c>
      <c r="D110" s="107"/>
      <c r="E110" s="107"/>
      <c r="F110" s="107"/>
      <c r="G110" s="107"/>
      <c r="H110" s="107"/>
      <c r="I110" s="108"/>
      <c r="J110" s="109"/>
      <c r="K110" s="110"/>
      <c r="L110" s="106"/>
      <c r="M110" s="111"/>
      <c r="N110" s="112"/>
    </row>
    <row r="111" spans="1:14" ht="17.25">
      <c r="A111" s="79"/>
      <c r="B111" s="106"/>
      <c r="C111" s="87" t="s">
        <v>170</v>
      </c>
      <c r="D111" s="107"/>
      <c r="E111" s="107"/>
      <c r="F111" s="107"/>
      <c r="G111" s="107"/>
      <c r="H111" s="107"/>
      <c r="I111" s="108"/>
      <c r="J111" s="109"/>
      <c r="K111" s="110"/>
      <c r="L111" s="110"/>
      <c r="M111" s="111"/>
      <c r="N111" s="112"/>
    </row>
    <row r="112" spans="1:14" ht="17.25">
      <c r="A112" s="79"/>
      <c r="B112" s="106"/>
      <c r="C112" s="87" t="s">
        <v>171</v>
      </c>
      <c r="D112" s="107"/>
      <c r="E112" s="107"/>
      <c r="F112" s="107"/>
      <c r="G112" s="107"/>
      <c r="H112" s="107"/>
      <c r="I112" s="108"/>
      <c r="J112" s="109">
        <f>J90+J106</f>
        <v>813644.2717604162</v>
      </c>
      <c r="K112" s="110"/>
      <c r="L112" s="110"/>
      <c r="M112" s="111"/>
      <c r="N112" s="112">
        <f>N90+N106</f>
        <v>813644.2717604162</v>
      </c>
    </row>
    <row r="113" spans="1:14" ht="17.25">
      <c r="A113" s="79"/>
      <c r="B113" s="106"/>
      <c r="C113" s="87" t="s">
        <v>39</v>
      </c>
      <c r="D113" s="107"/>
      <c r="E113" s="107"/>
      <c r="F113" s="107"/>
      <c r="G113" s="107"/>
      <c r="H113" s="107"/>
      <c r="I113" s="108"/>
      <c r="J113" s="111"/>
      <c r="K113" s="106"/>
      <c r="L113" s="106"/>
      <c r="M113" s="111"/>
      <c r="N113" s="79"/>
    </row>
    <row r="114" spans="1:14" ht="12.75">
      <c r="A114" s="490">
        <v>9</v>
      </c>
      <c r="B114" s="480"/>
      <c r="C114" s="480" t="s">
        <v>172</v>
      </c>
      <c r="D114" s="499"/>
      <c r="E114" s="499"/>
      <c r="F114" s="499"/>
      <c r="G114" s="499"/>
      <c r="H114" s="499"/>
      <c r="I114" s="500"/>
      <c r="J114" s="481">
        <f>J112*1.5%</f>
        <v>12204.664076406243</v>
      </c>
      <c r="K114" s="481"/>
      <c r="L114" s="480"/>
      <c r="M114" s="481"/>
      <c r="N114" s="458">
        <f>J114+K114</f>
        <v>12204.664076406243</v>
      </c>
    </row>
    <row r="115" spans="1:14" ht="12.75">
      <c r="A115" s="492"/>
      <c r="B115" s="473"/>
      <c r="C115" s="473"/>
      <c r="D115" s="488"/>
      <c r="E115" s="488"/>
      <c r="F115" s="488"/>
      <c r="G115" s="488"/>
      <c r="H115" s="488"/>
      <c r="I115" s="489"/>
      <c r="J115" s="482"/>
      <c r="K115" s="482"/>
      <c r="L115" s="473"/>
      <c r="M115" s="482"/>
      <c r="N115" s="483"/>
    </row>
    <row r="116" spans="1:14" ht="16.5">
      <c r="A116" s="88"/>
      <c r="B116" s="89"/>
      <c r="C116" s="89" t="s">
        <v>173</v>
      </c>
      <c r="D116" s="89"/>
      <c r="E116" s="89"/>
      <c r="F116" s="89"/>
      <c r="G116" s="89"/>
      <c r="H116" s="89"/>
      <c r="I116" s="89"/>
      <c r="J116" s="88"/>
      <c r="K116" s="89"/>
      <c r="L116" s="89"/>
      <c r="M116" s="97"/>
      <c r="N116" s="97">
        <f>-0.15*12204.66</f>
        <v>-1830.6989999999998</v>
      </c>
    </row>
    <row r="117" spans="1:14" ht="17.25">
      <c r="A117" s="88"/>
      <c r="B117" s="88"/>
      <c r="C117" s="113" t="s">
        <v>174</v>
      </c>
      <c r="D117" s="88"/>
      <c r="E117" s="88"/>
      <c r="F117" s="88"/>
      <c r="G117" s="88"/>
      <c r="H117" s="88"/>
      <c r="I117" s="88"/>
      <c r="J117" s="97">
        <f>J114</f>
        <v>12204.664076406243</v>
      </c>
      <c r="K117" s="97"/>
      <c r="L117" s="88"/>
      <c r="M117" s="88"/>
      <c r="N117" s="97">
        <f>N114</f>
        <v>12204.664076406243</v>
      </c>
    </row>
    <row r="118" spans="1:14" ht="17.25">
      <c r="A118" s="88"/>
      <c r="B118" s="89"/>
      <c r="C118" s="465" t="s">
        <v>175</v>
      </c>
      <c r="D118" s="465"/>
      <c r="E118" s="465"/>
      <c r="F118" s="465"/>
      <c r="G118" s="465"/>
      <c r="H118" s="465"/>
      <c r="I118" s="465"/>
      <c r="J118" s="97">
        <f>J112+J117</f>
        <v>825848.9358368225</v>
      </c>
      <c r="K118" s="97"/>
      <c r="L118" s="98"/>
      <c r="M118" s="88"/>
      <c r="N118" s="97">
        <f>N112+N117</f>
        <v>825848.9358368225</v>
      </c>
    </row>
    <row r="119" spans="1:14" ht="17.25">
      <c r="A119" s="111"/>
      <c r="B119" s="106"/>
      <c r="C119" s="465" t="s">
        <v>44</v>
      </c>
      <c r="D119" s="465"/>
      <c r="E119" s="465"/>
      <c r="F119" s="465"/>
      <c r="G119" s="465"/>
      <c r="H119" s="465"/>
      <c r="I119" s="465"/>
      <c r="J119" s="111"/>
      <c r="K119" s="106"/>
      <c r="L119" s="106"/>
      <c r="M119" s="109"/>
      <c r="N119" s="79"/>
    </row>
    <row r="120" spans="1:14" ht="12.75">
      <c r="A120" s="484">
        <v>10</v>
      </c>
      <c r="B120" s="480"/>
      <c r="C120" s="480" t="s">
        <v>176</v>
      </c>
      <c r="D120" s="486"/>
      <c r="E120" s="486"/>
      <c r="F120" s="486"/>
      <c r="G120" s="486"/>
      <c r="H120" s="486"/>
      <c r="I120" s="487"/>
      <c r="J120" s="481">
        <f>J118*0.4%</f>
        <v>3303.39574334729</v>
      </c>
      <c r="K120" s="481"/>
      <c r="L120" s="480"/>
      <c r="M120" s="481"/>
      <c r="N120" s="458">
        <f>J120+K120</f>
        <v>3303.39574334729</v>
      </c>
    </row>
    <row r="121" spans="1:14" ht="12.75">
      <c r="A121" s="485"/>
      <c r="B121" s="473"/>
      <c r="C121" s="473"/>
      <c r="D121" s="488"/>
      <c r="E121" s="488"/>
      <c r="F121" s="488"/>
      <c r="G121" s="488"/>
      <c r="H121" s="488"/>
      <c r="I121" s="489"/>
      <c r="J121" s="482"/>
      <c r="K121" s="482"/>
      <c r="L121" s="473"/>
      <c r="M121" s="482"/>
      <c r="N121" s="483"/>
    </row>
    <row r="122" spans="1:14" ht="17.25">
      <c r="A122" s="88"/>
      <c r="B122" s="89"/>
      <c r="C122" s="113" t="s">
        <v>177</v>
      </c>
      <c r="D122" s="89"/>
      <c r="E122" s="89"/>
      <c r="F122" s="89"/>
      <c r="G122" s="89"/>
      <c r="H122" s="89"/>
      <c r="I122" s="89"/>
      <c r="J122" s="97">
        <f>J120</f>
        <v>3303.39574334729</v>
      </c>
      <c r="K122" s="98"/>
      <c r="L122" s="89"/>
      <c r="M122" s="88"/>
      <c r="N122" s="97">
        <f>N120</f>
        <v>3303.39574334729</v>
      </c>
    </row>
    <row r="123" spans="1:14" ht="17.25">
      <c r="A123" s="88"/>
      <c r="B123" s="89"/>
      <c r="C123" s="465" t="s">
        <v>178</v>
      </c>
      <c r="D123" s="465"/>
      <c r="E123" s="465"/>
      <c r="F123" s="465"/>
      <c r="G123" s="465"/>
      <c r="H123" s="465"/>
      <c r="I123" s="465"/>
      <c r="J123" s="97">
        <f>J118+J122</f>
        <v>829152.3315801697</v>
      </c>
      <c r="K123" s="97"/>
      <c r="L123" s="98"/>
      <c r="M123" s="88"/>
      <c r="N123" s="97">
        <f>N118+N122</f>
        <v>829152.3315801697</v>
      </c>
    </row>
    <row r="124" spans="1:14" ht="17.25">
      <c r="A124" s="88"/>
      <c r="B124" s="89"/>
      <c r="C124" s="87" t="s">
        <v>40</v>
      </c>
      <c r="D124" s="89"/>
      <c r="E124" s="89"/>
      <c r="F124" s="89"/>
      <c r="G124" s="89"/>
      <c r="H124" s="89"/>
      <c r="I124" s="89"/>
      <c r="J124" s="88"/>
      <c r="K124" s="88"/>
      <c r="L124" s="89"/>
      <c r="M124" s="88"/>
      <c r="N124" s="88"/>
    </row>
    <row r="125" spans="1:14" ht="16.5">
      <c r="A125" s="88">
        <v>11</v>
      </c>
      <c r="B125" s="89"/>
      <c r="C125" s="102" t="s">
        <v>179</v>
      </c>
      <c r="D125" s="89"/>
      <c r="E125" s="89"/>
      <c r="F125" s="89"/>
      <c r="G125" s="89"/>
      <c r="H125" s="89"/>
      <c r="I125" s="89"/>
      <c r="J125" s="88"/>
      <c r="K125" s="88"/>
      <c r="L125" s="89"/>
      <c r="M125" s="97">
        <f>N123*0.49%</f>
        <v>4062.8464247428315</v>
      </c>
      <c r="N125" s="97">
        <f>N123*0.49%</f>
        <v>4062.8464247428315</v>
      </c>
    </row>
    <row r="126" spans="1:14" ht="16.5">
      <c r="A126" s="88">
        <v>12</v>
      </c>
      <c r="B126" s="89"/>
      <c r="C126" s="466" t="s">
        <v>180</v>
      </c>
      <c r="D126" s="467"/>
      <c r="E126" s="467"/>
      <c r="F126" s="467"/>
      <c r="G126" s="467"/>
      <c r="H126" s="467"/>
      <c r="I126" s="468"/>
      <c r="J126" s="88"/>
      <c r="K126" s="88"/>
      <c r="L126" s="89"/>
      <c r="M126" s="97">
        <f>N123*0.2%</f>
        <v>1658.3046631603395</v>
      </c>
      <c r="N126" s="97">
        <f>N123*0.2%</f>
        <v>1658.3046631603395</v>
      </c>
    </row>
    <row r="127" spans="1:14" ht="17.25">
      <c r="A127" s="88"/>
      <c r="B127" s="89"/>
      <c r="C127" s="465" t="s">
        <v>181</v>
      </c>
      <c r="D127" s="465"/>
      <c r="E127" s="465"/>
      <c r="F127" s="465"/>
      <c r="G127" s="465"/>
      <c r="H127" s="465"/>
      <c r="I127" s="465"/>
      <c r="J127" s="97"/>
      <c r="K127" s="97"/>
      <c r="L127" s="89"/>
      <c r="M127" s="97">
        <f>SUM(M125:M126)</f>
        <v>5721.151087903171</v>
      </c>
      <c r="N127" s="97">
        <f>SUM(N125:N126)</f>
        <v>5721.151087903171</v>
      </c>
    </row>
    <row r="128" spans="1:14" ht="17.25">
      <c r="A128" s="88"/>
      <c r="B128" s="89"/>
      <c r="C128" s="465" t="s">
        <v>182</v>
      </c>
      <c r="D128" s="465"/>
      <c r="E128" s="465"/>
      <c r="F128" s="465"/>
      <c r="G128" s="465"/>
      <c r="H128" s="465"/>
      <c r="I128" s="465"/>
      <c r="J128" s="97">
        <f>J123</f>
        <v>829152.3315801697</v>
      </c>
      <c r="K128" s="97"/>
      <c r="L128" s="98"/>
      <c r="M128" s="97">
        <f>M127</f>
        <v>5721.151087903171</v>
      </c>
      <c r="N128" s="97">
        <f>N123+N127</f>
        <v>834873.4826680729</v>
      </c>
    </row>
    <row r="129" spans="1:14" ht="17.25">
      <c r="A129" s="88"/>
      <c r="B129" s="89"/>
      <c r="C129" s="87" t="s">
        <v>183</v>
      </c>
      <c r="D129" s="87"/>
      <c r="E129" s="87"/>
      <c r="F129" s="87"/>
      <c r="G129" s="87"/>
      <c r="H129" s="87"/>
      <c r="I129" s="87"/>
      <c r="J129" s="88"/>
      <c r="K129" s="89"/>
      <c r="L129" s="116"/>
      <c r="M129" s="97"/>
      <c r="N129" s="97"/>
    </row>
    <row r="130" spans="1:14" ht="17.25">
      <c r="A130" s="88"/>
      <c r="B130" s="89"/>
      <c r="C130" s="100" t="s">
        <v>184</v>
      </c>
      <c r="D130" s="87"/>
      <c r="E130" s="87"/>
      <c r="F130" s="87"/>
      <c r="G130" s="87"/>
      <c r="H130" s="87"/>
      <c r="I130" s="87"/>
      <c r="J130" s="88"/>
      <c r="K130" s="89"/>
      <c r="L130" s="89"/>
      <c r="M130" s="97"/>
      <c r="N130" s="97"/>
    </row>
    <row r="131" spans="1:14" ht="17.25">
      <c r="A131" s="88">
        <v>13</v>
      </c>
      <c r="B131" s="89"/>
      <c r="C131" s="102" t="s">
        <v>150</v>
      </c>
      <c r="D131" s="87"/>
      <c r="E131" s="87"/>
      <c r="F131" s="87"/>
      <c r="G131" s="87"/>
      <c r="H131" s="87"/>
      <c r="I131" s="87"/>
      <c r="J131" s="88"/>
      <c r="K131" s="89"/>
      <c r="L131" s="89"/>
      <c r="M131" s="97"/>
      <c r="N131" s="97"/>
    </row>
    <row r="132" spans="1:14" ht="17.25">
      <c r="A132" s="88"/>
      <c r="B132" s="89"/>
      <c r="C132" s="87" t="s">
        <v>185</v>
      </c>
      <c r="D132" s="87"/>
      <c r="E132" s="87"/>
      <c r="F132" s="87"/>
      <c r="G132" s="87"/>
      <c r="H132" s="87"/>
      <c r="I132" s="87"/>
      <c r="J132" s="88"/>
      <c r="K132" s="89"/>
      <c r="L132" s="116"/>
      <c r="M132" s="97"/>
      <c r="N132" s="97"/>
    </row>
    <row r="133" spans="1:14" ht="17.25">
      <c r="A133" s="88"/>
      <c r="B133" s="89"/>
      <c r="C133" s="87" t="s">
        <v>41</v>
      </c>
      <c r="D133" s="89"/>
      <c r="E133" s="89"/>
      <c r="F133" s="89"/>
      <c r="G133" s="89"/>
      <c r="H133" s="89"/>
      <c r="I133" s="89"/>
      <c r="J133" s="88"/>
      <c r="K133" s="89"/>
      <c r="L133" s="89"/>
      <c r="M133" s="97"/>
      <c r="N133" s="97"/>
    </row>
    <row r="134" spans="1:14" ht="16.5">
      <c r="A134" s="88">
        <v>14</v>
      </c>
      <c r="B134" s="89"/>
      <c r="C134" s="466" t="s">
        <v>186</v>
      </c>
      <c r="D134" s="467"/>
      <c r="E134" s="467"/>
      <c r="F134" s="467"/>
      <c r="G134" s="467"/>
      <c r="H134" s="467"/>
      <c r="I134" s="468"/>
      <c r="J134" s="88"/>
      <c r="K134" s="89"/>
      <c r="L134" s="89"/>
      <c r="M134" s="97">
        <v>2966.1</v>
      </c>
      <c r="N134" s="97">
        <f>M134</f>
        <v>2966.1</v>
      </c>
    </row>
    <row r="135" spans="1:14" ht="16.5">
      <c r="A135" s="88">
        <v>15</v>
      </c>
      <c r="B135" s="89"/>
      <c r="C135" s="86" t="s">
        <v>187</v>
      </c>
      <c r="D135" s="114"/>
      <c r="E135" s="114"/>
      <c r="F135" s="114"/>
      <c r="G135" s="114"/>
      <c r="H135" s="114"/>
      <c r="I135" s="115"/>
      <c r="J135" s="88"/>
      <c r="K135" s="89"/>
      <c r="L135" s="89"/>
      <c r="M135" s="97">
        <f>M134*14%</f>
        <v>415.254</v>
      </c>
      <c r="N135" s="97">
        <f>M135</f>
        <v>415.254</v>
      </c>
    </row>
    <row r="136" spans="1:14" ht="17.25">
      <c r="A136" s="88"/>
      <c r="B136" s="89"/>
      <c r="C136" s="87" t="s">
        <v>188</v>
      </c>
      <c r="D136" s="89"/>
      <c r="E136" s="89"/>
      <c r="F136" s="89"/>
      <c r="G136" s="89"/>
      <c r="H136" s="89"/>
      <c r="I136" s="89"/>
      <c r="J136" s="88"/>
      <c r="K136" s="89"/>
      <c r="L136" s="116"/>
      <c r="M136" s="97">
        <f>M134+M135</f>
        <v>3381.354</v>
      </c>
      <c r="N136" s="97">
        <f>N134+N135</f>
        <v>3381.354</v>
      </c>
    </row>
    <row r="137" spans="1:14" ht="17.25">
      <c r="A137" s="88"/>
      <c r="B137" s="88"/>
      <c r="C137" s="465" t="s">
        <v>189</v>
      </c>
      <c r="D137" s="465"/>
      <c r="E137" s="465"/>
      <c r="F137" s="465"/>
      <c r="G137" s="465"/>
      <c r="H137" s="465"/>
      <c r="I137" s="465"/>
      <c r="J137" s="97">
        <f>J128</f>
        <v>829152.3315801697</v>
      </c>
      <c r="K137" s="97"/>
      <c r="L137" s="97"/>
      <c r="M137" s="97">
        <f>M128+M136</f>
        <v>9102.505087903171</v>
      </c>
      <c r="N137" s="97">
        <f>N128+N136</f>
        <v>838254.836668073</v>
      </c>
    </row>
    <row r="138" spans="1:14" ht="16.5">
      <c r="A138" s="88">
        <v>16</v>
      </c>
      <c r="B138" s="81"/>
      <c r="C138" s="469" t="s">
        <v>190</v>
      </c>
      <c r="D138" s="470"/>
      <c r="E138" s="470"/>
      <c r="F138" s="470"/>
      <c r="G138" s="470"/>
      <c r="H138" s="470"/>
      <c r="I138" s="471"/>
      <c r="J138" s="88"/>
      <c r="K138" s="98"/>
      <c r="L138" s="81"/>
      <c r="M138" s="97">
        <f>('[1]x.a.1'!H6+'[1]x.a.2'!H9)*20%</f>
        <v>18578.081528100007</v>
      </c>
      <c r="N138" s="97">
        <f>M138</f>
        <v>18578.081528100007</v>
      </c>
    </row>
    <row r="139" spans="1:14" ht="17.25">
      <c r="A139" s="88"/>
      <c r="B139" s="89"/>
      <c r="C139" s="87" t="s">
        <v>11</v>
      </c>
      <c r="D139" s="89"/>
      <c r="E139" s="89"/>
      <c r="F139" s="89"/>
      <c r="G139" s="89"/>
      <c r="H139" s="89"/>
      <c r="I139" s="89"/>
      <c r="J139" s="97">
        <f>SUM(J137:J138)</f>
        <v>829152.3315801697</v>
      </c>
      <c r="K139" s="116"/>
      <c r="L139" s="116"/>
      <c r="M139" s="97">
        <f>M137+M138</f>
        <v>27680.58661600318</v>
      </c>
      <c r="N139" s="97">
        <f>N137+N138</f>
        <v>856832.9181961729</v>
      </c>
    </row>
    <row r="140" spans="1:14" ht="16.5">
      <c r="A140" s="88">
        <v>17</v>
      </c>
      <c r="B140" s="89"/>
      <c r="C140" s="89" t="s">
        <v>191</v>
      </c>
      <c r="D140" s="89"/>
      <c r="E140" s="89"/>
      <c r="F140" s="89"/>
      <c r="G140" s="89"/>
      <c r="H140" s="89"/>
      <c r="I140" s="89"/>
      <c r="J140" s="97">
        <f>J139*3%</f>
        <v>24874.569947405093</v>
      </c>
      <c r="K140" s="98"/>
      <c r="L140" s="81"/>
      <c r="M140" s="97">
        <f>M139*3%</f>
        <v>830.4175984800954</v>
      </c>
      <c r="N140" s="97">
        <f>N139*3%</f>
        <v>25704.987545885186</v>
      </c>
    </row>
    <row r="141" spans="1:14" ht="17.25">
      <c r="A141" s="88"/>
      <c r="B141" s="89"/>
      <c r="C141" s="465" t="s">
        <v>11</v>
      </c>
      <c r="D141" s="465"/>
      <c r="E141" s="465"/>
      <c r="F141" s="465"/>
      <c r="G141" s="465"/>
      <c r="H141" s="465"/>
      <c r="I141" s="465"/>
      <c r="J141" s="97">
        <f>SUM(J139:J140)</f>
        <v>854026.9015275749</v>
      </c>
      <c r="K141" s="98"/>
      <c r="L141" s="98"/>
      <c r="M141" s="97">
        <f>M139+M140</f>
        <v>28511.004214483277</v>
      </c>
      <c r="N141" s="97">
        <f>N139+N140</f>
        <v>882537.9057420581</v>
      </c>
    </row>
    <row r="142" spans="1:14" ht="16.5">
      <c r="A142" s="88">
        <v>18</v>
      </c>
      <c r="B142" s="89"/>
      <c r="C142" s="89" t="s">
        <v>192</v>
      </c>
      <c r="D142" s="89"/>
      <c r="E142" s="89"/>
      <c r="F142" s="89"/>
      <c r="G142" s="89"/>
      <c r="H142" s="89"/>
      <c r="I142" s="89"/>
      <c r="J142" s="97">
        <f>J141*18%</f>
        <v>153724.84227496348</v>
      </c>
      <c r="K142" s="98"/>
      <c r="L142" s="98"/>
      <c r="M142" s="97">
        <f>M141*18%</f>
        <v>5131.98075860699</v>
      </c>
      <c r="N142" s="97">
        <f>N141*18%</f>
        <v>158856.82303357046</v>
      </c>
    </row>
    <row r="143" spans="1:14" ht="12.75">
      <c r="A143" s="472"/>
      <c r="B143" s="472"/>
      <c r="C143" s="474" t="s">
        <v>193</v>
      </c>
      <c r="D143" s="475"/>
      <c r="E143" s="475"/>
      <c r="F143" s="475"/>
      <c r="G143" s="475"/>
      <c r="H143" s="475"/>
      <c r="I143" s="476"/>
      <c r="J143" s="458">
        <f>J141+J142</f>
        <v>1007751.7438025384</v>
      </c>
      <c r="K143" s="460"/>
      <c r="L143" s="460"/>
      <c r="M143" s="462">
        <f>M141+M142</f>
        <v>33642.984973090264</v>
      </c>
      <c r="N143" s="462">
        <f>N141+N142</f>
        <v>1041394.7287756285</v>
      </c>
    </row>
    <row r="144" spans="1:14" ht="12.75">
      <c r="A144" s="473"/>
      <c r="B144" s="473"/>
      <c r="C144" s="477"/>
      <c r="D144" s="478"/>
      <c r="E144" s="478"/>
      <c r="F144" s="478"/>
      <c r="G144" s="478"/>
      <c r="H144" s="478"/>
      <c r="I144" s="479"/>
      <c r="J144" s="459"/>
      <c r="K144" s="461"/>
      <c r="L144" s="461"/>
      <c r="M144" s="463"/>
      <c r="N144" s="463"/>
    </row>
    <row r="145" spans="1:14" ht="17.25">
      <c r="A145" s="88"/>
      <c r="B145" s="99"/>
      <c r="C145" s="464" t="s">
        <v>194</v>
      </c>
      <c r="D145" s="464"/>
      <c r="E145" s="464"/>
      <c r="F145" s="464"/>
      <c r="G145" s="464"/>
      <c r="H145" s="464"/>
      <c r="I145" s="464"/>
      <c r="J145" s="97"/>
      <c r="K145" s="99"/>
      <c r="L145" s="117"/>
      <c r="M145" s="97"/>
      <c r="N145" s="118">
        <f>N116</f>
        <v>-1830.6989999999998</v>
      </c>
    </row>
    <row r="146" spans="1:14" ht="17.25">
      <c r="A146" s="119"/>
      <c r="B146" s="78"/>
      <c r="C146" s="120"/>
      <c r="D146" s="120"/>
      <c r="E146" s="120"/>
      <c r="F146" s="120"/>
      <c r="G146" s="120"/>
      <c r="H146" s="120"/>
      <c r="I146" s="120"/>
      <c r="J146" s="121"/>
      <c r="K146" s="78"/>
      <c r="L146" s="122"/>
      <c r="M146" s="121"/>
      <c r="N146" s="121"/>
    </row>
    <row r="147" spans="1:14" ht="17.25">
      <c r="A147" s="454" t="s">
        <v>195</v>
      </c>
      <c r="B147" s="454"/>
      <c r="C147" s="454"/>
      <c r="D147" s="454"/>
      <c r="E147" s="454"/>
      <c r="F147" s="454"/>
      <c r="G147" s="454"/>
      <c r="H147" s="454"/>
      <c r="I147" s="454"/>
      <c r="J147" s="454"/>
      <c r="K147" s="454"/>
      <c r="L147" s="454"/>
      <c r="M147" s="454"/>
      <c r="N147" s="454"/>
    </row>
    <row r="148" spans="1:14" ht="17.25">
      <c r="A148" s="455"/>
      <c r="B148" s="455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</row>
    <row r="149" spans="1:14" ht="17.25">
      <c r="A149" s="456" t="s">
        <v>196</v>
      </c>
      <c r="B149" s="456"/>
      <c r="C149" s="456"/>
      <c r="D149" s="456"/>
      <c r="E149" s="456"/>
      <c r="F149" s="456"/>
      <c r="G149" s="456"/>
      <c r="H149" s="456"/>
      <c r="I149" s="456"/>
      <c r="J149" s="456"/>
      <c r="K149" s="456"/>
      <c r="L149" s="456"/>
      <c r="M149" s="456"/>
      <c r="N149" s="456"/>
    </row>
    <row r="150" spans="1:14" ht="16.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123"/>
      <c r="N150" s="75"/>
    </row>
    <row r="151" spans="1:14" ht="17.25">
      <c r="A151" s="457"/>
      <c r="B151" s="457"/>
      <c r="C151" s="457"/>
      <c r="D151" s="457"/>
      <c r="E151" s="457"/>
      <c r="F151" s="457"/>
      <c r="G151" s="457"/>
      <c r="H151" s="457"/>
      <c r="I151" s="457"/>
      <c r="J151" s="457"/>
      <c r="K151" s="457"/>
      <c r="L151" s="457"/>
      <c r="M151" s="457"/>
      <c r="N151" s="457"/>
    </row>
    <row r="152" spans="1:14" ht="16.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123"/>
      <c r="L152" s="75"/>
      <c r="M152" s="123"/>
      <c r="N152" s="75"/>
    </row>
    <row r="153" spans="1:14" ht="16.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1:14" ht="16.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1:14" ht="16.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123"/>
      <c r="N155" s="75"/>
    </row>
    <row r="156" spans="1:14" ht="16.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1:14" ht="16.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 ht="16.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1:14" ht="16.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1:14" ht="16.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1:14" ht="16.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</sheetData>
  <sheetProtection/>
  <mergeCells count="108">
    <mergeCell ref="A1:N1"/>
    <mergeCell ref="A2:N2"/>
    <mergeCell ref="A4:N4"/>
    <mergeCell ref="L5:N5"/>
    <mergeCell ref="A7:N7"/>
    <mergeCell ref="A8:N8"/>
    <mergeCell ref="A9:N9"/>
    <mergeCell ref="A10:N10"/>
    <mergeCell ref="A11:N11"/>
    <mergeCell ref="A12:N12"/>
    <mergeCell ref="A13:N13"/>
    <mergeCell ref="A15:N15"/>
    <mergeCell ref="J16:L16"/>
    <mergeCell ref="A18:N18"/>
    <mergeCell ref="A20:N20"/>
    <mergeCell ref="A23:N23"/>
    <mergeCell ref="A24:N24"/>
    <mergeCell ref="A25:N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A39:M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60:N60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120:L121"/>
    <mergeCell ref="M120:M121"/>
    <mergeCell ref="N120:N121"/>
    <mergeCell ref="C123:I123"/>
    <mergeCell ref="C126:I126"/>
    <mergeCell ref="C127:I127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="80" zoomScaleSheetLayoutView="80" zoomScalePageLayoutView="0" workbookViewId="0" topLeftCell="A4">
      <selection activeCell="C132" sqref="C132:F132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52.25390625" style="0" customWidth="1"/>
    <col min="4" max="6" width="9.125" style="0" hidden="1" customWidth="1"/>
    <col min="7" max="7" width="11.25390625" style="0" customWidth="1"/>
    <col min="10" max="10" width="16.625" style="0" bestFit="1" customWidth="1"/>
    <col min="11" max="11" width="19.25390625" style="0" customWidth="1"/>
  </cols>
  <sheetData>
    <row r="1" spans="1:11" ht="17.25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</row>
    <row r="2" spans="1:11" ht="17.25">
      <c r="A2" s="214"/>
      <c r="B2" s="214"/>
      <c r="C2" s="538" t="s">
        <v>442</v>
      </c>
      <c r="D2" s="538"/>
      <c r="E2" s="538"/>
      <c r="F2" s="538"/>
      <c r="G2" s="538"/>
      <c r="H2" s="538"/>
      <c r="I2" s="538"/>
      <c r="J2" s="538"/>
      <c r="K2" s="214"/>
    </row>
    <row r="3" spans="1:13" ht="85.5" customHeight="1">
      <c r="A3" s="590" t="s">
        <v>449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433"/>
      <c r="M3" s="433"/>
    </row>
    <row r="4" spans="1:11" ht="17.2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7.25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ht="17.25">
      <c r="A6" s="190"/>
      <c r="B6" s="190"/>
      <c r="C6" s="190"/>
      <c r="D6" s="190"/>
      <c r="E6" s="190"/>
      <c r="F6" s="190"/>
      <c r="G6" s="190"/>
      <c r="H6" s="190"/>
      <c r="I6" s="457" t="s">
        <v>227</v>
      </c>
      <c r="J6" s="457"/>
      <c r="K6" s="457"/>
    </row>
    <row r="7" spans="1:11" ht="17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ht="17.25">
      <c r="A8" s="538" t="s">
        <v>508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</row>
    <row r="9" spans="1:11" ht="17.25">
      <c r="A9" s="456" t="s">
        <v>100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17.25">
      <c r="A10" s="456" t="s">
        <v>450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</row>
    <row r="11" spans="1:11" ht="17.25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</row>
    <row r="12" spans="1:11" ht="17.25">
      <c r="A12" s="538"/>
      <c r="B12" s="538"/>
      <c r="C12" s="538"/>
      <c r="D12" s="538"/>
      <c r="E12" s="538"/>
      <c r="F12" s="538"/>
      <c r="G12" s="538"/>
      <c r="H12" s="538"/>
      <c r="I12" s="538"/>
      <c r="J12" s="538"/>
      <c r="K12" s="538"/>
    </row>
    <row r="13" spans="1:11" ht="17.25">
      <c r="A13" s="538"/>
      <c r="B13" s="538"/>
      <c r="C13" s="538"/>
      <c r="D13" s="538"/>
      <c r="E13" s="538"/>
      <c r="F13" s="538"/>
      <c r="G13" s="538"/>
      <c r="H13" s="538"/>
      <c r="I13" s="538"/>
      <c r="J13" s="538"/>
      <c r="K13" s="538"/>
    </row>
    <row r="14" spans="1:11" ht="17.25">
      <c r="A14" s="214" t="s">
        <v>103</v>
      </c>
      <c r="B14" s="214"/>
      <c r="C14" s="214"/>
      <c r="D14" s="214"/>
      <c r="E14" s="214"/>
      <c r="F14" s="214"/>
      <c r="G14" s="588" t="s">
        <v>104</v>
      </c>
      <c r="H14" s="588"/>
      <c r="I14" s="588"/>
      <c r="J14" s="216">
        <f>K132</f>
        <v>0</v>
      </c>
      <c r="K14" s="217" t="s">
        <v>1</v>
      </c>
    </row>
    <row r="15" spans="1:11" ht="17.25">
      <c r="A15" s="214"/>
      <c r="B15" s="214"/>
      <c r="C15" s="214"/>
      <c r="D15" s="214"/>
      <c r="E15" s="214"/>
      <c r="F15" s="214"/>
      <c r="G15" s="215"/>
      <c r="H15" s="215"/>
      <c r="I15" s="215"/>
      <c r="J15" s="216" t="s">
        <v>234</v>
      </c>
      <c r="K15" s="217"/>
    </row>
    <row r="16" spans="1:11" ht="17.25">
      <c r="A16" s="214"/>
      <c r="B16" s="214"/>
      <c r="C16" s="214"/>
      <c r="D16" s="214"/>
      <c r="E16" s="214"/>
      <c r="F16" s="214"/>
      <c r="G16" s="215"/>
      <c r="H16" s="215"/>
      <c r="I16" s="215"/>
      <c r="J16" s="258"/>
      <c r="K16" s="217"/>
    </row>
    <row r="17" spans="1:11" ht="17.2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1" ht="17.25">
      <c r="A18" s="589" t="s">
        <v>443</v>
      </c>
      <c r="B18" s="589"/>
      <c r="C18" s="589"/>
      <c r="D18" s="589"/>
      <c r="E18" s="589"/>
      <c r="F18" s="589"/>
      <c r="G18" s="589"/>
      <c r="H18" s="589"/>
      <c r="I18" s="589"/>
      <c r="J18" s="589"/>
      <c r="K18" s="589"/>
    </row>
    <row r="19" spans="1:11" ht="17.2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</row>
    <row r="20" spans="1:11" ht="17.2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ht="17.25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</row>
    <row r="22" spans="1:11" ht="17.25">
      <c r="A22" s="456"/>
      <c r="B22" s="456"/>
      <c r="C22" s="456"/>
      <c r="D22" s="456"/>
      <c r="E22" s="456"/>
      <c r="F22" s="456"/>
      <c r="G22" s="456"/>
      <c r="H22" s="456"/>
      <c r="I22" s="456"/>
      <c r="J22" s="456"/>
      <c r="K22" s="456"/>
    </row>
    <row r="23" spans="1:11" ht="17.2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ht="17.2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 ht="17.25">
      <c r="A25" s="538" t="s">
        <v>107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</row>
    <row r="26" spans="1:11" ht="17.25">
      <c r="A26" s="538" t="s">
        <v>509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</row>
    <row r="27" spans="1:11" ht="17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 ht="16.5">
      <c r="A28" s="585" t="s">
        <v>109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</row>
    <row r="29" spans="1:11" ht="17.25">
      <c r="A29" s="585"/>
      <c r="B29" s="586"/>
      <c r="C29" s="586"/>
      <c r="D29" s="586"/>
      <c r="E29" s="586"/>
      <c r="F29" s="586"/>
      <c r="G29" s="586"/>
      <c r="H29" s="586"/>
      <c r="I29" s="586"/>
      <c r="J29" s="586"/>
      <c r="K29" s="586"/>
    </row>
    <row r="30" spans="1:11" ht="16.5">
      <c r="A30" s="587" t="s">
        <v>110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32"/>
    </row>
    <row r="31" spans="1:11" ht="16.5">
      <c r="A31" s="582" t="s">
        <v>454</v>
      </c>
      <c r="B31" s="582"/>
      <c r="C31" s="582"/>
      <c r="D31" s="582"/>
      <c r="E31" s="582"/>
      <c r="F31" s="582"/>
      <c r="G31" s="582"/>
      <c r="H31" s="582"/>
      <c r="I31" s="582"/>
      <c r="J31" s="582"/>
      <c r="K31" s="582"/>
    </row>
    <row r="32" spans="1:11" ht="16.5">
      <c r="A32" s="528" t="s">
        <v>331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</row>
    <row r="33" spans="1:11" ht="16.5">
      <c r="A33" s="528" t="s">
        <v>231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</row>
    <row r="34" spans="1:11" ht="16.5">
      <c r="A34" s="528" t="s">
        <v>114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</row>
    <row r="35" spans="1:11" ht="16.5">
      <c r="A35" s="528" t="s">
        <v>517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</row>
    <row r="36" spans="1:11" ht="16.5">
      <c r="A36" s="528" t="s">
        <v>518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</row>
    <row r="37" spans="1:11" ht="16.5">
      <c r="A37" s="582" t="s">
        <v>228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</row>
    <row r="38" spans="1:11" ht="16.5">
      <c r="A38" s="582" t="s">
        <v>229</v>
      </c>
      <c r="B38" s="582"/>
      <c r="C38" s="582"/>
      <c r="D38" s="582"/>
      <c r="E38" s="582"/>
      <c r="F38" s="582"/>
      <c r="G38" s="582"/>
      <c r="H38" s="582"/>
      <c r="I38" s="582"/>
      <c r="J38" s="582"/>
      <c r="K38" s="219"/>
    </row>
    <row r="39" spans="1:11" ht="16.5">
      <c r="A39" s="582" t="s">
        <v>236</v>
      </c>
      <c r="B39" s="582"/>
      <c r="C39" s="582"/>
      <c r="D39" s="582"/>
      <c r="E39" s="582"/>
      <c r="F39" s="582"/>
      <c r="G39" s="582"/>
      <c r="H39" s="582"/>
      <c r="I39" s="582"/>
      <c r="J39" s="582"/>
      <c r="K39" s="582"/>
    </row>
    <row r="40" spans="1:11" ht="16.5">
      <c r="A40" s="582" t="s">
        <v>237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2"/>
    </row>
    <row r="41" spans="1:11" ht="16.5">
      <c r="A41" s="582" t="s">
        <v>121</v>
      </c>
      <c r="B41" s="582"/>
      <c r="C41" s="582"/>
      <c r="D41" s="582"/>
      <c r="E41" s="582"/>
      <c r="F41" s="582"/>
      <c r="G41" s="582"/>
      <c r="H41" s="582"/>
      <c r="I41" s="582"/>
      <c r="J41" s="582"/>
      <c r="K41" s="582"/>
    </row>
    <row r="42" spans="1:11" ht="16.5">
      <c r="A42" s="582" t="s">
        <v>122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</row>
    <row r="43" spans="1:11" ht="16.5">
      <c r="A43" s="581" t="s">
        <v>230</v>
      </c>
      <c r="B43" s="581"/>
      <c r="C43" s="581"/>
      <c r="D43" s="581"/>
      <c r="E43" s="581"/>
      <c r="F43" s="581"/>
      <c r="G43" s="581"/>
      <c r="H43" s="581"/>
      <c r="I43" s="581"/>
      <c r="J43" s="581"/>
      <c r="K43" s="581"/>
    </row>
    <row r="44" spans="1:11" ht="16.5">
      <c r="A44" s="582" t="s">
        <v>332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2"/>
    </row>
    <row r="45" spans="1:11" ht="16.5">
      <c r="A45" s="583"/>
      <c r="B45" s="582"/>
      <c r="C45" s="582"/>
      <c r="D45" s="582"/>
      <c r="E45" s="582"/>
      <c r="F45" s="582"/>
      <c r="G45" s="582"/>
      <c r="H45" s="582"/>
      <c r="I45" s="582"/>
      <c r="J45" s="582"/>
      <c r="K45" s="582"/>
    </row>
    <row r="46" spans="1:11" ht="16.5">
      <c r="A46" s="584"/>
      <c r="B46" s="584"/>
      <c r="C46" s="584"/>
      <c r="D46" s="584"/>
      <c r="E46" s="584"/>
      <c r="F46" s="584"/>
      <c r="G46" s="584"/>
      <c r="H46" s="584"/>
      <c r="I46" s="584"/>
      <c r="J46" s="584"/>
      <c r="K46" s="584"/>
    </row>
    <row r="47" spans="1:11" ht="16.5">
      <c r="A47" s="579"/>
      <c r="B47" s="579"/>
      <c r="C47" s="579"/>
      <c r="D47" s="579"/>
      <c r="E47" s="579"/>
      <c r="F47" s="579"/>
      <c r="G47" s="579"/>
      <c r="H47" s="579"/>
      <c r="I47" s="579"/>
      <c r="J47" s="579"/>
      <c r="K47" s="579"/>
    </row>
    <row r="48" spans="1:11" ht="16.5">
      <c r="A48" s="579"/>
      <c r="B48" s="579"/>
      <c r="C48" s="579"/>
      <c r="D48" s="579"/>
      <c r="E48" s="579"/>
      <c r="F48" s="579"/>
      <c r="G48" s="579"/>
      <c r="H48" s="579"/>
      <c r="I48" s="579"/>
      <c r="J48" s="579"/>
      <c r="K48" s="579"/>
    </row>
    <row r="49" spans="1:11" ht="16.5">
      <c r="A49" s="579"/>
      <c r="B49" s="579"/>
      <c r="C49" s="579"/>
      <c r="D49" s="579"/>
      <c r="E49" s="579"/>
      <c r="F49" s="579"/>
      <c r="G49" s="579"/>
      <c r="H49" s="579"/>
      <c r="I49" s="579"/>
      <c r="J49" s="579"/>
      <c r="K49" s="579"/>
    </row>
    <row r="50" spans="1:11" ht="16.5">
      <c r="A50" s="579"/>
      <c r="B50" s="579"/>
      <c r="C50" s="579"/>
      <c r="D50" s="579"/>
      <c r="E50" s="579"/>
      <c r="F50" s="579"/>
      <c r="G50" s="579"/>
      <c r="H50" s="579"/>
      <c r="I50" s="579"/>
      <c r="J50" s="579"/>
      <c r="K50" s="579"/>
    </row>
    <row r="51" spans="1:11" ht="16.5">
      <c r="A51" s="579"/>
      <c r="B51" s="579"/>
      <c r="C51" s="579"/>
      <c r="D51" s="579"/>
      <c r="E51" s="579"/>
      <c r="F51" s="579"/>
      <c r="G51" s="579"/>
      <c r="H51" s="579"/>
      <c r="I51" s="579"/>
      <c r="J51" s="579"/>
      <c r="K51" s="579"/>
    </row>
    <row r="52" spans="1:11" ht="16.5">
      <c r="A52" s="579"/>
      <c r="B52" s="579"/>
      <c r="C52" s="579"/>
      <c r="D52" s="579"/>
      <c r="E52" s="579"/>
      <c r="F52" s="579"/>
      <c r="G52" s="579"/>
      <c r="H52" s="579"/>
      <c r="I52" s="579"/>
      <c r="J52" s="579"/>
      <c r="K52" s="579"/>
    </row>
    <row r="53" spans="1:11" ht="16.5">
      <c r="A53" s="580"/>
      <c r="B53" s="580"/>
      <c r="C53" s="580"/>
      <c r="D53" s="580"/>
      <c r="E53" s="580"/>
      <c r="F53" s="580"/>
      <c r="G53" s="580"/>
      <c r="H53" s="580"/>
      <c r="I53" s="580"/>
      <c r="J53" s="580"/>
      <c r="K53" s="580"/>
    </row>
    <row r="54" spans="1:11" ht="16.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</row>
    <row r="55" spans="1:11" ht="16.5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</row>
    <row r="56" spans="1:11" ht="16.5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</row>
    <row r="57" spans="1:11" ht="16.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  <row r="58" spans="1:11" ht="17.25">
      <c r="A58" s="576" t="s">
        <v>134</v>
      </c>
      <c r="B58" s="577"/>
      <c r="C58" s="577"/>
      <c r="D58" s="577"/>
      <c r="E58" s="577"/>
      <c r="F58" s="577"/>
      <c r="G58" s="577"/>
      <c r="H58" s="577"/>
      <c r="I58" s="577"/>
      <c r="J58" s="577"/>
      <c r="K58" s="577"/>
    </row>
    <row r="59" spans="1:11" ht="17.25">
      <c r="A59" s="578" t="s">
        <v>519</v>
      </c>
      <c r="B59" s="578"/>
      <c r="C59" s="578"/>
      <c r="D59" s="578"/>
      <c r="E59" s="578"/>
      <c r="F59" s="578"/>
      <c r="G59" s="578"/>
      <c r="H59" s="578"/>
      <c r="I59" s="578"/>
      <c r="J59" s="578"/>
      <c r="K59" s="578"/>
    </row>
    <row r="60" spans="1:11" ht="17.25">
      <c r="A60" s="578" t="s">
        <v>232</v>
      </c>
      <c r="B60" s="578"/>
      <c r="C60" s="578"/>
      <c r="D60" s="578"/>
      <c r="E60" s="578"/>
      <c r="F60" s="578"/>
      <c r="G60" s="578"/>
      <c r="H60" s="578"/>
      <c r="I60" s="578"/>
      <c r="J60" s="578"/>
      <c r="K60" s="578"/>
    </row>
    <row r="61" spans="1:11" ht="17.2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ht="17.25">
      <c r="A62" s="501" t="s">
        <v>225</v>
      </c>
      <c r="B62" s="501"/>
      <c r="C62" s="501"/>
      <c r="D62" s="501"/>
      <c r="E62" s="501"/>
      <c r="F62" s="501"/>
      <c r="G62" s="501"/>
      <c r="H62" s="501"/>
      <c r="I62" s="501"/>
      <c r="J62" s="501"/>
      <c r="K62" s="501"/>
    </row>
    <row r="63" spans="1:11" ht="17.25">
      <c r="A63" s="501" t="s">
        <v>451</v>
      </c>
      <c r="B63" s="501"/>
      <c r="C63" s="501"/>
      <c r="D63" s="501"/>
      <c r="E63" s="501"/>
      <c r="F63" s="501"/>
      <c r="G63" s="501"/>
      <c r="H63" s="501"/>
      <c r="I63" s="501"/>
      <c r="J63" s="501"/>
      <c r="K63" s="501"/>
    </row>
    <row r="64" spans="1:11" ht="17.25">
      <c r="A64" s="538"/>
      <c r="B64" s="538"/>
      <c r="C64" s="538"/>
      <c r="D64" s="538"/>
      <c r="E64" s="538"/>
      <c r="F64" s="538"/>
      <c r="G64" s="538"/>
      <c r="H64" s="538"/>
      <c r="I64" s="538"/>
      <c r="J64" s="538"/>
      <c r="K64" s="538"/>
    </row>
    <row r="65" spans="1:11" ht="12.75">
      <c r="A65" s="559" t="s">
        <v>140</v>
      </c>
      <c r="B65" s="562" t="s">
        <v>141</v>
      </c>
      <c r="C65" s="565" t="s">
        <v>142</v>
      </c>
      <c r="D65" s="566"/>
      <c r="E65" s="566"/>
      <c r="F65" s="567"/>
      <c r="G65" s="565" t="s">
        <v>143</v>
      </c>
      <c r="H65" s="574"/>
      <c r="I65" s="574"/>
      <c r="J65" s="575"/>
      <c r="K65" s="562" t="s">
        <v>144</v>
      </c>
    </row>
    <row r="66" spans="1:11" ht="12.75">
      <c r="A66" s="560"/>
      <c r="B66" s="563"/>
      <c r="C66" s="568"/>
      <c r="D66" s="569"/>
      <c r="E66" s="569"/>
      <c r="F66" s="570"/>
      <c r="G66" s="571"/>
      <c r="H66" s="572"/>
      <c r="I66" s="572"/>
      <c r="J66" s="573"/>
      <c r="K66" s="563"/>
    </row>
    <row r="67" spans="1:11" ht="12.75">
      <c r="A67" s="560"/>
      <c r="B67" s="563"/>
      <c r="C67" s="568"/>
      <c r="D67" s="569"/>
      <c r="E67" s="569"/>
      <c r="F67" s="570"/>
      <c r="G67" s="562" t="s">
        <v>145</v>
      </c>
      <c r="H67" s="562" t="s">
        <v>146</v>
      </c>
      <c r="I67" s="562" t="s">
        <v>147</v>
      </c>
      <c r="J67" s="562" t="s">
        <v>148</v>
      </c>
      <c r="K67" s="563"/>
    </row>
    <row r="68" spans="1:11" ht="12.75">
      <c r="A68" s="560"/>
      <c r="B68" s="563"/>
      <c r="C68" s="568"/>
      <c r="D68" s="569"/>
      <c r="E68" s="569"/>
      <c r="F68" s="570"/>
      <c r="G68" s="563"/>
      <c r="H68" s="563"/>
      <c r="I68" s="563"/>
      <c r="J68" s="563"/>
      <c r="K68" s="563"/>
    </row>
    <row r="69" spans="1:11" ht="12.75">
      <c r="A69" s="560"/>
      <c r="B69" s="563"/>
      <c r="C69" s="568"/>
      <c r="D69" s="569"/>
      <c r="E69" s="569"/>
      <c r="F69" s="570"/>
      <c r="G69" s="563"/>
      <c r="H69" s="563"/>
      <c r="I69" s="563"/>
      <c r="J69" s="563"/>
      <c r="K69" s="563"/>
    </row>
    <row r="70" spans="1:11" ht="12.75">
      <c r="A70" s="560"/>
      <c r="B70" s="563"/>
      <c r="C70" s="568"/>
      <c r="D70" s="569"/>
      <c r="E70" s="569"/>
      <c r="F70" s="570"/>
      <c r="G70" s="563"/>
      <c r="H70" s="563"/>
      <c r="I70" s="563"/>
      <c r="J70" s="563"/>
      <c r="K70" s="563"/>
    </row>
    <row r="71" spans="1:11" ht="12.75">
      <c r="A71" s="561"/>
      <c r="B71" s="564"/>
      <c r="C71" s="571"/>
      <c r="D71" s="572"/>
      <c r="E71" s="572"/>
      <c r="F71" s="573"/>
      <c r="G71" s="564"/>
      <c r="H71" s="564"/>
      <c r="I71" s="564"/>
      <c r="J71" s="564"/>
      <c r="K71" s="564"/>
    </row>
    <row r="72" spans="1:11" ht="16.5">
      <c r="A72" s="224">
        <v>1</v>
      </c>
      <c r="B72" s="225">
        <v>2</v>
      </c>
      <c r="C72" s="551">
        <v>3</v>
      </c>
      <c r="D72" s="552"/>
      <c r="E72" s="552"/>
      <c r="F72" s="553"/>
      <c r="G72" s="225">
        <v>4</v>
      </c>
      <c r="H72" s="228">
        <v>5</v>
      </c>
      <c r="I72" s="225">
        <v>6</v>
      </c>
      <c r="J72" s="228">
        <v>7</v>
      </c>
      <c r="K72" s="225">
        <v>8</v>
      </c>
    </row>
    <row r="73" spans="1:11" ht="17.25">
      <c r="A73" s="224"/>
      <c r="B73" s="225"/>
      <c r="C73" s="85" t="s">
        <v>47</v>
      </c>
      <c r="D73" s="226"/>
      <c r="E73" s="226"/>
      <c r="F73" s="227"/>
      <c r="G73" s="225"/>
      <c r="H73" s="228"/>
      <c r="I73" s="225"/>
      <c r="J73" s="228"/>
      <c r="K73" s="225"/>
    </row>
    <row r="74" spans="1:11" ht="17.25">
      <c r="A74" s="224"/>
      <c r="B74" s="225"/>
      <c r="C74" s="85" t="s">
        <v>149</v>
      </c>
      <c r="D74" s="226"/>
      <c r="E74" s="226"/>
      <c r="F74" s="227"/>
      <c r="G74" s="225"/>
      <c r="H74" s="228"/>
      <c r="I74" s="225"/>
      <c r="J74" s="228"/>
      <c r="K74" s="225"/>
    </row>
    <row r="75" spans="1:11" ht="16.5">
      <c r="A75" s="224">
        <v>1</v>
      </c>
      <c r="B75" s="225"/>
      <c r="C75" s="229"/>
      <c r="D75" s="226"/>
      <c r="E75" s="226"/>
      <c r="F75" s="227"/>
      <c r="G75" s="225"/>
      <c r="H75" s="228"/>
      <c r="I75" s="225"/>
      <c r="J75" s="228"/>
      <c r="K75" s="225"/>
    </row>
    <row r="76" spans="1:11" ht="17.25">
      <c r="A76" s="224"/>
      <c r="B76" s="225"/>
      <c r="C76" s="100" t="s">
        <v>151</v>
      </c>
      <c r="D76" s="226"/>
      <c r="E76" s="226"/>
      <c r="F76" s="227"/>
      <c r="G76" s="225"/>
      <c r="H76" s="228"/>
      <c r="I76" s="225"/>
      <c r="J76" s="228"/>
      <c r="K76" s="225"/>
    </row>
    <row r="77" spans="1:11" ht="17.25">
      <c r="A77" s="230"/>
      <c r="B77" s="231"/>
      <c r="C77" s="536" t="s">
        <v>37</v>
      </c>
      <c r="D77" s="536"/>
      <c r="E77" s="536"/>
      <c r="F77" s="536"/>
      <c r="G77" s="231"/>
      <c r="H77" s="231"/>
      <c r="I77" s="231"/>
      <c r="J77" s="231"/>
      <c r="K77" s="231"/>
    </row>
    <row r="78" spans="1:11" ht="17.25">
      <c r="A78" s="230"/>
      <c r="B78" s="231"/>
      <c r="C78" s="554" t="s">
        <v>38</v>
      </c>
      <c r="D78" s="555"/>
      <c r="E78" s="555"/>
      <c r="F78" s="556"/>
      <c r="G78" s="230"/>
      <c r="H78" s="231"/>
      <c r="I78" s="231"/>
      <c r="J78" s="230"/>
      <c r="K78" s="230"/>
    </row>
    <row r="79" spans="1:11" ht="17.25">
      <c r="A79" s="232">
        <v>2</v>
      </c>
      <c r="B79" s="232" t="s">
        <v>152</v>
      </c>
      <c r="C79" s="229" t="s">
        <v>330</v>
      </c>
      <c r="D79" s="233"/>
      <c r="E79" s="233"/>
      <c r="F79" s="234"/>
      <c r="G79" s="235"/>
      <c r="H79" s="235"/>
      <c r="I79" s="236"/>
      <c r="J79" s="232"/>
      <c r="K79" s="235"/>
    </row>
    <row r="80" spans="1:11" ht="17.25">
      <c r="A80" s="232">
        <v>3</v>
      </c>
      <c r="B80" s="232"/>
      <c r="C80" s="237"/>
      <c r="D80" s="233"/>
      <c r="E80" s="233"/>
      <c r="F80" s="234"/>
      <c r="G80" s="235"/>
      <c r="H80" s="235"/>
      <c r="I80" s="236"/>
      <c r="J80" s="232"/>
      <c r="K80" s="235"/>
    </row>
    <row r="81" spans="1:11" ht="17.25">
      <c r="A81" s="232"/>
      <c r="B81" s="236"/>
      <c r="C81" s="238" t="s">
        <v>155</v>
      </c>
      <c r="D81" s="236"/>
      <c r="E81" s="236"/>
      <c r="F81" s="236"/>
      <c r="G81" s="235">
        <f>jamuri!D16</f>
        <v>0</v>
      </c>
      <c r="H81" s="235"/>
      <c r="I81" s="236"/>
      <c r="J81" s="232"/>
      <c r="K81" s="235">
        <f>G81</f>
        <v>0</v>
      </c>
    </row>
    <row r="82" spans="1:11" ht="17.25">
      <c r="A82" s="230"/>
      <c r="B82" s="231"/>
      <c r="C82" s="100" t="s">
        <v>156</v>
      </c>
      <c r="D82" s="231"/>
      <c r="E82" s="231"/>
      <c r="F82" s="231"/>
      <c r="G82" s="118"/>
      <c r="H82" s="239"/>
      <c r="I82" s="231"/>
      <c r="J82" s="118"/>
      <c r="K82" s="118"/>
    </row>
    <row r="83" spans="1:11" ht="17.25">
      <c r="A83" s="230"/>
      <c r="B83" s="102"/>
      <c r="C83" s="100" t="s">
        <v>157</v>
      </c>
      <c r="D83" s="231"/>
      <c r="E83" s="231"/>
      <c r="F83" s="231"/>
      <c r="G83" s="118"/>
      <c r="H83" s="239"/>
      <c r="I83" s="231"/>
      <c r="J83" s="230"/>
      <c r="K83" s="118"/>
    </row>
    <row r="84" spans="1:11" ht="16.5">
      <c r="A84" s="230">
        <v>4</v>
      </c>
      <c r="B84" s="231"/>
      <c r="C84" s="229" t="s">
        <v>150</v>
      </c>
      <c r="D84" s="231"/>
      <c r="E84" s="231"/>
      <c r="F84" s="231"/>
      <c r="G84" s="118"/>
      <c r="H84" s="239"/>
      <c r="I84" s="231"/>
      <c r="J84" s="230"/>
      <c r="K84" s="118"/>
    </row>
    <row r="85" spans="1:11" ht="17.25">
      <c r="A85" s="230"/>
      <c r="B85" s="231"/>
      <c r="C85" s="100" t="s">
        <v>158</v>
      </c>
      <c r="D85" s="231"/>
      <c r="E85" s="231"/>
      <c r="F85" s="231"/>
      <c r="G85" s="118"/>
      <c r="H85" s="239"/>
      <c r="I85" s="231"/>
      <c r="J85" s="230"/>
      <c r="K85" s="118"/>
    </row>
    <row r="86" spans="1:11" ht="17.25">
      <c r="A86" s="230"/>
      <c r="B86" s="231"/>
      <c r="C86" s="100" t="s">
        <v>159</v>
      </c>
      <c r="D86" s="231"/>
      <c r="E86" s="231"/>
      <c r="F86" s="231"/>
      <c r="G86" s="118"/>
      <c r="H86" s="239"/>
      <c r="I86" s="231"/>
      <c r="J86" s="230"/>
      <c r="K86" s="118"/>
    </row>
    <row r="87" spans="1:11" ht="17.25">
      <c r="A87" s="230"/>
      <c r="B87" s="231"/>
      <c r="C87" s="100" t="s">
        <v>160</v>
      </c>
      <c r="D87" s="231"/>
      <c r="E87" s="231"/>
      <c r="F87" s="231"/>
      <c r="G87" s="118"/>
      <c r="H87" s="239"/>
      <c r="I87" s="231"/>
      <c r="J87" s="230"/>
      <c r="K87" s="118"/>
    </row>
    <row r="88" spans="1:11" ht="16.5">
      <c r="A88" s="230">
        <v>5</v>
      </c>
      <c r="B88" s="231"/>
      <c r="C88" s="229" t="s">
        <v>150</v>
      </c>
      <c r="D88" s="231"/>
      <c r="E88" s="231"/>
      <c r="F88" s="231"/>
      <c r="G88" s="118"/>
      <c r="H88" s="239"/>
      <c r="I88" s="231"/>
      <c r="J88" s="230"/>
      <c r="K88" s="118"/>
    </row>
    <row r="89" spans="1:11" ht="17.25">
      <c r="A89" s="230"/>
      <c r="B89" s="231"/>
      <c r="C89" s="100" t="s">
        <v>161</v>
      </c>
      <c r="D89" s="231"/>
      <c r="E89" s="231"/>
      <c r="F89" s="231"/>
      <c r="G89" s="118"/>
      <c r="H89" s="239"/>
      <c r="I89" s="239"/>
      <c r="J89" s="230"/>
      <c r="K89" s="118"/>
    </row>
    <row r="90" spans="1:11" ht="17.25">
      <c r="A90" s="230"/>
      <c r="B90" s="231"/>
      <c r="C90" s="100" t="s">
        <v>162</v>
      </c>
      <c r="D90" s="231"/>
      <c r="E90" s="231"/>
      <c r="F90" s="231"/>
      <c r="G90" s="118"/>
      <c r="H90" s="239"/>
      <c r="I90" s="231"/>
      <c r="J90" s="230"/>
      <c r="K90" s="118"/>
    </row>
    <row r="91" spans="1:11" ht="34.5">
      <c r="A91" s="230"/>
      <c r="B91" s="231"/>
      <c r="C91" s="240" t="s">
        <v>163</v>
      </c>
      <c r="D91" s="231"/>
      <c r="E91" s="231"/>
      <c r="F91" s="231"/>
      <c r="G91" s="118"/>
      <c r="H91" s="239"/>
      <c r="I91" s="254">
        <f>jamuri!D17</f>
        <v>0</v>
      </c>
      <c r="J91" s="230"/>
      <c r="K91" s="118">
        <f>I91</f>
        <v>0</v>
      </c>
    </row>
    <row r="92" spans="1:11" ht="16.5">
      <c r="A92" s="230">
        <v>6</v>
      </c>
      <c r="B92" s="231"/>
      <c r="C92" s="102" t="s">
        <v>150</v>
      </c>
      <c r="D92" s="231"/>
      <c r="E92" s="231"/>
      <c r="F92" s="231"/>
      <c r="G92" s="118"/>
      <c r="H92" s="239"/>
      <c r="I92" s="231"/>
      <c r="J92" s="230"/>
      <c r="K92" s="118"/>
    </row>
    <row r="93" spans="1:11" ht="17.25">
      <c r="A93" s="230"/>
      <c r="B93" s="231"/>
      <c r="C93" s="100" t="s">
        <v>164</v>
      </c>
      <c r="D93" s="231"/>
      <c r="E93" s="231"/>
      <c r="F93" s="231"/>
      <c r="G93" s="118"/>
      <c r="H93" s="239"/>
      <c r="I93" s="231"/>
      <c r="J93" s="230"/>
      <c r="K93" s="118"/>
    </row>
    <row r="94" spans="1:11" ht="17.25">
      <c r="A94" s="230"/>
      <c r="B94" s="231"/>
      <c r="C94" s="100" t="s">
        <v>165</v>
      </c>
      <c r="D94" s="231"/>
      <c r="E94" s="231"/>
      <c r="F94" s="231"/>
      <c r="G94" s="118"/>
      <c r="H94" s="239"/>
      <c r="I94" s="231"/>
      <c r="J94" s="230"/>
      <c r="K94" s="118"/>
    </row>
    <row r="95" spans="1:11" ht="51.75">
      <c r="A95" s="230"/>
      <c r="B95" s="231"/>
      <c r="C95" s="240" t="s">
        <v>166</v>
      </c>
      <c r="D95" s="231"/>
      <c r="E95" s="231"/>
      <c r="F95" s="231"/>
      <c r="G95" s="118"/>
      <c r="H95" s="239"/>
      <c r="I95" s="231"/>
      <c r="J95" s="230"/>
      <c r="K95" s="118"/>
    </row>
    <row r="96" spans="1:11" ht="16.5">
      <c r="A96" s="230">
        <v>7</v>
      </c>
      <c r="B96" s="231"/>
      <c r="C96" s="102" t="s">
        <v>150</v>
      </c>
      <c r="D96" s="231"/>
      <c r="E96" s="231"/>
      <c r="F96" s="231"/>
      <c r="G96" s="118"/>
      <c r="H96" s="239"/>
      <c r="I96" s="231"/>
      <c r="J96" s="230"/>
      <c r="K96" s="118"/>
    </row>
    <row r="97" spans="1:11" ht="17.25">
      <c r="A97" s="230"/>
      <c r="B97" s="225"/>
      <c r="C97" s="100" t="s">
        <v>167</v>
      </c>
      <c r="D97" s="231"/>
      <c r="E97" s="231"/>
      <c r="F97" s="231"/>
      <c r="G97" s="118"/>
      <c r="H97" s="239"/>
      <c r="I97" s="231"/>
      <c r="J97" s="230"/>
      <c r="K97" s="118"/>
    </row>
    <row r="98" spans="1:11" ht="17.25">
      <c r="A98" s="232"/>
      <c r="B98" s="241"/>
      <c r="C98" s="238" t="s">
        <v>168</v>
      </c>
      <c r="D98" s="236"/>
      <c r="E98" s="236"/>
      <c r="F98" s="236"/>
      <c r="G98" s="235"/>
      <c r="H98" s="242"/>
      <c r="I98" s="236"/>
      <c r="J98" s="232"/>
      <c r="K98" s="235"/>
    </row>
    <row r="99" spans="1:11" ht="34.5">
      <c r="A99" s="232"/>
      <c r="B99" s="241"/>
      <c r="C99" s="243" t="s">
        <v>169</v>
      </c>
      <c r="D99" s="236"/>
      <c r="E99" s="236"/>
      <c r="F99" s="236"/>
      <c r="G99" s="235"/>
      <c r="H99" s="242"/>
      <c r="I99" s="236"/>
      <c r="J99" s="232"/>
      <c r="K99" s="235"/>
    </row>
    <row r="100" spans="1:11" ht="17.25">
      <c r="A100" s="230"/>
      <c r="B100" s="231"/>
      <c r="C100" s="100" t="s">
        <v>170</v>
      </c>
      <c r="D100" s="231"/>
      <c r="E100" s="231"/>
      <c r="F100" s="231"/>
      <c r="G100" s="118"/>
      <c r="H100" s="239"/>
      <c r="I100" s="231"/>
      <c r="J100" s="230"/>
      <c r="K100" s="118"/>
    </row>
    <row r="101" spans="1:11" ht="16.5">
      <c r="A101" s="223">
        <v>8</v>
      </c>
      <c r="B101" s="244"/>
      <c r="C101" s="229" t="s">
        <v>150</v>
      </c>
      <c r="D101" s="245"/>
      <c r="E101" s="245"/>
      <c r="F101" s="246"/>
      <c r="G101" s="247"/>
      <c r="H101" s="248"/>
      <c r="I101" s="244"/>
      <c r="J101" s="249"/>
      <c r="K101" s="250"/>
    </row>
    <row r="102" spans="1:11" ht="17.25">
      <c r="A102" s="223"/>
      <c r="B102" s="244"/>
      <c r="C102" s="100" t="s">
        <v>170</v>
      </c>
      <c r="D102" s="245"/>
      <c r="E102" s="245"/>
      <c r="F102" s="246"/>
      <c r="G102" s="247"/>
      <c r="H102" s="248"/>
      <c r="I102" s="248"/>
      <c r="J102" s="249"/>
      <c r="K102" s="250"/>
    </row>
    <row r="103" spans="1:11" ht="17.25">
      <c r="A103" s="223"/>
      <c r="B103" s="244"/>
      <c r="C103" s="100" t="s">
        <v>171</v>
      </c>
      <c r="D103" s="245"/>
      <c r="E103" s="245"/>
      <c r="F103" s="246"/>
      <c r="G103" s="247">
        <f>G81+G97</f>
        <v>0</v>
      </c>
      <c r="H103" s="248"/>
      <c r="I103" s="248"/>
      <c r="J103" s="249"/>
      <c r="K103" s="250">
        <f>K81+K91</f>
        <v>0</v>
      </c>
    </row>
    <row r="104" spans="1:11" ht="17.25">
      <c r="A104" s="223"/>
      <c r="B104" s="244"/>
      <c r="C104" s="100" t="s">
        <v>39</v>
      </c>
      <c r="D104" s="245"/>
      <c r="E104" s="245"/>
      <c r="F104" s="246"/>
      <c r="G104" s="249"/>
      <c r="H104" s="244"/>
      <c r="I104" s="244"/>
      <c r="J104" s="249"/>
      <c r="K104" s="223"/>
    </row>
    <row r="105" spans="1:11" ht="12.75">
      <c r="A105" s="549">
        <v>9</v>
      </c>
      <c r="B105" s="546"/>
      <c r="C105" s="546" t="s">
        <v>520</v>
      </c>
      <c r="D105" s="557"/>
      <c r="E105" s="557"/>
      <c r="F105" s="558"/>
      <c r="G105" s="547">
        <v>0</v>
      </c>
      <c r="H105" s="547"/>
      <c r="I105" s="546"/>
      <c r="J105" s="547"/>
      <c r="K105" s="548">
        <f>G105+H105</f>
        <v>0</v>
      </c>
    </row>
    <row r="106" spans="1:11" ht="21" customHeight="1">
      <c r="A106" s="492"/>
      <c r="B106" s="473"/>
      <c r="C106" s="473"/>
      <c r="D106" s="488"/>
      <c r="E106" s="488"/>
      <c r="F106" s="489"/>
      <c r="G106" s="482"/>
      <c r="H106" s="482"/>
      <c r="I106" s="473"/>
      <c r="J106" s="482"/>
      <c r="K106" s="483"/>
    </row>
    <row r="107" spans="1:11" ht="16.5">
      <c r="A107" s="230"/>
      <c r="B107" s="231"/>
      <c r="C107" s="231" t="s">
        <v>521</v>
      </c>
      <c r="D107" s="231"/>
      <c r="E107" s="231"/>
      <c r="F107" s="231"/>
      <c r="G107" s="230"/>
      <c r="H107" s="231"/>
      <c r="I107" s="231"/>
      <c r="J107" s="118"/>
      <c r="K107" s="118">
        <v>0</v>
      </c>
    </row>
    <row r="108" spans="1:11" ht="17.25">
      <c r="A108" s="230"/>
      <c r="B108" s="230"/>
      <c r="C108" s="251" t="s">
        <v>174</v>
      </c>
      <c r="D108" s="230"/>
      <c r="E108" s="230"/>
      <c r="F108" s="230"/>
      <c r="G108" s="118">
        <f>G105</f>
        <v>0</v>
      </c>
      <c r="H108" s="118"/>
      <c r="I108" s="230"/>
      <c r="J108" s="230"/>
      <c r="K108" s="118">
        <f>K105</f>
        <v>0</v>
      </c>
    </row>
    <row r="109" spans="1:11" ht="17.25">
      <c r="A109" s="230"/>
      <c r="B109" s="231"/>
      <c r="C109" s="536" t="s">
        <v>175</v>
      </c>
      <c r="D109" s="536"/>
      <c r="E109" s="536"/>
      <c r="F109" s="536"/>
      <c r="G109" s="118">
        <f>G103+G108</f>
        <v>0</v>
      </c>
      <c r="H109" s="118"/>
      <c r="I109" s="239"/>
      <c r="J109" s="230"/>
      <c r="K109" s="118">
        <f>K103+K108</f>
        <v>0</v>
      </c>
    </row>
    <row r="110" spans="1:11" ht="17.25">
      <c r="A110" s="249"/>
      <c r="B110" s="244"/>
      <c r="C110" s="536" t="s">
        <v>44</v>
      </c>
      <c r="D110" s="536"/>
      <c r="E110" s="536"/>
      <c r="F110" s="536"/>
      <c r="G110" s="249"/>
      <c r="H110" s="244"/>
      <c r="I110" s="244"/>
      <c r="J110" s="247"/>
      <c r="K110" s="223"/>
    </row>
    <row r="111" spans="1:11" ht="12.75">
      <c r="A111" s="550">
        <v>10</v>
      </c>
      <c r="B111" s="546"/>
      <c r="C111" s="546" t="s">
        <v>522</v>
      </c>
      <c r="D111" s="486"/>
      <c r="E111" s="486"/>
      <c r="F111" s="487"/>
      <c r="G111" s="547">
        <v>0</v>
      </c>
      <c r="H111" s="547"/>
      <c r="I111" s="546"/>
      <c r="J111" s="547"/>
      <c r="K111" s="548">
        <f>G111+H111</f>
        <v>0</v>
      </c>
    </row>
    <row r="112" spans="1:11" ht="18" customHeight="1">
      <c r="A112" s="485"/>
      <c r="B112" s="473"/>
      <c r="C112" s="473"/>
      <c r="D112" s="488"/>
      <c r="E112" s="488"/>
      <c r="F112" s="489"/>
      <c r="G112" s="482"/>
      <c r="H112" s="482"/>
      <c r="I112" s="473"/>
      <c r="J112" s="482"/>
      <c r="K112" s="483"/>
    </row>
    <row r="113" spans="1:11" ht="17.25">
      <c r="A113" s="230"/>
      <c r="B113" s="231"/>
      <c r="C113" s="251" t="s">
        <v>177</v>
      </c>
      <c r="D113" s="231"/>
      <c r="E113" s="231"/>
      <c r="F113" s="231"/>
      <c r="G113" s="118">
        <f>G111</f>
        <v>0</v>
      </c>
      <c r="H113" s="239"/>
      <c r="I113" s="231"/>
      <c r="J113" s="230"/>
      <c r="K113" s="118">
        <f>K111</f>
        <v>0</v>
      </c>
    </row>
    <row r="114" spans="1:11" ht="17.25">
      <c r="A114" s="230"/>
      <c r="B114" s="231"/>
      <c r="C114" s="536" t="s">
        <v>178</v>
      </c>
      <c r="D114" s="536"/>
      <c r="E114" s="536"/>
      <c r="F114" s="536"/>
      <c r="G114" s="118">
        <f>G109+G113</f>
        <v>0</v>
      </c>
      <c r="H114" s="118"/>
      <c r="I114" s="239"/>
      <c r="J114" s="230"/>
      <c r="K114" s="118">
        <f>K109+K113</f>
        <v>0</v>
      </c>
    </row>
    <row r="115" spans="1:11" ht="17.25">
      <c r="A115" s="230"/>
      <c r="B115" s="231"/>
      <c r="C115" s="100" t="s">
        <v>40</v>
      </c>
      <c r="D115" s="231"/>
      <c r="E115" s="231"/>
      <c r="F115" s="231"/>
      <c r="G115" s="230"/>
      <c r="H115" s="230"/>
      <c r="I115" s="231"/>
      <c r="J115" s="230"/>
      <c r="K115" s="230"/>
    </row>
    <row r="116" spans="1:11" ht="16.5">
      <c r="A116" s="230">
        <v>11</v>
      </c>
      <c r="B116" s="231"/>
      <c r="C116" s="102" t="s">
        <v>523</v>
      </c>
      <c r="D116" s="231"/>
      <c r="E116" s="231"/>
      <c r="F116" s="231"/>
      <c r="G116" s="230"/>
      <c r="H116" s="230"/>
      <c r="I116" s="231"/>
      <c r="J116" s="118">
        <v>0</v>
      </c>
      <c r="K116" s="118">
        <v>0</v>
      </c>
    </row>
    <row r="117" spans="1:11" ht="16.5">
      <c r="A117" s="230">
        <v>12</v>
      </c>
      <c r="B117" s="231"/>
      <c r="C117" s="540" t="s">
        <v>524</v>
      </c>
      <c r="D117" s="541"/>
      <c r="E117" s="541"/>
      <c r="F117" s="542"/>
      <c r="G117" s="230"/>
      <c r="H117" s="230"/>
      <c r="I117" s="231"/>
      <c r="J117" s="118">
        <v>0</v>
      </c>
      <c r="K117" s="118">
        <v>0</v>
      </c>
    </row>
    <row r="118" spans="1:11" ht="17.25">
      <c r="A118" s="230"/>
      <c r="B118" s="231"/>
      <c r="C118" s="536" t="s">
        <v>181</v>
      </c>
      <c r="D118" s="536"/>
      <c r="E118" s="536"/>
      <c r="F118" s="536"/>
      <c r="G118" s="118"/>
      <c r="H118" s="118"/>
      <c r="I118" s="231"/>
      <c r="J118" s="118">
        <f>SUM(J116:J117)</f>
        <v>0</v>
      </c>
      <c r="K118" s="118">
        <f>SUM(K116:K117)</f>
        <v>0</v>
      </c>
    </row>
    <row r="119" spans="1:11" ht="17.25">
      <c r="A119" s="230"/>
      <c r="B119" s="231"/>
      <c r="C119" s="536" t="s">
        <v>182</v>
      </c>
      <c r="D119" s="536"/>
      <c r="E119" s="536"/>
      <c r="F119" s="536"/>
      <c r="G119" s="118">
        <f>G114</f>
        <v>0</v>
      </c>
      <c r="H119" s="118"/>
      <c r="I119" s="239"/>
      <c r="J119" s="118">
        <f>J118</f>
        <v>0</v>
      </c>
      <c r="K119" s="118">
        <f>K114+K118</f>
        <v>0</v>
      </c>
    </row>
    <row r="120" spans="1:11" ht="17.25">
      <c r="A120" s="230"/>
      <c r="B120" s="231"/>
      <c r="C120" s="100" t="s">
        <v>183</v>
      </c>
      <c r="D120" s="100"/>
      <c r="E120" s="100"/>
      <c r="F120" s="100"/>
      <c r="G120" s="230"/>
      <c r="H120" s="231"/>
      <c r="I120" s="254"/>
      <c r="J120" s="118"/>
      <c r="K120" s="118"/>
    </row>
    <row r="121" spans="1:11" ht="17.25">
      <c r="A121" s="230"/>
      <c r="B121" s="231"/>
      <c r="C121" s="100" t="s">
        <v>184</v>
      </c>
      <c r="D121" s="100"/>
      <c r="E121" s="100"/>
      <c r="F121" s="100"/>
      <c r="G121" s="230"/>
      <c r="H121" s="231"/>
      <c r="I121" s="231"/>
      <c r="J121" s="118"/>
      <c r="K121" s="118"/>
    </row>
    <row r="122" spans="1:11" ht="17.25">
      <c r="A122" s="230">
        <v>13</v>
      </c>
      <c r="B122" s="231"/>
      <c r="C122" s="102" t="s">
        <v>150</v>
      </c>
      <c r="D122" s="100"/>
      <c r="E122" s="100"/>
      <c r="F122" s="100"/>
      <c r="G122" s="230"/>
      <c r="H122" s="231"/>
      <c r="I122" s="231"/>
      <c r="J122" s="118"/>
      <c r="K122" s="118"/>
    </row>
    <row r="123" spans="1:11" ht="17.25">
      <c r="A123" s="230"/>
      <c r="B123" s="231"/>
      <c r="C123" s="100" t="s">
        <v>185</v>
      </c>
      <c r="D123" s="100"/>
      <c r="E123" s="100"/>
      <c r="F123" s="100"/>
      <c r="G123" s="230"/>
      <c r="H123" s="231"/>
      <c r="I123" s="254"/>
      <c r="J123" s="118"/>
      <c r="K123" s="118"/>
    </row>
    <row r="124" spans="1:11" ht="17.25">
      <c r="A124" s="230"/>
      <c r="B124" s="231"/>
      <c r="C124" s="100" t="s">
        <v>41</v>
      </c>
      <c r="D124" s="231"/>
      <c r="E124" s="231"/>
      <c r="F124" s="231"/>
      <c r="G124" s="230"/>
      <c r="H124" s="231"/>
      <c r="I124" s="231"/>
      <c r="J124" s="118"/>
      <c r="K124" s="118"/>
    </row>
    <row r="125" spans="1:11" ht="16.5">
      <c r="A125" s="230">
        <v>14</v>
      </c>
      <c r="B125" s="231"/>
      <c r="C125" s="540" t="s">
        <v>186</v>
      </c>
      <c r="D125" s="541"/>
      <c r="E125" s="541"/>
      <c r="F125" s="542"/>
      <c r="G125" s="230"/>
      <c r="H125" s="231"/>
      <c r="I125" s="231"/>
      <c r="J125" s="118"/>
      <c r="K125" s="118">
        <f>J125</f>
        <v>0</v>
      </c>
    </row>
    <row r="126" spans="1:11" ht="16.5">
      <c r="A126" s="230">
        <v>15</v>
      </c>
      <c r="B126" s="231"/>
      <c r="C126" s="229" t="s">
        <v>525</v>
      </c>
      <c r="D126" s="252"/>
      <c r="E126" s="252"/>
      <c r="F126" s="253"/>
      <c r="G126" s="230"/>
      <c r="H126" s="231"/>
      <c r="I126" s="231"/>
      <c r="J126" s="118">
        <v>0</v>
      </c>
      <c r="K126" s="118">
        <v>0</v>
      </c>
    </row>
    <row r="127" spans="1:11" ht="17.25">
      <c r="A127" s="230"/>
      <c r="B127" s="231"/>
      <c r="C127" s="100" t="s">
        <v>188</v>
      </c>
      <c r="D127" s="231"/>
      <c r="E127" s="231"/>
      <c r="F127" s="231"/>
      <c r="G127" s="230"/>
      <c r="H127" s="231"/>
      <c r="I127" s="254"/>
      <c r="J127" s="118">
        <f>J125+J126</f>
        <v>0</v>
      </c>
      <c r="K127" s="118">
        <f>K125+K126</f>
        <v>0</v>
      </c>
    </row>
    <row r="128" spans="1:11" ht="17.25">
      <c r="A128" s="230"/>
      <c r="B128" s="230"/>
      <c r="C128" s="536" t="s">
        <v>189</v>
      </c>
      <c r="D128" s="536"/>
      <c r="E128" s="536"/>
      <c r="F128" s="536"/>
      <c r="G128" s="118">
        <f>G119</f>
        <v>0</v>
      </c>
      <c r="H128" s="118"/>
      <c r="I128" s="118"/>
      <c r="J128" s="118">
        <f>J119+J127</f>
        <v>0</v>
      </c>
      <c r="K128" s="118">
        <f>K119+K127</f>
        <v>0</v>
      </c>
    </row>
    <row r="129" spans="1:11" ht="16.5">
      <c r="A129" s="230">
        <v>16</v>
      </c>
      <c r="B129" s="225"/>
      <c r="C129" s="543" t="s">
        <v>526</v>
      </c>
      <c r="D129" s="544"/>
      <c r="E129" s="544"/>
      <c r="F129" s="545"/>
      <c r="G129" s="230"/>
      <c r="H129" s="239"/>
      <c r="I129" s="225"/>
      <c r="J129" s="118">
        <v>0</v>
      </c>
      <c r="K129" s="118">
        <f>J129</f>
        <v>0</v>
      </c>
    </row>
    <row r="130" spans="1:11" ht="17.25">
      <c r="A130" s="230"/>
      <c r="B130" s="231"/>
      <c r="C130" s="100" t="s">
        <v>11</v>
      </c>
      <c r="D130" s="231"/>
      <c r="E130" s="231"/>
      <c r="F130" s="231"/>
      <c r="G130" s="118">
        <f>SUM(G128:G129)</f>
        <v>0</v>
      </c>
      <c r="H130" s="254"/>
      <c r="I130" s="254"/>
      <c r="J130" s="118">
        <f>J128+J129</f>
        <v>0</v>
      </c>
      <c r="K130" s="118">
        <f>K128+K129</f>
        <v>0</v>
      </c>
    </row>
    <row r="131" spans="1:11" ht="16.5">
      <c r="A131" s="230">
        <v>17</v>
      </c>
      <c r="B131" s="231"/>
      <c r="C131" s="231" t="s">
        <v>191</v>
      </c>
      <c r="D131" s="231"/>
      <c r="E131" s="231"/>
      <c r="F131" s="231"/>
      <c r="G131" s="118">
        <f>G130*3%</f>
        <v>0</v>
      </c>
      <c r="H131" s="239"/>
      <c r="I131" s="225"/>
      <c r="J131" s="118">
        <f>J130*3%</f>
        <v>0</v>
      </c>
      <c r="K131" s="118">
        <f>K130*3%</f>
        <v>0</v>
      </c>
    </row>
    <row r="132" spans="1:11" ht="17.25">
      <c r="A132" s="230"/>
      <c r="B132" s="231"/>
      <c r="C132" s="536" t="s">
        <v>235</v>
      </c>
      <c r="D132" s="536"/>
      <c r="E132" s="536"/>
      <c r="F132" s="536"/>
      <c r="G132" s="118">
        <f>SUM(G130:G131)</f>
        <v>0</v>
      </c>
      <c r="H132" s="239"/>
      <c r="I132" s="239"/>
      <c r="J132" s="118">
        <f>J130+J131</f>
        <v>0</v>
      </c>
      <c r="K132" s="420">
        <f>K130+K131</f>
        <v>0</v>
      </c>
    </row>
    <row r="133" spans="1:11" ht="16.5">
      <c r="A133" s="230">
        <v>17</v>
      </c>
      <c r="B133" s="231"/>
      <c r="C133" s="231" t="s">
        <v>192</v>
      </c>
      <c r="D133" s="231"/>
      <c r="E133" s="231"/>
      <c r="F133" s="231"/>
      <c r="G133" s="118">
        <f>G132*18%</f>
        <v>0</v>
      </c>
      <c r="H133" s="239"/>
      <c r="I133" s="225"/>
      <c r="J133" s="118">
        <f>J132*18%</f>
        <v>0</v>
      </c>
      <c r="K133" s="118">
        <f>K132*18%</f>
        <v>0</v>
      </c>
    </row>
    <row r="134" spans="1:11" ht="21.75" customHeight="1">
      <c r="A134" s="230"/>
      <c r="B134" s="231"/>
      <c r="C134" s="536" t="s">
        <v>333</v>
      </c>
      <c r="D134" s="536"/>
      <c r="E134" s="536"/>
      <c r="F134" s="536"/>
      <c r="G134" s="118">
        <f>SUM(G132:G133)</f>
        <v>0</v>
      </c>
      <c r="H134" s="239"/>
      <c r="I134" s="239"/>
      <c r="J134" s="118">
        <f>J132+J133</f>
        <v>0</v>
      </c>
      <c r="K134" s="420">
        <f>K132+K133</f>
        <v>0</v>
      </c>
    </row>
    <row r="135" spans="1:11" ht="17.25">
      <c r="A135" s="230"/>
      <c r="B135" s="231"/>
      <c r="C135" s="100"/>
      <c r="D135" s="100"/>
      <c r="E135" s="100"/>
      <c r="F135" s="100"/>
      <c r="G135" s="118"/>
      <c r="H135" s="239"/>
      <c r="I135" s="239"/>
      <c r="J135" s="118"/>
      <c r="K135" s="118"/>
    </row>
    <row r="136" spans="1:11" ht="17.25">
      <c r="A136" s="230"/>
      <c r="B136" s="102"/>
      <c r="C136" s="539" t="s">
        <v>194</v>
      </c>
      <c r="D136" s="539"/>
      <c r="E136" s="539"/>
      <c r="F136" s="539"/>
      <c r="G136" s="118"/>
      <c r="H136" s="102"/>
      <c r="I136" s="255"/>
      <c r="J136" s="118"/>
      <c r="K136" s="118">
        <f>K107</f>
        <v>0</v>
      </c>
    </row>
    <row r="137" spans="1:11" ht="17.25">
      <c r="A137" s="256"/>
      <c r="B137" s="222"/>
      <c r="C137" s="257"/>
      <c r="D137" s="257"/>
      <c r="E137" s="257"/>
      <c r="F137" s="257"/>
      <c r="G137" s="258"/>
      <c r="H137" s="222"/>
      <c r="I137" s="259"/>
      <c r="J137" s="258"/>
      <c r="K137" s="258"/>
    </row>
    <row r="138" spans="1:11" ht="16.5" customHeight="1">
      <c r="A138" s="267"/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</row>
    <row r="139" spans="1:11" ht="17.25">
      <c r="A139" s="537"/>
      <c r="B139" s="537"/>
      <c r="C139" s="537"/>
      <c r="D139" s="537"/>
      <c r="E139" s="537"/>
      <c r="F139" s="537"/>
      <c r="G139" s="537"/>
      <c r="H139" s="537"/>
      <c r="I139" s="537"/>
      <c r="J139" s="537"/>
      <c r="K139" s="537"/>
    </row>
    <row r="140" spans="1:11" ht="17.2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</row>
    <row r="141" spans="1:11" ht="17.25">
      <c r="A141" s="457"/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</row>
  </sheetData>
  <sheetProtection/>
  <mergeCells count="91">
    <mergeCell ref="A10:K10"/>
    <mergeCell ref="A11:K11"/>
    <mergeCell ref="A12:K12"/>
    <mergeCell ref="A13:K13"/>
    <mergeCell ref="A1:K1"/>
    <mergeCell ref="A3:K3"/>
    <mergeCell ref="A5:K5"/>
    <mergeCell ref="I6:K6"/>
    <mergeCell ref="A8:K8"/>
    <mergeCell ref="A9:K9"/>
    <mergeCell ref="A25:K25"/>
    <mergeCell ref="A26:K26"/>
    <mergeCell ref="A28:K28"/>
    <mergeCell ref="A29:K29"/>
    <mergeCell ref="A30:K30"/>
    <mergeCell ref="G14:I14"/>
    <mergeCell ref="A18:K18"/>
    <mergeCell ref="A21:K21"/>
    <mergeCell ref="A22:K22"/>
    <mergeCell ref="A31:K31"/>
    <mergeCell ref="A32:K32"/>
    <mergeCell ref="A33:K33"/>
    <mergeCell ref="A34:K34"/>
    <mergeCell ref="A35:K35"/>
    <mergeCell ref="A36:K36"/>
    <mergeCell ref="A37:K37"/>
    <mergeCell ref="A38:J38"/>
    <mergeCell ref="A39:K39"/>
    <mergeCell ref="A40:K40"/>
    <mergeCell ref="A41:K41"/>
    <mergeCell ref="A42:K42"/>
    <mergeCell ref="A43:K43"/>
    <mergeCell ref="A44:K44"/>
    <mergeCell ref="A45:K45"/>
    <mergeCell ref="A46:K46"/>
    <mergeCell ref="A47:K47"/>
    <mergeCell ref="A48:K48"/>
    <mergeCell ref="A58:K58"/>
    <mergeCell ref="A59:K59"/>
    <mergeCell ref="A60:K60"/>
    <mergeCell ref="A62:K62"/>
    <mergeCell ref="A63:K63"/>
    <mergeCell ref="A49:K49"/>
    <mergeCell ref="A50:K50"/>
    <mergeCell ref="A51:K51"/>
    <mergeCell ref="A52:K52"/>
    <mergeCell ref="A53:K53"/>
    <mergeCell ref="A64:K64"/>
    <mergeCell ref="A65:A71"/>
    <mergeCell ref="B65:B71"/>
    <mergeCell ref="C65:F71"/>
    <mergeCell ref="G65:J66"/>
    <mergeCell ref="K65:K71"/>
    <mergeCell ref="G67:G71"/>
    <mergeCell ref="H67:H71"/>
    <mergeCell ref="I67:I71"/>
    <mergeCell ref="J67:J71"/>
    <mergeCell ref="K105:K106"/>
    <mergeCell ref="C109:F109"/>
    <mergeCell ref="C72:F72"/>
    <mergeCell ref="C77:F77"/>
    <mergeCell ref="C78:F78"/>
    <mergeCell ref="C105:F106"/>
    <mergeCell ref="G105:G106"/>
    <mergeCell ref="H105:H106"/>
    <mergeCell ref="A105:A106"/>
    <mergeCell ref="B105:B106"/>
    <mergeCell ref="I105:I106"/>
    <mergeCell ref="J105:J106"/>
    <mergeCell ref="C110:F110"/>
    <mergeCell ref="A111:A112"/>
    <mergeCell ref="B111:B112"/>
    <mergeCell ref="C111:F112"/>
    <mergeCell ref="G111:G112"/>
    <mergeCell ref="H111:H112"/>
    <mergeCell ref="I111:I112"/>
    <mergeCell ref="J111:J112"/>
    <mergeCell ref="K111:K112"/>
    <mergeCell ref="C114:F114"/>
    <mergeCell ref="C117:F117"/>
    <mergeCell ref="C118:F118"/>
    <mergeCell ref="C134:F134"/>
    <mergeCell ref="A139:K139"/>
    <mergeCell ref="A141:K141"/>
    <mergeCell ref="C2:J2"/>
    <mergeCell ref="C119:F119"/>
    <mergeCell ref="C136:F136"/>
    <mergeCell ref="C125:F125"/>
    <mergeCell ref="C128:F128"/>
    <mergeCell ref="C129:F129"/>
    <mergeCell ref="C132:F1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21"/>
  <sheetViews>
    <sheetView view="pageBreakPreview" zoomScaleSheetLayoutView="100" zoomScalePageLayoutView="0" workbookViewId="0" topLeftCell="A19">
      <selection activeCell="C46" sqref="C46"/>
    </sheetView>
  </sheetViews>
  <sheetFormatPr defaultColWidth="9.00390625" defaultRowHeight="12.75"/>
  <cols>
    <col min="3" max="3" width="96.125" style="0" customWidth="1"/>
    <col min="4" max="4" width="12.625" style="0" customWidth="1"/>
    <col min="5" max="5" width="6.125" style="0" customWidth="1"/>
  </cols>
  <sheetData>
    <row r="6" ht="16.5">
      <c r="C6" s="261" t="s">
        <v>226</v>
      </c>
    </row>
    <row r="9" spans="1:15" ht="81.75" customHeight="1">
      <c r="A9" s="260"/>
      <c r="B9" s="260"/>
      <c r="C9" s="268" t="s">
        <v>449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</row>
    <row r="10" spans="1:5" ht="12.75">
      <c r="A10" s="591"/>
      <c r="B10" s="592"/>
      <c r="C10" s="592"/>
      <c r="D10" s="592"/>
      <c r="E10" s="591"/>
    </row>
    <row r="11" spans="1:5" ht="34.5" customHeight="1">
      <c r="A11" s="36"/>
      <c r="B11" s="210" t="s">
        <v>140</v>
      </c>
      <c r="C11" s="208" t="s">
        <v>222</v>
      </c>
      <c r="D11" s="209" t="s">
        <v>223</v>
      </c>
      <c r="E11" s="36"/>
    </row>
    <row r="12" spans="1:15" ht="24" customHeight="1">
      <c r="A12" s="211"/>
      <c r="B12" s="213">
        <v>1</v>
      </c>
      <c r="C12" s="379" t="s">
        <v>328</v>
      </c>
      <c r="D12" s="38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4" customHeight="1">
      <c r="A13" s="211"/>
      <c r="B13" s="213">
        <v>2</v>
      </c>
      <c r="C13" s="207" t="s">
        <v>323</v>
      </c>
      <c r="D13" s="383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15" ht="24" customHeight="1">
      <c r="A14" s="211"/>
      <c r="B14" s="213">
        <v>3</v>
      </c>
      <c r="C14" s="207" t="s">
        <v>327</v>
      </c>
      <c r="D14" s="383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ht="30" customHeight="1">
      <c r="A15" s="211"/>
      <c r="B15" s="213">
        <v>4</v>
      </c>
      <c r="C15" s="207" t="s">
        <v>326</v>
      </c>
      <c r="D15" s="383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</row>
    <row r="16" spans="2:4" ht="21" customHeight="1">
      <c r="B16" s="264"/>
      <c r="C16" s="208" t="s">
        <v>224</v>
      </c>
      <c r="D16" s="212"/>
    </row>
    <row r="17" spans="2:4" ht="15.75">
      <c r="B17" s="213">
        <v>3</v>
      </c>
      <c r="C17" s="207" t="s">
        <v>327</v>
      </c>
      <c r="D17" s="383"/>
    </row>
    <row r="18" spans="3:4" ht="15.75">
      <c r="C18" s="452" t="s">
        <v>224</v>
      </c>
      <c r="D18" s="453"/>
    </row>
    <row r="19" ht="13.5">
      <c r="C19" s="376"/>
    </row>
    <row r="21" ht="13.5">
      <c r="C21" s="376"/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6"/>
  <sheetViews>
    <sheetView tabSelected="1" view="pageBreakPreview" zoomScale="90" zoomScaleSheetLayoutView="90" zoomScalePageLayoutView="0" workbookViewId="0" topLeftCell="A40">
      <selection activeCell="C325" sqref="C325"/>
    </sheetView>
  </sheetViews>
  <sheetFormatPr defaultColWidth="9.00390625" defaultRowHeight="12.75"/>
  <cols>
    <col min="1" max="1" width="4.375" style="0" customWidth="1"/>
    <col min="2" max="2" width="7.75390625" style="0" customWidth="1"/>
    <col min="3" max="3" width="33.00390625" style="0" customWidth="1"/>
    <col min="4" max="4" width="9.375" style="0" customWidth="1"/>
    <col min="5" max="5" width="11.625" style="0" customWidth="1"/>
    <col min="7" max="7" width="7.625" style="0" customWidth="1"/>
    <col min="8" max="8" width="10.625" style="0" customWidth="1"/>
    <col min="9" max="10" width="9.125" style="0" customWidth="1"/>
    <col min="11" max="11" width="8.625" style="0" customWidth="1"/>
    <col min="12" max="12" width="10.375" style="0" customWidth="1"/>
    <col min="13" max="13" width="14.125" style="0" customWidth="1"/>
  </cols>
  <sheetData>
    <row r="1" spans="1:13" ht="15.75" customHeight="1">
      <c r="A1" s="15"/>
      <c r="B1" s="15"/>
      <c r="C1" s="40"/>
      <c r="D1" s="15"/>
      <c r="E1" s="15"/>
      <c r="F1" s="17"/>
      <c r="G1" s="18"/>
      <c r="H1" s="19"/>
      <c r="I1" s="20"/>
      <c r="J1" s="19"/>
      <c r="K1" s="607" t="s">
        <v>0</v>
      </c>
      <c r="L1" s="608"/>
      <c r="M1" s="609"/>
    </row>
    <row r="2" spans="1:13" ht="15.75">
      <c r="A2" s="15"/>
      <c r="B2" s="15"/>
      <c r="C2" s="40"/>
      <c r="D2" s="610"/>
      <c r="E2" s="610"/>
      <c r="F2" s="610"/>
      <c r="G2" s="18"/>
      <c r="H2" s="19"/>
      <c r="I2" s="20"/>
      <c r="J2" s="19"/>
      <c r="K2" s="2" t="s">
        <v>1</v>
      </c>
      <c r="L2" s="4" t="s">
        <v>2</v>
      </c>
      <c r="M2" s="5" t="s">
        <v>3</v>
      </c>
    </row>
    <row r="3" spans="1:13" ht="16.5">
      <c r="A3" s="15"/>
      <c r="B3" s="15"/>
      <c r="C3" s="16"/>
      <c r="D3" s="15"/>
      <c r="E3" s="15"/>
      <c r="F3" s="17"/>
      <c r="G3" s="18"/>
      <c r="H3" s="19"/>
      <c r="I3" s="20"/>
      <c r="J3" s="19"/>
      <c r="K3" s="41">
        <f>M326</f>
        <v>0</v>
      </c>
      <c r="L3" s="22">
        <f>K3/M3</f>
        <v>0</v>
      </c>
      <c r="M3" s="23">
        <v>1.65</v>
      </c>
    </row>
    <row r="4" spans="1:13" ht="27.75" customHeight="1">
      <c r="A4" s="590" t="s">
        <v>449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</row>
    <row r="5" spans="1:13" ht="17.25" customHeight="1">
      <c r="A5" s="6"/>
      <c r="B5" s="6"/>
      <c r="C5" s="6"/>
      <c r="D5" s="606" t="s">
        <v>329</v>
      </c>
      <c r="E5" s="606"/>
      <c r="F5" s="606"/>
      <c r="G5" s="606"/>
      <c r="H5" s="606"/>
      <c r="I5" s="6"/>
      <c r="J5" s="6"/>
      <c r="K5" s="6"/>
      <c r="L5" s="6"/>
      <c r="M5" s="6"/>
    </row>
    <row r="6" spans="1:13" ht="34.5" customHeight="1">
      <c r="A6" s="6"/>
      <c r="B6" s="6"/>
      <c r="C6" s="6" t="s">
        <v>328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2.75" customHeight="1">
      <c r="A7" s="611" t="s">
        <v>26</v>
      </c>
      <c r="B7" s="613" t="s">
        <v>27</v>
      </c>
      <c r="C7" s="594" t="s">
        <v>28</v>
      </c>
      <c r="D7" s="594" t="s">
        <v>4</v>
      </c>
      <c r="E7" s="596" t="s">
        <v>5</v>
      </c>
      <c r="F7" s="597"/>
      <c r="G7" s="598" t="s">
        <v>6</v>
      </c>
      <c r="H7" s="599"/>
      <c r="I7" s="600" t="s">
        <v>7</v>
      </c>
      <c r="J7" s="601"/>
      <c r="K7" s="600" t="s">
        <v>197</v>
      </c>
      <c r="L7" s="601"/>
      <c r="M7" s="604" t="s">
        <v>9</v>
      </c>
    </row>
    <row r="8" spans="1:13" ht="42" customHeight="1">
      <c r="A8" s="612"/>
      <c r="B8" s="614"/>
      <c r="C8" s="595"/>
      <c r="D8" s="595"/>
      <c r="E8" s="26" t="s">
        <v>10</v>
      </c>
      <c r="F8" s="26" t="s">
        <v>11</v>
      </c>
      <c r="G8" s="27" t="s">
        <v>12</v>
      </c>
      <c r="H8" s="13" t="s">
        <v>9</v>
      </c>
      <c r="I8" s="25" t="s">
        <v>12</v>
      </c>
      <c r="J8" s="13" t="s">
        <v>9</v>
      </c>
      <c r="K8" s="25" t="s">
        <v>12</v>
      </c>
      <c r="L8" s="13" t="s">
        <v>9</v>
      </c>
      <c r="M8" s="605"/>
    </row>
    <row r="9" spans="1:13" ht="13.5" customHeight="1">
      <c r="A9" s="30" t="s">
        <v>13</v>
      </c>
      <c r="B9" s="30" t="s">
        <v>19</v>
      </c>
      <c r="C9" s="30" t="s">
        <v>20</v>
      </c>
      <c r="D9" s="31" t="s">
        <v>21</v>
      </c>
      <c r="E9" s="32" t="s">
        <v>22</v>
      </c>
      <c r="F9" s="33" t="s">
        <v>23</v>
      </c>
      <c r="G9" s="31" t="s">
        <v>14</v>
      </c>
      <c r="H9" s="33" t="s">
        <v>24</v>
      </c>
      <c r="I9" s="31" t="s">
        <v>29</v>
      </c>
      <c r="J9" s="33" t="s">
        <v>30</v>
      </c>
      <c r="K9" s="33">
        <v>11</v>
      </c>
      <c r="L9" s="30" t="s">
        <v>31</v>
      </c>
      <c r="M9" s="30" t="s">
        <v>32</v>
      </c>
    </row>
    <row r="10" spans="1:13" ht="17.25" customHeight="1">
      <c r="A10" s="275"/>
      <c r="B10" s="275"/>
      <c r="C10" s="593" t="s">
        <v>310</v>
      </c>
      <c r="D10" s="593"/>
      <c r="E10" s="593"/>
      <c r="F10" s="593"/>
      <c r="G10" s="276"/>
      <c r="H10" s="277"/>
      <c r="I10" s="276"/>
      <c r="J10" s="277"/>
      <c r="K10" s="277"/>
      <c r="L10" s="275"/>
      <c r="M10" s="275"/>
    </row>
    <row r="11" spans="1:13" ht="27.75" customHeight="1">
      <c r="A11" s="53">
        <v>1</v>
      </c>
      <c r="B11" s="128"/>
      <c r="C11" s="63" t="s">
        <v>452</v>
      </c>
      <c r="D11" s="53" t="s">
        <v>34</v>
      </c>
      <c r="E11" s="53"/>
      <c r="F11" s="65">
        <v>1300</v>
      </c>
      <c r="G11" s="53"/>
      <c r="H11" s="64"/>
      <c r="I11" s="65"/>
      <c r="J11" s="64"/>
      <c r="K11" s="65"/>
      <c r="L11" s="64"/>
      <c r="M11" s="64"/>
    </row>
    <row r="12" spans="1:13" ht="27">
      <c r="A12" s="11"/>
      <c r="B12" s="34"/>
      <c r="C12" s="35" t="s">
        <v>363</v>
      </c>
      <c r="D12" s="58" t="s">
        <v>16</v>
      </c>
      <c r="E12" s="58">
        <v>0.658</v>
      </c>
      <c r="F12" s="59">
        <f>F11*E12</f>
        <v>855.4000000000001</v>
      </c>
      <c r="G12" s="49"/>
      <c r="H12" s="59"/>
      <c r="I12" s="61"/>
      <c r="J12" s="59"/>
      <c r="K12" s="61"/>
      <c r="L12" s="59"/>
      <c r="M12" s="59"/>
    </row>
    <row r="13" spans="1:13" ht="27">
      <c r="A13" s="11"/>
      <c r="B13" s="34"/>
      <c r="C13" s="35" t="s">
        <v>364</v>
      </c>
      <c r="D13" s="58" t="s">
        <v>35</v>
      </c>
      <c r="E13" s="58">
        <v>0.282</v>
      </c>
      <c r="F13" s="59">
        <f>F11*E13</f>
        <v>366.59999999999997</v>
      </c>
      <c r="G13" s="49"/>
      <c r="H13" s="59"/>
      <c r="I13" s="61"/>
      <c r="J13" s="59"/>
      <c r="K13" s="59"/>
      <c r="L13" s="59"/>
      <c r="M13" s="59"/>
    </row>
    <row r="14" spans="1:13" ht="13.5">
      <c r="A14" s="11"/>
      <c r="B14" s="34"/>
      <c r="C14" s="60" t="s">
        <v>312</v>
      </c>
      <c r="D14" s="58" t="s">
        <v>1</v>
      </c>
      <c r="E14" s="58">
        <v>0.18</v>
      </c>
      <c r="F14" s="59">
        <f>F12*E14</f>
        <v>153.972</v>
      </c>
      <c r="G14" s="49"/>
      <c r="H14" s="59"/>
      <c r="I14" s="61"/>
      <c r="J14" s="59"/>
      <c r="K14" s="61"/>
      <c r="L14" s="59"/>
      <c r="M14" s="59"/>
    </row>
    <row r="15" spans="1:13" ht="13.5">
      <c r="A15" s="11"/>
      <c r="B15" s="34"/>
      <c r="C15" s="35" t="s">
        <v>17</v>
      </c>
      <c r="D15" s="58"/>
      <c r="E15" s="58"/>
      <c r="F15" s="59">
        <f>F12*E15</f>
        <v>0</v>
      </c>
      <c r="G15" s="49"/>
      <c r="H15" s="59"/>
      <c r="I15" s="61"/>
      <c r="J15" s="59"/>
      <c r="K15" s="61"/>
      <c r="L15" s="59"/>
      <c r="M15" s="59"/>
    </row>
    <row r="16" spans="1:13" ht="13.5">
      <c r="A16" s="11"/>
      <c r="B16" s="34"/>
      <c r="C16" s="60" t="s">
        <v>313</v>
      </c>
      <c r="D16" s="58" t="s">
        <v>52</v>
      </c>
      <c r="E16" s="58">
        <v>0.06</v>
      </c>
      <c r="F16" s="59">
        <f>F12*E16</f>
        <v>51.324000000000005</v>
      </c>
      <c r="G16" s="49"/>
      <c r="H16" s="59"/>
      <c r="I16" s="61"/>
      <c r="J16" s="59"/>
      <c r="K16" s="61"/>
      <c r="L16" s="59"/>
      <c r="M16" s="59"/>
    </row>
    <row r="17" spans="1:13" ht="13.5">
      <c r="A17" s="11"/>
      <c r="B17" s="34"/>
      <c r="C17" s="60" t="s">
        <v>250</v>
      </c>
      <c r="D17" s="58" t="s">
        <v>1</v>
      </c>
      <c r="E17" s="58">
        <v>1.39</v>
      </c>
      <c r="F17" s="59">
        <f>F12*E17</f>
        <v>1189.006</v>
      </c>
      <c r="G17" s="49"/>
      <c r="H17" s="59"/>
      <c r="I17" s="61"/>
      <c r="J17" s="59"/>
      <c r="K17" s="61"/>
      <c r="L17" s="59"/>
      <c r="M17" s="59"/>
    </row>
    <row r="18" spans="1:13" ht="27">
      <c r="A18" s="53">
        <v>2</v>
      </c>
      <c r="B18" s="199"/>
      <c r="C18" s="52" t="s">
        <v>365</v>
      </c>
      <c r="D18" s="53" t="s">
        <v>34</v>
      </c>
      <c r="E18" s="53"/>
      <c r="F18" s="377">
        <v>322</v>
      </c>
      <c r="G18" s="53"/>
      <c r="H18" s="64"/>
      <c r="I18" s="65"/>
      <c r="J18" s="64"/>
      <c r="K18" s="65"/>
      <c r="L18" s="64"/>
      <c r="M18" s="64"/>
    </row>
    <row r="19" spans="1:13" ht="13.5">
      <c r="A19" s="412"/>
      <c r="B19" s="413"/>
      <c r="C19" s="60" t="s">
        <v>81</v>
      </c>
      <c r="D19" s="58" t="s">
        <v>16</v>
      </c>
      <c r="E19" s="58">
        <v>0.6</v>
      </c>
      <c r="F19" s="59">
        <f>F18*E19</f>
        <v>193.2</v>
      </c>
      <c r="G19" s="49"/>
      <c r="H19" s="59"/>
      <c r="I19" s="61"/>
      <c r="J19" s="59"/>
      <c r="K19" s="61"/>
      <c r="L19" s="59"/>
      <c r="M19" s="59"/>
    </row>
    <row r="20" spans="1:13" ht="27">
      <c r="A20" s="414"/>
      <c r="B20" s="415"/>
      <c r="C20" s="60" t="s">
        <v>91</v>
      </c>
      <c r="D20" s="58" t="s">
        <v>34</v>
      </c>
      <c r="E20" s="58"/>
      <c r="F20" s="59">
        <v>322</v>
      </c>
      <c r="G20" s="49"/>
      <c r="H20" s="59"/>
      <c r="I20" s="61"/>
      <c r="J20" s="59"/>
      <c r="K20" s="61"/>
      <c r="L20" s="59"/>
      <c r="M20" s="59"/>
    </row>
    <row r="21" spans="1:13" ht="18" customHeight="1">
      <c r="A21" s="422"/>
      <c r="B21" s="423"/>
      <c r="C21" s="602" t="s">
        <v>373</v>
      </c>
      <c r="D21" s="593"/>
      <c r="E21" s="593"/>
      <c r="F21" s="603"/>
      <c r="G21" s="203"/>
      <c r="H21" s="202"/>
      <c r="I21" s="204"/>
      <c r="J21" s="202"/>
      <c r="K21" s="204"/>
      <c r="L21" s="202"/>
      <c r="M21" s="202"/>
    </row>
    <row r="22" spans="1:13" ht="40.5">
      <c r="A22" s="53">
        <v>1</v>
      </c>
      <c r="B22" s="128" t="s">
        <v>374</v>
      </c>
      <c r="C22" s="63" t="s">
        <v>375</v>
      </c>
      <c r="D22" s="53" t="s">
        <v>33</v>
      </c>
      <c r="E22" s="53"/>
      <c r="F22" s="65">
        <v>15</v>
      </c>
      <c r="G22" s="53"/>
      <c r="H22" s="64"/>
      <c r="I22" s="65"/>
      <c r="J22" s="64"/>
      <c r="K22" s="65"/>
      <c r="L22" s="64"/>
      <c r="M22" s="64"/>
    </row>
    <row r="23" spans="1:13" ht="13.5">
      <c r="A23" s="11"/>
      <c r="B23" s="34"/>
      <c r="C23" s="60" t="s">
        <v>15</v>
      </c>
      <c r="D23" s="58" t="s">
        <v>16</v>
      </c>
      <c r="E23" s="58">
        <v>0.027</v>
      </c>
      <c r="F23" s="59">
        <f>F22*E23</f>
        <v>0.40499999999999997</v>
      </c>
      <c r="G23" s="49"/>
      <c r="H23" s="59"/>
      <c r="I23" s="61"/>
      <c r="J23" s="59"/>
      <c r="K23" s="61"/>
      <c r="L23" s="59"/>
      <c r="M23" s="59"/>
    </row>
    <row r="24" spans="1:13" ht="27">
      <c r="A24" s="11"/>
      <c r="B24" s="34"/>
      <c r="C24" s="60" t="s">
        <v>376</v>
      </c>
      <c r="D24" s="58" t="s">
        <v>35</v>
      </c>
      <c r="E24" s="58">
        <v>0.0605</v>
      </c>
      <c r="F24" s="59">
        <f>F22*E24</f>
        <v>0.9075</v>
      </c>
      <c r="G24" s="49"/>
      <c r="H24" s="59"/>
      <c r="I24" s="61"/>
      <c r="J24" s="59"/>
      <c r="K24" s="61"/>
      <c r="L24" s="59"/>
      <c r="M24" s="59"/>
    </row>
    <row r="25" spans="1:13" ht="13.5">
      <c r="A25" s="11"/>
      <c r="B25" s="34"/>
      <c r="C25" s="60" t="s">
        <v>48</v>
      </c>
      <c r="D25" s="58" t="s">
        <v>1</v>
      </c>
      <c r="E25" s="58">
        <v>0.00221</v>
      </c>
      <c r="F25" s="59">
        <f>F22*E25</f>
        <v>0.03315</v>
      </c>
      <c r="G25" s="49"/>
      <c r="H25" s="59"/>
      <c r="I25" s="61"/>
      <c r="J25" s="59"/>
      <c r="K25" s="61"/>
      <c r="L25" s="59"/>
      <c r="M25" s="59"/>
    </row>
    <row r="26" spans="1:13" ht="27">
      <c r="A26" s="53">
        <v>2</v>
      </c>
      <c r="B26" s="128" t="s">
        <v>368</v>
      </c>
      <c r="C26" s="63" t="s">
        <v>369</v>
      </c>
      <c r="D26" s="53" t="s">
        <v>33</v>
      </c>
      <c r="E26" s="53"/>
      <c r="F26" s="65">
        <v>2</v>
      </c>
      <c r="G26" s="53"/>
      <c r="H26" s="64"/>
      <c r="I26" s="65"/>
      <c r="J26" s="64"/>
      <c r="K26" s="65"/>
      <c r="L26" s="64"/>
      <c r="M26" s="64"/>
    </row>
    <row r="27" spans="1:13" ht="13.5">
      <c r="A27" s="11"/>
      <c r="B27" s="34"/>
      <c r="C27" s="411" t="s">
        <v>15</v>
      </c>
      <c r="D27" s="11" t="s">
        <v>16</v>
      </c>
      <c r="E27" s="11">
        <v>4.24</v>
      </c>
      <c r="F27" s="9">
        <f>E27*F26</f>
        <v>8.48</v>
      </c>
      <c r="G27" s="7"/>
      <c r="H27" s="8"/>
      <c r="I27" s="9"/>
      <c r="J27" s="8"/>
      <c r="K27" s="9"/>
      <c r="L27" s="8"/>
      <c r="M27" s="8"/>
    </row>
    <row r="28" spans="1:13" ht="27">
      <c r="A28" s="53">
        <v>3</v>
      </c>
      <c r="B28" s="128" t="s">
        <v>370</v>
      </c>
      <c r="C28" s="63" t="s">
        <v>371</v>
      </c>
      <c r="D28" s="53" t="s">
        <v>33</v>
      </c>
      <c r="E28" s="53"/>
      <c r="F28" s="65">
        <v>2</v>
      </c>
      <c r="G28" s="53"/>
      <c r="H28" s="64"/>
      <c r="I28" s="65"/>
      <c r="J28" s="64"/>
      <c r="K28" s="65"/>
      <c r="L28" s="64"/>
      <c r="M28" s="64"/>
    </row>
    <row r="29" spans="1:13" ht="13.5">
      <c r="A29" s="11"/>
      <c r="B29" s="34"/>
      <c r="C29" s="411" t="s">
        <v>15</v>
      </c>
      <c r="D29" s="11" t="s">
        <v>16</v>
      </c>
      <c r="E29" s="11">
        <v>1.21</v>
      </c>
      <c r="F29" s="9">
        <f>E29*F28</f>
        <v>2.42</v>
      </c>
      <c r="G29" s="7"/>
      <c r="H29" s="8"/>
      <c r="I29" s="9"/>
      <c r="J29" s="8"/>
      <c r="K29" s="9"/>
      <c r="L29" s="8"/>
      <c r="M29" s="8"/>
    </row>
    <row r="30" spans="1:13" ht="40.5">
      <c r="A30" s="53">
        <v>4</v>
      </c>
      <c r="B30" s="128" t="s">
        <v>366</v>
      </c>
      <c r="C30" s="63" t="s">
        <v>423</v>
      </c>
      <c r="D30" s="53" t="s">
        <v>33</v>
      </c>
      <c r="E30" s="53"/>
      <c r="F30" s="65">
        <v>8.2</v>
      </c>
      <c r="G30" s="53"/>
      <c r="H30" s="64"/>
      <c r="I30" s="65"/>
      <c r="J30" s="64"/>
      <c r="K30" s="65"/>
      <c r="L30" s="64"/>
      <c r="M30" s="64"/>
    </row>
    <row r="31" spans="1:13" ht="13.5">
      <c r="A31" s="11"/>
      <c r="B31" s="34"/>
      <c r="C31" s="35" t="s">
        <v>15</v>
      </c>
      <c r="D31" s="58" t="s">
        <v>16</v>
      </c>
      <c r="E31" s="58">
        <v>4.69</v>
      </c>
      <c r="F31" s="59">
        <f>F30*E31</f>
        <v>38.458</v>
      </c>
      <c r="G31" s="49"/>
      <c r="H31" s="59"/>
      <c r="I31" s="61"/>
      <c r="J31" s="59"/>
      <c r="K31" s="61"/>
      <c r="L31" s="59"/>
      <c r="M31" s="59"/>
    </row>
    <row r="32" spans="1:13" ht="13.5">
      <c r="A32" s="11"/>
      <c r="B32" s="34"/>
      <c r="C32" s="35" t="s">
        <v>48</v>
      </c>
      <c r="D32" s="58" t="s">
        <v>1</v>
      </c>
      <c r="E32" s="58">
        <v>1.23</v>
      </c>
      <c r="F32" s="59">
        <f>F30*E32</f>
        <v>10.085999999999999</v>
      </c>
      <c r="G32" s="49"/>
      <c r="H32" s="59"/>
      <c r="I32" s="61"/>
      <c r="J32" s="59"/>
      <c r="K32" s="61"/>
      <c r="L32" s="59"/>
      <c r="M32" s="59"/>
    </row>
    <row r="33" spans="1:13" ht="13.5">
      <c r="A33" s="11"/>
      <c r="B33" s="34"/>
      <c r="C33" s="35" t="s">
        <v>17</v>
      </c>
      <c r="D33" s="58"/>
      <c r="E33" s="58"/>
      <c r="F33" s="59">
        <f>E33*2353</f>
        <v>0</v>
      </c>
      <c r="G33" s="49"/>
      <c r="H33" s="59"/>
      <c r="I33" s="61"/>
      <c r="J33" s="59"/>
      <c r="K33" s="61"/>
      <c r="L33" s="59"/>
      <c r="M33" s="59"/>
    </row>
    <row r="34" spans="1:13" ht="13.5">
      <c r="A34" s="11"/>
      <c r="B34" s="34"/>
      <c r="C34" s="35" t="s">
        <v>416</v>
      </c>
      <c r="D34" s="58" t="s">
        <v>33</v>
      </c>
      <c r="E34" s="58">
        <v>1.015</v>
      </c>
      <c r="F34" s="59">
        <f>F30*E34</f>
        <v>8.322999999999999</v>
      </c>
      <c r="G34" s="49"/>
      <c r="H34" s="59"/>
      <c r="I34" s="61"/>
      <c r="J34" s="59"/>
      <c r="K34" s="61"/>
      <c r="L34" s="59"/>
      <c r="M34" s="59"/>
    </row>
    <row r="35" spans="1:13" ht="13.5">
      <c r="A35" s="11"/>
      <c r="B35" s="34"/>
      <c r="C35" s="35" t="s">
        <v>84</v>
      </c>
      <c r="D35" s="58" t="s">
        <v>42</v>
      </c>
      <c r="E35" s="58">
        <v>0.667</v>
      </c>
      <c r="F35" s="59">
        <f>F30*E35</f>
        <v>5.4694</v>
      </c>
      <c r="G35" s="49"/>
      <c r="H35" s="59"/>
      <c r="I35" s="61"/>
      <c r="J35" s="59"/>
      <c r="K35" s="61"/>
      <c r="L35" s="59"/>
      <c r="M35" s="59"/>
    </row>
    <row r="36" spans="1:13" ht="13.5">
      <c r="A36" s="11"/>
      <c r="B36" s="34"/>
      <c r="C36" s="35" t="s">
        <v>367</v>
      </c>
      <c r="D36" s="58" t="s">
        <v>33</v>
      </c>
      <c r="E36" s="58">
        <v>0.002</v>
      </c>
      <c r="F36" s="59">
        <f>F30*E36</f>
        <v>0.016399999999999998</v>
      </c>
      <c r="G36" s="49"/>
      <c r="H36" s="59"/>
      <c r="I36" s="61"/>
      <c r="J36" s="59"/>
      <c r="K36" s="61"/>
      <c r="L36" s="59"/>
      <c r="M36" s="59"/>
    </row>
    <row r="37" spans="1:13" ht="13.5">
      <c r="A37" s="11"/>
      <c r="B37" s="34"/>
      <c r="C37" s="35" t="s">
        <v>360</v>
      </c>
      <c r="D37" s="58" t="s">
        <v>33</v>
      </c>
      <c r="E37" s="58">
        <v>0.0183</v>
      </c>
      <c r="F37" s="59">
        <f>F30*E37</f>
        <v>0.15006</v>
      </c>
      <c r="G37" s="61"/>
      <c r="H37" s="59"/>
      <c r="I37" s="61"/>
      <c r="J37" s="59"/>
      <c r="K37" s="61"/>
      <c r="L37" s="59"/>
      <c r="M37" s="59"/>
    </row>
    <row r="38" spans="1:13" ht="13.5">
      <c r="A38" s="11"/>
      <c r="B38" s="34"/>
      <c r="C38" s="60" t="s">
        <v>412</v>
      </c>
      <c r="D38" s="58" t="s">
        <v>34</v>
      </c>
      <c r="E38" s="58"/>
      <c r="F38" s="59">
        <v>0.8</v>
      </c>
      <c r="G38" s="49"/>
      <c r="H38" s="59"/>
      <c r="I38" s="61"/>
      <c r="J38" s="59"/>
      <c r="K38" s="61"/>
      <c r="L38" s="59"/>
      <c r="M38" s="59"/>
    </row>
    <row r="39" spans="1:13" ht="13.5">
      <c r="A39" s="11"/>
      <c r="B39" s="34"/>
      <c r="C39" s="35" t="s">
        <v>18</v>
      </c>
      <c r="D39" s="58" t="s">
        <v>1</v>
      </c>
      <c r="E39" s="58">
        <v>0.31</v>
      </c>
      <c r="F39" s="59">
        <f>F30*E39</f>
        <v>2.542</v>
      </c>
      <c r="G39" s="61"/>
      <c r="H39" s="59"/>
      <c r="I39" s="61"/>
      <c r="J39" s="59"/>
      <c r="K39" s="61"/>
      <c r="L39" s="59"/>
      <c r="M39" s="59"/>
    </row>
    <row r="40" spans="1:13" ht="27">
      <c r="A40" s="53">
        <v>5</v>
      </c>
      <c r="B40" s="128" t="s">
        <v>336</v>
      </c>
      <c r="C40" s="63" t="s">
        <v>404</v>
      </c>
      <c r="D40" s="53" t="s">
        <v>33</v>
      </c>
      <c r="E40" s="53"/>
      <c r="F40" s="65">
        <v>3</v>
      </c>
      <c r="G40" s="53"/>
      <c r="H40" s="64"/>
      <c r="I40" s="65"/>
      <c r="J40" s="64"/>
      <c r="K40" s="65"/>
      <c r="L40" s="64"/>
      <c r="M40" s="64"/>
    </row>
    <row r="41" spans="1:13" ht="13.5">
      <c r="A41" s="380"/>
      <c r="B41" s="45"/>
      <c r="C41" s="60" t="s">
        <v>15</v>
      </c>
      <c r="D41" s="58" t="s">
        <v>16</v>
      </c>
      <c r="E41" s="58">
        <v>0.15</v>
      </c>
      <c r="F41" s="59">
        <f>F40*E41</f>
        <v>0.44999999999999996</v>
      </c>
      <c r="G41" s="49"/>
      <c r="H41" s="59"/>
      <c r="I41" s="61"/>
      <c r="J41" s="59"/>
      <c r="K41" s="61"/>
      <c r="L41" s="59"/>
      <c r="M41" s="59"/>
    </row>
    <row r="42" spans="1:13" ht="13.5">
      <c r="A42" s="380"/>
      <c r="B42" s="45"/>
      <c r="C42" s="60" t="s">
        <v>338</v>
      </c>
      <c r="D42" s="58" t="s">
        <v>35</v>
      </c>
      <c r="E42" s="58">
        <v>0.0216</v>
      </c>
      <c r="F42" s="59">
        <f>F40*E42</f>
        <v>0.0648</v>
      </c>
      <c r="G42" s="49"/>
      <c r="H42" s="59"/>
      <c r="I42" s="61"/>
      <c r="J42" s="59"/>
      <c r="K42" s="61"/>
      <c r="L42" s="59"/>
      <c r="M42" s="59"/>
    </row>
    <row r="43" spans="1:13" ht="27">
      <c r="A43" s="380"/>
      <c r="B43" s="45"/>
      <c r="C43" s="60" t="s">
        <v>339</v>
      </c>
      <c r="D43" s="58" t="s">
        <v>35</v>
      </c>
      <c r="E43" s="58">
        <v>0.0273</v>
      </c>
      <c r="F43" s="59">
        <f>F40*E43</f>
        <v>0.0819</v>
      </c>
      <c r="G43" s="49"/>
      <c r="H43" s="59"/>
      <c r="I43" s="61"/>
      <c r="J43" s="59"/>
      <c r="K43" s="61"/>
      <c r="L43" s="59"/>
      <c r="M43" s="59"/>
    </row>
    <row r="44" spans="1:13" ht="13.5">
      <c r="A44" s="380"/>
      <c r="B44" s="45"/>
      <c r="C44" s="60" t="s">
        <v>340</v>
      </c>
      <c r="D44" s="58" t="s">
        <v>35</v>
      </c>
      <c r="E44" s="58">
        <v>0.0097</v>
      </c>
      <c r="F44" s="59">
        <f>F40*E44</f>
        <v>0.0291</v>
      </c>
      <c r="G44" s="49"/>
      <c r="H44" s="59"/>
      <c r="I44" s="61"/>
      <c r="J44" s="59"/>
      <c r="K44" s="61"/>
      <c r="L44" s="59"/>
      <c r="M44" s="59"/>
    </row>
    <row r="45" spans="1:13" ht="13.5">
      <c r="A45" s="380"/>
      <c r="B45" s="45"/>
      <c r="C45" s="60" t="s">
        <v>17</v>
      </c>
      <c r="D45" s="58"/>
      <c r="E45" s="58"/>
      <c r="F45" s="59">
        <f>F40*E45</f>
        <v>0</v>
      </c>
      <c r="G45" s="49"/>
      <c r="H45" s="59"/>
      <c r="I45" s="61"/>
      <c r="J45" s="59"/>
      <c r="K45" s="61"/>
      <c r="L45" s="59"/>
      <c r="M45" s="59"/>
    </row>
    <row r="46" spans="1:13" ht="13.5">
      <c r="A46" s="380"/>
      <c r="B46" s="45"/>
      <c r="C46" s="60" t="s">
        <v>405</v>
      </c>
      <c r="D46" s="58" t="s">
        <v>33</v>
      </c>
      <c r="E46" s="58">
        <v>1.22</v>
      </c>
      <c r="F46" s="59">
        <f>F40*E46</f>
        <v>3.66</v>
      </c>
      <c r="G46" s="49"/>
      <c r="H46" s="59"/>
      <c r="I46" s="61"/>
      <c r="J46" s="59"/>
      <c r="K46" s="61"/>
      <c r="L46" s="59"/>
      <c r="M46" s="59"/>
    </row>
    <row r="47" spans="1:13" ht="13.5">
      <c r="A47" s="11"/>
      <c r="B47" s="45"/>
      <c r="C47" s="60" t="s">
        <v>82</v>
      </c>
      <c r="D47" s="58" t="s">
        <v>33</v>
      </c>
      <c r="E47" s="58">
        <v>0.07</v>
      </c>
      <c r="F47" s="59">
        <f>F40*E47</f>
        <v>0.21000000000000002</v>
      </c>
      <c r="G47" s="49"/>
      <c r="H47" s="59"/>
      <c r="I47" s="61"/>
      <c r="J47" s="59"/>
      <c r="K47" s="61"/>
      <c r="L47" s="59"/>
      <c r="M47" s="59"/>
    </row>
    <row r="48" spans="1:13" ht="27">
      <c r="A48" s="53">
        <v>6</v>
      </c>
      <c r="B48" s="199"/>
      <c r="C48" s="52" t="s">
        <v>409</v>
      </c>
      <c r="D48" s="53" t="s">
        <v>34</v>
      </c>
      <c r="E48" s="53"/>
      <c r="F48" s="377">
        <v>20</v>
      </c>
      <c r="G48" s="53"/>
      <c r="H48" s="64"/>
      <c r="I48" s="65"/>
      <c r="J48" s="64"/>
      <c r="K48" s="65"/>
      <c r="L48" s="64"/>
      <c r="M48" s="64"/>
    </row>
    <row r="49" spans="1:13" ht="13.5">
      <c r="A49" s="412"/>
      <c r="B49" s="413"/>
      <c r="C49" s="60" t="s">
        <v>81</v>
      </c>
      <c r="D49" s="58" t="s">
        <v>16</v>
      </c>
      <c r="E49" s="58">
        <v>0.6</v>
      </c>
      <c r="F49" s="59">
        <f>F48*E49</f>
        <v>12</v>
      </c>
      <c r="G49" s="49"/>
      <c r="H49" s="59"/>
      <c r="I49" s="61"/>
      <c r="J49" s="59"/>
      <c r="K49" s="61"/>
      <c r="L49" s="59"/>
      <c r="M49" s="59"/>
    </row>
    <row r="50" spans="1:13" ht="13.5">
      <c r="A50" s="414"/>
      <c r="B50" s="415"/>
      <c r="C50" s="60" t="s">
        <v>377</v>
      </c>
      <c r="D50" s="58" t="s">
        <v>34</v>
      </c>
      <c r="E50" s="58"/>
      <c r="F50" s="59">
        <v>2368</v>
      </c>
      <c r="G50" s="49"/>
      <c r="H50" s="59"/>
      <c r="I50" s="61"/>
      <c r="J50" s="59"/>
      <c r="K50" s="61"/>
      <c r="L50" s="59"/>
      <c r="M50" s="59"/>
    </row>
    <row r="51" spans="1:13" ht="28.5">
      <c r="A51" s="11"/>
      <c r="B51" s="272"/>
      <c r="C51" s="281" t="s">
        <v>378</v>
      </c>
      <c r="D51" s="11"/>
      <c r="E51" s="11"/>
      <c r="F51" s="8"/>
      <c r="G51" s="7"/>
      <c r="H51" s="8"/>
      <c r="I51" s="9"/>
      <c r="J51" s="8"/>
      <c r="K51" s="9"/>
      <c r="L51" s="8"/>
      <c r="M51" s="8"/>
    </row>
    <row r="52" spans="1:13" ht="40.5">
      <c r="A52" s="53">
        <v>1</v>
      </c>
      <c r="B52" s="128" t="s">
        <v>292</v>
      </c>
      <c r="C52" s="63" t="s">
        <v>381</v>
      </c>
      <c r="D52" s="53" t="s">
        <v>33</v>
      </c>
      <c r="E52" s="53"/>
      <c r="F52" s="406">
        <v>28</v>
      </c>
      <c r="G52" s="53"/>
      <c r="H52" s="64"/>
      <c r="I52" s="65"/>
      <c r="J52" s="64"/>
      <c r="K52" s="65"/>
      <c r="L52" s="64"/>
      <c r="M52" s="64"/>
    </row>
    <row r="53" spans="1:13" ht="13.5">
      <c r="A53" s="11"/>
      <c r="B53" s="34"/>
      <c r="C53" s="35" t="s">
        <v>15</v>
      </c>
      <c r="D53" s="58" t="s">
        <v>16</v>
      </c>
      <c r="E53" s="58">
        <v>13.9</v>
      </c>
      <c r="F53" s="59">
        <f>F52*E53</f>
        <v>389.2</v>
      </c>
      <c r="G53" s="49"/>
      <c r="H53" s="59"/>
      <c r="I53" s="61"/>
      <c r="J53" s="59"/>
      <c r="K53" s="61"/>
      <c r="L53" s="59"/>
      <c r="M53" s="59"/>
    </row>
    <row r="54" spans="1:13" ht="13.5">
      <c r="A54" s="11"/>
      <c r="B54" s="34"/>
      <c r="C54" s="35" t="s">
        <v>48</v>
      </c>
      <c r="D54" s="58" t="s">
        <v>1</v>
      </c>
      <c r="E54" s="58">
        <v>1.28</v>
      </c>
      <c r="F54" s="59">
        <f>F52*E54</f>
        <v>35.84</v>
      </c>
      <c r="G54" s="49"/>
      <c r="H54" s="59"/>
      <c r="I54" s="61"/>
      <c r="J54" s="59"/>
      <c r="K54" s="61"/>
      <c r="L54" s="59"/>
      <c r="M54" s="59"/>
    </row>
    <row r="55" spans="1:13" ht="13.5">
      <c r="A55" s="11"/>
      <c r="B55" s="34"/>
      <c r="C55" s="35" t="s">
        <v>17</v>
      </c>
      <c r="D55" s="58"/>
      <c r="E55" s="58"/>
      <c r="F55" s="59"/>
      <c r="G55" s="49"/>
      <c r="H55" s="59"/>
      <c r="I55" s="61"/>
      <c r="J55" s="59"/>
      <c r="K55" s="61"/>
      <c r="L55" s="59"/>
      <c r="M55" s="59"/>
    </row>
    <row r="56" spans="1:13" ht="13.5">
      <c r="A56" s="11"/>
      <c r="B56" s="34"/>
      <c r="C56" s="35" t="s">
        <v>415</v>
      </c>
      <c r="D56" s="58" t="s">
        <v>33</v>
      </c>
      <c r="E56" s="58">
        <v>1.015</v>
      </c>
      <c r="F56" s="59">
        <f>F52*E56</f>
        <v>28.419999999999998</v>
      </c>
      <c r="G56" s="49"/>
      <c r="H56" s="59"/>
      <c r="I56" s="61"/>
      <c r="J56" s="59"/>
      <c r="K56" s="61"/>
      <c r="L56" s="59"/>
      <c r="M56" s="59"/>
    </row>
    <row r="57" spans="1:13" ht="13.5">
      <c r="A57" s="11"/>
      <c r="B57" s="34"/>
      <c r="C57" s="35" t="s">
        <v>84</v>
      </c>
      <c r="D57" s="58" t="s">
        <v>42</v>
      </c>
      <c r="E57" s="58">
        <v>2.29</v>
      </c>
      <c r="F57" s="59">
        <f>F52*E57</f>
        <v>64.12</v>
      </c>
      <c r="G57" s="49"/>
      <c r="H57" s="59"/>
      <c r="I57" s="61"/>
      <c r="J57" s="59"/>
      <c r="K57" s="61"/>
      <c r="L57" s="59"/>
      <c r="M57" s="59"/>
    </row>
    <row r="58" spans="1:13" ht="13.5">
      <c r="A58" s="11"/>
      <c r="B58" s="34"/>
      <c r="C58" s="35" t="s">
        <v>94</v>
      </c>
      <c r="D58" s="58" t="s">
        <v>33</v>
      </c>
      <c r="E58" s="58">
        <v>0.014</v>
      </c>
      <c r="F58" s="59">
        <f>F52*E58</f>
        <v>0.392</v>
      </c>
      <c r="G58" s="49"/>
      <c r="H58" s="59"/>
      <c r="I58" s="61"/>
      <c r="J58" s="59"/>
      <c r="K58" s="61"/>
      <c r="L58" s="59"/>
      <c r="M58" s="59"/>
    </row>
    <row r="59" spans="1:13" ht="13.5">
      <c r="A59" s="11"/>
      <c r="B59" s="34"/>
      <c r="C59" s="35" t="s">
        <v>95</v>
      </c>
      <c r="D59" s="58" t="s">
        <v>33</v>
      </c>
      <c r="E59" s="58">
        <v>0.0429</v>
      </c>
      <c r="F59" s="59">
        <f>F52*E59</f>
        <v>1.2012</v>
      </c>
      <c r="G59" s="49"/>
      <c r="H59" s="59"/>
      <c r="I59" s="61"/>
      <c r="J59" s="59"/>
      <c r="K59" s="61"/>
      <c r="L59" s="59"/>
      <c r="M59" s="59"/>
    </row>
    <row r="60" spans="1:13" ht="13.5">
      <c r="A60" s="11"/>
      <c r="B60" s="34"/>
      <c r="C60" s="35" t="s">
        <v>45</v>
      </c>
      <c r="D60" s="58" t="s">
        <v>33</v>
      </c>
      <c r="E60" s="58">
        <v>0.002</v>
      </c>
      <c r="F60" s="59">
        <f>F52*E60</f>
        <v>0.056</v>
      </c>
      <c r="G60" s="49"/>
      <c r="H60" s="59"/>
      <c r="I60" s="61"/>
      <c r="J60" s="59"/>
      <c r="K60" s="61"/>
      <c r="L60" s="59"/>
      <c r="M60" s="59"/>
    </row>
    <row r="61" spans="1:13" ht="13.5">
      <c r="A61" s="11"/>
      <c r="B61" s="34"/>
      <c r="C61" s="35" t="s">
        <v>18</v>
      </c>
      <c r="D61" s="58" t="s">
        <v>1</v>
      </c>
      <c r="E61" s="58">
        <v>0.93</v>
      </c>
      <c r="F61" s="59">
        <f>F52*E61</f>
        <v>26.040000000000003</v>
      </c>
      <c r="G61" s="61"/>
      <c r="H61" s="59"/>
      <c r="I61" s="61"/>
      <c r="J61" s="59"/>
      <c r="K61" s="61"/>
      <c r="L61" s="59"/>
      <c r="M61" s="59"/>
    </row>
    <row r="62" spans="1:13" ht="13.5">
      <c r="A62" s="11"/>
      <c r="B62" s="39"/>
      <c r="C62" s="60" t="s">
        <v>92</v>
      </c>
      <c r="D62" s="58" t="s">
        <v>34</v>
      </c>
      <c r="E62" s="58"/>
      <c r="F62" s="59">
        <v>4.6</v>
      </c>
      <c r="G62" s="49"/>
      <c r="H62" s="59"/>
      <c r="I62" s="61"/>
      <c r="J62" s="59"/>
      <c r="K62" s="61"/>
      <c r="L62" s="59"/>
      <c r="M62" s="59"/>
    </row>
    <row r="63" spans="1:13" ht="15">
      <c r="A63" s="53">
        <v>2</v>
      </c>
      <c r="B63" s="199"/>
      <c r="C63" s="52" t="s">
        <v>382</v>
      </c>
      <c r="D63" s="53" t="s">
        <v>34</v>
      </c>
      <c r="E63" s="53"/>
      <c r="F63" s="377">
        <v>13</v>
      </c>
      <c r="G63" s="53"/>
      <c r="H63" s="64"/>
      <c r="I63" s="65"/>
      <c r="J63" s="64"/>
      <c r="K63" s="65"/>
      <c r="L63" s="64"/>
      <c r="M63" s="64"/>
    </row>
    <row r="64" spans="1:13" ht="13.5">
      <c r="A64" s="412"/>
      <c r="B64" s="413"/>
      <c r="C64" s="60" t="s">
        <v>81</v>
      </c>
      <c r="D64" s="58" t="s">
        <v>16</v>
      </c>
      <c r="E64" s="58">
        <v>8.4</v>
      </c>
      <c r="F64" s="59">
        <f>F63*E64</f>
        <v>109.2</v>
      </c>
      <c r="G64" s="49"/>
      <c r="H64" s="59"/>
      <c r="I64" s="61"/>
      <c r="J64" s="59"/>
      <c r="K64" s="61"/>
      <c r="L64" s="59"/>
      <c r="M64" s="59"/>
    </row>
    <row r="65" spans="1:13" ht="13.5">
      <c r="A65" s="414"/>
      <c r="B65" s="415"/>
      <c r="C65" s="60" t="s">
        <v>17</v>
      </c>
      <c r="D65" s="58" t="s">
        <v>53</v>
      </c>
      <c r="E65" s="58"/>
      <c r="F65" s="59">
        <v>340</v>
      </c>
      <c r="G65" s="49"/>
      <c r="H65" s="59"/>
      <c r="I65" s="61"/>
      <c r="J65" s="59"/>
      <c r="K65" s="61"/>
      <c r="L65" s="59"/>
      <c r="M65" s="59"/>
    </row>
    <row r="66" spans="1:13" ht="28.5">
      <c r="A66" s="11"/>
      <c r="B66" s="272"/>
      <c r="C66" s="281" t="s">
        <v>383</v>
      </c>
      <c r="D66" s="11"/>
      <c r="E66" s="11"/>
      <c r="F66" s="8"/>
      <c r="G66" s="7"/>
      <c r="H66" s="8"/>
      <c r="I66" s="9"/>
      <c r="J66" s="8"/>
      <c r="K66" s="9"/>
      <c r="L66" s="8"/>
      <c r="M66" s="8"/>
    </row>
    <row r="67" spans="1:13" ht="40.5">
      <c r="A67" s="53">
        <v>1</v>
      </c>
      <c r="B67" s="128" t="s">
        <v>380</v>
      </c>
      <c r="C67" s="63" t="s">
        <v>410</v>
      </c>
      <c r="D67" s="53" t="s">
        <v>33</v>
      </c>
      <c r="E67" s="53"/>
      <c r="F67" s="65">
        <v>455</v>
      </c>
      <c r="G67" s="53"/>
      <c r="H67" s="64"/>
      <c r="I67" s="65"/>
      <c r="J67" s="64"/>
      <c r="K67" s="65"/>
      <c r="L67" s="64"/>
      <c r="M67" s="64"/>
    </row>
    <row r="68" spans="1:13" ht="13.5">
      <c r="A68" s="11"/>
      <c r="B68" s="34"/>
      <c r="C68" s="35" t="s">
        <v>15</v>
      </c>
      <c r="D68" s="58" t="s">
        <v>16</v>
      </c>
      <c r="E68" s="58">
        <v>8.4</v>
      </c>
      <c r="F68" s="59">
        <f>F67*E68</f>
        <v>3822</v>
      </c>
      <c r="G68" s="49"/>
      <c r="H68" s="59"/>
      <c r="I68" s="61"/>
      <c r="J68" s="59"/>
      <c r="K68" s="61"/>
      <c r="L68" s="59"/>
      <c r="M68" s="59"/>
    </row>
    <row r="69" spans="1:13" ht="13.5">
      <c r="A69" s="11"/>
      <c r="B69" s="34"/>
      <c r="C69" s="35" t="s">
        <v>48</v>
      </c>
      <c r="D69" s="58" t="s">
        <v>1</v>
      </c>
      <c r="E69" s="58">
        <v>0.81</v>
      </c>
      <c r="F69" s="59">
        <f>F67*E69</f>
        <v>368.55</v>
      </c>
      <c r="G69" s="49"/>
      <c r="H69" s="59"/>
      <c r="I69" s="61"/>
      <c r="J69" s="59"/>
      <c r="K69" s="61"/>
      <c r="L69" s="59"/>
      <c r="M69" s="59"/>
    </row>
    <row r="70" spans="1:13" ht="13.5">
      <c r="A70" s="11"/>
      <c r="B70" s="34"/>
      <c r="C70" s="35" t="s">
        <v>17</v>
      </c>
      <c r="D70" s="58"/>
      <c r="E70" s="58"/>
      <c r="F70" s="59">
        <f>E70*2353</f>
        <v>0</v>
      </c>
      <c r="G70" s="49"/>
      <c r="H70" s="59"/>
      <c r="I70" s="61"/>
      <c r="J70" s="59"/>
      <c r="K70" s="61"/>
      <c r="L70" s="59"/>
      <c r="M70" s="59"/>
    </row>
    <row r="71" spans="1:13" ht="13.5">
      <c r="A71" s="11"/>
      <c r="B71" s="34"/>
      <c r="C71" s="35" t="s">
        <v>415</v>
      </c>
      <c r="D71" s="58" t="s">
        <v>33</v>
      </c>
      <c r="E71" s="58">
        <v>1.015</v>
      </c>
      <c r="F71" s="59">
        <f>F67*E71</f>
        <v>461.82499999999993</v>
      </c>
      <c r="G71" s="49"/>
      <c r="H71" s="59"/>
      <c r="I71" s="61"/>
      <c r="J71" s="59"/>
      <c r="K71" s="61"/>
      <c r="L71" s="59"/>
      <c r="M71" s="59"/>
    </row>
    <row r="72" spans="1:13" ht="13.5">
      <c r="A72" s="11"/>
      <c r="B72" s="34"/>
      <c r="C72" s="35" t="s">
        <v>84</v>
      </c>
      <c r="D72" s="58" t="s">
        <v>42</v>
      </c>
      <c r="E72" s="58">
        <v>1.37</v>
      </c>
      <c r="F72" s="59">
        <f>F67*E72</f>
        <v>623.35</v>
      </c>
      <c r="G72" s="49"/>
      <c r="H72" s="59"/>
      <c r="I72" s="61"/>
      <c r="J72" s="59"/>
      <c r="K72" s="61"/>
      <c r="L72" s="59"/>
      <c r="M72" s="59"/>
    </row>
    <row r="73" spans="1:13" ht="13.5">
      <c r="A73" s="11"/>
      <c r="B73" s="34"/>
      <c r="C73" s="35" t="s">
        <v>94</v>
      </c>
      <c r="D73" s="58" t="s">
        <v>33</v>
      </c>
      <c r="E73" s="58">
        <v>0.0084</v>
      </c>
      <c r="F73" s="59">
        <f>F67*E73</f>
        <v>3.8219999999999996</v>
      </c>
      <c r="G73" s="49"/>
      <c r="H73" s="59"/>
      <c r="I73" s="61"/>
      <c r="J73" s="59"/>
      <c r="K73" s="61"/>
      <c r="L73" s="59"/>
      <c r="M73" s="59"/>
    </row>
    <row r="74" spans="1:13" ht="13.5">
      <c r="A74" s="11"/>
      <c r="B74" s="34"/>
      <c r="C74" s="35" t="s">
        <v>95</v>
      </c>
      <c r="D74" s="58" t="s">
        <v>33</v>
      </c>
      <c r="E74" s="58">
        <v>0.0256</v>
      </c>
      <c r="F74" s="59">
        <f>F67*E74</f>
        <v>11.648</v>
      </c>
      <c r="G74" s="49"/>
      <c r="H74" s="59"/>
      <c r="I74" s="61"/>
      <c r="J74" s="59"/>
      <c r="K74" s="61"/>
      <c r="L74" s="59"/>
      <c r="M74" s="59"/>
    </row>
    <row r="75" spans="1:13" ht="13.5">
      <c r="A75" s="11"/>
      <c r="B75" s="34"/>
      <c r="C75" s="35" t="s">
        <v>45</v>
      </c>
      <c r="D75" s="58" t="s">
        <v>33</v>
      </c>
      <c r="E75" s="58">
        <v>0.0026</v>
      </c>
      <c r="F75" s="59">
        <f>F67*E75</f>
        <v>1.183</v>
      </c>
      <c r="G75" s="49"/>
      <c r="H75" s="59"/>
      <c r="I75" s="61"/>
      <c r="J75" s="59"/>
      <c r="K75" s="61"/>
      <c r="L75" s="59"/>
      <c r="M75" s="59"/>
    </row>
    <row r="76" spans="1:13" ht="13.5">
      <c r="A76" s="11"/>
      <c r="B76" s="34"/>
      <c r="C76" s="35" t="s">
        <v>18</v>
      </c>
      <c r="D76" s="58" t="s">
        <v>1</v>
      </c>
      <c r="E76" s="58">
        <v>0.39</v>
      </c>
      <c r="F76" s="59">
        <f>F67*E76</f>
        <v>177.45000000000002</v>
      </c>
      <c r="G76" s="61"/>
      <c r="H76" s="59"/>
      <c r="I76" s="61"/>
      <c r="J76" s="59"/>
      <c r="K76" s="61"/>
      <c r="L76" s="59"/>
      <c r="M76" s="59"/>
    </row>
    <row r="77" spans="1:13" ht="13.5">
      <c r="A77" s="11"/>
      <c r="B77" s="34"/>
      <c r="C77" s="60" t="s">
        <v>411</v>
      </c>
      <c r="D77" s="58" t="s">
        <v>34</v>
      </c>
      <c r="E77" s="58"/>
      <c r="F77" s="59">
        <v>51.1</v>
      </c>
      <c r="G77" s="49"/>
      <c r="H77" s="59"/>
      <c r="I77" s="61"/>
      <c r="J77" s="59"/>
      <c r="K77" s="61"/>
      <c r="L77" s="59"/>
      <c r="M77" s="59"/>
    </row>
    <row r="78" spans="1:13" ht="40.5">
      <c r="A78" s="53">
        <v>2</v>
      </c>
      <c r="B78" s="128" t="s">
        <v>379</v>
      </c>
      <c r="C78" s="63" t="s">
        <v>413</v>
      </c>
      <c r="D78" s="53" t="s">
        <v>33</v>
      </c>
      <c r="E78" s="53"/>
      <c r="F78" s="64">
        <v>172</v>
      </c>
      <c r="G78" s="53"/>
      <c r="H78" s="64"/>
      <c r="I78" s="65"/>
      <c r="J78" s="64"/>
      <c r="K78" s="65"/>
      <c r="L78" s="64"/>
      <c r="M78" s="64"/>
    </row>
    <row r="79" spans="1:13" ht="13.5">
      <c r="A79" s="11"/>
      <c r="B79" s="34"/>
      <c r="C79" s="35" t="s">
        <v>15</v>
      </c>
      <c r="D79" s="58" t="s">
        <v>16</v>
      </c>
      <c r="E79" s="58">
        <v>14.7</v>
      </c>
      <c r="F79" s="59">
        <f>F78*E79</f>
        <v>2528.4</v>
      </c>
      <c r="G79" s="49"/>
      <c r="H79" s="59"/>
      <c r="I79" s="61"/>
      <c r="J79" s="59"/>
      <c r="K79" s="61"/>
      <c r="L79" s="59"/>
      <c r="M79" s="59"/>
    </row>
    <row r="80" spans="1:13" ht="13.5">
      <c r="A80" s="11"/>
      <c r="B80" s="34"/>
      <c r="C80" s="35" t="s">
        <v>48</v>
      </c>
      <c r="D80" s="58" t="s">
        <v>1</v>
      </c>
      <c r="E80" s="58">
        <v>1.21</v>
      </c>
      <c r="F80" s="59">
        <f>F78*E80</f>
        <v>208.12</v>
      </c>
      <c r="G80" s="49"/>
      <c r="H80" s="59"/>
      <c r="I80" s="61"/>
      <c r="J80" s="59"/>
      <c r="K80" s="61"/>
      <c r="L80" s="59"/>
      <c r="M80" s="59"/>
    </row>
    <row r="81" spans="1:13" ht="13.5">
      <c r="A81" s="11"/>
      <c r="B81" s="34"/>
      <c r="C81" s="35" t="s">
        <v>17</v>
      </c>
      <c r="D81" s="58"/>
      <c r="E81" s="58"/>
      <c r="F81" s="59">
        <f>E81*2353</f>
        <v>0</v>
      </c>
      <c r="G81" s="49"/>
      <c r="H81" s="59"/>
      <c r="I81" s="61"/>
      <c r="J81" s="59"/>
      <c r="K81" s="61"/>
      <c r="L81" s="59"/>
      <c r="M81" s="59"/>
    </row>
    <row r="82" spans="1:13" ht="13.5">
      <c r="A82" s="11"/>
      <c r="B82" s="34"/>
      <c r="C82" s="35" t="s">
        <v>415</v>
      </c>
      <c r="D82" s="58" t="s">
        <v>33</v>
      </c>
      <c r="E82" s="58">
        <v>1</v>
      </c>
      <c r="F82" s="59">
        <f>F78*E82</f>
        <v>172</v>
      </c>
      <c r="G82" s="49"/>
      <c r="H82" s="59"/>
      <c r="I82" s="61"/>
      <c r="J82" s="59"/>
      <c r="K82" s="61"/>
      <c r="L82" s="59"/>
      <c r="M82" s="59"/>
    </row>
    <row r="83" spans="1:13" ht="13.5">
      <c r="A83" s="11"/>
      <c r="B83" s="34"/>
      <c r="C83" s="35" t="s">
        <v>84</v>
      </c>
      <c r="D83" s="58" t="s">
        <v>42</v>
      </c>
      <c r="E83" s="58">
        <v>2.46</v>
      </c>
      <c r="F83" s="59">
        <f>F78*E83</f>
        <v>423.12</v>
      </c>
      <c r="G83" s="49"/>
      <c r="H83" s="59"/>
      <c r="I83" s="61"/>
      <c r="J83" s="59"/>
      <c r="K83" s="61"/>
      <c r="L83" s="59"/>
      <c r="M83" s="59"/>
    </row>
    <row r="84" spans="1:13" ht="13.5">
      <c r="A84" s="11"/>
      <c r="B84" s="34"/>
      <c r="C84" s="35" t="s">
        <v>95</v>
      </c>
      <c r="D84" s="58" t="s">
        <v>33</v>
      </c>
      <c r="E84" s="58">
        <v>0.016</v>
      </c>
      <c r="F84" s="59">
        <f>F78*E84</f>
        <v>2.7520000000000002</v>
      </c>
      <c r="G84" s="49"/>
      <c r="H84" s="59"/>
      <c r="I84" s="61"/>
      <c r="J84" s="59"/>
      <c r="K84" s="61"/>
      <c r="L84" s="59"/>
      <c r="M84" s="59"/>
    </row>
    <row r="85" spans="1:13" ht="13.5">
      <c r="A85" s="11"/>
      <c r="B85" s="34"/>
      <c r="C85" s="35" t="s">
        <v>45</v>
      </c>
      <c r="D85" s="58" t="s">
        <v>33</v>
      </c>
      <c r="E85" s="58">
        <v>0.007</v>
      </c>
      <c r="F85" s="59">
        <f>F78*E85</f>
        <v>1.204</v>
      </c>
      <c r="G85" s="49"/>
      <c r="H85" s="59"/>
      <c r="I85" s="61"/>
      <c r="J85" s="59"/>
      <c r="K85" s="61"/>
      <c r="L85" s="59"/>
      <c r="M85" s="59"/>
    </row>
    <row r="86" spans="1:13" ht="13.5">
      <c r="A86" s="11"/>
      <c r="B86" s="34"/>
      <c r="C86" s="35" t="s">
        <v>93</v>
      </c>
      <c r="D86" s="58" t="s">
        <v>52</v>
      </c>
      <c r="E86" s="58">
        <v>3.3</v>
      </c>
      <c r="F86" s="59">
        <f>F78*E86</f>
        <v>567.6</v>
      </c>
      <c r="G86" s="49"/>
      <c r="H86" s="59"/>
      <c r="I86" s="61"/>
      <c r="J86" s="59"/>
      <c r="K86" s="61"/>
      <c r="L86" s="59"/>
      <c r="M86" s="59"/>
    </row>
    <row r="87" spans="1:13" ht="13.5">
      <c r="A87" s="11"/>
      <c r="B87" s="34"/>
      <c r="C87" s="35" t="s">
        <v>18</v>
      </c>
      <c r="D87" s="58" t="s">
        <v>1</v>
      </c>
      <c r="E87" s="58">
        <v>0.9</v>
      </c>
      <c r="F87" s="59">
        <f>F78*E87</f>
        <v>154.8</v>
      </c>
      <c r="G87" s="61"/>
      <c r="H87" s="59"/>
      <c r="I87" s="61"/>
      <c r="J87" s="59"/>
      <c r="K87" s="61"/>
      <c r="L87" s="59"/>
      <c r="M87" s="59"/>
    </row>
    <row r="88" spans="1:13" ht="13.5">
      <c r="A88" s="11"/>
      <c r="B88" s="272"/>
      <c r="C88" s="60" t="s">
        <v>412</v>
      </c>
      <c r="D88" s="58" t="s">
        <v>34</v>
      </c>
      <c r="E88" s="58"/>
      <c r="F88" s="59">
        <v>26.2</v>
      </c>
      <c r="G88" s="49"/>
      <c r="H88" s="59"/>
      <c r="I88" s="61"/>
      <c r="J88" s="59"/>
      <c r="K88" s="61"/>
      <c r="L88" s="59"/>
      <c r="M88" s="59"/>
    </row>
    <row r="89" spans="1:13" ht="54">
      <c r="A89" s="53">
        <v>3</v>
      </c>
      <c r="B89" s="128" t="s">
        <v>379</v>
      </c>
      <c r="C89" s="63" t="s">
        <v>459</v>
      </c>
      <c r="D89" s="53" t="s">
        <v>33</v>
      </c>
      <c r="E89" s="53"/>
      <c r="F89" s="64">
        <v>47</v>
      </c>
      <c r="G89" s="53"/>
      <c r="H89" s="64"/>
      <c r="I89" s="65"/>
      <c r="J89" s="64"/>
      <c r="K89" s="65"/>
      <c r="L89" s="64"/>
      <c r="M89" s="64"/>
    </row>
    <row r="90" spans="1:13" ht="13.5">
      <c r="A90" s="11"/>
      <c r="B90" s="34"/>
      <c r="C90" s="35" t="s">
        <v>15</v>
      </c>
      <c r="D90" s="58" t="s">
        <v>16</v>
      </c>
      <c r="E90" s="58">
        <v>14.7</v>
      </c>
      <c r="F90" s="59">
        <f>F89*E90</f>
        <v>690.9</v>
      </c>
      <c r="G90" s="49"/>
      <c r="H90" s="59"/>
      <c r="I90" s="61"/>
      <c r="J90" s="59"/>
      <c r="K90" s="61"/>
      <c r="L90" s="59"/>
      <c r="M90" s="59"/>
    </row>
    <row r="91" spans="1:13" ht="13.5">
      <c r="A91" s="11"/>
      <c r="B91" s="34"/>
      <c r="C91" s="35" t="s">
        <v>48</v>
      </c>
      <c r="D91" s="58" t="s">
        <v>1</v>
      </c>
      <c r="E91" s="58">
        <v>1.21</v>
      </c>
      <c r="F91" s="59">
        <f>F89*E91</f>
        <v>56.87</v>
      </c>
      <c r="G91" s="49"/>
      <c r="H91" s="59"/>
      <c r="I91" s="61"/>
      <c r="J91" s="59"/>
      <c r="K91" s="61"/>
      <c r="L91" s="59"/>
      <c r="M91" s="59"/>
    </row>
    <row r="92" spans="1:13" ht="13.5">
      <c r="A92" s="11"/>
      <c r="B92" s="34"/>
      <c r="C92" s="35" t="s">
        <v>17</v>
      </c>
      <c r="D92" s="58"/>
      <c r="E92" s="58"/>
      <c r="F92" s="59">
        <f>E92*2353</f>
        <v>0</v>
      </c>
      <c r="G92" s="49"/>
      <c r="H92" s="59"/>
      <c r="I92" s="61"/>
      <c r="J92" s="59"/>
      <c r="K92" s="61"/>
      <c r="L92" s="59"/>
      <c r="M92" s="59"/>
    </row>
    <row r="93" spans="1:13" ht="13.5">
      <c r="A93" s="11"/>
      <c r="B93" s="34"/>
      <c r="C93" s="35" t="s">
        <v>415</v>
      </c>
      <c r="D93" s="58" t="s">
        <v>33</v>
      </c>
      <c r="E93" s="58">
        <v>1</v>
      </c>
      <c r="F93" s="59">
        <f>F89*E93</f>
        <v>47</v>
      </c>
      <c r="G93" s="49"/>
      <c r="H93" s="59"/>
      <c r="I93" s="61"/>
      <c r="J93" s="59"/>
      <c r="K93" s="61"/>
      <c r="L93" s="59"/>
      <c r="M93" s="59"/>
    </row>
    <row r="94" spans="1:13" ht="13.5">
      <c r="A94" s="11"/>
      <c r="B94" s="34"/>
      <c r="C94" s="35" t="s">
        <v>84</v>
      </c>
      <c r="D94" s="58" t="s">
        <v>42</v>
      </c>
      <c r="E94" s="58">
        <v>2.46</v>
      </c>
      <c r="F94" s="59">
        <f>F89*E94</f>
        <v>115.62</v>
      </c>
      <c r="G94" s="49"/>
      <c r="H94" s="59"/>
      <c r="I94" s="61"/>
      <c r="J94" s="59"/>
      <c r="K94" s="61"/>
      <c r="L94" s="59"/>
      <c r="M94" s="59"/>
    </row>
    <row r="95" spans="1:13" ht="13.5">
      <c r="A95" s="11"/>
      <c r="B95" s="34"/>
      <c r="C95" s="35" t="s">
        <v>95</v>
      </c>
      <c r="D95" s="58" t="s">
        <v>33</v>
      </c>
      <c r="E95" s="58">
        <v>0.016</v>
      </c>
      <c r="F95" s="59">
        <f>F89*E95</f>
        <v>0.752</v>
      </c>
      <c r="G95" s="49"/>
      <c r="H95" s="59"/>
      <c r="I95" s="61"/>
      <c r="J95" s="59"/>
      <c r="K95" s="61"/>
      <c r="L95" s="59"/>
      <c r="M95" s="59"/>
    </row>
    <row r="96" spans="1:13" ht="13.5">
      <c r="A96" s="11"/>
      <c r="B96" s="34"/>
      <c r="C96" s="35" t="s">
        <v>45</v>
      </c>
      <c r="D96" s="58" t="s">
        <v>33</v>
      </c>
      <c r="E96" s="58">
        <v>0.007</v>
      </c>
      <c r="F96" s="59">
        <f>F89*E96</f>
        <v>0.329</v>
      </c>
      <c r="G96" s="49"/>
      <c r="H96" s="59"/>
      <c r="I96" s="61"/>
      <c r="J96" s="59"/>
      <c r="K96" s="61"/>
      <c r="L96" s="59"/>
      <c r="M96" s="59"/>
    </row>
    <row r="97" spans="1:13" ht="13.5">
      <c r="A97" s="11"/>
      <c r="B97" s="34"/>
      <c r="C97" s="35" t="s">
        <v>93</v>
      </c>
      <c r="D97" s="58" t="s">
        <v>52</v>
      </c>
      <c r="E97" s="58">
        <v>3.3</v>
      </c>
      <c r="F97" s="59">
        <f>F89*E97</f>
        <v>155.1</v>
      </c>
      <c r="G97" s="49"/>
      <c r="H97" s="59"/>
      <c r="I97" s="61"/>
      <c r="J97" s="59"/>
      <c r="K97" s="61"/>
      <c r="L97" s="59"/>
      <c r="M97" s="59"/>
    </row>
    <row r="98" spans="1:13" ht="13.5">
      <c r="A98" s="11"/>
      <c r="B98" s="34"/>
      <c r="C98" s="35" t="s">
        <v>18</v>
      </c>
      <c r="D98" s="58" t="s">
        <v>1</v>
      </c>
      <c r="E98" s="58">
        <v>0.9</v>
      </c>
      <c r="F98" s="59">
        <f>F89*E98</f>
        <v>42.300000000000004</v>
      </c>
      <c r="G98" s="61"/>
      <c r="H98" s="59"/>
      <c r="I98" s="61"/>
      <c r="J98" s="59"/>
      <c r="K98" s="61"/>
      <c r="L98" s="59"/>
      <c r="M98" s="59"/>
    </row>
    <row r="99" spans="1:13" ht="13.5">
      <c r="A99" s="11"/>
      <c r="B99" s="272"/>
      <c r="C99" s="60" t="s">
        <v>412</v>
      </c>
      <c r="D99" s="58" t="s">
        <v>34</v>
      </c>
      <c r="E99" s="58"/>
      <c r="F99" s="59">
        <v>4.7</v>
      </c>
      <c r="G99" s="49"/>
      <c r="H99" s="59"/>
      <c r="I99" s="61"/>
      <c r="J99" s="59"/>
      <c r="K99" s="61"/>
      <c r="L99" s="59"/>
      <c r="M99" s="59"/>
    </row>
    <row r="100" spans="1:13" ht="54">
      <c r="A100" s="53">
        <v>4</v>
      </c>
      <c r="B100" s="128" t="s">
        <v>379</v>
      </c>
      <c r="C100" s="63" t="s">
        <v>414</v>
      </c>
      <c r="D100" s="53" t="s">
        <v>33</v>
      </c>
      <c r="E100" s="53"/>
      <c r="F100" s="64">
        <v>81</v>
      </c>
      <c r="G100" s="53"/>
      <c r="H100" s="64"/>
      <c r="I100" s="65"/>
      <c r="J100" s="64"/>
      <c r="K100" s="65"/>
      <c r="L100" s="64"/>
      <c r="M100" s="64"/>
    </row>
    <row r="101" spans="1:13" ht="13.5">
      <c r="A101" s="11"/>
      <c r="B101" s="34"/>
      <c r="C101" s="35" t="s">
        <v>15</v>
      </c>
      <c r="D101" s="58" t="s">
        <v>16</v>
      </c>
      <c r="E101" s="58">
        <v>14.7</v>
      </c>
      <c r="F101" s="59">
        <f>F100*E101</f>
        <v>1190.7</v>
      </c>
      <c r="G101" s="49"/>
      <c r="H101" s="59"/>
      <c r="I101" s="61"/>
      <c r="J101" s="59"/>
      <c r="K101" s="61"/>
      <c r="L101" s="59"/>
      <c r="M101" s="59"/>
    </row>
    <row r="102" spans="1:13" ht="13.5">
      <c r="A102" s="11"/>
      <c r="B102" s="34"/>
      <c r="C102" s="35" t="s">
        <v>48</v>
      </c>
      <c r="D102" s="58" t="s">
        <v>1</v>
      </c>
      <c r="E102" s="58">
        <v>1.21</v>
      </c>
      <c r="F102" s="59">
        <f>F100*E102</f>
        <v>98.00999999999999</v>
      </c>
      <c r="G102" s="49"/>
      <c r="H102" s="59"/>
      <c r="I102" s="61"/>
      <c r="J102" s="59"/>
      <c r="K102" s="61"/>
      <c r="L102" s="59"/>
      <c r="M102" s="59"/>
    </row>
    <row r="103" spans="1:13" ht="13.5">
      <c r="A103" s="11"/>
      <c r="B103" s="34"/>
      <c r="C103" s="35" t="s">
        <v>17</v>
      </c>
      <c r="D103" s="58"/>
      <c r="E103" s="58"/>
      <c r="F103" s="59">
        <f>E103*2353</f>
        <v>0</v>
      </c>
      <c r="G103" s="49"/>
      <c r="H103" s="59"/>
      <c r="I103" s="61"/>
      <c r="J103" s="59"/>
      <c r="K103" s="61"/>
      <c r="L103" s="59"/>
      <c r="M103" s="59"/>
    </row>
    <row r="104" spans="1:13" ht="13.5">
      <c r="A104" s="11"/>
      <c r="B104" s="34"/>
      <c r="C104" s="35" t="s">
        <v>415</v>
      </c>
      <c r="D104" s="58" t="s">
        <v>33</v>
      </c>
      <c r="E104" s="58">
        <v>1</v>
      </c>
      <c r="F104" s="59">
        <f>F100*E104</f>
        <v>81</v>
      </c>
      <c r="G104" s="49"/>
      <c r="H104" s="59"/>
      <c r="I104" s="61"/>
      <c r="J104" s="59"/>
      <c r="K104" s="61"/>
      <c r="L104" s="59"/>
      <c r="M104" s="59"/>
    </row>
    <row r="105" spans="1:13" ht="13.5">
      <c r="A105" s="11"/>
      <c r="B105" s="34"/>
      <c r="C105" s="35" t="s">
        <v>84</v>
      </c>
      <c r="D105" s="58" t="s">
        <v>42</v>
      </c>
      <c r="E105" s="58">
        <v>2.46</v>
      </c>
      <c r="F105" s="59">
        <f>F100*E105</f>
        <v>199.26</v>
      </c>
      <c r="G105" s="49"/>
      <c r="H105" s="59"/>
      <c r="I105" s="61"/>
      <c r="J105" s="59"/>
      <c r="K105" s="61"/>
      <c r="L105" s="59"/>
      <c r="M105" s="59"/>
    </row>
    <row r="106" spans="1:13" ht="13.5">
      <c r="A106" s="11"/>
      <c r="B106" s="34"/>
      <c r="C106" s="35" t="s">
        <v>95</v>
      </c>
      <c r="D106" s="58" t="s">
        <v>33</v>
      </c>
      <c r="E106" s="58">
        <v>0.016</v>
      </c>
      <c r="F106" s="59">
        <f>F100*E106</f>
        <v>1.296</v>
      </c>
      <c r="G106" s="49"/>
      <c r="H106" s="59"/>
      <c r="I106" s="61"/>
      <c r="J106" s="59"/>
      <c r="K106" s="61"/>
      <c r="L106" s="59"/>
      <c r="M106" s="59"/>
    </row>
    <row r="107" spans="1:13" ht="13.5">
      <c r="A107" s="11"/>
      <c r="B107" s="34"/>
      <c r="C107" s="35" t="s">
        <v>45</v>
      </c>
      <c r="D107" s="58" t="s">
        <v>33</v>
      </c>
      <c r="E107" s="58">
        <v>0.007</v>
      </c>
      <c r="F107" s="59">
        <f>F100*E107</f>
        <v>0.5670000000000001</v>
      </c>
      <c r="G107" s="49"/>
      <c r="H107" s="59"/>
      <c r="I107" s="61"/>
      <c r="J107" s="59"/>
      <c r="K107" s="61"/>
      <c r="L107" s="59"/>
      <c r="M107" s="59"/>
    </row>
    <row r="108" spans="1:13" ht="13.5">
      <c r="A108" s="11"/>
      <c r="B108" s="34"/>
      <c r="C108" s="35" t="s">
        <v>93</v>
      </c>
      <c r="D108" s="58" t="s">
        <v>52</v>
      </c>
      <c r="E108" s="58">
        <v>3.3</v>
      </c>
      <c r="F108" s="59">
        <f>F100*E108</f>
        <v>267.3</v>
      </c>
      <c r="G108" s="49"/>
      <c r="H108" s="59"/>
      <c r="I108" s="61"/>
      <c r="J108" s="59"/>
      <c r="K108" s="61"/>
      <c r="L108" s="59"/>
      <c r="M108" s="59"/>
    </row>
    <row r="109" spans="1:13" ht="13.5">
      <c r="A109" s="11"/>
      <c r="B109" s="34"/>
      <c r="C109" s="35" t="s">
        <v>18</v>
      </c>
      <c r="D109" s="58" t="s">
        <v>1</v>
      </c>
      <c r="E109" s="58">
        <v>0.9</v>
      </c>
      <c r="F109" s="59">
        <f>F100*E109</f>
        <v>72.9</v>
      </c>
      <c r="G109" s="61"/>
      <c r="H109" s="59"/>
      <c r="I109" s="61"/>
      <c r="J109" s="59"/>
      <c r="K109" s="61"/>
      <c r="L109" s="59"/>
      <c r="M109" s="59"/>
    </row>
    <row r="110" spans="1:13" ht="13.5">
      <c r="A110" s="11"/>
      <c r="B110" s="272"/>
      <c r="C110" s="60" t="s">
        <v>412</v>
      </c>
      <c r="D110" s="58" t="s">
        <v>34</v>
      </c>
      <c r="E110" s="58"/>
      <c r="F110" s="59">
        <v>5.4</v>
      </c>
      <c r="G110" s="49"/>
      <c r="H110" s="59"/>
      <c r="I110" s="61"/>
      <c r="J110" s="59"/>
      <c r="K110" s="61"/>
      <c r="L110" s="59"/>
      <c r="M110" s="59"/>
    </row>
    <row r="111" spans="1:13" ht="28.5">
      <c r="A111" s="42"/>
      <c r="B111" s="34"/>
      <c r="C111" s="281" t="s">
        <v>384</v>
      </c>
      <c r="D111" s="11"/>
      <c r="E111" s="11"/>
      <c r="F111" s="8"/>
      <c r="G111" s="9"/>
      <c r="H111" s="8"/>
      <c r="I111" s="9"/>
      <c r="J111" s="8"/>
      <c r="K111" s="9"/>
      <c r="L111" s="8"/>
      <c r="M111" s="8"/>
    </row>
    <row r="112" spans="1:13" ht="27">
      <c r="A112" s="53">
        <v>1</v>
      </c>
      <c r="B112" s="128" t="s">
        <v>245</v>
      </c>
      <c r="C112" s="63" t="s">
        <v>246</v>
      </c>
      <c r="D112" s="53" t="s">
        <v>42</v>
      </c>
      <c r="E112" s="53"/>
      <c r="F112" s="65">
        <v>300</v>
      </c>
      <c r="G112" s="53"/>
      <c r="H112" s="64"/>
      <c r="I112" s="65"/>
      <c r="J112" s="64"/>
      <c r="K112" s="65"/>
      <c r="L112" s="64"/>
      <c r="M112" s="64"/>
    </row>
    <row r="113" spans="1:13" ht="13.5">
      <c r="A113" s="11"/>
      <c r="B113" s="34"/>
      <c r="C113" s="35" t="s">
        <v>15</v>
      </c>
      <c r="D113" s="58" t="s">
        <v>16</v>
      </c>
      <c r="E113" s="58">
        <v>0.738</v>
      </c>
      <c r="F113" s="59">
        <f>F112*E113</f>
        <v>221.4</v>
      </c>
      <c r="G113" s="49"/>
      <c r="H113" s="59"/>
      <c r="I113" s="61"/>
      <c r="J113" s="59"/>
      <c r="K113" s="61"/>
      <c r="L113" s="59"/>
      <c r="M113" s="59"/>
    </row>
    <row r="114" spans="1:13" ht="13.5">
      <c r="A114" s="11"/>
      <c r="B114" s="34"/>
      <c r="C114" s="35" t="s">
        <v>48</v>
      </c>
      <c r="D114" s="58" t="s">
        <v>1</v>
      </c>
      <c r="E114" s="58">
        <v>0.0069</v>
      </c>
      <c r="F114" s="59">
        <f>F112*E114</f>
        <v>2.07</v>
      </c>
      <c r="G114" s="49"/>
      <c r="H114" s="59"/>
      <c r="I114" s="61"/>
      <c r="J114" s="59"/>
      <c r="K114" s="61"/>
      <c r="L114" s="59"/>
      <c r="M114" s="59"/>
    </row>
    <row r="115" spans="1:13" ht="13.5">
      <c r="A115" s="11"/>
      <c r="B115" s="34"/>
      <c r="C115" s="35" t="s">
        <v>17</v>
      </c>
      <c r="D115" s="58"/>
      <c r="E115" s="58"/>
      <c r="F115" s="59">
        <f>E115*2353</f>
        <v>0</v>
      </c>
      <c r="G115" s="49"/>
      <c r="H115" s="59"/>
      <c r="I115" s="61"/>
      <c r="J115" s="59"/>
      <c r="K115" s="61"/>
      <c r="L115" s="59"/>
      <c r="M115" s="59"/>
    </row>
    <row r="116" spans="1:13" ht="13.5">
      <c r="A116" s="11"/>
      <c r="B116" s="34"/>
      <c r="C116" s="35" t="s">
        <v>201</v>
      </c>
      <c r="D116" s="58" t="s">
        <v>34</v>
      </c>
      <c r="E116" s="58">
        <v>0.00029</v>
      </c>
      <c r="F116" s="59">
        <f>F112*E116</f>
        <v>0.087</v>
      </c>
      <c r="G116" s="49"/>
      <c r="H116" s="59"/>
      <c r="I116" s="61"/>
      <c r="J116" s="59"/>
      <c r="K116" s="61"/>
      <c r="L116" s="59"/>
      <c r="M116" s="59"/>
    </row>
    <row r="117" spans="1:13" ht="13.5">
      <c r="A117" s="11"/>
      <c r="B117" s="34"/>
      <c r="C117" s="35" t="s">
        <v>202</v>
      </c>
      <c r="D117" s="58" t="s">
        <v>33</v>
      </c>
      <c r="E117" s="58">
        <v>8E-05</v>
      </c>
      <c r="F117" s="59">
        <f>F112*E117</f>
        <v>0.024</v>
      </c>
      <c r="G117" s="49"/>
      <c r="H117" s="59"/>
      <c r="I117" s="61"/>
      <c r="J117" s="59"/>
      <c r="K117" s="61"/>
      <c r="L117" s="59"/>
      <c r="M117" s="59"/>
    </row>
    <row r="118" spans="1:13" ht="13.5">
      <c r="A118" s="11"/>
      <c r="B118" s="34"/>
      <c r="C118" s="35" t="s">
        <v>203</v>
      </c>
      <c r="D118" s="58" t="s">
        <v>42</v>
      </c>
      <c r="E118" s="58">
        <v>0.055</v>
      </c>
      <c r="F118" s="59">
        <f>F112*E118</f>
        <v>16.5</v>
      </c>
      <c r="G118" s="49"/>
      <c r="H118" s="59"/>
      <c r="I118" s="61"/>
      <c r="J118" s="59"/>
      <c r="K118" s="61"/>
      <c r="L118" s="59"/>
      <c r="M118" s="59"/>
    </row>
    <row r="119" spans="1:13" ht="40.5">
      <c r="A119" s="53">
        <v>6</v>
      </c>
      <c r="B119" s="128" t="s">
        <v>198</v>
      </c>
      <c r="C119" s="63" t="s">
        <v>466</v>
      </c>
      <c r="D119" s="53" t="s">
        <v>33</v>
      </c>
      <c r="E119" s="53"/>
      <c r="F119" s="65">
        <v>80</v>
      </c>
      <c r="G119" s="53"/>
      <c r="H119" s="64"/>
      <c r="I119" s="65"/>
      <c r="J119" s="64"/>
      <c r="K119" s="65"/>
      <c r="L119" s="64"/>
      <c r="M119" s="64"/>
    </row>
    <row r="120" spans="1:13" ht="13.5">
      <c r="A120" s="11"/>
      <c r="B120" s="39" t="s">
        <v>467</v>
      </c>
      <c r="C120" s="35" t="s">
        <v>15</v>
      </c>
      <c r="D120" s="49" t="s">
        <v>33</v>
      </c>
      <c r="E120" s="58">
        <v>1</v>
      </c>
      <c r="F120" s="59">
        <f>F119*E120</f>
        <v>80</v>
      </c>
      <c r="G120" s="49"/>
      <c r="H120" s="59"/>
      <c r="I120" s="61"/>
      <c r="J120" s="59"/>
      <c r="K120" s="61"/>
      <c r="L120" s="59"/>
      <c r="M120" s="59"/>
    </row>
    <row r="121" spans="1:13" ht="13.5">
      <c r="A121" s="11"/>
      <c r="B121" s="34"/>
      <c r="C121" s="35" t="s">
        <v>48</v>
      </c>
      <c r="D121" s="58" t="s">
        <v>1</v>
      </c>
      <c r="E121" s="58">
        <v>0.92</v>
      </c>
      <c r="F121" s="59">
        <f>F119*E121</f>
        <v>73.60000000000001</v>
      </c>
      <c r="G121" s="49"/>
      <c r="H121" s="59"/>
      <c r="I121" s="61"/>
      <c r="J121" s="59"/>
      <c r="K121" s="61"/>
      <c r="L121" s="59"/>
      <c r="M121" s="59"/>
    </row>
    <row r="122" spans="1:13" ht="13.5">
      <c r="A122" s="11"/>
      <c r="B122" s="34"/>
      <c r="C122" s="35" t="s">
        <v>17</v>
      </c>
      <c r="D122" s="58"/>
      <c r="E122" s="58"/>
      <c r="F122" s="59">
        <f>E122*2353</f>
        <v>0</v>
      </c>
      <c r="G122" s="49"/>
      <c r="H122" s="59"/>
      <c r="I122" s="61"/>
      <c r="J122" s="59"/>
      <c r="K122" s="61"/>
      <c r="L122" s="59"/>
      <c r="M122" s="59"/>
    </row>
    <row r="123" spans="1:13" ht="13.5">
      <c r="A123" s="11"/>
      <c r="B123" s="34"/>
      <c r="C123" s="35" t="s">
        <v>199</v>
      </c>
      <c r="D123" s="58" t="s">
        <v>33</v>
      </c>
      <c r="E123" s="58">
        <v>0.11</v>
      </c>
      <c r="F123" s="59">
        <f>F119*E123</f>
        <v>8.8</v>
      </c>
      <c r="G123" s="49"/>
      <c r="H123" s="59"/>
      <c r="I123" s="61"/>
      <c r="J123" s="59"/>
      <c r="K123" s="61"/>
      <c r="L123" s="59"/>
      <c r="M123" s="59"/>
    </row>
    <row r="124" spans="1:13" ht="13.5">
      <c r="A124" s="11"/>
      <c r="B124" s="34"/>
      <c r="C124" s="35" t="s">
        <v>468</v>
      </c>
      <c r="D124" s="58" t="s">
        <v>53</v>
      </c>
      <c r="E124" s="58">
        <v>125</v>
      </c>
      <c r="F124" s="59">
        <f>F119*E124</f>
        <v>10000</v>
      </c>
      <c r="G124" s="49"/>
      <c r="H124" s="59"/>
      <c r="I124" s="61"/>
      <c r="J124" s="59"/>
      <c r="K124" s="61"/>
      <c r="L124" s="59"/>
      <c r="M124" s="59"/>
    </row>
    <row r="125" spans="1:13" ht="13.5">
      <c r="A125" s="11"/>
      <c r="B125" s="34"/>
      <c r="C125" s="35" t="s">
        <v>18</v>
      </c>
      <c r="D125" s="58" t="s">
        <v>1</v>
      </c>
      <c r="E125" s="58">
        <v>0.16</v>
      </c>
      <c r="F125" s="59">
        <f>F119*E125</f>
        <v>12.8</v>
      </c>
      <c r="G125" s="61"/>
      <c r="H125" s="59"/>
      <c r="I125" s="61"/>
      <c r="J125" s="59"/>
      <c r="K125" s="61"/>
      <c r="L125" s="59"/>
      <c r="M125" s="59"/>
    </row>
    <row r="126" spans="1:13" ht="54">
      <c r="A126" s="53">
        <v>2</v>
      </c>
      <c r="B126" s="128" t="s">
        <v>198</v>
      </c>
      <c r="C126" s="63" t="s">
        <v>401</v>
      </c>
      <c r="D126" s="53" t="s">
        <v>33</v>
      </c>
      <c r="E126" s="53"/>
      <c r="F126" s="65">
        <v>2120</v>
      </c>
      <c r="G126" s="53"/>
      <c r="H126" s="64"/>
      <c r="I126" s="65"/>
      <c r="J126" s="64"/>
      <c r="K126" s="65"/>
      <c r="L126" s="64"/>
      <c r="M126" s="64"/>
    </row>
    <row r="127" spans="1:13" ht="13.5">
      <c r="A127" s="11"/>
      <c r="B127" s="34"/>
      <c r="C127" s="35" t="s">
        <v>15</v>
      </c>
      <c r="D127" s="49" t="s">
        <v>33</v>
      </c>
      <c r="E127" s="58">
        <v>1</v>
      </c>
      <c r="F127" s="59">
        <f>F126*E127</f>
        <v>2120</v>
      </c>
      <c r="G127" s="49"/>
      <c r="H127" s="59"/>
      <c r="I127" s="61"/>
      <c r="J127" s="59"/>
      <c r="K127" s="61"/>
      <c r="L127" s="59"/>
      <c r="M127" s="59"/>
    </row>
    <row r="128" spans="1:13" ht="13.5">
      <c r="A128" s="11"/>
      <c r="B128" s="34"/>
      <c r="C128" s="35" t="s">
        <v>48</v>
      </c>
      <c r="D128" s="58" t="s">
        <v>1</v>
      </c>
      <c r="E128" s="58">
        <v>0.92</v>
      </c>
      <c r="F128" s="59">
        <f>F126*E128</f>
        <v>1950.4</v>
      </c>
      <c r="G128" s="49"/>
      <c r="H128" s="59"/>
      <c r="I128" s="61"/>
      <c r="J128" s="59"/>
      <c r="K128" s="61"/>
      <c r="L128" s="59"/>
      <c r="M128" s="59"/>
    </row>
    <row r="129" spans="1:13" ht="13.5">
      <c r="A129" s="11"/>
      <c r="B129" s="34"/>
      <c r="C129" s="35" t="s">
        <v>17</v>
      </c>
      <c r="D129" s="58"/>
      <c r="E129" s="58"/>
      <c r="F129" s="59">
        <f>E129*2353</f>
        <v>0</v>
      </c>
      <c r="G129" s="49"/>
      <c r="H129" s="59"/>
      <c r="I129" s="61"/>
      <c r="J129" s="59"/>
      <c r="K129" s="61"/>
      <c r="L129" s="59"/>
      <c r="M129" s="59"/>
    </row>
    <row r="130" spans="1:13" ht="13.5">
      <c r="A130" s="11"/>
      <c r="B130" s="34"/>
      <c r="C130" s="35" t="s">
        <v>199</v>
      </c>
      <c r="D130" s="58" t="s">
        <v>33</v>
      </c>
      <c r="E130" s="58">
        <v>0.11</v>
      </c>
      <c r="F130" s="59">
        <f>F126*E130</f>
        <v>233.2</v>
      </c>
      <c r="G130" s="49"/>
      <c r="H130" s="59"/>
      <c r="I130" s="61"/>
      <c r="J130" s="59"/>
      <c r="K130" s="61"/>
      <c r="L130" s="59"/>
      <c r="M130" s="59"/>
    </row>
    <row r="131" spans="1:13" ht="13.5">
      <c r="A131" s="11"/>
      <c r="B131" s="34"/>
      <c r="C131" s="35" t="s">
        <v>200</v>
      </c>
      <c r="D131" s="58" t="s">
        <v>53</v>
      </c>
      <c r="E131" s="58">
        <v>65.346</v>
      </c>
      <c r="F131" s="59">
        <f>F126*E131</f>
        <v>138533.52000000002</v>
      </c>
      <c r="G131" s="49"/>
      <c r="H131" s="59"/>
      <c r="I131" s="61"/>
      <c r="J131" s="59"/>
      <c r="K131" s="61"/>
      <c r="L131" s="59"/>
      <c r="M131" s="59"/>
    </row>
    <row r="132" spans="1:13" ht="13.5">
      <c r="A132" s="11"/>
      <c r="B132" s="34"/>
      <c r="C132" s="392" t="s">
        <v>361</v>
      </c>
      <c r="D132" s="404" t="s">
        <v>362</v>
      </c>
      <c r="E132" s="405">
        <v>0</v>
      </c>
      <c r="F132" s="393">
        <v>0.8</v>
      </c>
      <c r="G132" s="393"/>
      <c r="H132" s="393"/>
      <c r="I132" s="393"/>
      <c r="J132" s="393"/>
      <c r="K132" s="393"/>
      <c r="L132" s="393"/>
      <c r="M132" s="393"/>
    </row>
    <row r="133" spans="1:13" ht="13.5">
      <c r="A133" s="11"/>
      <c r="B133" s="34"/>
      <c r="C133" s="35" t="s">
        <v>18</v>
      </c>
      <c r="D133" s="58" t="s">
        <v>1</v>
      </c>
      <c r="E133" s="58">
        <v>0.16</v>
      </c>
      <c r="F133" s="59">
        <f>F126*E133</f>
        <v>339.2</v>
      </c>
      <c r="G133" s="61"/>
      <c r="H133" s="59"/>
      <c r="I133" s="61"/>
      <c r="J133" s="59"/>
      <c r="K133" s="61"/>
      <c r="L133" s="59"/>
      <c r="M133" s="59"/>
    </row>
    <row r="134" spans="1:13" ht="40.5">
      <c r="A134" s="53">
        <v>3</v>
      </c>
      <c r="B134" s="128" t="s">
        <v>247</v>
      </c>
      <c r="C134" s="63" t="s">
        <v>457</v>
      </c>
      <c r="D134" s="53" t="s">
        <v>42</v>
      </c>
      <c r="E134" s="53"/>
      <c r="F134" s="65">
        <v>550</v>
      </c>
      <c r="G134" s="53"/>
      <c r="H134" s="64"/>
      <c r="I134" s="65"/>
      <c r="J134" s="64"/>
      <c r="K134" s="65"/>
      <c r="L134" s="64"/>
      <c r="M134" s="64"/>
    </row>
    <row r="135" spans="1:13" ht="13.5">
      <c r="A135" s="11"/>
      <c r="B135" s="34"/>
      <c r="C135" s="35" t="s">
        <v>15</v>
      </c>
      <c r="D135" s="58" t="s">
        <v>42</v>
      </c>
      <c r="E135" s="58"/>
      <c r="F135" s="59">
        <v>414</v>
      </c>
      <c r="G135" s="49"/>
      <c r="H135" s="59"/>
      <c r="I135" s="61"/>
      <c r="J135" s="59"/>
      <c r="K135" s="61"/>
      <c r="L135" s="59"/>
      <c r="M135" s="59"/>
    </row>
    <row r="136" spans="1:13" ht="13.5">
      <c r="A136" s="11"/>
      <c r="B136" s="34"/>
      <c r="C136" s="35" t="s">
        <v>249</v>
      </c>
      <c r="D136" s="58" t="s">
        <v>1</v>
      </c>
      <c r="E136" s="58">
        <v>1</v>
      </c>
      <c r="F136" s="59">
        <f>F134*E136</f>
        <v>550</v>
      </c>
      <c r="G136" s="49"/>
      <c r="H136" s="59"/>
      <c r="I136" s="61"/>
      <c r="J136" s="59"/>
      <c r="K136" s="61"/>
      <c r="L136" s="59"/>
      <c r="M136" s="59"/>
    </row>
    <row r="137" spans="1:13" ht="13.5">
      <c r="A137" s="11"/>
      <c r="B137" s="34"/>
      <c r="C137" s="35" t="s">
        <v>17</v>
      </c>
      <c r="D137" s="58"/>
      <c r="E137" s="58"/>
      <c r="F137" s="59">
        <f>F134*E137</f>
        <v>0</v>
      </c>
      <c r="G137" s="49"/>
      <c r="H137" s="59"/>
      <c r="I137" s="61"/>
      <c r="J137" s="59"/>
      <c r="K137" s="61"/>
      <c r="L137" s="59"/>
      <c r="M137" s="59"/>
    </row>
    <row r="138" spans="1:13" ht="13.5">
      <c r="A138" s="11"/>
      <c r="B138" s="34"/>
      <c r="C138" s="35" t="s">
        <v>502</v>
      </c>
      <c r="D138" s="58" t="s">
        <v>46</v>
      </c>
      <c r="E138" s="58"/>
      <c r="F138" s="59">
        <v>330</v>
      </c>
      <c r="G138" s="49"/>
      <c r="H138" s="59"/>
      <c r="I138" s="61"/>
      <c r="J138" s="59"/>
      <c r="K138" s="61"/>
      <c r="L138" s="59"/>
      <c r="M138" s="59"/>
    </row>
    <row r="139" spans="1:13" ht="13.5">
      <c r="A139" s="11"/>
      <c r="B139" s="34"/>
      <c r="C139" s="35" t="s">
        <v>248</v>
      </c>
      <c r="D139" s="58" t="s">
        <v>42</v>
      </c>
      <c r="E139" s="58">
        <v>1</v>
      </c>
      <c r="F139" s="59">
        <f>F134*E139</f>
        <v>550</v>
      </c>
      <c r="G139" s="49"/>
      <c r="H139" s="59"/>
      <c r="I139" s="61"/>
      <c r="J139" s="59"/>
      <c r="K139" s="61"/>
      <c r="L139" s="59"/>
      <c r="M139" s="59"/>
    </row>
    <row r="140" spans="1:13" ht="13.5">
      <c r="A140" s="11"/>
      <c r="B140" s="34"/>
      <c r="C140" s="35" t="s">
        <v>458</v>
      </c>
      <c r="D140" s="58" t="s">
        <v>42</v>
      </c>
      <c r="E140" s="58">
        <v>0.17</v>
      </c>
      <c r="F140" s="59">
        <f>F136*E140</f>
        <v>93.5</v>
      </c>
      <c r="G140" s="49"/>
      <c r="H140" s="59"/>
      <c r="I140" s="61"/>
      <c r="J140" s="59"/>
      <c r="K140" s="61"/>
      <c r="L140" s="59"/>
      <c r="M140" s="59"/>
    </row>
    <row r="141" spans="1:13" ht="15">
      <c r="A141" s="53">
        <v>4</v>
      </c>
      <c r="B141" s="128" t="s">
        <v>293</v>
      </c>
      <c r="C141" s="63" t="s">
        <v>372</v>
      </c>
      <c r="D141" s="53" t="s">
        <v>42</v>
      </c>
      <c r="E141" s="53"/>
      <c r="F141" s="406">
        <v>459</v>
      </c>
      <c r="G141" s="53"/>
      <c r="H141" s="64"/>
      <c r="I141" s="65"/>
      <c r="J141" s="64"/>
      <c r="K141" s="65"/>
      <c r="L141" s="64"/>
      <c r="M141" s="64"/>
    </row>
    <row r="142" spans="1:13" ht="13.5">
      <c r="A142" s="11"/>
      <c r="B142" s="282"/>
      <c r="C142" s="35" t="s">
        <v>15</v>
      </c>
      <c r="D142" s="58" t="s">
        <v>16</v>
      </c>
      <c r="E142" s="58">
        <v>1.01</v>
      </c>
      <c r="F142" s="59">
        <f>F141*E142</f>
        <v>463.59000000000003</v>
      </c>
      <c r="G142" s="49"/>
      <c r="H142" s="59"/>
      <c r="I142" s="61"/>
      <c r="J142" s="59"/>
      <c r="K142" s="61"/>
      <c r="L142" s="59"/>
      <c r="M142" s="59"/>
    </row>
    <row r="143" spans="1:13" ht="13.5">
      <c r="A143" s="11"/>
      <c r="B143" s="271"/>
      <c r="C143" s="35" t="s">
        <v>48</v>
      </c>
      <c r="D143" s="58" t="s">
        <v>1</v>
      </c>
      <c r="E143" s="58">
        <v>0.129</v>
      </c>
      <c r="F143" s="59">
        <f>F141*E143</f>
        <v>59.211</v>
      </c>
      <c r="G143" s="49"/>
      <c r="H143" s="59"/>
      <c r="I143" s="61"/>
      <c r="J143" s="59"/>
      <c r="K143" s="61"/>
      <c r="L143" s="59"/>
      <c r="M143" s="59"/>
    </row>
    <row r="144" spans="1:13" ht="13.5">
      <c r="A144" s="11"/>
      <c r="B144" s="271"/>
      <c r="C144" s="35" t="s">
        <v>17</v>
      </c>
      <c r="D144" s="58"/>
      <c r="E144" s="58"/>
      <c r="F144" s="59"/>
      <c r="G144" s="49"/>
      <c r="H144" s="59"/>
      <c r="I144" s="61"/>
      <c r="J144" s="59"/>
      <c r="K144" s="61"/>
      <c r="L144" s="59"/>
      <c r="M144" s="59"/>
    </row>
    <row r="145" spans="1:13" ht="13.5">
      <c r="A145" s="11"/>
      <c r="B145" s="34"/>
      <c r="C145" s="35" t="s">
        <v>294</v>
      </c>
      <c r="D145" s="58" t="s">
        <v>42</v>
      </c>
      <c r="E145" s="58">
        <v>1</v>
      </c>
      <c r="F145" s="59">
        <f>F141*E145</f>
        <v>459</v>
      </c>
      <c r="G145" s="49"/>
      <c r="H145" s="59"/>
      <c r="I145" s="61"/>
      <c r="J145" s="59"/>
      <c r="K145" s="61"/>
      <c r="L145" s="59"/>
      <c r="M145" s="59"/>
    </row>
    <row r="146" spans="1:13" ht="15">
      <c r="A146" s="11"/>
      <c r="B146" s="283"/>
      <c r="C146" s="35" t="s">
        <v>295</v>
      </c>
      <c r="D146" s="58" t="s">
        <v>46</v>
      </c>
      <c r="E146" s="58"/>
      <c r="F146" s="378">
        <v>12.8</v>
      </c>
      <c r="G146" s="49"/>
      <c r="H146" s="59"/>
      <c r="I146" s="61"/>
      <c r="J146" s="59"/>
      <c r="K146" s="61"/>
      <c r="L146" s="59"/>
      <c r="M146" s="59"/>
    </row>
    <row r="147" spans="1:13" ht="13.5">
      <c r="A147" s="11"/>
      <c r="B147" s="271"/>
      <c r="C147" s="35" t="s">
        <v>18</v>
      </c>
      <c r="D147" s="58" t="s">
        <v>1</v>
      </c>
      <c r="E147" s="58">
        <v>0.0132</v>
      </c>
      <c r="F147" s="59">
        <f>F141*E147</f>
        <v>6.0588</v>
      </c>
      <c r="G147" s="49"/>
      <c r="H147" s="59"/>
      <c r="I147" s="61"/>
      <c r="J147" s="59"/>
      <c r="K147" s="61"/>
      <c r="L147" s="59"/>
      <c r="M147" s="59"/>
    </row>
    <row r="148" spans="1:13" ht="27">
      <c r="A148" s="53" t="s">
        <v>448</v>
      </c>
      <c r="B148" s="128" t="s">
        <v>444</v>
      </c>
      <c r="C148" s="63" t="s">
        <v>445</v>
      </c>
      <c r="D148" s="53" t="s">
        <v>34</v>
      </c>
      <c r="E148" s="53"/>
      <c r="F148" s="65">
        <v>1.1</v>
      </c>
      <c r="G148" s="53"/>
      <c r="H148" s="64"/>
      <c r="I148" s="65"/>
      <c r="J148" s="64"/>
      <c r="K148" s="65"/>
      <c r="L148" s="64"/>
      <c r="M148" s="64"/>
    </row>
    <row r="149" spans="1:13" ht="13.5">
      <c r="A149" s="11"/>
      <c r="B149" s="34"/>
      <c r="C149" s="35" t="s">
        <v>15</v>
      </c>
      <c r="D149" s="58" t="s">
        <v>16</v>
      </c>
      <c r="E149" s="168">
        <v>63.4</v>
      </c>
      <c r="F149" s="59">
        <f>F148*E149</f>
        <v>69.74000000000001</v>
      </c>
      <c r="G149" s="49"/>
      <c r="H149" s="59"/>
      <c r="I149" s="61"/>
      <c r="J149" s="59"/>
      <c r="K149" s="61"/>
      <c r="L149" s="59"/>
      <c r="M149" s="59"/>
    </row>
    <row r="150" spans="1:13" ht="13.5">
      <c r="A150" s="11"/>
      <c r="B150" s="34"/>
      <c r="C150" s="35" t="s">
        <v>48</v>
      </c>
      <c r="D150" s="58" t="s">
        <v>1</v>
      </c>
      <c r="E150" s="168">
        <v>0.17</v>
      </c>
      <c r="F150" s="59">
        <f>F148*E150</f>
        <v>0.18700000000000003</v>
      </c>
      <c r="G150" s="49"/>
      <c r="H150" s="59"/>
      <c r="I150" s="61"/>
      <c r="J150" s="59"/>
      <c r="K150" s="61"/>
      <c r="L150" s="59"/>
      <c r="M150" s="59"/>
    </row>
    <row r="151" spans="1:13" ht="13.5">
      <c r="A151" s="11"/>
      <c r="B151" s="34"/>
      <c r="C151" s="35" t="s">
        <v>17</v>
      </c>
      <c r="D151" s="58"/>
      <c r="E151" s="168"/>
      <c r="F151" s="59">
        <f>F148*E151</f>
        <v>0</v>
      </c>
      <c r="G151" s="49"/>
      <c r="H151" s="59"/>
      <c r="I151" s="61"/>
      <c r="J151" s="59"/>
      <c r="K151" s="61"/>
      <c r="L151" s="59"/>
      <c r="M151" s="59"/>
    </row>
    <row r="152" spans="1:13" ht="13.5">
      <c r="A152" s="11"/>
      <c r="B152" s="34"/>
      <c r="C152" s="35" t="s">
        <v>446</v>
      </c>
      <c r="D152" s="58" t="s">
        <v>42</v>
      </c>
      <c r="E152" s="168"/>
      <c r="F152" s="59">
        <v>9</v>
      </c>
      <c r="G152" s="49"/>
      <c r="H152" s="59"/>
      <c r="I152" s="61"/>
      <c r="J152" s="59"/>
      <c r="K152" s="61"/>
      <c r="L152" s="59"/>
      <c r="M152" s="59"/>
    </row>
    <row r="153" spans="1:13" ht="27">
      <c r="A153" s="11"/>
      <c r="B153" s="34"/>
      <c r="C153" s="35" t="s">
        <v>447</v>
      </c>
      <c r="D153" s="58" t="s">
        <v>52</v>
      </c>
      <c r="E153" s="168">
        <v>5</v>
      </c>
      <c r="F153" s="59">
        <f>F148*E153</f>
        <v>5.5</v>
      </c>
      <c r="G153" s="49"/>
      <c r="H153" s="59"/>
      <c r="I153" s="61"/>
      <c r="J153" s="59"/>
      <c r="K153" s="61"/>
      <c r="L153" s="59"/>
      <c r="M153" s="59"/>
    </row>
    <row r="154" spans="1:13" ht="13.5">
      <c r="A154" s="11"/>
      <c r="B154" s="34"/>
      <c r="C154" s="35" t="s">
        <v>93</v>
      </c>
      <c r="D154" s="58" t="s">
        <v>52</v>
      </c>
      <c r="E154" s="168">
        <v>0.12</v>
      </c>
      <c r="F154" s="59">
        <f>F148*E154</f>
        <v>0.132</v>
      </c>
      <c r="G154" s="49"/>
      <c r="H154" s="59"/>
      <c r="I154" s="61"/>
      <c r="J154" s="59"/>
      <c r="K154" s="61"/>
      <c r="L154" s="59"/>
      <c r="M154" s="59"/>
    </row>
    <row r="155" spans="1:13" ht="13.5">
      <c r="A155" s="11"/>
      <c r="B155" s="34"/>
      <c r="C155" s="35" t="s">
        <v>18</v>
      </c>
      <c r="D155" s="58" t="s">
        <v>1</v>
      </c>
      <c r="E155" s="58">
        <v>2.78</v>
      </c>
      <c r="F155" s="59">
        <f>F148*E155</f>
        <v>3.058</v>
      </c>
      <c r="G155" s="49"/>
      <c r="H155" s="59"/>
      <c r="I155" s="61"/>
      <c r="J155" s="59"/>
      <c r="K155" s="61"/>
      <c r="L155" s="59"/>
      <c r="M155" s="59"/>
    </row>
    <row r="156" spans="1:13" ht="27">
      <c r="A156" s="429">
        <v>5</v>
      </c>
      <c r="B156" s="128" t="s">
        <v>419</v>
      </c>
      <c r="C156" s="63" t="s">
        <v>424</v>
      </c>
      <c r="D156" s="53" t="s">
        <v>420</v>
      </c>
      <c r="E156" s="53"/>
      <c r="F156" s="432">
        <v>18.15</v>
      </c>
      <c r="G156" s="53"/>
      <c r="H156" s="64"/>
      <c r="I156" s="65"/>
      <c r="J156" s="64"/>
      <c r="K156" s="65"/>
      <c r="L156" s="64"/>
      <c r="M156" s="64"/>
    </row>
    <row r="157" spans="1:13" ht="14.25">
      <c r="A157" s="430"/>
      <c r="B157" s="431"/>
      <c r="C157" s="170" t="s">
        <v>15</v>
      </c>
      <c r="D157" s="168" t="s">
        <v>42</v>
      </c>
      <c r="E157" s="168">
        <v>100</v>
      </c>
      <c r="F157" s="173">
        <f>F156*E157</f>
        <v>1814.9999999999998</v>
      </c>
      <c r="G157" s="168"/>
      <c r="H157" s="173"/>
      <c r="I157" s="172"/>
      <c r="J157" s="173"/>
      <c r="K157" s="172"/>
      <c r="L157" s="173"/>
      <c r="M157" s="173"/>
    </row>
    <row r="158" spans="1:13" ht="14.25">
      <c r="A158" s="430"/>
      <c r="B158" s="431"/>
      <c r="C158" s="170" t="s">
        <v>48</v>
      </c>
      <c r="D158" s="168" t="s">
        <v>1</v>
      </c>
      <c r="E158" s="168">
        <v>0.23</v>
      </c>
      <c r="F158" s="173">
        <f>F156*E158</f>
        <v>4.1745</v>
      </c>
      <c r="G158" s="168"/>
      <c r="H158" s="173"/>
      <c r="I158" s="172"/>
      <c r="J158" s="173"/>
      <c r="K158" s="172"/>
      <c r="L158" s="173"/>
      <c r="M158" s="173"/>
    </row>
    <row r="159" spans="1:13" ht="14.25">
      <c r="A159" s="430"/>
      <c r="B159" s="431"/>
      <c r="C159" s="170" t="s">
        <v>17</v>
      </c>
      <c r="D159" s="168"/>
      <c r="E159" s="168"/>
      <c r="F159" s="173">
        <f>E159*2353</f>
        <v>0</v>
      </c>
      <c r="G159" s="168"/>
      <c r="H159" s="173"/>
      <c r="I159" s="172"/>
      <c r="J159" s="173"/>
      <c r="K159" s="172"/>
      <c r="L159" s="173"/>
      <c r="M159" s="173"/>
    </row>
    <row r="160" spans="1:13" ht="14.25">
      <c r="A160" s="430"/>
      <c r="B160" s="431"/>
      <c r="C160" s="170" t="s">
        <v>201</v>
      </c>
      <c r="D160" s="168" t="s">
        <v>34</v>
      </c>
      <c r="E160" s="168">
        <v>0.035</v>
      </c>
      <c r="F160" s="173">
        <f>F156*E160</f>
        <v>0.63525</v>
      </c>
      <c r="G160" s="168"/>
      <c r="H160" s="173"/>
      <c r="I160" s="172"/>
      <c r="J160" s="173"/>
      <c r="K160" s="172"/>
      <c r="L160" s="173"/>
      <c r="M160" s="173"/>
    </row>
    <row r="161" spans="1:13" ht="14.25">
      <c r="A161" s="430"/>
      <c r="B161" s="431"/>
      <c r="C161" s="170" t="s">
        <v>202</v>
      </c>
      <c r="D161" s="168" t="s">
        <v>33</v>
      </c>
      <c r="E161" s="168">
        <v>0.009</v>
      </c>
      <c r="F161" s="173">
        <f>F156*E161</f>
        <v>0.16334999999999997</v>
      </c>
      <c r="G161" s="168"/>
      <c r="H161" s="173"/>
      <c r="I161" s="172"/>
      <c r="J161" s="173"/>
      <c r="K161" s="172"/>
      <c r="L161" s="173"/>
      <c r="M161" s="173"/>
    </row>
    <row r="162" spans="1:13" ht="14.25">
      <c r="A162" s="430"/>
      <c r="B162" s="431"/>
      <c r="C162" s="170" t="s">
        <v>203</v>
      </c>
      <c r="D162" s="168" t="s">
        <v>42</v>
      </c>
      <c r="E162" s="168">
        <v>3.4</v>
      </c>
      <c r="F162" s="173">
        <f>F156*E162</f>
        <v>61.709999999999994</v>
      </c>
      <c r="G162" s="168"/>
      <c r="H162" s="173"/>
      <c r="I162" s="172"/>
      <c r="J162" s="173"/>
      <c r="K162" s="172"/>
      <c r="L162" s="173"/>
      <c r="M162" s="173"/>
    </row>
    <row r="163" spans="1:13" ht="40.5">
      <c r="A163" s="53" t="s">
        <v>510</v>
      </c>
      <c r="B163" s="128" t="s">
        <v>379</v>
      </c>
      <c r="C163" s="63" t="s">
        <v>503</v>
      </c>
      <c r="D163" s="53" t="s">
        <v>34</v>
      </c>
      <c r="E163" s="53"/>
      <c r="F163" s="64">
        <v>0.4</v>
      </c>
      <c r="G163" s="53"/>
      <c r="H163" s="64"/>
      <c r="I163" s="65"/>
      <c r="J163" s="64"/>
      <c r="K163" s="65"/>
      <c r="L163" s="64"/>
      <c r="M163" s="64"/>
    </row>
    <row r="164" spans="1:13" ht="13.5">
      <c r="A164" s="11"/>
      <c r="B164" s="34"/>
      <c r="C164" s="35" t="s">
        <v>15</v>
      </c>
      <c r="D164" s="58" t="s">
        <v>16</v>
      </c>
      <c r="E164" s="58">
        <v>14.7</v>
      </c>
      <c r="F164" s="59">
        <f>F163*E164</f>
        <v>5.88</v>
      </c>
      <c r="G164" s="49"/>
      <c r="H164" s="59"/>
      <c r="I164" s="61"/>
      <c r="J164" s="59"/>
      <c r="K164" s="61"/>
      <c r="L164" s="59"/>
      <c r="M164" s="59"/>
    </row>
    <row r="165" spans="1:15" ht="13.5">
      <c r="A165" s="11"/>
      <c r="B165" s="34"/>
      <c r="C165" s="35" t="s">
        <v>48</v>
      </c>
      <c r="D165" s="58" t="s">
        <v>1</v>
      </c>
      <c r="E165" s="58">
        <v>1.21</v>
      </c>
      <c r="F165" s="59">
        <f>F163*E165</f>
        <v>0.484</v>
      </c>
      <c r="G165" s="49"/>
      <c r="H165" s="59"/>
      <c r="I165" s="61"/>
      <c r="J165" s="59"/>
      <c r="K165" s="61"/>
      <c r="L165" s="59"/>
      <c r="M165" s="59"/>
      <c r="N165" s="372"/>
      <c r="O165" s="373"/>
    </row>
    <row r="166" spans="1:15" ht="13.5">
      <c r="A166" s="11"/>
      <c r="B166" s="34"/>
      <c r="C166" s="35" t="s">
        <v>17</v>
      </c>
      <c r="D166" s="58"/>
      <c r="E166" s="58"/>
      <c r="F166" s="59">
        <f>E166*2353</f>
        <v>0</v>
      </c>
      <c r="G166" s="49"/>
      <c r="H166" s="59"/>
      <c r="I166" s="61"/>
      <c r="J166" s="59"/>
      <c r="K166" s="61"/>
      <c r="L166" s="59"/>
      <c r="M166" s="59"/>
      <c r="N166" s="372"/>
      <c r="O166" s="373"/>
    </row>
    <row r="167" spans="1:15" ht="13.5">
      <c r="A167" s="11"/>
      <c r="B167" s="34"/>
      <c r="C167" s="35" t="s">
        <v>93</v>
      </c>
      <c r="D167" s="58" t="s">
        <v>52</v>
      </c>
      <c r="E167" s="58">
        <v>30</v>
      </c>
      <c r="F167" s="59">
        <f>F163*E167</f>
        <v>12</v>
      </c>
      <c r="G167" s="49"/>
      <c r="H167" s="59"/>
      <c r="I167" s="61"/>
      <c r="J167" s="59"/>
      <c r="K167" s="61"/>
      <c r="L167" s="59"/>
      <c r="M167" s="59"/>
      <c r="N167" s="372"/>
      <c r="O167" s="373"/>
    </row>
    <row r="168" spans="1:15" ht="13.5">
      <c r="A168" s="11"/>
      <c r="B168" s="272"/>
      <c r="C168" s="60" t="s">
        <v>412</v>
      </c>
      <c r="D168" s="58" t="s">
        <v>34</v>
      </c>
      <c r="E168" s="58"/>
      <c r="F168" s="59">
        <v>0.4</v>
      </c>
      <c r="G168" s="49"/>
      <c r="H168" s="59"/>
      <c r="I168" s="61"/>
      <c r="J168" s="59"/>
      <c r="K168" s="61"/>
      <c r="L168" s="59"/>
      <c r="M168" s="59"/>
      <c r="N168" s="372"/>
      <c r="O168" s="373"/>
    </row>
    <row r="169" spans="3:15" ht="13.5">
      <c r="C169" s="35" t="s">
        <v>18</v>
      </c>
      <c r="D169" s="58" t="s">
        <v>1</v>
      </c>
      <c r="E169" s="58">
        <v>0.9</v>
      </c>
      <c r="F169" s="59">
        <f>F165*E169</f>
        <v>0.4356</v>
      </c>
      <c r="G169" s="61"/>
      <c r="H169" s="59"/>
      <c r="I169" s="61"/>
      <c r="J169" s="59"/>
      <c r="K169" s="61"/>
      <c r="L169" s="59"/>
      <c r="M169" s="59"/>
      <c r="N169" s="372"/>
      <c r="O169" s="373"/>
    </row>
    <row r="170" spans="1:15" ht="40.5">
      <c r="A170" s="53">
        <v>6</v>
      </c>
      <c r="B170" s="128" t="s">
        <v>504</v>
      </c>
      <c r="C170" s="63" t="s">
        <v>507</v>
      </c>
      <c r="D170" s="53" t="s">
        <v>42</v>
      </c>
      <c r="E170" s="53"/>
      <c r="F170" s="65">
        <v>2370</v>
      </c>
      <c r="G170" s="53"/>
      <c r="H170" s="64"/>
      <c r="I170" s="65"/>
      <c r="J170" s="64"/>
      <c r="K170" s="65"/>
      <c r="L170" s="64"/>
      <c r="M170" s="64"/>
      <c r="N170" s="372"/>
      <c r="O170" s="373"/>
    </row>
    <row r="171" spans="1:15" ht="13.5">
      <c r="A171" s="11"/>
      <c r="B171" s="34"/>
      <c r="C171" s="35" t="s">
        <v>15</v>
      </c>
      <c r="D171" s="58" t="s">
        <v>16</v>
      </c>
      <c r="E171" s="58">
        <v>0.93</v>
      </c>
      <c r="F171" s="59">
        <f>F170*E171</f>
        <v>2204.1</v>
      </c>
      <c r="G171" s="49"/>
      <c r="H171" s="59"/>
      <c r="I171" s="61"/>
      <c r="J171" s="59"/>
      <c r="K171" s="61"/>
      <c r="L171" s="59"/>
      <c r="M171" s="59"/>
      <c r="N171" s="372"/>
      <c r="O171" s="373"/>
    </row>
    <row r="172" spans="1:15" ht="13.5">
      <c r="A172" s="11"/>
      <c r="B172" s="34"/>
      <c r="C172" s="35" t="s">
        <v>505</v>
      </c>
      <c r="D172" s="58" t="s">
        <v>35</v>
      </c>
      <c r="E172" s="58">
        <v>0.024</v>
      </c>
      <c r="F172" s="59">
        <f>F170*E172</f>
        <v>56.88</v>
      </c>
      <c r="G172" s="49"/>
      <c r="H172" s="59"/>
      <c r="I172" s="61"/>
      <c r="J172" s="59"/>
      <c r="K172" s="59"/>
      <c r="L172" s="59"/>
      <c r="M172" s="59"/>
      <c r="N172" s="372"/>
      <c r="O172" s="373"/>
    </row>
    <row r="173" spans="1:15" ht="13.5">
      <c r="A173" s="11"/>
      <c r="B173" s="34"/>
      <c r="C173" s="35" t="s">
        <v>48</v>
      </c>
      <c r="D173" s="58" t="s">
        <v>1</v>
      </c>
      <c r="E173" s="58">
        <v>0.026</v>
      </c>
      <c r="F173" s="59">
        <f>F170*E173</f>
        <v>61.62</v>
      </c>
      <c r="G173" s="49"/>
      <c r="H173" s="59"/>
      <c r="I173" s="61"/>
      <c r="J173" s="59"/>
      <c r="K173" s="61"/>
      <c r="L173" s="59"/>
      <c r="M173" s="59"/>
      <c r="N173" s="372"/>
      <c r="O173" s="373"/>
    </row>
    <row r="174" spans="1:15" ht="13.5">
      <c r="A174" s="11"/>
      <c r="B174" s="34"/>
      <c r="C174" s="35" t="s">
        <v>17</v>
      </c>
      <c r="D174" s="58"/>
      <c r="E174" s="58"/>
      <c r="F174" s="59">
        <f>F170*E174</f>
        <v>0</v>
      </c>
      <c r="G174" s="49"/>
      <c r="H174" s="59"/>
      <c r="I174" s="61"/>
      <c r="J174" s="59"/>
      <c r="K174" s="61"/>
      <c r="L174" s="59"/>
      <c r="M174" s="59"/>
      <c r="N174" s="372"/>
      <c r="O174" s="373"/>
    </row>
    <row r="175" spans="1:15" ht="13.5">
      <c r="A175" s="11"/>
      <c r="B175" s="34"/>
      <c r="C175" s="35" t="s">
        <v>506</v>
      </c>
      <c r="D175" s="58" t="s">
        <v>33</v>
      </c>
      <c r="E175" s="58">
        <v>0.06</v>
      </c>
      <c r="F175" s="59">
        <f>F170*E175</f>
        <v>142.2</v>
      </c>
      <c r="G175" s="49"/>
      <c r="H175" s="59"/>
      <c r="I175" s="61"/>
      <c r="J175" s="59"/>
      <c r="K175" s="61"/>
      <c r="L175" s="59"/>
      <c r="M175" s="59"/>
      <c r="N175" s="372"/>
      <c r="O175" s="373"/>
    </row>
    <row r="176" spans="1:15" ht="25.5">
      <c r="A176" s="53">
        <v>7</v>
      </c>
      <c r="B176" s="128" t="s">
        <v>253</v>
      </c>
      <c r="C176" s="63" t="s">
        <v>254</v>
      </c>
      <c r="D176" s="53" t="s">
        <v>42</v>
      </c>
      <c r="E176" s="53"/>
      <c r="F176" s="65">
        <v>2370</v>
      </c>
      <c r="G176" s="53"/>
      <c r="H176" s="64"/>
      <c r="I176" s="65"/>
      <c r="J176" s="64"/>
      <c r="K176" s="65"/>
      <c r="L176" s="64"/>
      <c r="M176" s="64"/>
      <c r="N176" s="372"/>
      <c r="O176" s="373"/>
    </row>
    <row r="177" spans="1:15" ht="13.5">
      <c r="A177" s="11"/>
      <c r="B177" s="34"/>
      <c r="C177" s="35" t="s">
        <v>15</v>
      </c>
      <c r="D177" s="58" t="s">
        <v>16</v>
      </c>
      <c r="E177" s="58">
        <v>0.296</v>
      </c>
      <c r="F177" s="59">
        <f>F176*E177</f>
        <v>701.52</v>
      </c>
      <c r="G177" s="49"/>
      <c r="H177" s="59"/>
      <c r="I177" s="61"/>
      <c r="J177" s="59"/>
      <c r="K177" s="61"/>
      <c r="L177" s="59"/>
      <c r="M177" s="59"/>
      <c r="N177" s="372"/>
      <c r="O177" s="373"/>
    </row>
    <row r="178" spans="1:15" ht="13.5">
      <c r="A178" s="11"/>
      <c r="B178" s="34"/>
      <c r="C178" s="35" t="s">
        <v>48</v>
      </c>
      <c r="D178" s="58" t="s">
        <v>1</v>
      </c>
      <c r="E178" s="58">
        <v>0.00066</v>
      </c>
      <c r="F178" s="59">
        <f>F176*E178</f>
        <v>1.5642</v>
      </c>
      <c r="G178" s="49"/>
      <c r="H178" s="59"/>
      <c r="I178" s="61"/>
      <c r="J178" s="59"/>
      <c r="K178" s="61"/>
      <c r="L178" s="407"/>
      <c r="M178" s="59"/>
      <c r="N178" s="372"/>
      <c r="O178" s="373"/>
    </row>
    <row r="179" spans="1:15" ht="13.5">
      <c r="A179" s="11"/>
      <c r="B179" s="34"/>
      <c r="C179" s="35" t="s">
        <v>17</v>
      </c>
      <c r="D179" s="58"/>
      <c r="E179" s="58"/>
      <c r="F179" s="59">
        <f>F176*E179</f>
        <v>0</v>
      </c>
      <c r="G179" s="49"/>
      <c r="H179" s="59"/>
      <c r="I179" s="61"/>
      <c r="J179" s="59"/>
      <c r="K179" s="61"/>
      <c r="L179" s="59"/>
      <c r="M179" s="59"/>
      <c r="N179" s="372"/>
      <c r="O179" s="373"/>
    </row>
    <row r="180" spans="1:15" ht="13.5">
      <c r="A180" s="11"/>
      <c r="B180" s="34"/>
      <c r="C180" s="35" t="s">
        <v>255</v>
      </c>
      <c r="D180" s="58" t="s">
        <v>52</v>
      </c>
      <c r="E180" s="58">
        <v>0.59</v>
      </c>
      <c r="F180" s="59">
        <f>F176*E180</f>
        <v>1398.3</v>
      </c>
      <c r="G180" s="49"/>
      <c r="H180" s="59"/>
      <c r="I180" s="61"/>
      <c r="J180" s="59"/>
      <c r="K180" s="61"/>
      <c r="L180" s="59"/>
      <c r="M180" s="59"/>
      <c r="N180" s="372"/>
      <c r="O180" s="373"/>
    </row>
    <row r="181" spans="1:15" ht="13.5">
      <c r="A181" s="11"/>
      <c r="B181" s="34"/>
      <c r="C181" s="35" t="s">
        <v>18</v>
      </c>
      <c r="D181" s="58" t="s">
        <v>1</v>
      </c>
      <c r="E181" s="58">
        <v>0.0013</v>
      </c>
      <c r="F181" s="59">
        <f>F176*E181</f>
        <v>3.081</v>
      </c>
      <c r="G181" s="49"/>
      <c r="H181" s="59"/>
      <c r="I181" s="61"/>
      <c r="J181" s="59"/>
      <c r="K181" s="61"/>
      <c r="L181" s="59"/>
      <c r="M181" s="59"/>
      <c r="N181" s="374"/>
      <c r="O181" s="375"/>
    </row>
    <row r="182" spans="1:15" ht="27">
      <c r="A182" s="53">
        <v>8</v>
      </c>
      <c r="B182" s="128" t="s">
        <v>272</v>
      </c>
      <c r="C182" s="52" t="s">
        <v>353</v>
      </c>
      <c r="D182" s="53" t="s">
        <v>42</v>
      </c>
      <c r="E182" s="53"/>
      <c r="F182" s="64">
        <v>1560</v>
      </c>
      <c r="G182" s="53"/>
      <c r="H182" s="64"/>
      <c r="I182" s="65"/>
      <c r="J182" s="64"/>
      <c r="K182" s="65"/>
      <c r="L182" s="64"/>
      <c r="M182" s="64"/>
      <c r="N182" s="374"/>
      <c r="O182" s="375"/>
    </row>
    <row r="183" spans="1:15" ht="13.5">
      <c r="A183" s="11"/>
      <c r="B183" s="34"/>
      <c r="C183" s="60" t="s">
        <v>273</v>
      </c>
      <c r="D183" s="58" t="s">
        <v>16</v>
      </c>
      <c r="E183" s="58">
        <v>5.06</v>
      </c>
      <c r="F183" s="59">
        <f>F182*E183</f>
        <v>7893.599999999999</v>
      </c>
      <c r="G183" s="49"/>
      <c r="H183" s="59"/>
      <c r="I183" s="61"/>
      <c r="J183" s="59"/>
      <c r="K183" s="61"/>
      <c r="L183" s="59"/>
      <c r="M183" s="59"/>
      <c r="N183" s="374"/>
      <c r="O183" s="375"/>
    </row>
    <row r="184" spans="1:15" ht="13.5">
      <c r="A184" s="11"/>
      <c r="B184" s="34"/>
      <c r="C184" s="60" t="s">
        <v>274</v>
      </c>
      <c r="D184" s="58" t="s">
        <v>1</v>
      </c>
      <c r="E184" s="58">
        <v>0.11</v>
      </c>
      <c r="F184" s="59">
        <f>F182*E184</f>
        <v>171.6</v>
      </c>
      <c r="G184" s="49"/>
      <c r="H184" s="59"/>
      <c r="I184" s="61"/>
      <c r="J184" s="59"/>
      <c r="K184" s="61"/>
      <c r="L184" s="59"/>
      <c r="M184" s="59"/>
      <c r="N184" s="374"/>
      <c r="O184" s="375"/>
    </row>
    <row r="185" spans="1:15" ht="13.5">
      <c r="A185" s="11"/>
      <c r="B185" s="34"/>
      <c r="C185" s="60" t="s">
        <v>17</v>
      </c>
      <c r="D185" s="58"/>
      <c r="E185" s="58"/>
      <c r="F185" s="59">
        <f>E185*2353</f>
        <v>0</v>
      </c>
      <c r="G185" s="49"/>
      <c r="H185" s="59"/>
      <c r="I185" s="61"/>
      <c r="J185" s="59"/>
      <c r="K185" s="61"/>
      <c r="L185" s="59"/>
      <c r="M185" s="59"/>
      <c r="N185" s="374"/>
      <c r="O185" s="375"/>
    </row>
    <row r="186" spans="1:15" ht="27">
      <c r="A186" s="11"/>
      <c r="B186" s="34"/>
      <c r="C186" s="60" t="s">
        <v>275</v>
      </c>
      <c r="D186" s="58" t="s">
        <v>42</v>
      </c>
      <c r="E186" s="58">
        <v>1.1</v>
      </c>
      <c r="F186" s="59">
        <f>F182*E186</f>
        <v>1716.0000000000002</v>
      </c>
      <c r="G186" s="49"/>
      <c r="H186" s="59"/>
      <c r="I186" s="61"/>
      <c r="J186" s="59"/>
      <c r="K186" s="61"/>
      <c r="L186" s="59"/>
      <c r="M186" s="59"/>
      <c r="N186" s="374"/>
      <c r="O186" s="375"/>
    </row>
    <row r="187" spans="1:15" ht="13.5">
      <c r="A187" s="11"/>
      <c r="B187" s="34"/>
      <c r="C187" s="60" t="s">
        <v>276</v>
      </c>
      <c r="D187" s="58" t="s">
        <v>1</v>
      </c>
      <c r="E187" s="58">
        <v>0.94</v>
      </c>
      <c r="F187" s="59">
        <f>F182*E187</f>
        <v>1466.3999999999999</v>
      </c>
      <c r="G187" s="49"/>
      <c r="H187" s="59"/>
      <c r="I187" s="61"/>
      <c r="J187" s="59"/>
      <c r="K187" s="61"/>
      <c r="L187" s="59"/>
      <c r="M187" s="59"/>
      <c r="N187" s="374"/>
      <c r="O187" s="375"/>
    </row>
    <row r="188" spans="1:15" ht="27">
      <c r="A188" s="53" t="s">
        <v>460</v>
      </c>
      <c r="B188" s="128" t="s">
        <v>272</v>
      </c>
      <c r="C188" s="52" t="s">
        <v>461</v>
      </c>
      <c r="D188" s="53" t="s">
        <v>42</v>
      </c>
      <c r="E188" s="53"/>
      <c r="F188" s="64">
        <v>166</v>
      </c>
      <c r="G188" s="53"/>
      <c r="H188" s="64"/>
      <c r="I188" s="65"/>
      <c r="J188" s="64"/>
      <c r="K188" s="65"/>
      <c r="L188" s="64"/>
      <c r="M188" s="64"/>
      <c r="N188" s="374"/>
      <c r="O188" s="375"/>
    </row>
    <row r="189" spans="1:15" ht="13.5">
      <c r="A189" s="11"/>
      <c r="B189" s="34"/>
      <c r="C189" s="60" t="s">
        <v>273</v>
      </c>
      <c r="D189" s="58" t="s">
        <v>16</v>
      </c>
      <c r="E189" s="58">
        <v>1</v>
      </c>
      <c r="F189" s="59">
        <f>F188*E189</f>
        <v>166</v>
      </c>
      <c r="G189" s="49"/>
      <c r="H189" s="59"/>
      <c r="I189" s="61"/>
      <c r="J189" s="59"/>
      <c r="K189" s="61"/>
      <c r="L189" s="59"/>
      <c r="M189" s="59"/>
      <c r="N189" s="374"/>
      <c r="O189" s="375"/>
    </row>
    <row r="190" spans="1:15" ht="13.5">
      <c r="A190" s="11"/>
      <c r="B190" s="34"/>
      <c r="C190" s="60" t="s">
        <v>274</v>
      </c>
      <c r="D190" s="58" t="s">
        <v>1</v>
      </c>
      <c r="E190" s="58">
        <v>0.11</v>
      </c>
      <c r="F190" s="59">
        <f>F188*E190</f>
        <v>18.26</v>
      </c>
      <c r="G190" s="49"/>
      <c r="H190" s="59"/>
      <c r="I190" s="61"/>
      <c r="J190" s="59"/>
      <c r="K190" s="61"/>
      <c r="L190" s="59"/>
      <c r="M190" s="59"/>
      <c r="N190" s="374"/>
      <c r="O190" s="375"/>
    </row>
    <row r="191" spans="1:15" ht="13.5">
      <c r="A191" s="11"/>
      <c r="B191" s="34"/>
      <c r="C191" s="60" t="s">
        <v>17</v>
      </c>
      <c r="D191" s="58"/>
      <c r="E191" s="58"/>
      <c r="F191" s="59">
        <f>E191*2353</f>
        <v>0</v>
      </c>
      <c r="G191" s="49"/>
      <c r="H191" s="59"/>
      <c r="I191" s="61"/>
      <c r="J191" s="59"/>
      <c r="K191" s="61"/>
      <c r="L191" s="59"/>
      <c r="M191" s="59"/>
      <c r="N191" s="374"/>
      <c r="O191" s="375"/>
    </row>
    <row r="192" spans="1:15" ht="13.5">
      <c r="A192" s="11"/>
      <c r="B192" s="34"/>
      <c r="C192" s="60" t="s">
        <v>462</v>
      </c>
      <c r="D192" s="58" t="s">
        <v>42</v>
      </c>
      <c r="E192" s="58">
        <v>1.1</v>
      </c>
      <c r="F192" s="59">
        <f>F188*E192</f>
        <v>182.60000000000002</v>
      </c>
      <c r="G192" s="49"/>
      <c r="H192" s="59"/>
      <c r="I192" s="61"/>
      <c r="J192" s="59"/>
      <c r="K192" s="61"/>
      <c r="L192" s="59"/>
      <c r="M192" s="59"/>
      <c r="N192" s="374"/>
      <c r="O192" s="375"/>
    </row>
    <row r="193" spans="1:15" ht="13.5">
      <c r="A193" s="11"/>
      <c r="B193" s="34"/>
      <c r="C193" s="60" t="s">
        <v>276</v>
      </c>
      <c r="D193" s="58" t="s">
        <v>1</v>
      </c>
      <c r="E193" s="58">
        <v>0.94</v>
      </c>
      <c r="F193" s="59">
        <f>F188*E193</f>
        <v>156.04</v>
      </c>
      <c r="G193" s="49"/>
      <c r="H193" s="59"/>
      <c r="I193" s="61"/>
      <c r="J193" s="59"/>
      <c r="K193" s="61"/>
      <c r="L193" s="59"/>
      <c r="M193" s="59"/>
      <c r="N193" s="374"/>
      <c r="O193" s="375"/>
    </row>
    <row r="194" spans="1:15" ht="54">
      <c r="A194" s="53">
        <v>9</v>
      </c>
      <c r="B194" s="128" t="s">
        <v>272</v>
      </c>
      <c r="C194" s="52" t="s">
        <v>352</v>
      </c>
      <c r="D194" s="53" t="s">
        <v>42</v>
      </c>
      <c r="E194" s="53"/>
      <c r="F194" s="64">
        <v>500</v>
      </c>
      <c r="G194" s="53"/>
      <c r="H194" s="64"/>
      <c r="I194" s="65"/>
      <c r="J194" s="64"/>
      <c r="K194" s="65"/>
      <c r="L194" s="64"/>
      <c r="M194" s="64"/>
      <c r="N194" s="374"/>
      <c r="O194" s="375"/>
    </row>
    <row r="195" spans="1:15" ht="13.5">
      <c r="A195" s="11"/>
      <c r="B195" s="34"/>
      <c r="C195" s="60" t="s">
        <v>273</v>
      </c>
      <c r="D195" s="58" t="s">
        <v>16</v>
      </c>
      <c r="E195" s="58">
        <v>5.06</v>
      </c>
      <c r="F195" s="59">
        <f>F194*E195</f>
        <v>2530</v>
      </c>
      <c r="G195" s="49"/>
      <c r="H195" s="59"/>
      <c r="I195" s="61"/>
      <c r="J195" s="59"/>
      <c r="K195" s="61"/>
      <c r="L195" s="59"/>
      <c r="M195" s="59"/>
      <c r="N195" s="374"/>
      <c r="O195" s="375"/>
    </row>
    <row r="196" spans="1:15" ht="13.5">
      <c r="A196" s="11"/>
      <c r="B196" s="34"/>
      <c r="C196" s="60" t="s">
        <v>274</v>
      </c>
      <c r="D196" s="58" t="s">
        <v>1</v>
      </c>
      <c r="E196" s="58">
        <v>0.11</v>
      </c>
      <c r="F196" s="59">
        <f>F194*E196</f>
        <v>55</v>
      </c>
      <c r="G196" s="49"/>
      <c r="H196" s="59"/>
      <c r="I196" s="61"/>
      <c r="J196" s="59"/>
      <c r="K196" s="61"/>
      <c r="L196" s="59"/>
      <c r="M196" s="59"/>
      <c r="N196" s="374"/>
      <c r="O196" s="375"/>
    </row>
    <row r="197" spans="1:15" ht="13.5">
      <c r="A197" s="11"/>
      <c r="B197" s="34"/>
      <c r="C197" s="60" t="s">
        <v>17</v>
      </c>
      <c r="D197" s="58"/>
      <c r="E197" s="58"/>
      <c r="F197" s="59">
        <f>E197*2353</f>
        <v>0</v>
      </c>
      <c r="G197" s="49"/>
      <c r="H197" s="59"/>
      <c r="I197" s="61"/>
      <c r="J197" s="59"/>
      <c r="K197" s="61"/>
      <c r="L197" s="59"/>
      <c r="M197" s="59"/>
      <c r="N197" s="374"/>
      <c r="O197" s="375"/>
    </row>
    <row r="198" spans="1:15" ht="27">
      <c r="A198" s="11"/>
      <c r="B198" s="34"/>
      <c r="C198" s="60" t="s">
        <v>275</v>
      </c>
      <c r="D198" s="58" t="s">
        <v>42</v>
      </c>
      <c r="E198" s="58">
        <v>1.1</v>
      </c>
      <c r="F198" s="59">
        <f>F194*E198</f>
        <v>550</v>
      </c>
      <c r="G198" s="49"/>
      <c r="H198" s="59"/>
      <c r="I198" s="61"/>
      <c r="J198" s="59"/>
      <c r="K198" s="61"/>
      <c r="L198" s="59"/>
      <c r="M198" s="59"/>
      <c r="N198" s="374"/>
      <c r="O198" s="375"/>
    </row>
    <row r="199" spans="1:15" ht="13.5">
      <c r="A199" s="11"/>
      <c r="B199" s="34"/>
      <c r="C199" s="60" t="s">
        <v>276</v>
      </c>
      <c r="D199" s="58" t="s">
        <v>1</v>
      </c>
      <c r="E199" s="58">
        <v>0.94</v>
      </c>
      <c r="F199" s="59">
        <f>F194*E199</f>
        <v>470</v>
      </c>
      <c r="G199" s="49"/>
      <c r="H199" s="59"/>
      <c r="I199" s="61"/>
      <c r="J199" s="59"/>
      <c r="K199" s="61"/>
      <c r="L199" s="59"/>
      <c r="M199" s="59"/>
      <c r="N199" s="374"/>
      <c r="O199" s="375"/>
    </row>
    <row r="200" spans="1:15" ht="27">
      <c r="A200" s="53">
        <v>10</v>
      </c>
      <c r="B200" s="128" t="s">
        <v>385</v>
      </c>
      <c r="C200" s="63" t="s">
        <v>390</v>
      </c>
      <c r="D200" s="53" t="s">
        <v>42</v>
      </c>
      <c r="E200" s="53"/>
      <c r="F200" s="65">
        <v>755</v>
      </c>
      <c r="G200" s="53"/>
      <c r="H200" s="64"/>
      <c r="I200" s="65"/>
      <c r="J200" s="64"/>
      <c r="K200" s="65"/>
      <c r="L200" s="64"/>
      <c r="M200" s="64"/>
      <c r="N200" s="374"/>
      <c r="O200" s="375"/>
    </row>
    <row r="201" spans="1:15" ht="13.5">
      <c r="A201" s="11"/>
      <c r="B201" s="34"/>
      <c r="C201" s="390" t="s">
        <v>15</v>
      </c>
      <c r="D201" s="44" t="s">
        <v>16</v>
      </c>
      <c r="E201" s="44">
        <v>1.5</v>
      </c>
      <c r="F201" s="424">
        <f>F200*E201</f>
        <v>1132.5</v>
      </c>
      <c r="G201" s="425"/>
      <c r="H201" s="424"/>
      <c r="I201" s="426"/>
      <c r="J201" s="424"/>
      <c r="K201" s="426"/>
      <c r="L201" s="424"/>
      <c r="M201" s="424"/>
      <c r="N201" s="374"/>
      <c r="O201" s="375"/>
    </row>
    <row r="202" spans="1:15" ht="13.5">
      <c r="A202" s="11"/>
      <c r="B202" s="34"/>
      <c r="C202" s="35" t="s">
        <v>48</v>
      </c>
      <c r="D202" s="58" t="s">
        <v>1</v>
      </c>
      <c r="E202" s="58">
        <v>0.0383</v>
      </c>
      <c r="F202" s="59">
        <f>F200*E202</f>
        <v>28.9165</v>
      </c>
      <c r="G202" s="49"/>
      <c r="H202" s="59"/>
      <c r="I202" s="61"/>
      <c r="J202" s="59"/>
      <c r="K202" s="61"/>
      <c r="L202" s="59"/>
      <c r="M202" s="59"/>
      <c r="N202" s="374"/>
      <c r="O202" s="375"/>
    </row>
    <row r="203" spans="1:15" ht="13.5">
      <c r="A203" s="11"/>
      <c r="B203" s="34"/>
      <c r="C203" s="35" t="s">
        <v>17</v>
      </c>
      <c r="D203" s="58"/>
      <c r="E203" s="58"/>
      <c r="F203" s="59">
        <f>F200*E203</f>
        <v>0</v>
      </c>
      <c r="G203" s="49"/>
      <c r="H203" s="59"/>
      <c r="I203" s="61"/>
      <c r="J203" s="59"/>
      <c r="K203" s="61"/>
      <c r="L203" s="59"/>
      <c r="M203" s="59"/>
      <c r="N203" s="374"/>
      <c r="O203" s="375"/>
    </row>
    <row r="204" spans="1:15" ht="13.5">
      <c r="A204" s="11"/>
      <c r="B204" s="34"/>
      <c r="C204" s="35" t="s">
        <v>391</v>
      </c>
      <c r="D204" s="58" t="s">
        <v>34</v>
      </c>
      <c r="E204" s="58">
        <v>0.0332</v>
      </c>
      <c r="F204" s="59">
        <f>F200*E204</f>
        <v>25.066</v>
      </c>
      <c r="G204" s="49"/>
      <c r="H204" s="59"/>
      <c r="I204" s="61"/>
      <c r="J204" s="59"/>
      <c r="K204" s="61"/>
      <c r="L204" s="59"/>
      <c r="M204" s="59"/>
      <c r="N204" s="374"/>
      <c r="O204" s="375"/>
    </row>
    <row r="205" spans="1:15" ht="13.5">
      <c r="A205" s="11"/>
      <c r="B205" s="34"/>
      <c r="C205" s="35" t="s">
        <v>82</v>
      </c>
      <c r="D205" s="58" t="s">
        <v>33</v>
      </c>
      <c r="E205" s="58">
        <v>0.006</v>
      </c>
      <c r="F205" s="59">
        <f>F200*E205</f>
        <v>4.53</v>
      </c>
      <c r="G205" s="49"/>
      <c r="H205" s="59"/>
      <c r="I205" s="61"/>
      <c r="J205" s="59"/>
      <c r="K205" s="61"/>
      <c r="L205" s="59"/>
      <c r="M205" s="59"/>
      <c r="N205" s="374"/>
      <c r="O205" s="375"/>
    </row>
    <row r="206" spans="1:15" ht="13.5">
      <c r="A206" s="11"/>
      <c r="B206" s="34"/>
      <c r="C206" s="35" t="s">
        <v>233</v>
      </c>
      <c r="D206" s="58" t="s">
        <v>42</v>
      </c>
      <c r="E206" s="58">
        <v>0.0528</v>
      </c>
      <c r="F206" s="59">
        <f>F200*E206</f>
        <v>39.864</v>
      </c>
      <c r="G206" s="49"/>
      <c r="H206" s="59"/>
      <c r="I206" s="61"/>
      <c r="J206" s="59"/>
      <c r="K206" s="61"/>
      <c r="L206" s="59"/>
      <c r="M206" s="59"/>
      <c r="N206" s="374"/>
      <c r="O206" s="375"/>
    </row>
    <row r="207" spans="1:15" ht="13.5">
      <c r="A207" s="11"/>
      <c r="B207" s="34"/>
      <c r="C207" s="35" t="s">
        <v>18</v>
      </c>
      <c r="D207" s="58" t="s">
        <v>1</v>
      </c>
      <c r="E207" s="58">
        <v>0.003</v>
      </c>
      <c r="F207" s="59">
        <f>F200*E207</f>
        <v>2.265</v>
      </c>
      <c r="G207" s="49"/>
      <c r="H207" s="59"/>
      <c r="I207" s="61"/>
      <c r="J207" s="59"/>
      <c r="K207" s="61"/>
      <c r="L207" s="59"/>
      <c r="M207" s="59"/>
      <c r="N207" s="374"/>
      <c r="O207" s="375"/>
    </row>
    <row r="208" spans="1:15" ht="27">
      <c r="A208" s="53" t="s">
        <v>470</v>
      </c>
      <c r="B208" s="128" t="s">
        <v>463</v>
      </c>
      <c r="C208" s="63" t="s">
        <v>464</v>
      </c>
      <c r="D208" s="53" t="s">
        <v>42</v>
      </c>
      <c r="E208" s="53"/>
      <c r="F208" s="65">
        <v>410</v>
      </c>
      <c r="G208" s="53"/>
      <c r="H208" s="64"/>
      <c r="I208" s="65"/>
      <c r="J208" s="64"/>
      <c r="K208" s="65"/>
      <c r="L208" s="64"/>
      <c r="M208" s="64"/>
      <c r="N208" s="374"/>
      <c r="O208" s="375"/>
    </row>
    <row r="209" spans="1:15" ht="13.5">
      <c r="A209" s="11"/>
      <c r="B209" s="34"/>
      <c r="C209" s="35" t="s">
        <v>15</v>
      </c>
      <c r="D209" s="58" t="s">
        <v>16</v>
      </c>
      <c r="E209" s="58">
        <v>2.07</v>
      </c>
      <c r="F209" s="59">
        <f>F208*E209</f>
        <v>848.6999999999999</v>
      </c>
      <c r="G209" s="49"/>
      <c r="H209" s="59"/>
      <c r="I209" s="61"/>
      <c r="J209" s="59"/>
      <c r="K209" s="61"/>
      <c r="L209" s="59"/>
      <c r="M209" s="59"/>
      <c r="N209" s="374"/>
      <c r="O209" s="375"/>
    </row>
    <row r="210" spans="1:15" ht="13.5">
      <c r="A210" s="11"/>
      <c r="B210" s="34"/>
      <c r="C210" s="35" t="s">
        <v>48</v>
      </c>
      <c r="D210" s="58" t="s">
        <v>1</v>
      </c>
      <c r="E210" s="58">
        <v>0.0782</v>
      </c>
      <c r="F210" s="59">
        <f>F208*E210</f>
        <v>32.062000000000005</v>
      </c>
      <c r="G210" s="49"/>
      <c r="H210" s="59"/>
      <c r="I210" s="61"/>
      <c r="J210" s="59"/>
      <c r="K210" s="61"/>
      <c r="L210" s="59"/>
      <c r="M210" s="59"/>
      <c r="N210" s="374"/>
      <c r="O210" s="375"/>
    </row>
    <row r="211" spans="1:15" ht="13.5">
      <c r="A211" s="11"/>
      <c r="B211" s="34"/>
      <c r="C211" s="35" t="s">
        <v>17</v>
      </c>
      <c r="D211" s="58"/>
      <c r="E211" s="58"/>
      <c r="F211" s="59">
        <f>F208*E211</f>
        <v>0</v>
      </c>
      <c r="G211" s="49"/>
      <c r="H211" s="59"/>
      <c r="I211" s="61"/>
      <c r="J211" s="59"/>
      <c r="K211" s="61"/>
      <c r="L211" s="59"/>
      <c r="M211" s="59"/>
      <c r="N211" s="374"/>
      <c r="O211" s="375"/>
    </row>
    <row r="212" spans="1:15" ht="13.5">
      <c r="A212" s="11"/>
      <c r="B212" s="34"/>
      <c r="C212" s="35" t="s">
        <v>465</v>
      </c>
      <c r="D212" s="58" t="s">
        <v>34</v>
      </c>
      <c r="E212" s="58">
        <v>0.068</v>
      </c>
      <c r="F212" s="59">
        <f>F208*E212</f>
        <v>27.880000000000003</v>
      </c>
      <c r="G212" s="49"/>
      <c r="H212" s="59"/>
      <c r="I212" s="61"/>
      <c r="J212" s="59"/>
      <c r="K212" s="61"/>
      <c r="L212" s="59"/>
      <c r="M212" s="59"/>
      <c r="N212" s="374"/>
      <c r="O212" s="375"/>
    </row>
    <row r="213" spans="1:15" ht="13.5">
      <c r="A213" s="11"/>
      <c r="B213" s="34"/>
      <c r="C213" s="35" t="s">
        <v>82</v>
      </c>
      <c r="D213" s="58" t="s">
        <v>33</v>
      </c>
      <c r="E213" s="58">
        <v>0.011</v>
      </c>
      <c r="F213" s="59">
        <f>F208*E213</f>
        <v>4.51</v>
      </c>
      <c r="G213" s="49"/>
      <c r="H213" s="59"/>
      <c r="I213" s="61"/>
      <c r="J213" s="59"/>
      <c r="K213" s="61"/>
      <c r="L213" s="59"/>
      <c r="M213" s="59"/>
      <c r="N213" s="374"/>
      <c r="O213" s="375"/>
    </row>
    <row r="214" spans="1:15" ht="27">
      <c r="A214" s="53">
        <v>11</v>
      </c>
      <c r="B214" s="128" t="s">
        <v>421</v>
      </c>
      <c r="C214" s="63" t="s">
        <v>389</v>
      </c>
      <c r="D214" s="53" t="s">
        <v>42</v>
      </c>
      <c r="E214" s="53"/>
      <c r="F214" s="65">
        <v>3090</v>
      </c>
      <c r="G214" s="53"/>
      <c r="H214" s="64"/>
      <c r="I214" s="65"/>
      <c r="J214" s="64"/>
      <c r="K214" s="65"/>
      <c r="L214" s="64"/>
      <c r="M214" s="64"/>
      <c r="N214" s="374"/>
      <c r="O214" s="375"/>
    </row>
    <row r="215" spans="1:15" ht="13.5">
      <c r="A215" s="11"/>
      <c r="B215" s="34"/>
      <c r="C215" s="35" t="s">
        <v>15</v>
      </c>
      <c r="D215" s="58" t="s">
        <v>16</v>
      </c>
      <c r="E215" s="58">
        <v>0.688</v>
      </c>
      <c r="F215" s="59">
        <f>F214*E215</f>
        <v>2125.9199999999996</v>
      </c>
      <c r="G215" s="49"/>
      <c r="H215" s="59"/>
      <c r="I215" s="61"/>
      <c r="J215" s="59"/>
      <c r="K215" s="61"/>
      <c r="L215" s="59"/>
      <c r="M215" s="59"/>
      <c r="N215" s="374"/>
      <c r="O215" s="375"/>
    </row>
    <row r="216" spans="1:15" ht="13.5">
      <c r="A216" s="11"/>
      <c r="B216" s="34"/>
      <c r="C216" s="35" t="s">
        <v>48</v>
      </c>
      <c r="D216" s="58" t="s">
        <v>1</v>
      </c>
      <c r="E216" s="58">
        <v>0.0115</v>
      </c>
      <c r="F216" s="59">
        <f>F214*E216</f>
        <v>35.535</v>
      </c>
      <c r="G216" s="49"/>
      <c r="H216" s="59"/>
      <c r="I216" s="61"/>
      <c r="J216" s="59"/>
      <c r="K216" s="61"/>
      <c r="L216" s="59"/>
      <c r="M216" s="59"/>
      <c r="N216" s="374"/>
      <c r="O216" s="375"/>
    </row>
    <row r="217" spans="1:15" ht="13.5">
      <c r="A217" s="11"/>
      <c r="B217" s="34"/>
      <c r="C217" s="35" t="s">
        <v>17</v>
      </c>
      <c r="D217" s="58"/>
      <c r="E217" s="58"/>
      <c r="F217" s="59">
        <f>F214*E217</f>
        <v>0</v>
      </c>
      <c r="G217" s="49"/>
      <c r="H217" s="59"/>
      <c r="I217" s="61"/>
      <c r="J217" s="59"/>
      <c r="K217" s="61"/>
      <c r="L217" s="59"/>
      <c r="M217" s="59"/>
      <c r="N217" s="374"/>
      <c r="O217" s="375"/>
    </row>
    <row r="218" spans="1:15" ht="13.5">
      <c r="A218" s="11"/>
      <c r="B218" s="34"/>
      <c r="C218" s="35" t="s">
        <v>422</v>
      </c>
      <c r="D218" s="58" t="s">
        <v>52</v>
      </c>
      <c r="E218" s="58">
        <v>0.63</v>
      </c>
      <c r="F218" s="59">
        <f>F214*E218</f>
        <v>1946.7</v>
      </c>
      <c r="G218" s="49"/>
      <c r="H218" s="59"/>
      <c r="I218" s="61"/>
      <c r="J218" s="59"/>
      <c r="K218" s="61"/>
      <c r="L218" s="59"/>
      <c r="M218" s="59"/>
      <c r="N218" s="374"/>
      <c r="O218" s="375"/>
    </row>
    <row r="219" spans="1:15" ht="13.5">
      <c r="A219" s="11"/>
      <c r="B219" s="34"/>
      <c r="C219" s="35" t="s">
        <v>257</v>
      </c>
      <c r="D219" s="58" t="s">
        <v>52</v>
      </c>
      <c r="E219" s="58">
        <v>0.92</v>
      </c>
      <c r="F219" s="59">
        <f>F214*E219</f>
        <v>2842.8</v>
      </c>
      <c r="G219" s="49"/>
      <c r="H219" s="59"/>
      <c r="I219" s="61"/>
      <c r="J219" s="59"/>
      <c r="K219" s="61"/>
      <c r="L219" s="59"/>
      <c r="M219" s="59"/>
      <c r="N219" s="374"/>
      <c r="O219" s="375"/>
    </row>
    <row r="220" spans="1:15" ht="13.5">
      <c r="A220" s="11"/>
      <c r="B220" s="34"/>
      <c r="C220" s="35" t="s">
        <v>18</v>
      </c>
      <c r="D220" s="58" t="s">
        <v>1</v>
      </c>
      <c r="E220" s="58">
        <v>0.007</v>
      </c>
      <c r="F220" s="59">
        <f>F214*E220</f>
        <v>21.63</v>
      </c>
      <c r="G220" s="49"/>
      <c r="H220" s="59"/>
      <c r="I220" s="61"/>
      <c r="J220" s="59"/>
      <c r="K220" s="61"/>
      <c r="L220" s="59"/>
      <c r="M220" s="59"/>
      <c r="N220" s="374"/>
      <c r="O220" s="375"/>
    </row>
    <row r="221" spans="1:15" ht="27">
      <c r="A221" s="53">
        <v>12</v>
      </c>
      <c r="B221" s="128" t="s">
        <v>355</v>
      </c>
      <c r="C221" s="63" t="s">
        <v>356</v>
      </c>
      <c r="D221" s="53" t="s">
        <v>42</v>
      </c>
      <c r="E221" s="53"/>
      <c r="F221" s="174">
        <v>3090</v>
      </c>
      <c r="G221" s="53"/>
      <c r="H221" s="64"/>
      <c r="I221" s="65"/>
      <c r="J221" s="64"/>
      <c r="K221" s="65"/>
      <c r="L221" s="64"/>
      <c r="M221" s="64"/>
      <c r="N221" s="374"/>
      <c r="O221" s="375"/>
    </row>
    <row r="222" spans="1:15" ht="13.5">
      <c r="A222" s="11"/>
      <c r="B222" s="57"/>
      <c r="C222" s="35" t="s">
        <v>357</v>
      </c>
      <c r="D222" s="58" t="s">
        <v>42</v>
      </c>
      <c r="E222" s="58">
        <v>1</v>
      </c>
      <c r="F222" s="59">
        <f>F221*E222</f>
        <v>3090</v>
      </c>
      <c r="G222" s="49"/>
      <c r="H222" s="59"/>
      <c r="I222" s="61"/>
      <c r="J222" s="59"/>
      <c r="K222" s="61"/>
      <c r="L222" s="59"/>
      <c r="M222" s="59"/>
      <c r="N222" s="374"/>
      <c r="O222" s="375"/>
    </row>
    <row r="223" spans="1:15" ht="13.5">
      <c r="A223" s="11"/>
      <c r="B223" s="34"/>
      <c r="C223" s="35" t="s">
        <v>358</v>
      </c>
      <c r="D223" s="58" t="s">
        <v>1</v>
      </c>
      <c r="E223" s="58">
        <v>0.0141</v>
      </c>
      <c r="F223" s="59">
        <f>F221*E223</f>
        <v>43.568999999999996</v>
      </c>
      <c r="G223" s="49"/>
      <c r="H223" s="59"/>
      <c r="I223" s="61"/>
      <c r="J223" s="59"/>
      <c r="K223" s="61"/>
      <c r="L223" s="59"/>
      <c r="M223" s="59"/>
      <c r="N223" s="374"/>
      <c r="O223" s="375"/>
    </row>
    <row r="224" spans="1:15" ht="13.5">
      <c r="A224" s="11"/>
      <c r="B224" s="57"/>
      <c r="C224" s="35" t="s">
        <v>17</v>
      </c>
      <c r="D224" s="58"/>
      <c r="E224" s="58"/>
      <c r="F224" s="59">
        <f>E224*2353</f>
        <v>0</v>
      </c>
      <c r="G224" s="49"/>
      <c r="H224" s="59"/>
      <c r="I224" s="61"/>
      <c r="J224" s="59"/>
      <c r="K224" s="61"/>
      <c r="L224" s="59"/>
      <c r="M224" s="59"/>
      <c r="N224" s="374"/>
      <c r="O224" s="375"/>
    </row>
    <row r="225" spans="1:15" ht="13.5">
      <c r="A225" s="11"/>
      <c r="B225" s="57"/>
      <c r="C225" s="35" t="s">
        <v>359</v>
      </c>
      <c r="D225" s="58" t="s">
        <v>33</v>
      </c>
      <c r="E225" s="58">
        <v>0.0306</v>
      </c>
      <c r="F225" s="59">
        <f>F221*E225</f>
        <v>94.554</v>
      </c>
      <c r="G225" s="49"/>
      <c r="H225" s="59"/>
      <c r="I225" s="61"/>
      <c r="J225" s="59"/>
      <c r="K225" s="61"/>
      <c r="L225" s="59"/>
      <c r="M225" s="59"/>
      <c r="N225" s="374"/>
      <c r="O225" s="375"/>
    </row>
    <row r="226" spans="1:15" ht="13.5">
      <c r="A226" s="11"/>
      <c r="B226" s="57"/>
      <c r="C226" s="35" t="s">
        <v>96</v>
      </c>
      <c r="D226" s="58" t="s">
        <v>1</v>
      </c>
      <c r="E226" s="58">
        <v>0.0636</v>
      </c>
      <c r="F226" s="59">
        <f>F221*E226</f>
        <v>196.524</v>
      </c>
      <c r="G226" s="49"/>
      <c r="H226" s="59"/>
      <c r="I226" s="61"/>
      <c r="J226" s="59"/>
      <c r="K226" s="61"/>
      <c r="L226" s="59"/>
      <c r="M226" s="59"/>
      <c r="N226" s="374"/>
      <c r="O226" s="375"/>
    </row>
    <row r="227" spans="1:15" ht="27">
      <c r="A227" s="53">
        <v>13</v>
      </c>
      <c r="B227" s="128" t="s">
        <v>385</v>
      </c>
      <c r="C227" s="63" t="s">
        <v>386</v>
      </c>
      <c r="D227" s="53" t="s">
        <v>42</v>
      </c>
      <c r="E227" s="53"/>
      <c r="F227" s="65">
        <v>4060</v>
      </c>
      <c r="G227" s="53"/>
      <c r="H227" s="64"/>
      <c r="I227" s="65"/>
      <c r="J227" s="64"/>
      <c r="K227" s="65"/>
      <c r="L227" s="64"/>
      <c r="M227" s="64"/>
      <c r="N227" s="374"/>
      <c r="O227" s="375"/>
    </row>
    <row r="228" spans="1:15" ht="13.5">
      <c r="A228" s="58"/>
      <c r="B228" s="410"/>
      <c r="C228" s="35" t="s">
        <v>15</v>
      </c>
      <c r="D228" s="58" t="s">
        <v>16</v>
      </c>
      <c r="E228" s="58">
        <v>0.777</v>
      </c>
      <c r="F228" s="59">
        <f>F227*E228</f>
        <v>3154.62</v>
      </c>
      <c r="G228" s="49"/>
      <c r="H228" s="59"/>
      <c r="I228" s="61"/>
      <c r="J228" s="59"/>
      <c r="K228" s="61"/>
      <c r="L228" s="59"/>
      <c r="M228" s="59"/>
      <c r="N228" s="374"/>
      <c r="O228" s="375"/>
    </row>
    <row r="229" spans="1:15" ht="13.5">
      <c r="A229" s="58"/>
      <c r="B229" s="410"/>
      <c r="C229" s="35" t="s">
        <v>48</v>
      </c>
      <c r="D229" s="58" t="s">
        <v>1</v>
      </c>
      <c r="E229" s="58">
        <v>0.0383</v>
      </c>
      <c r="F229" s="59">
        <f>F227*E229</f>
        <v>155.498</v>
      </c>
      <c r="G229" s="49"/>
      <c r="H229" s="59"/>
      <c r="I229" s="61"/>
      <c r="J229" s="59"/>
      <c r="K229" s="61"/>
      <c r="L229" s="59"/>
      <c r="M229" s="59"/>
      <c r="N229" s="374"/>
      <c r="O229" s="375"/>
    </row>
    <row r="230" spans="1:15" ht="13.5">
      <c r="A230" s="58"/>
      <c r="B230" s="410"/>
      <c r="C230" s="35" t="s">
        <v>17</v>
      </c>
      <c r="D230" s="58"/>
      <c r="E230" s="58"/>
      <c r="F230" s="59">
        <f>F227*E230</f>
        <v>0</v>
      </c>
      <c r="G230" s="49"/>
      <c r="H230" s="59"/>
      <c r="I230" s="61"/>
      <c r="J230" s="59"/>
      <c r="K230" s="61"/>
      <c r="L230" s="59"/>
      <c r="M230" s="59"/>
      <c r="N230" s="374"/>
      <c r="O230" s="375"/>
    </row>
    <row r="231" spans="1:15" ht="13.5">
      <c r="A231" s="58"/>
      <c r="B231" s="410"/>
      <c r="C231" s="35" t="s">
        <v>387</v>
      </c>
      <c r="D231" s="58" t="s">
        <v>34</v>
      </c>
      <c r="E231" s="58">
        <v>0.0333</v>
      </c>
      <c r="F231" s="59">
        <f>F227*E231</f>
        <v>135.198</v>
      </c>
      <c r="G231" s="49"/>
      <c r="H231" s="59"/>
      <c r="I231" s="61"/>
      <c r="J231" s="59"/>
      <c r="K231" s="61"/>
      <c r="L231" s="59"/>
      <c r="M231" s="59"/>
      <c r="N231" s="374"/>
      <c r="O231" s="375"/>
    </row>
    <row r="232" spans="1:15" ht="13.5">
      <c r="A232" s="58"/>
      <c r="B232" s="410"/>
      <c r="C232" s="35" t="s">
        <v>82</v>
      </c>
      <c r="D232" s="58" t="s">
        <v>33</v>
      </c>
      <c r="E232" s="58">
        <v>0.006</v>
      </c>
      <c r="F232" s="59">
        <f>F227*E232</f>
        <v>24.36</v>
      </c>
      <c r="G232" s="49"/>
      <c r="H232" s="59"/>
      <c r="I232" s="61"/>
      <c r="J232" s="59"/>
      <c r="K232" s="61"/>
      <c r="L232" s="59"/>
      <c r="M232" s="59"/>
      <c r="N232" s="374"/>
      <c r="O232" s="375"/>
    </row>
    <row r="233" spans="1:15" ht="13.5">
      <c r="A233" s="58"/>
      <c r="B233" s="410"/>
      <c r="C233" s="35" t="s">
        <v>233</v>
      </c>
      <c r="D233" s="58" t="s">
        <v>42</v>
      </c>
      <c r="E233" s="58">
        <v>0.0528</v>
      </c>
      <c r="F233" s="59">
        <f>F227*E233</f>
        <v>214.368</v>
      </c>
      <c r="G233" s="49"/>
      <c r="H233" s="59"/>
      <c r="I233" s="61"/>
      <c r="J233" s="59"/>
      <c r="K233" s="61"/>
      <c r="L233" s="59"/>
      <c r="M233" s="59"/>
      <c r="N233" s="374"/>
      <c r="O233" s="375"/>
    </row>
    <row r="234" spans="1:15" ht="13.5">
      <c r="A234" s="58"/>
      <c r="B234" s="410"/>
      <c r="C234" s="35" t="s">
        <v>18</v>
      </c>
      <c r="D234" s="58" t="s">
        <v>1</v>
      </c>
      <c r="E234" s="58">
        <v>0.003</v>
      </c>
      <c r="F234" s="59">
        <f>F227*E234</f>
        <v>12.18</v>
      </c>
      <c r="G234" s="49"/>
      <c r="H234" s="59"/>
      <c r="I234" s="61"/>
      <c r="J234" s="59"/>
      <c r="K234" s="61"/>
      <c r="L234" s="59"/>
      <c r="M234" s="59"/>
      <c r="N234" s="374"/>
      <c r="O234" s="375"/>
    </row>
    <row r="235" spans="1:15" ht="27">
      <c r="A235" s="53">
        <v>14</v>
      </c>
      <c r="B235" s="128" t="s">
        <v>385</v>
      </c>
      <c r="C235" s="63" t="s">
        <v>388</v>
      </c>
      <c r="D235" s="53" t="s">
        <v>42</v>
      </c>
      <c r="E235" s="53"/>
      <c r="F235" s="65">
        <v>3140</v>
      </c>
      <c r="G235" s="53"/>
      <c r="H235" s="64"/>
      <c r="I235" s="65"/>
      <c r="J235" s="64"/>
      <c r="K235" s="65"/>
      <c r="L235" s="64"/>
      <c r="M235" s="64"/>
      <c r="N235" s="374"/>
      <c r="O235" s="375"/>
    </row>
    <row r="236" spans="1:15" ht="13.5">
      <c r="A236" s="11"/>
      <c r="B236" s="34"/>
      <c r="C236" s="390" t="s">
        <v>15</v>
      </c>
      <c r="D236" s="44" t="s">
        <v>16</v>
      </c>
      <c r="E236" s="44">
        <v>0.777</v>
      </c>
      <c r="F236" s="424">
        <f>F235*E236</f>
        <v>2439.78</v>
      </c>
      <c r="G236" s="425"/>
      <c r="H236" s="424"/>
      <c r="I236" s="426"/>
      <c r="J236" s="424"/>
      <c r="K236" s="426"/>
      <c r="L236" s="424"/>
      <c r="M236" s="424"/>
      <c r="N236" s="374"/>
      <c r="O236" s="375"/>
    </row>
    <row r="237" spans="1:15" ht="13.5">
      <c r="A237" s="11"/>
      <c r="B237" s="34"/>
      <c r="C237" s="35" t="s">
        <v>48</v>
      </c>
      <c r="D237" s="58" t="s">
        <v>1</v>
      </c>
      <c r="E237" s="58">
        <v>0.0383</v>
      </c>
      <c r="F237" s="59">
        <f>F235*E237</f>
        <v>120.262</v>
      </c>
      <c r="G237" s="49"/>
      <c r="H237" s="59"/>
      <c r="I237" s="61"/>
      <c r="J237" s="59"/>
      <c r="K237" s="61"/>
      <c r="L237" s="59"/>
      <c r="M237" s="59"/>
      <c r="N237" s="374"/>
      <c r="O237" s="375"/>
    </row>
    <row r="238" spans="1:15" ht="13.5">
      <c r="A238" s="11"/>
      <c r="B238" s="34"/>
      <c r="C238" s="35" t="s">
        <v>17</v>
      </c>
      <c r="D238" s="58"/>
      <c r="E238" s="58"/>
      <c r="F238" s="59">
        <f>F235*E238</f>
        <v>0</v>
      </c>
      <c r="G238" s="49"/>
      <c r="H238" s="59"/>
      <c r="I238" s="61"/>
      <c r="J238" s="59"/>
      <c r="K238" s="61"/>
      <c r="L238" s="59"/>
      <c r="M238" s="59"/>
      <c r="N238" s="374"/>
      <c r="O238" s="375"/>
    </row>
    <row r="239" spans="1:15" ht="13.5">
      <c r="A239" s="11"/>
      <c r="B239" s="34"/>
      <c r="C239" s="35" t="s">
        <v>391</v>
      </c>
      <c r="D239" s="58" t="s">
        <v>34</v>
      </c>
      <c r="E239" s="58">
        <v>0.0333</v>
      </c>
      <c r="F239" s="59">
        <f>F235*E239</f>
        <v>104.56200000000001</v>
      </c>
      <c r="G239" s="49"/>
      <c r="H239" s="59"/>
      <c r="I239" s="61"/>
      <c r="J239" s="59"/>
      <c r="K239" s="61"/>
      <c r="L239" s="59"/>
      <c r="M239" s="59"/>
      <c r="N239" s="374"/>
      <c r="O239" s="375"/>
    </row>
    <row r="240" spans="1:15" ht="13.5">
      <c r="A240" s="11"/>
      <c r="B240" s="34"/>
      <c r="C240" s="35" t="s">
        <v>82</v>
      </c>
      <c r="D240" s="58" t="s">
        <v>33</v>
      </c>
      <c r="E240" s="58">
        <v>0.006</v>
      </c>
      <c r="F240" s="59">
        <f>F235*E240</f>
        <v>18.84</v>
      </c>
      <c r="G240" s="49"/>
      <c r="H240" s="59"/>
      <c r="I240" s="61"/>
      <c r="J240" s="59"/>
      <c r="K240" s="61"/>
      <c r="L240" s="59"/>
      <c r="M240" s="59"/>
      <c r="N240" s="374"/>
      <c r="O240" s="375"/>
    </row>
    <row r="241" spans="1:13" ht="13.5">
      <c r="A241" s="11"/>
      <c r="B241" s="34"/>
      <c r="C241" s="35" t="s">
        <v>233</v>
      </c>
      <c r="D241" s="58" t="s">
        <v>42</v>
      </c>
      <c r="E241" s="58">
        <v>0.0528</v>
      </c>
      <c r="F241" s="59">
        <f>F235*E241</f>
        <v>165.792</v>
      </c>
      <c r="G241" s="49"/>
      <c r="H241" s="59"/>
      <c r="I241" s="61"/>
      <c r="J241" s="59"/>
      <c r="K241" s="61"/>
      <c r="L241" s="59"/>
      <c r="M241" s="59"/>
    </row>
    <row r="242" spans="1:13" ht="13.5">
      <c r="A242" s="11"/>
      <c r="B242" s="34"/>
      <c r="C242" s="35" t="s">
        <v>18</v>
      </c>
      <c r="D242" s="58" t="s">
        <v>1</v>
      </c>
      <c r="E242" s="58">
        <v>0.003</v>
      </c>
      <c r="F242" s="59">
        <f>F235*E242</f>
        <v>9.42</v>
      </c>
      <c r="G242" s="49"/>
      <c r="H242" s="59"/>
      <c r="I242" s="61"/>
      <c r="J242" s="59"/>
      <c r="K242" s="61"/>
      <c r="L242" s="59"/>
      <c r="M242" s="59"/>
    </row>
    <row r="243" spans="1:13" ht="40.5">
      <c r="A243" s="53">
        <v>15</v>
      </c>
      <c r="B243" s="128" t="s">
        <v>251</v>
      </c>
      <c r="C243" s="63" t="s">
        <v>392</v>
      </c>
      <c r="D243" s="53" t="s">
        <v>42</v>
      </c>
      <c r="E243" s="53"/>
      <c r="F243" s="65">
        <v>1170</v>
      </c>
      <c r="G243" s="53"/>
      <c r="H243" s="64"/>
      <c r="I243" s="65"/>
      <c r="J243" s="64"/>
      <c r="K243" s="65"/>
      <c r="L243" s="64"/>
      <c r="M243" s="64"/>
    </row>
    <row r="244" spans="1:13" ht="13.5">
      <c r="A244" s="11"/>
      <c r="B244" s="34"/>
      <c r="C244" s="35" t="s">
        <v>15</v>
      </c>
      <c r="D244" s="58" t="s">
        <v>16</v>
      </c>
      <c r="E244" s="58">
        <v>1.7</v>
      </c>
      <c r="F244" s="59">
        <f>F243*E244</f>
        <v>1989</v>
      </c>
      <c r="G244" s="49"/>
      <c r="H244" s="59"/>
      <c r="I244" s="61"/>
      <c r="J244" s="59"/>
      <c r="K244" s="61"/>
      <c r="L244" s="59"/>
      <c r="M244" s="59"/>
    </row>
    <row r="245" spans="1:13" ht="13.5">
      <c r="A245" s="11"/>
      <c r="B245" s="34"/>
      <c r="C245" s="35" t="s">
        <v>48</v>
      </c>
      <c r="D245" s="58" t="s">
        <v>1</v>
      </c>
      <c r="E245" s="58">
        <v>0.02</v>
      </c>
      <c r="F245" s="59">
        <f>F243*E245</f>
        <v>23.400000000000002</v>
      </c>
      <c r="G245" s="49"/>
      <c r="H245" s="59"/>
      <c r="I245" s="61"/>
      <c r="J245" s="59"/>
      <c r="K245" s="61"/>
      <c r="L245" s="59"/>
      <c r="M245" s="59"/>
    </row>
    <row r="246" spans="1:13" ht="13.5">
      <c r="A246" s="11"/>
      <c r="B246" s="34"/>
      <c r="C246" s="35" t="s">
        <v>17</v>
      </c>
      <c r="D246" s="58"/>
      <c r="E246" s="58"/>
      <c r="F246" s="59">
        <f>E246*2353</f>
        <v>0</v>
      </c>
      <c r="G246" s="49"/>
      <c r="H246" s="59"/>
      <c r="I246" s="61"/>
      <c r="J246" s="59"/>
      <c r="K246" s="61"/>
      <c r="L246" s="59"/>
      <c r="M246" s="59"/>
    </row>
    <row r="247" spans="1:13" ht="13.5">
      <c r="A247" s="11"/>
      <c r="B247" s="34"/>
      <c r="C247" s="35" t="s">
        <v>425</v>
      </c>
      <c r="D247" s="58" t="s">
        <v>52</v>
      </c>
      <c r="E247" s="58">
        <v>6</v>
      </c>
      <c r="F247" s="59">
        <f>F243*E247</f>
        <v>7020</v>
      </c>
      <c r="G247" s="49"/>
      <c r="H247" s="59"/>
      <c r="I247" s="61"/>
      <c r="J247" s="59"/>
      <c r="K247" s="61"/>
      <c r="L247" s="59"/>
      <c r="M247" s="59"/>
    </row>
    <row r="248" spans="1:13" ht="13.5">
      <c r="A248" s="11"/>
      <c r="B248" s="34"/>
      <c r="C248" s="35" t="s">
        <v>252</v>
      </c>
      <c r="D248" s="58" t="s">
        <v>42</v>
      </c>
      <c r="E248" s="58">
        <v>1.1</v>
      </c>
      <c r="F248" s="59">
        <f>F243*E248</f>
        <v>1287</v>
      </c>
      <c r="G248" s="49"/>
      <c r="H248" s="59"/>
      <c r="I248" s="61"/>
      <c r="J248" s="59"/>
      <c r="K248" s="61"/>
      <c r="L248" s="59"/>
      <c r="M248" s="59"/>
    </row>
    <row r="249" spans="1:13" ht="13.5">
      <c r="A249" s="11"/>
      <c r="B249" s="34"/>
      <c r="C249" s="35" t="s">
        <v>18</v>
      </c>
      <c r="D249" s="58" t="s">
        <v>1</v>
      </c>
      <c r="E249" s="58">
        <v>0.007</v>
      </c>
      <c r="F249" s="59">
        <f>F243*E249</f>
        <v>8.19</v>
      </c>
      <c r="G249" s="49"/>
      <c r="H249" s="59"/>
      <c r="I249" s="61"/>
      <c r="J249" s="59"/>
      <c r="K249" s="61"/>
      <c r="L249" s="59"/>
      <c r="M249" s="59"/>
    </row>
    <row r="250" spans="1:13" ht="13.5">
      <c r="A250" s="53">
        <v>16</v>
      </c>
      <c r="B250" s="128" t="s">
        <v>287</v>
      </c>
      <c r="C250" s="63" t="s">
        <v>288</v>
      </c>
      <c r="D250" s="53" t="s">
        <v>42</v>
      </c>
      <c r="E250" s="53"/>
      <c r="F250" s="64">
        <v>670</v>
      </c>
      <c r="G250" s="53"/>
      <c r="H250" s="64"/>
      <c r="I250" s="65"/>
      <c r="J250" s="64"/>
      <c r="K250" s="65"/>
      <c r="L250" s="64"/>
      <c r="M250" s="64"/>
    </row>
    <row r="251" spans="1:13" ht="13.5">
      <c r="A251" s="11"/>
      <c r="B251" s="57"/>
      <c r="C251" s="35" t="s">
        <v>15</v>
      </c>
      <c r="D251" s="58" t="s">
        <v>42</v>
      </c>
      <c r="E251" s="58">
        <v>1</v>
      </c>
      <c r="F251" s="59">
        <f>F250*E251</f>
        <v>670</v>
      </c>
      <c r="G251" s="49"/>
      <c r="H251" s="59"/>
      <c r="I251" s="61"/>
      <c r="J251" s="59"/>
      <c r="K251" s="61"/>
      <c r="L251" s="59"/>
      <c r="M251" s="59"/>
    </row>
    <row r="252" spans="1:13" ht="27">
      <c r="A252" s="11"/>
      <c r="B252" s="34"/>
      <c r="C252" s="35" t="s">
        <v>289</v>
      </c>
      <c r="D252" s="58" t="s">
        <v>1</v>
      </c>
      <c r="E252" s="58">
        <v>0.052</v>
      </c>
      <c r="F252" s="59">
        <f>F250*E252</f>
        <v>34.839999999999996</v>
      </c>
      <c r="G252" s="49"/>
      <c r="H252" s="59"/>
      <c r="I252" s="61"/>
      <c r="J252" s="59"/>
      <c r="K252" s="61"/>
      <c r="L252" s="59"/>
      <c r="M252" s="59"/>
    </row>
    <row r="253" spans="1:13" ht="13.5">
      <c r="A253" s="11"/>
      <c r="B253" s="57"/>
      <c r="C253" s="35" t="s">
        <v>17</v>
      </c>
      <c r="D253" s="58"/>
      <c r="E253" s="58"/>
      <c r="F253" s="59">
        <f>E253*2353</f>
        <v>0</v>
      </c>
      <c r="G253" s="49"/>
      <c r="H253" s="59"/>
      <c r="I253" s="61"/>
      <c r="J253" s="59"/>
      <c r="K253" s="61"/>
      <c r="L253" s="59"/>
      <c r="M253" s="59"/>
    </row>
    <row r="254" spans="1:13" ht="13.5">
      <c r="A254" s="11"/>
      <c r="B254" s="57"/>
      <c r="C254" s="35" t="s">
        <v>290</v>
      </c>
      <c r="D254" s="58" t="s">
        <v>52</v>
      </c>
      <c r="E254" s="58">
        <v>6</v>
      </c>
      <c r="F254" s="59">
        <f>F250*E254</f>
        <v>4020</v>
      </c>
      <c r="G254" s="49"/>
      <c r="H254" s="59"/>
      <c r="I254" s="61"/>
      <c r="J254" s="59"/>
      <c r="K254" s="61"/>
      <c r="L254" s="59"/>
      <c r="M254" s="59"/>
    </row>
    <row r="255" spans="1:13" ht="13.5">
      <c r="A255" s="11"/>
      <c r="B255" s="57"/>
      <c r="C255" s="35" t="s">
        <v>291</v>
      </c>
      <c r="D255" s="58" t="s">
        <v>42</v>
      </c>
      <c r="E255" s="58">
        <v>1.02</v>
      </c>
      <c r="F255" s="59">
        <f>F250*E255</f>
        <v>683.4</v>
      </c>
      <c r="G255" s="49"/>
      <c r="H255" s="59"/>
      <c r="I255" s="61"/>
      <c r="J255" s="59"/>
      <c r="K255" s="61"/>
      <c r="L255" s="59"/>
      <c r="M255" s="59"/>
    </row>
    <row r="256" spans="1:13" ht="13.5">
      <c r="A256" s="11"/>
      <c r="B256" s="57"/>
      <c r="C256" s="35" t="s">
        <v>96</v>
      </c>
      <c r="D256" s="58" t="s">
        <v>1</v>
      </c>
      <c r="E256" s="58">
        <v>0.0466</v>
      </c>
      <c r="F256" s="59">
        <f>F250*E256</f>
        <v>31.222</v>
      </c>
      <c r="G256" s="49"/>
      <c r="H256" s="59"/>
      <c r="I256" s="61"/>
      <c r="J256" s="59"/>
      <c r="K256" s="61"/>
      <c r="L256" s="59"/>
      <c r="M256" s="59"/>
    </row>
    <row r="257" spans="1:13" ht="13.5">
      <c r="A257" s="53">
        <v>17</v>
      </c>
      <c r="B257" s="128" t="s">
        <v>284</v>
      </c>
      <c r="C257" s="63" t="s">
        <v>285</v>
      </c>
      <c r="D257" s="53" t="s">
        <v>42</v>
      </c>
      <c r="E257" s="53"/>
      <c r="F257" s="64">
        <v>870</v>
      </c>
      <c r="G257" s="53"/>
      <c r="H257" s="64"/>
      <c r="I257" s="65"/>
      <c r="J257" s="64"/>
      <c r="K257" s="65"/>
      <c r="L257" s="64"/>
      <c r="M257" s="64"/>
    </row>
    <row r="258" spans="1:13" ht="13.5">
      <c r="A258" s="11"/>
      <c r="B258" s="34"/>
      <c r="C258" s="35" t="s">
        <v>15</v>
      </c>
      <c r="D258" s="58" t="s">
        <v>16</v>
      </c>
      <c r="E258" s="58">
        <v>0.779</v>
      </c>
      <c r="F258" s="59">
        <f>F257*E258</f>
        <v>677.73</v>
      </c>
      <c r="G258" s="49"/>
      <c r="H258" s="59"/>
      <c r="I258" s="61"/>
      <c r="J258" s="59"/>
      <c r="K258" s="61"/>
      <c r="L258" s="59"/>
      <c r="M258" s="59"/>
    </row>
    <row r="259" spans="1:13" ht="13.5">
      <c r="A259" s="11"/>
      <c r="B259" s="34"/>
      <c r="C259" s="35" t="s">
        <v>48</v>
      </c>
      <c r="D259" s="58" t="s">
        <v>1</v>
      </c>
      <c r="E259" s="58">
        <v>0.104</v>
      </c>
      <c r="F259" s="59">
        <f>F257*E259</f>
        <v>90.47999999999999</v>
      </c>
      <c r="G259" s="49"/>
      <c r="H259" s="59"/>
      <c r="I259" s="61"/>
      <c r="J259" s="59"/>
      <c r="K259" s="61"/>
      <c r="L259" s="59"/>
      <c r="M259" s="59"/>
    </row>
    <row r="260" spans="1:13" ht="13.5">
      <c r="A260" s="11"/>
      <c r="B260" s="34"/>
      <c r="C260" s="35" t="s">
        <v>17</v>
      </c>
      <c r="D260" s="58"/>
      <c r="E260" s="58"/>
      <c r="F260" s="59">
        <f>E260*2353</f>
        <v>0</v>
      </c>
      <c r="G260" s="49"/>
      <c r="H260" s="59"/>
      <c r="I260" s="61"/>
      <c r="J260" s="59"/>
      <c r="K260" s="61"/>
      <c r="L260" s="59"/>
      <c r="M260" s="59"/>
    </row>
    <row r="261" spans="1:13" ht="13.5">
      <c r="A261" s="11"/>
      <c r="B261" s="34"/>
      <c r="C261" s="35" t="s">
        <v>241</v>
      </c>
      <c r="D261" s="58" t="s">
        <v>33</v>
      </c>
      <c r="E261" s="58">
        <v>0.0211</v>
      </c>
      <c r="F261" s="59">
        <f>F257*E261</f>
        <v>18.357</v>
      </c>
      <c r="G261" s="49"/>
      <c r="H261" s="59"/>
      <c r="I261" s="61"/>
      <c r="J261" s="59"/>
      <c r="K261" s="61"/>
      <c r="L261" s="59"/>
      <c r="M261" s="59"/>
    </row>
    <row r="262" spans="1:13" ht="13.5">
      <c r="A262" s="11"/>
      <c r="B262" s="34"/>
      <c r="C262" s="35" t="s">
        <v>286</v>
      </c>
      <c r="D262" s="58" t="s">
        <v>42</v>
      </c>
      <c r="E262" s="58">
        <v>1.01</v>
      </c>
      <c r="F262" s="59">
        <f>F257*E262</f>
        <v>878.7</v>
      </c>
      <c r="G262" s="49"/>
      <c r="H262" s="59"/>
      <c r="I262" s="61"/>
      <c r="J262" s="59"/>
      <c r="K262" s="61"/>
      <c r="L262" s="59"/>
      <c r="M262" s="59"/>
    </row>
    <row r="263" spans="1:13" ht="13.5">
      <c r="A263" s="11"/>
      <c r="B263" s="34"/>
      <c r="C263" s="35" t="s">
        <v>469</v>
      </c>
      <c r="D263" s="58" t="s">
        <v>46</v>
      </c>
      <c r="E263" s="58"/>
      <c r="F263" s="59">
        <v>450</v>
      </c>
      <c r="G263" s="49"/>
      <c r="H263" s="59"/>
      <c r="I263" s="61"/>
      <c r="J263" s="59"/>
      <c r="K263" s="61"/>
      <c r="L263" s="59"/>
      <c r="M263" s="59"/>
    </row>
    <row r="264" spans="1:13" ht="13.5">
      <c r="A264" s="11"/>
      <c r="B264" s="34"/>
      <c r="C264" s="35" t="s">
        <v>18</v>
      </c>
      <c r="D264" s="58" t="s">
        <v>1</v>
      </c>
      <c r="E264" s="58">
        <v>0.0466</v>
      </c>
      <c r="F264" s="59">
        <f>F257*E264</f>
        <v>40.542</v>
      </c>
      <c r="G264" s="61"/>
      <c r="H264" s="59"/>
      <c r="I264" s="61"/>
      <c r="J264" s="59"/>
      <c r="K264" s="61"/>
      <c r="L264" s="59"/>
      <c r="M264" s="59"/>
    </row>
    <row r="265" spans="1:13" ht="40.5">
      <c r="A265" s="273">
        <v>18</v>
      </c>
      <c r="B265" s="128" t="s">
        <v>242</v>
      </c>
      <c r="C265" s="274" t="s">
        <v>418</v>
      </c>
      <c r="D265" s="53" t="s">
        <v>46</v>
      </c>
      <c r="E265" s="53"/>
      <c r="F265" s="65">
        <v>170</v>
      </c>
      <c r="G265" s="53"/>
      <c r="H265" s="64"/>
      <c r="I265" s="65"/>
      <c r="J265" s="64"/>
      <c r="K265" s="65"/>
      <c r="L265" s="64"/>
      <c r="M265" s="64"/>
    </row>
    <row r="266" spans="1:13" ht="13.5">
      <c r="A266" s="42"/>
      <c r="B266" s="34"/>
      <c r="C266" s="60" t="s">
        <v>15</v>
      </c>
      <c r="D266" s="58" t="s">
        <v>16</v>
      </c>
      <c r="E266" s="58">
        <v>1.83</v>
      </c>
      <c r="F266" s="59">
        <f>F265*E266</f>
        <v>311.1</v>
      </c>
      <c r="G266" s="49"/>
      <c r="H266" s="59"/>
      <c r="I266" s="61"/>
      <c r="J266" s="59"/>
      <c r="K266" s="61"/>
      <c r="L266" s="59"/>
      <c r="M266" s="59"/>
    </row>
    <row r="267" spans="1:13" ht="13.5">
      <c r="A267" s="42"/>
      <c r="B267" s="34"/>
      <c r="C267" s="60" t="s">
        <v>48</v>
      </c>
      <c r="D267" s="58" t="s">
        <v>1</v>
      </c>
      <c r="E267" s="58">
        <v>0.036</v>
      </c>
      <c r="F267" s="59">
        <f>F265*E267</f>
        <v>6.119999999999999</v>
      </c>
      <c r="G267" s="49"/>
      <c r="H267" s="59"/>
      <c r="I267" s="61"/>
      <c r="J267" s="59"/>
      <c r="K267" s="61"/>
      <c r="L267" s="59"/>
      <c r="M267" s="59"/>
    </row>
    <row r="268" spans="1:13" ht="13.5">
      <c r="A268" s="42"/>
      <c r="B268" s="34"/>
      <c r="C268" s="60" t="s">
        <v>17</v>
      </c>
      <c r="D268" s="58"/>
      <c r="E268" s="58"/>
      <c r="F268" s="59">
        <f>F265*E268</f>
        <v>0</v>
      </c>
      <c r="G268" s="49"/>
      <c r="H268" s="59"/>
      <c r="I268" s="61"/>
      <c r="J268" s="59"/>
      <c r="K268" s="61"/>
      <c r="L268" s="59"/>
      <c r="M268" s="59"/>
    </row>
    <row r="269" spans="1:13" ht="13.5">
      <c r="A269" s="42"/>
      <c r="B269" s="34"/>
      <c r="C269" s="60" t="s">
        <v>243</v>
      </c>
      <c r="D269" s="58" t="s">
        <v>46</v>
      </c>
      <c r="E269" s="58">
        <v>1</v>
      </c>
      <c r="F269" s="59">
        <f>F265*E269</f>
        <v>170</v>
      </c>
      <c r="G269" s="49"/>
      <c r="H269" s="59"/>
      <c r="I269" s="61"/>
      <c r="J269" s="59"/>
      <c r="K269" s="61"/>
      <c r="L269" s="59"/>
      <c r="M269" s="59"/>
    </row>
    <row r="270" spans="1:13" ht="27">
      <c r="A270" s="42"/>
      <c r="B270" s="34"/>
      <c r="C270" s="60" t="s">
        <v>417</v>
      </c>
      <c r="D270" s="58" t="s">
        <v>46</v>
      </c>
      <c r="E270" s="58">
        <v>1.02</v>
      </c>
      <c r="F270" s="59">
        <f>F265*E270</f>
        <v>173.4</v>
      </c>
      <c r="G270" s="49"/>
      <c r="H270" s="59"/>
      <c r="I270" s="61"/>
      <c r="J270" s="59"/>
      <c r="K270" s="61"/>
      <c r="L270" s="59"/>
      <c r="M270" s="59"/>
    </row>
    <row r="271" spans="1:13" ht="13.5">
      <c r="A271" s="42"/>
      <c r="B271" s="34"/>
      <c r="C271" s="60" t="s">
        <v>244</v>
      </c>
      <c r="D271" s="58" t="s">
        <v>34</v>
      </c>
      <c r="E271" s="58">
        <v>0.0015</v>
      </c>
      <c r="F271" s="59">
        <f>F265*E271</f>
        <v>0.255</v>
      </c>
      <c r="G271" s="49"/>
      <c r="H271" s="59"/>
      <c r="I271" s="61"/>
      <c r="J271" s="59"/>
      <c r="K271" s="61"/>
      <c r="L271" s="59"/>
      <c r="M271" s="59"/>
    </row>
    <row r="272" spans="1:13" ht="13.5">
      <c r="A272" s="269"/>
      <c r="B272" s="262"/>
      <c r="C272" s="60" t="s">
        <v>18</v>
      </c>
      <c r="D272" s="58" t="s">
        <v>1</v>
      </c>
      <c r="E272" s="58">
        <v>0.432</v>
      </c>
      <c r="F272" s="59">
        <f>F265*E272</f>
        <v>73.44</v>
      </c>
      <c r="G272" s="61"/>
      <c r="H272" s="59"/>
      <c r="I272" s="61"/>
      <c r="J272" s="59"/>
      <c r="K272" s="61"/>
      <c r="L272" s="59"/>
      <c r="M272" s="59"/>
    </row>
    <row r="273" spans="1:13" ht="27">
      <c r="A273" s="53">
        <v>19</v>
      </c>
      <c r="B273" s="427" t="s">
        <v>393</v>
      </c>
      <c r="C273" s="52" t="s">
        <v>394</v>
      </c>
      <c r="D273" s="53"/>
      <c r="E273" s="53"/>
      <c r="F273" s="64">
        <v>1560</v>
      </c>
      <c r="G273" s="53"/>
      <c r="H273" s="64"/>
      <c r="I273" s="65"/>
      <c r="J273" s="64"/>
      <c r="K273" s="65"/>
      <c r="L273" s="64"/>
      <c r="M273" s="64"/>
    </row>
    <row r="274" spans="1:13" ht="15">
      <c r="A274" s="11"/>
      <c r="B274" s="39"/>
      <c r="C274" s="60" t="s">
        <v>395</v>
      </c>
      <c r="D274" s="58" t="s">
        <v>42</v>
      </c>
      <c r="E274" s="58"/>
      <c r="F274" s="378">
        <v>2020</v>
      </c>
      <c r="G274" s="49"/>
      <c r="H274" s="59"/>
      <c r="I274" s="61"/>
      <c r="J274" s="59"/>
      <c r="K274" s="61"/>
      <c r="L274" s="59"/>
      <c r="M274" s="59"/>
    </row>
    <row r="275" spans="1:13" ht="13.5">
      <c r="A275" s="11"/>
      <c r="B275" s="39"/>
      <c r="C275" s="60" t="s">
        <v>81</v>
      </c>
      <c r="D275" s="58" t="s">
        <v>16</v>
      </c>
      <c r="E275" s="58">
        <v>1.29</v>
      </c>
      <c r="F275" s="59">
        <f>F273*E275</f>
        <v>2012.4</v>
      </c>
      <c r="G275" s="49"/>
      <c r="H275" s="59"/>
      <c r="I275" s="61"/>
      <c r="J275" s="59"/>
      <c r="K275" s="61"/>
      <c r="L275" s="59"/>
      <c r="M275" s="59"/>
    </row>
    <row r="276" spans="1:13" ht="13.5">
      <c r="A276" s="11"/>
      <c r="B276" s="39"/>
      <c r="C276" s="60" t="s">
        <v>48</v>
      </c>
      <c r="D276" s="58" t="s">
        <v>1</v>
      </c>
      <c r="E276" s="58">
        <v>0.034</v>
      </c>
      <c r="F276" s="59">
        <f>F274*E276</f>
        <v>68.68</v>
      </c>
      <c r="G276" s="49"/>
      <c r="H276" s="59"/>
      <c r="I276" s="61"/>
      <c r="J276" s="59"/>
      <c r="K276" s="61"/>
      <c r="L276" s="59"/>
      <c r="M276" s="59"/>
    </row>
    <row r="277" spans="1:13" ht="13.5">
      <c r="A277" s="11"/>
      <c r="B277" s="39"/>
      <c r="C277" s="60" t="s">
        <v>17</v>
      </c>
      <c r="D277" s="58"/>
      <c r="E277" s="58"/>
      <c r="F277" s="59"/>
      <c r="G277" s="49"/>
      <c r="H277" s="59"/>
      <c r="I277" s="61"/>
      <c r="J277" s="59"/>
      <c r="K277" s="61"/>
      <c r="L277" s="59"/>
      <c r="M277" s="59"/>
    </row>
    <row r="278" spans="1:13" ht="13.5">
      <c r="A278" s="11"/>
      <c r="B278" s="39"/>
      <c r="C278" s="60" t="s">
        <v>396</v>
      </c>
      <c r="D278" s="58" t="s">
        <v>42</v>
      </c>
      <c r="E278" s="58">
        <v>1.02</v>
      </c>
      <c r="F278" s="59">
        <f>F274*E278</f>
        <v>2060.4</v>
      </c>
      <c r="G278" s="49"/>
      <c r="H278" s="59"/>
      <c r="I278" s="61"/>
      <c r="J278" s="59"/>
      <c r="K278" s="61"/>
      <c r="L278" s="59"/>
      <c r="M278" s="59"/>
    </row>
    <row r="279" spans="1:13" ht="13.5">
      <c r="A279" s="11"/>
      <c r="B279" s="39"/>
      <c r="C279" s="60" t="s">
        <v>397</v>
      </c>
      <c r="D279" s="58" t="s">
        <v>46</v>
      </c>
      <c r="E279" s="58">
        <v>1.07</v>
      </c>
      <c r="F279" s="59">
        <f>F274*E279</f>
        <v>2161.4</v>
      </c>
      <c r="G279" s="49"/>
      <c r="H279" s="59"/>
      <c r="I279" s="61"/>
      <c r="J279" s="59"/>
      <c r="K279" s="61"/>
      <c r="L279" s="59"/>
      <c r="M279" s="59"/>
    </row>
    <row r="280" spans="1:13" ht="13.5">
      <c r="A280" s="11"/>
      <c r="B280" s="39"/>
      <c r="C280" s="60" t="s">
        <v>18</v>
      </c>
      <c r="D280" s="58" t="s">
        <v>1</v>
      </c>
      <c r="E280" s="58">
        <v>0.184</v>
      </c>
      <c r="F280" s="59">
        <f>F274*E280</f>
        <v>371.68</v>
      </c>
      <c r="G280" s="49"/>
      <c r="H280" s="59"/>
      <c r="I280" s="61"/>
      <c r="J280" s="59"/>
      <c r="K280" s="61"/>
      <c r="L280" s="59"/>
      <c r="M280" s="59"/>
    </row>
    <row r="281" spans="1:13" ht="40.5">
      <c r="A281" s="53">
        <v>20</v>
      </c>
      <c r="B281" s="128" t="s">
        <v>406</v>
      </c>
      <c r="C281" s="63" t="s">
        <v>407</v>
      </c>
      <c r="D281" s="53" t="s">
        <v>42</v>
      </c>
      <c r="E281" s="53"/>
      <c r="F281" s="406">
        <v>6030</v>
      </c>
      <c r="G281" s="53"/>
      <c r="H281" s="64"/>
      <c r="I281" s="65"/>
      <c r="J281" s="64"/>
      <c r="K281" s="65"/>
      <c r="L281" s="64"/>
      <c r="M281" s="64"/>
    </row>
    <row r="282" spans="1:13" ht="13.5">
      <c r="A282" s="11"/>
      <c r="B282" s="34"/>
      <c r="C282" s="35" t="s">
        <v>15</v>
      </c>
      <c r="D282" s="58" t="s">
        <v>16</v>
      </c>
      <c r="E282" s="58">
        <v>0.658</v>
      </c>
      <c r="F282" s="59">
        <f>F281*E282</f>
        <v>3967.7400000000002</v>
      </c>
      <c r="G282" s="49"/>
      <c r="H282" s="59"/>
      <c r="I282" s="61"/>
      <c r="J282" s="59"/>
      <c r="K282" s="61"/>
      <c r="L282" s="59"/>
      <c r="M282" s="59"/>
    </row>
    <row r="283" spans="1:13" ht="13.5">
      <c r="A283" s="11"/>
      <c r="B283" s="34"/>
      <c r="C283" s="35" t="s">
        <v>48</v>
      </c>
      <c r="D283" s="58" t="s">
        <v>1</v>
      </c>
      <c r="E283" s="58">
        <v>0.01</v>
      </c>
      <c r="F283" s="59">
        <f>F281*E283</f>
        <v>60.300000000000004</v>
      </c>
      <c r="G283" s="49"/>
      <c r="H283" s="59"/>
      <c r="I283" s="61"/>
      <c r="J283" s="59"/>
      <c r="K283" s="61"/>
      <c r="L283" s="59"/>
      <c r="M283" s="59"/>
    </row>
    <row r="284" spans="1:13" ht="13.5">
      <c r="A284" s="11"/>
      <c r="B284" s="34"/>
      <c r="C284" s="35" t="s">
        <v>17</v>
      </c>
      <c r="D284" s="58"/>
      <c r="E284" s="58"/>
      <c r="F284" s="59">
        <f>F281*E284</f>
        <v>0</v>
      </c>
      <c r="G284" s="49"/>
      <c r="H284" s="59"/>
      <c r="I284" s="61"/>
      <c r="J284" s="59"/>
      <c r="K284" s="61"/>
      <c r="L284" s="59"/>
      <c r="M284" s="59"/>
    </row>
    <row r="285" spans="1:13" ht="13.5">
      <c r="A285" s="11"/>
      <c r="B285" s="34"/>
      <c r="C285" s="35" t="s">
        <v>408</v>
      </c>
      <c r="D285" s="58" t="s">
        <v>52</v>
      </c>
      <c r="E285" s="58">
        <v>0.63</v>
      </c>
      <c r="F285" s="59">
        <f>F281*E285</f>
        <v>3798.9</v>
      </c>
      <c r="G285" s="49"/>
      <c r="H285" s="59"/>
      <c r="I285" s="61"/>
      <c r="J285" s="59"/>
      <c r="K285" s="61"/>
      <c r="L285" s="59"/>
      <c r="M285" s="59"/>
    </row>
    <row r="286" spans="1:13" ht="13.5">
      <c r="A286" s="11"/>
      <c r="B286" s="34"/>
      <c r="C286" s="35" t="s">
        <v>257</v>
      </c>
      <c r="D286" s="58" t="s">
        <v>52</v>
      </c>
      <c r="E286" s="58">
        <v>0.79</v>
      </c>
      <c r="F286" s="59">
        <f>F281*E286</f>
        <v>4763.7</v>
      </c>
      <c r="G286" s="49"/>
      <c r="H286" s="59"/>
      <c r="I286" s="61"/>
      <c r="J286" s="59"/>
      <c r="K286" s="61"/>
      <c r="L286" s="59"/>
      <c r="M286" s="59"/>
    </row>
    <row r="287" spans="1:13" ht="13.5">
      <c r="A287" s="11"/>
      <c r="B287" s="34"/>
      <c r="C287" s="35" t="s">
        <v>18</v>
      </c>
      <c r="D287" s="58" t="s">
        <v>1</v>
      </c>
      <c r="E287" s="58">
        <v>0.016</v>
      </c>
      <c r="F287" s="59">
        <f>F281*E287</f>
        <v>96.48</v>
      </c>
      <c r="G287" s="61"/>
      <c r="H287" s="59"/>
      <c r="I287" s="61"/>
      <c r="J287" s="59"/>
      <c r="K287" s="61"/>
      <c r="L287" s="59"/>
      <c r="M287" s="59"/>
    </row>
    <row r="288" spans="1:13" ht="27">
      <c r="A288" s="53">
        <v>21</v>
      </c>
      <c r="B288" s="128" t="s">
        <v>402</v>
      </c>
      <c r="C288" s="63" t="s">
        <v>403</v>
      </c>
      <c r="D288" s="53" t="s">
        <v>42</v>
      </c>
      <c r="E288" s="53"/>
      <c r="F288" s="65">
        <v>170</v>
      </c>
      <c r="G288" s="53"/>
      <c r="H288" s="64"/>
      <c r="I288" s="65"/>
      <c r="J288" s="64"/>
      <c r="K288" s="65"/>
      <c r="L288" s="64"/>
      <c r="M288" s="64"/>
    </row>
    <row r="289" spans="1:13" ht="13.5">
      <c r="A289" s="11"/>
      <c r="B289" s="34"/>
      <c r="C289" s="35" t="s">
        <v>15</v>
      </c>
      <c r="D289" s="58" t="s">
        <v>42</v>
      </c>
      <c r="E289" s="58">
        <v>1</v>
      </c>
      <c r="F289" s="59">
        <f>F288*E289</f>
        <v>170</v>
      </c>
      <c r="G289" s="49"/>
      <c r="H289" s="59"/>
      <c r="I289" s="61"/>
      <c r="J289" s="59"/>
      <c r="K289" s="61"/>
      <c r="L289" s="59"/>
      <c r="M289" s="59"/>
    </row>
    <row r="290" spans="1:13" ht="13.5">
      <c r="A290" s="11"/>
      <c r="B290" s="34"/>
      <c r="C290" s="35" t="s">
        <v>48</v>
      </c>
      <c r="D290" s="58" t="s">
        <v>1</v>
      </c>
      <c r="E290" s="58">
        <v>0.0003</v>
      </c>
      <c r="F290" s="59">
        <f>F288*E290</f>
        <v>0.051</v>
      </c>
      <c r="G290" s="49"/>
      <c r="H290" s="59"/>
      <c r="I290" s="61"/>
      <c r="J290" s="59"/>
      <c r="K290" s="61"/>
      <c r="L290" s="407"/>
      <c r="M290" s="59"/>
    </row>
    <row r="291" spans="1:13" ht="13.5">
      <c r="A291" s="11"/>
      <c r="B291" s="34"/>
      <c r="C291" s="35" t="s">
        <v>17</v>
      </c>
      <c r="D291" s="58"/>
      <c r="E291" s="58"/>
      <c r="F291" s="59">
        <f>F288*E291</f>
        <v>0</v>
      </c>
      <c r="G291" s="49"/>
      <c r="H291" s="59"/>
      <c r="I291" s="61"/>
      <c r="J291" s="59"/>
      <c r="K291" s="61"/>
      <c r="L291" s="59"/>
      <c r="M291" s="59"/>
    </row>
    <row r="292" spans="1:13" ht="13.5">
      <c r="A292" s="11"/>
      <c r="B292" s="45"/>
      <c r="C292" s="35" t="s">
        <v>256</v>
      </c>
      <c r="D292" s="58" t="s">
        <v>52</v>
      </c>
      <c r="E292" s="58">
        <v>0.273</v>
      </c>
      <c r="F292" s="59">
        <f>F288*E292</f>
        <v>46.410000000000004</v>
      </c>
      <c r="G292" s="49"/>
      <c r="H292" s="59"/>
      <c r="I292" s="61"/>
      <c r="J292" s="59"/>
      <c r="K292" s="61"/>
      <c r="L292" s="59"/>
      <c r="M292" s="59"/>
    </row>
    <row r="293" spans="1:13" ht="13.5">
      <c r="A293" s="11"/>
      <c r="B293" s="45"/>
      <c r="C293" s="35" t="s">
        <v>18</v>
      </c>
      <c r="D293" s="58" t="s">
        <v>1</v>
      </c>
      <c r="E293" s="58">
        <v>0.0019</v>
      </c>
      <c r="F293" s="59">
        <f>F288*E293</f>
        <v>0.323</v>
      </c>
      <c r="G293" s="49"/>
      <c r="H293" s="59"/>
      <c r="I293" s="61"/>
      <c r="J293" s="59"/>
      <c r="K293" s="61"/>
      <c r="L293" s="59"/>
      <c r="M293" s="59"/>
    </row>
    <row r="294" spans="1:13" ht="27">
      <c r="A294" s="53">
        <v>22</v>
      </c>
      <c r="B294" s="199"/>
      <c r="C294" s="52" t="s">
        <v>453</v>
      </c>
      <c r="D294" s="53" t="s">
        <v>34</v>
      </c>
      <c r="E294" s="53"/>
      <c r="F294" s="377">
        <v>100</v>
      </c>
      <c r="G294" s="53"/>
      <c r="H294" s="64"/>
      <c r="I294" s="65"/>
      <c r="J294" s="64"/>
      <c r="K294" s="65"/>
      <c r="L294" s="64"/>
      <c r="M294" s="64"/>
    </row>
    <row r="295" spans="1:13" ht="13.5">
      <c r="A295" s="381"/>
      <c r="B295" s="382"/>
      <c r="C295" s="60" t="s">
        <v>81</v>
      </c>
      <c r="D295" s="58" t="s">
        <v>16</v>
      </c>
      <c r="E295" s="58">
        <v>0.6</v>
      </c>
      <c r="F295" s="59">
        <f>F294*E295</f>
        <v>60</v>
      </c>
      <c r="G295" s="49"/>
      <c r="H295" s="59"/>
      <c r="I295" s="61"/>
      <c r="J295" s="59"/>
      <c r="K295" s="61"/>
      <c r="L295" s="59"/>
      <c r="M295" s="59"/>
    </row>
    <row r="296" spans="1:13" ht="27">
      <c r="A296" s="381"/>
      <c r="B296" s="382"/>
      <c r="C296" s="60" t="s">
        <v>91</v>
      </c>
      <c r="D296" s="58" t="s">
        <v>34</v>
      </c>
      <c r="E296" s="58"/>
      <c r="F296" s="59">
        <v>1000</v>
      </c>
      <c r="G296" s="49"/>
      <c r="H296" s="59"/>
      <c r="I296" s="61"/>
      <c r="J296" s="59"/>
      <c r="K296" s="61"/>
      <c r="L296" s="59"/>
      <c r="M296" s="59"/>
    </row>
    <row r="297" spans="1:13" ht="33">
      <c r="A297" s="385"/>
      <c r="B297" s="386"/>
      <c r="C297" s="421" t="s">
        <v>398</v>
      </c>
      <c r="D297" s="386"/>
      <c r="E297" s="386"/>
      <c r="F297" s="386"/>
      <c r="G297" s="386"/>
      <c r="H297" s="386"/>
      <c r="I297" s="386"/>
      <c r="J297" s="386"/>
      <c r="K297" s="386"/>
      <c r="L297" s="386"/>
      <c r="M297" s="387"/>
    </row>
    <row r="298" spans="1:13" ht="27">
      <c r="A298" s="53">
        <v>1</v>
      </c>
      <c r="B298" s="352" t="s">
        <v>336</v>
      </c>
      <c r="C298" s="63" t="s">
        <v>337</v>
      </c>
      <c r="D298" s="53" t="s">
        <v>33</v>
      </c>
      <c r="E298" s="53"/>
      <c r="F298" s="65">
        <v>15</v>
      </c>
      <c r="G298" s="53"/>
      <c r="H298" s="64"/>
      <c r="I298" s="65"/>
      <c r="J298" s="64"/>
      <c r="K298" s="65"/>
      <c r="L298" s="64"/>
      <c r="M298" s="64"/>
    </row>
    <row r="299" spans="1:13" ht="13.5">
      <c r="A299" s="380"/>
      <c r="B299" s="394"/>
      <c r="C299" s="60" t="s">
        <v>15</v>
      </c>
      <c r="D299" s="58" t="s">
        <v>16</v>
      </c>
      <c r="E299" s="58">
        <v>0.15</v>
      </c>
      <c r="F299" s="59">
        <f>F298*E299</f>
        <v>2.25</v>
      </c>
      <c r="G299" s="49"/>
      <c r="H299" s="59"/>
      <c r="I299" s="61"/>
      <c r="J299" s="59"/>
      <c r="K299" s="61"/>
      <c r="L299" s="59"/>
      <c r="M299" s="59"/>
    </row>
    <row r="300" spans="1:13" ht="13.5">
      <c r="A300" s="380"/>
      <c r="B300" s="394"/>
      <c r="C300" s="60" t="s">
        <v>338</v>
      </c>
      <c r="D300" s="58" t="s">
        <v>35</v>
      </c>
      <c r="E300" s="58">
        <v>0.0216</v>
      </c>
      <c r="F300" s="59">
        <f>F298*E300</f>
        <v>0.324</v>
      </c>
      <c r="G300" s="49"/>
      <c r="H300" s="59"/>
      <c r="I300" s="61"/>
      <c r="J300" s="59"/>
      <c r="K300" s="61"/>
      <c r="L300" s="59"/>
      <c r="M300" s="59"/>
    </row>
    <row r="301" spans="1:13" ht="27">
      <c r="A301" s="380"/>
      <c r="B301" s="394"/>
      <c r="C301" s="60" t="s">
        <v>339</v>
      </c>
      <c r="D301" s="58" t="s">
        <v>35</v>
      </c>
      <c r="E301" s="58">
        <v>0.0273</v>
      </c>
      <c r="F301" s="59">
        <f>F298*E301</f>
        <v>0.40950000000000003</v>
      </c>
      <c r="G301" s="49"/>
      <c r="H301" s="59"/>
      <c r="I301" s="61"/>
      <c r="J301" s="59"/>
      <c r="K301" s="61"/>
      <c r="L301" s="59"/>
      <c r="M301" s="59"/>
    </row>
    <row r="302" spans="1:13" ht="13.5">
      <c r="A302" s="380"/>
      <c r="B302" s="394"/>
      <c r="C302" s="60" t="s">
        <v>340</v>
      </c>
      <c r="D302" s="58" t="s">
        <v>35</v>
      </c>
      <c r="E302" s="58">
        <v>0.0097</v>
      </c>
      <c r="F302" s="59">
        <f>F298*E302</f>
        <v>0.14550000000000002</v>
      </c>
      <c r="G302" s="49"/>
      <c r="H302" s="59"/>
      <c r="I302" s="61"/>
      <c r="J302" s="59"/>
      <c r="K302" s="61"/>
      <c r="L302" s="59"/>
      <c r="M302" s="59"/>
    </row>
    <row r="303" spans="1:13" ht="13.5">
      <c r="A303" s="380"/>
      <c r="B303" s="394"/>
      <c r="C303" s="60" t="s">
        <v>17</v>
      </c>
      <c r="D303" s="58"/>
      <c r="E303" s="58"/>
      <c r="F303" s="59">
        <f>F298*E303</f>
        <v>0</v>
      </c>
      <c r="G303" s="49"/>
      <c r="H303" s="59"/>
      <c r="I303" s="61"/>
      <c r="J303" s="59"/>
      <c r="K303" s="61"/>
      <c r="L303" s="59"/>
      <c r="M303" s="59"/>
    </row>
    <row r="304" spans="1:13" ht="13.5">
      <c r="A304" s="380"/>
      <c r="B304" s="394"/>
      <c r="C304" s="60" t="s">
        <v>341</v>
      </c>
      <c r="D304" s="58" t="s">
        <v>33</v>
      </c>
      <c r="E304" s="58">
        <v>1.22</v>
      </c>
      <c r="F304" s="59">
        <f>F298*E304</f>
        <v>18.3</v>
      </c>
      <c r="G304" s="49"/>
      <c r="H304" s="59"/>
      <c r="I304" s="61"/>
      <c r="J304" s="59"/>
      <c r="K304" s="61"/>
      <c r="L304" s="59"/>
      <c r="M304" s="59"/>
    </row>
    <row r="305" spans="1:13" ht="13.5">
      <c r="A305" s="11"/>
      <c r="B305" s="394"/>
      <c r="C305" s="60" t="s">
        <v>82</v>
      </c>
      <c r="D305" s="58" t="s">
        <v>33</v>
      </c>
      <c r="E305" s="58">
        <v>0.07</v>
      </c>
      <c r="F305" s="59">
        <f>F298*E305</f>
        <v>1.05</v>
      </c>
      <c r="G305" s="49"/>
      <c r="H305" s="59"/>
      <c r="I305" s="61"/>
      <c r="J305" s="59"/>
      <c r="K305" s="61"/>
      <c r="L305" s="59"/>
      <c r="M305" s="59"/>
    </row>
    <row r="306" spans="1:13" ht="40.5">
      <c r="A306" s="53">
        <v>2</v>
      </c>
      <c r="B306" s="352" t="s">
        <v>342</v>
      </c>
      <c r="C306" s="63" t="s">
        <v>343</v>
      </c>
      <c r="D306" s="53" t="s">
        <v>42</v>
      </c>
      <c r="E306" s="53"/>
      <c r="F306" s="65">
        <v>150</v>
      </c>
      <c r="G306" s="53"/>
      <c r="H306" s="64"/>
      <c r="I306" s="65"/>
      <c r="J306" s="64"/>
      <c r="K306" s="65"/>
      <c r="L306" s="64"/>
      <c r="M306" s="64"/>
    </row>
    <row r="307" spans="1:13" ht="13.5">
      <c r="A307" s="42"/>
      <c r="B307" s="394"/>
      <c r="C307" s="60" t="s">
        <v>15</v>
      </c>
      <c r="D307" s="58" t="s">
        <v>16</v>
      </c>
      <c r="E307" s="58">
        <v>0.144</v>
      </c>
      <c r="F307" s="59">
        <f>F306*E307</f>
        <v>21.599999999999998</v>
      </c>
      <c r="G307" s="49"/>
      <c r="H307" s="59"/>
      <c r="I307" s="61"/>
      <c r="J307" s="59"/>
      <c r="K307" s="61"/>
      <c r="L307" s="59"/>
      <c r="M307" s="59"/>
    </row>
    <row r="308" spans="1:13" ht="13.5">
      <c r="A308" s="42"/>
      <c r="B308" s="394"/>
      <c r="C308" s="60" t="s">
        <v>17</v>
      </c>
      <c r="D308" s="58"/>
      <c r="E308" s="58"/>
      <c r="F308" s="59"/>
      <c r="G308" s="49"/>
      <c r="H308" s="59"/>
      <c r="I308" s="61"/>
      <c r="J308" s="59"/>
      <c r="K308" s="61"/>
      <c r="L308" s="59"/>
      <c r="M308" s="59"/>
    </row>
    <row r="309" spans="1:13" ht="27">
      <c r="A309" s="42"/>
      <c r="B309" s="394"/>
      <c r="C309" s="60" t="s">
        <v>344</v>
      </c>
      <c r="D309" s="58" t="s">
        <v>34</v>
      </c>
      <c r="E309" s="58">
        <v>0.0714</v>
      </c>
      <c r="F309" s="59">
        <f>F306*E309</f>
        <v>10.71</v>
      </c>
      <c r="G309" s="49"/>
      <c r="H309" s="59"/>
      <c r="I309" s="61"/>
      <c r="J309" s="59"/>
      <c r="K309" s="61"/>
      <c r="L309" s="59"/>
      <c r="M309" s="59"/>
    </row>
    <row r="310" spans="1:13" ht="13.5">
      <c r="A310" s="42"/>
      <c r="B310" s="394"/>
      <c r="C310" s="60" t="s">
        <v>345</v>
      </c>
      <c r="D310" s="58" t="s">
        <v>34</v>
      </c>
      <c r="E310" s="58">
        <v>0.0006</v>
      </c>
      <c r="F310" s="59">
        <f>F306*E310</f>
        <v>0.09</v>
      </c>
      <c r="G310" s="49"/>
      <c r="H310" s="59"/>
      <c r="I310" s="61"/>
      <c r="J310" s="59"/>
      <c r="K310" s="61"/>
      <c r="L310" s="59"/>
      <c r="M310" s="59"/>
    </row>
    <row r="311" spans="1:13" ht="13.5">
      <c r="A311" s="42"/>
      <c r="B311" s="394"/>
      <c r="C311" s="60" t="s">
        <v>83</v>
      </c>
      <c r="D311" s="58" t="s">
        <v>33</v>
      </c>
      <c r="E311" s="58">
        <v>0.005</v>
      </c>
      <c r="F311" s="59">
        <f>F306*E311</f>
        <v>0.75</v>
      </c>
      <c r="G311" s="49"/>
      <c r="H311" s="59"/>
      <c r="I311" s="61"/>
      <c r="J311" s="59"/>
      <c r="K311" s="61"/>
      <c r="L311" s="59"/>
      <c r="M311" s="59"/>
    </row>
    <row r="312" spans="1:13" ht="27">
      <c r="A312" s="53">
        <v>3</v>
      </c>
      <c r="B312" s="352" t="s">
        <v>346</v>
      </c>
      <c r="C312" s="63" t="s">
        <v>347</v>
      </c>
      <c r="D312" s="53" t="s">
        <v>46</v>
      </c>
      <c r="E312" s="53"/>
      <c r="F312" s="65">
        <v>120</v>
      </c>
      <c r="G312" s="53"/>
      <c r="H312" s="64"/>
      <c r="I312" s="65"/>
      <c r="J312" s="64"/>
      <c r="K312" s="65"/>
      <c r="L312" s="64"/>
      <c r="M312" s="64"/>
    </row>
    <row r="313" spans="1:13" ht="13.5">
      <c r="A313" s="380"/>
      <c r="B313" s="394"/>
      <c r="C313" s="60" t="s">
        <v>15</v>
      </c>
      <c r="D313" s="58" t="s">
        <v>16</v>
      </c>
      <c r="E313" s="58">
        <v>0.74</v>
      </c>
      <c r="F313" s="59">
        <f>F312*E313</f>
        <v>88.8</v>
      </c>
      <c r="G313" s="49"/>
      <c r="H313" s="59"/>
      <c r="I313" s="61"/>
      <c r="J313" s="59"/>
      <c r="K313" s="61"/>
      <c r="L313" s="59"/>
      <c r="M313" s="59"/>
    </row>
    <row r="314" spans="1:13" ht="13.5">
      <c r="A314" s="380"/>
      <c r="B314" s="353"/>
      <c r="C314" s="60" t="s">
        <v>48</v>
      </c>
      <c r="D314" s="58" t="s">
        <v>1</v>
      </c>
      <c r="E314" s="58">
        <v>0.0071</v>
      </c>
      <c r="F314" s="59">
        <f>F312*E314</f>
        <v>0.8520000000000001</v>
      </c>
      <c r="G314" s="49"/>
      <c r="H314" s="59"/>
      <c r="I314" s="61"/>
      <c r="J314" s="59"/>
      <c r="K314" s="61"/>
      <c r="L314" s="59"/>
      <c r="M314" s="59"/>
    </row>
    <row r="315" spans="1:13" ht="13.5">
      <c r="A315" s="380"/>
      <c r="B315" s="394"/>
      <c r="C315" s="60" t="s">
        <v>17</v>
      </c>
      <c r="D315" s="58"/>
      <c r="E315" s="58"/>
      <c r="F315" s="59"/>
      <c r="G315" s="49"/>
      <c r="H315" s="59"/>
      <c r="I315" s="61"/>
      <c r="J315" s="59"/>
      <c r="K315" s="61"/>
      <c r="L315" s="59"/>
      <c r="M315" s="59"/>
    </row>
    <row r="316" spans="1:13" ht="13.5">
      <c r="A316" s="380"/>
      <c r="B316" s="394"/>
      <c r="C316" s="60" t="s">
        <v>348</v>
      </c>
      <c r="D316" s="58" t="s">
        <v>46</v>
      </c>
      <c r="E316" s="58">
        <v>1</v>
      </c>
      <c r="F316" s="59">
        <f>F312*E316</f>
        <v>120</v>
      </c>
      <c r="G316" s="49"/>
      <c r="H316" s="59"/>
      <c r="I316" s="61"/>
      <c r="J316" s="59"/>
      <c r="K316" s="61"/>
      <c r="L316" s="59"/>
      <c r="M316" s="59"/>
    </row>
    <row r="317" spans="1:13" ht="13.5">
      <c r="A317" s="380"/>
      <c r="B317" s="394"/>
      <c r="C317" s="60" t="s">
        <v>349</v>
      </c>
      <c r="D317" s="58" t="s">
        <v>33</v>
      </c>
      <c r="E317" s="58">
        <v>0.059</v>
      </c>
      <c r="F317" s="59">
        <f>F312*E317</f>
        <v>7.08</v>
      </c>
      <c r="G317" s="49"/>
      <c r="H317" s="59"/>
      <c r="I317" s="61"/>
      <c r="J317" s="59"/>
      <c r="K317" s="61"/>
      <c r="L317" s="59"/>
      <c r="M317" s="59"/>
    </row>
    <row r="318" spans="1:13" ht="13.5">
      <c r="A318" s="380"/>
      <c r="B318" s="394"/>
      <c r="C318" s="60" t="s">
        <v>241</v>
      </c>
      <c r="D318" s="58" t="s">
        <v>33</v>
      </c>
      <c r="E318" s="58">
        <v>0.0006</v>
      </c>
      <c r="F318" s="59">
        <f>F312*E318</f>
        <v>0.072</v>
      </c>
      <c r="G318" s="49"/>
      <c r="H318" s="59"/>
      <c r="I318" s="61"/>
      <c r="J318" s="59"/>
      <c r="K318" s="61"/>
      <c r="L318" s="59"/>
      <c r="M318" s="59"/>
    </row>
    <row r="319" spans="1:13" ht="13.5">
      <c r="A319" s="428"/>
      <c r="B319" s="353"/>
      <c r="C319" s="60" t="s">
        <v>18</v>
      </c>
      <c r="D319" s="58" t="s">
        <v>1</v>
      </c>
      <c r="E319" s="58">
        <v>0.096</v>
      </c>
      <c r="F319" s="59">
        <f>F312*E319</f>
        <v>11.52</v>
      </c>
      <c r="G319" s="49"/>
      <c r="H319" s="59"/>
      <c r="I319" s="61"/>
      <c r="J319" s="59"/>
      <c r="K319" s="61"/>
      <c r="L319" s="59"/>
      <c r="M319" s="59"/>
    </row>
    <row r="320" spans="1:13" ht="14.25">
      <c r="A320" s="320"/>
      <c r="B320" s="395"/>
      <c r="C320" s="402" t="s">
        <v>25</v>
      </c>
      <c r="D320" s="62"/>
      <c r="E320" s="403"/>
      <c r="F320" s="62"/>
      <c r="G320" s="158"/>
      <c r="H320" s="158"/>
      <c r="I320" s="158"/>
      <c r="J320" s="158"/>
      <c r="K320" s="158"/>
      <c r="L320" s="158"/>
      <c r="M320" s="158"/>
    </row>
    <row r="321" spans="1:13" ht="14.25">
      <c r="A321" s="320"/>
      <c r="B321" s="321"/>
      <c r="C321" s="396" t="s">
        <v>511</v>
      </c>
      <c r="D321" s="397"/>
      <c r="E321" s="398"/>
      <c r="F321" s="399"/>
      <c r="G321" s="400"/>
      <c r="H321" s="400"/>
      <c r="I321" s="400"/>
      <c r="J321" s="400"/>
      <c r="K321" s="400"/>
      <c r="L321" s="400"/>
      <c r="M321" s="401"/>
    </row>
    <row r="322" spans="1:13" ht="14.25">
      <c r="A322" s="320"/>
      <c r="B322" s="321"/>
      <c r="C322" s="197" t="s">
        <v>217</v>
      </c>
      <c r="D322" s="198"/>
      <c r="E322" s="193"/>
      <c r="F322" s="194"/>
      <c r="G322" s="195"/>
      <c r="H322" s="195"/>
      <c r="I322" s="195"/>
      <c r="J322" s="195"/>
      <c r="K322" s="195"/>
      <c r="L322" s="195"/>
      <c r="M322" s="196"/>
    </row>
    <row r="323" spans="1:13" ht="14.25">
      <c r="A323" s="320"/>
      <c r="B323" s="321"/>
      <c r="C323" s="155" t="s">
        <v>512</v>
      </c>
      <c r="D323" s="62"/>
      <c r="E323" s="156"/>
      <c r="F323" s="157"/>
      <c r="G323" s="62"/>
      <c r="H323" s="158"/>
      <c r="I323" s="158"/>
      <c r="J323" s="158"/>
      <c r="K323" s="158"/>
      <c r="L323" s="158"/>
      <c r="M323" s="177"/>
    </row>
    <row r="324" spans="1:13" ht="14.25">
      <c r="A324" s="320"/>
      <c r="B324" s="321"/>
      <c r="C324" s="155" t="s">
        <v>9</v>
      </c>
      <c r="D324" s="62"/>
      <c r="E324" s="156"/>
      <c r="F324" s="157"/>
      <c r="G324" s="62"/>
      <c r="H324" s="158"/>
      <c r="I324" s="158"/>
      <c r="J324" s="158"/>
      <c r="K324" s="158"/>
      <c r="L324" s="158"/>
      <c r="M324" s="177"/>
    </row>
    <row r="325" spans="1:13" ht="14.25">
      <c r="A325" s="320"/>
      <c r="B325" s="321"/>
      <c r="C325" s="155" t="s">
        <v>513</v>
      </c>
      <c r="D325" s="62"/>
      <c r="E325" s="156"/>
      <c r="F325" s="157"/>
      <c r="G325" s="62"/>
      <c r="H325" s="158"/>
      <c r="I325" s="158"/>
      <c r="J325" s="158"/>
      <c r="K325" s="158"/>
      <c r="L325" s="158"/>
      <c r="M325" s="177"/>
    </row>
    <row r="326" spans="2:13" ht="15" thickBot="1">
      <c r="B326" s="321"/>
      <c r="C326" s="159" t="s">
        <v>238</v>
      </c>
      <c r="D326" s="160"/>
      <c r="E326" s="161"/>
      <c r="F326" s="162"/>
      <c r="G326" s="160"/>
      <c r="H326" s="163"/>
      <c r="I326" s="163"/>
      <c r="J326" s="163"/>
      <c r="K326" s="163"/>
      <c r="L326" s="163"/>
      <c r="M326" s="178"/>
    </row>
  </sheetData>
  <sheetProtection/>
  <mergeCells count="15">
    <mergeCell ref="M7:M8"/>
    <mergeCell ref="D5:H5"/>
    <mergeCell ref="K1:M1"/>
    <mergeCell ref="D2:F2"/>
    <mergeCell ref="A4:M4"/>
    <mergeCell ref="A7:A8"/>
    <mergeCell ref="B7:B8"/>
    <mergeCell ref="C7:C8"/>
    <mergeCell ref="K7:L7"/>
    <mergeCell ref="C10:F10"/>
    <mergeCell ref="D7:D8"/>
    <mergeCell ref="E7:F7"/>
    <mergeCell ref="G7:H7"/>
    <mergeCell ref="I7:J7"/>
    <mergeCell ref="C21:F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6"/>
  <sheetViews>
    <sheetView view="pageBreakPreview" zoomScale="90" zoomScaleSheetLayoutView="90" workbookViewId="0" topLeftCell="A1">
      <selection activeCell="C194" sqref="C194"/>
    </sheetView>
  </sheetViews>
  <sheetFormatPr defaultColWidth="9.00390625" defaultRowHeight="12.75"/>
  <cols>
    <col min="1" max="1" width="4.00390625" style="21" customWidth="1"/>
    <col min="2" max="2" width="6.375" style="21" customWidth="1"/>
    <col min="3" max="3" width="37.75390625" style="21" customWidth="1"/>
    <col min="4" max="4" width="9.375" style="21" customWidth="1"/>
    <col min="5" max="5" width="9.625" style="21" customWidth="1"/>
    <col min="6" max="6" width="9.375" style="21" customWidth="1"/>
    <col min="7" max="7" width="8.625" style="21" customWidth="1"/>
    <col min="8" max="8" width="8.75390625" style="21" customWidth="1"/>
    <col min="9" max="9" width="8.125" style="21" customWidth="1"/>
    <col min="10" max="10" width="8.375" style="21" customWidth="1"/>
    <col min="11" max="11" width="12.00390625" style="21" customWidth="1"/>
    <col min="12" max="12" width="10.00390625" style="21" customWidth="1"/>
    <col min="13" max="13" width="13.00390625" style="21" customWidth="1"/>
    <col min="14" max="16384" width="9.125" style="21" customWidth="1"/>
  </cols>
  <sheetData>
    <row r="1" spans="1:13" ht="15.75" customHeight="1">
      <c r="A1" s="15"/>
      <c r="B1" s="15"/>
      <c r="C1" s="40"/>
      <c r="D1" s="15"/>
      <c r="E1" s="15"/>
      <c r="F1" s="17"/>
      <c r="G1" s="18"/>
      <c r="H1" s="19"/>
      <c r="I1" s="20"/>
      <c r="J1" s="19"/>
      <c r="K1" s="607" t="s">
        <v>0</v>
      </c>
      <c r="L1" s="608"/>
      <c r="M1" s="609"/>
    </row>
    <row r="2" spans="1:13" ht="15.75">
      <c r="A2" s="15"/>
      <c r="B2" s="15"/>
      <c r="C2" s="40"/>
      <c r="D2" s="610"/>
      <c r="E2" s="610"/>
      <c r="F2" s="627"/>
      <c r="G2" s="18"/>
      <c r="H2" s="19"/>
      <c r="I2" s="20"/>
      <c r="J2" s="19"/>
      <c r="K2" s="2" t="s">
        <v>1</v>
      </c>
      <c r="L2" s="4" t="s">
        <v>2</v>
      </c>
      <c r="M2" s="5" t="s">
        <v>3</v>
      </c>
    </row>
    <row r="3" spans="1:13" ht="16.5">
      <c r="A3" s="15"/>
      <c r="B3" s="15"/>
      <c r="C3" s="16"/>
      <c r="D3" s="15"/>
      <c r="E3" s="15"/>
      <c r="F3" s="17"/>
      <c r="G3" s="18"/>
      <c r="H3" s="19"/>
      <c r="I3" s="20"/>
      <c r="J3" s="19"/>
      <c r="K3" s="41">
        <f>M194</f>
        <v>0</v>
      </c>
      <c r="L3" s="22">
        <f>K3/M3</f>
        <v>0</v>
      </c>
      <c r="M3" s="23">
        <v>1.65</v>
      </c>
    </row>
    <row r="4" spans="1:13" s="24" customFormat="1" ht="34.5" customHeight="1">
      <c r="A4" s="590" t="s">
        <v>449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</row>
    <row r="5" spans="1:13" s="24" customFormat="1" ht="22.5" customHeight="1">
      <c r="A5" s="6"/>
      <c r="B5" s="6"/>
      <c r="C5" s="6"/>
      <c r="D5" s="6"/>
      <c r="E5" s="617" t="s">
        <v>323</v>
      </c>
      <c r="F5" s="617"/>
      <c r="G5" s="617"/>
      <c r="H5" s="617"/>
      <c r="I5" s="6"/>
      <c r="J5" s="6"/>
      <c r="K5" s="6"/>
      <c r="L5" s="6"/>
      <c r="M5" s="6"/>
    </row>
    <row r="6" spans="1:13" s="24" customFormat="1" ht="17.25" customHeight="1">
      <c r="A6" s="6"/>
      <c r="B6" s="6"/>
      <c r="C6" s="6"/>
      <c r="D6" s="606" t="s">
        <v>221</v>
      </c>
      <c r="E6" s="606"/>
      <c r="F6" s="606"/>
      <c r="G6" s="606"/>
      <c r="H6" s="606"/>
      <c r="I6" s="6"/>
      <c r="J6" s="6"/>
      <c r="K6" s="6"/>
      <c r="L6" s="6"/>
      <c r="M6" s="6"/>
    </row>
    <row r="7" spans="1:13" s="24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32.25" customHeight="1">
      <c r="A8" s="619" t="s">
        <v>26</v>
      </c>
      <c r="B8" s="613" t="s">
        <v>27</v>
      </c>
      <c r="C8" s="594" t="s">
        <v>28</v>
      </c>
      <c r="D8" s="594" t="s">
        <v>4</v>
      </c>
      <c r="E8" s="596" t="s">
        <v>5</v>
      </c>
      <c r="F8" s="597"/>
      <c r="G8" s="598" t="s">
        <v>6</v>
      </c>
      <c r="H8" s="599"/>
      <c r="I8" s="618" t="s">
        <v>7</v>
      </c>
      <c r="J8" s="618"/>
      <c r="K8" s="618" t="s">
        <v>197</v>
      </c>
      <c r="L8" s="618"/>
      <c r="M8" s="628" t="s">
        <v>9</v>
      </c>
    </row>
    <row r="9" spans="1:13" ht="57" customHeight="1">
      <c r="A9" s="619"/>
      <c r="B9" s="620"/>
      <c r="C9" s="595"/>
      <c r="D9" s="595"/>
      <c r="E9" s="26" t="s">
        <v>10</v>
      </c>
      <c r="F9" s="26" t="s">
        <v>11</v>
      </c>
      <c r="G9" s="27" t="s">
        <v>12</v>
      </c>
      <c r="H9" s="13" t="s">
        <v>9</v>
      </c>
      <c r="I9" s="25" t="s">
        <v>12</v>
      </c>
      <c r="J9" s="13" t="s">
        <v>9</v>
      </c>
      <c r="K9" s="25" t="s">
        <v>12</v>
      </c>
      <c r="L9" s="13" t="s">
        <v>9</v>
      </c>
      <c r="M9" s="628"/>
    </row>
    <row r="10" spans="1:13" s="24" customFormat="1" ht="15.75">
      <c r="A10" s="30" t="s">
        <v>13</v>
      </c>
      <c r="B10" s="30" t="s">
        <v>19</v>
      </c>
      <c r="C10" s="30" t="s">
        <v>20</v>
      </c>
      <c r="D10" s="31" t="s">
        <v>21</v>
      </c>
      <c r="E10" s="32" t="s">
        <v>22</v>
      </c>
      <c r="F10" s="33" t="s">
        <v>23</v>
      </c>
      <c r="G10" s="31" t="s">
        <v>14</v>
      </c>
      <c r="H10" s="33" t="s">
        <v>24</v>
      </c>
      <c r="I10" s="31" t="s">
        <v>29</v>
      </c>
      <c r="J10" s="33" t="s">
        <v>30</v>
      </c>
      <c r="K10" s="33">
        <v>11</v>
      </c>
      <c r="L10" s="30" t="s">
        <v>31</v>
      </c>
      <c r="M10" s="30" t="s">
        <v>32</v>
      </c>
    </row>
    <row r="11" spans="1:13" s="24" customFormat="1" ht="20.25" customHeight="1">
      <c r="A11" s="388"/>
      <c r="B11" s="389"/>
      <c r="C11" s="388" t="s">
        <v>239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</row>
    <row r="12" spans="1:13" s="36" customFormat="1" ht="13.5">
      <c r="A12" s="63">
        <v>1</v>
      </c>
      <c r="B12" s="128" t="s">
        <v>204</v>
      </c>
      <c r="C12" s="63" t="s">
        <v>399</v>
      </c>
      <c r="D12" s="53" t="s">
        <v>33</v>
      </c>
      <c r="E12" s="53"/>
      <c r="F12" s="65">
        <v>5</v>
      </c>
      <c r="G12" s="53"/>
      <c r="H12" s="64"/>
      <c r="I12" s="65"/>
      <c r="J12" s="64"/>
      <c r="K12" s="65"/>
      <c r="L12" s="64"/>
      <c r="M12" s="64"/>
    </row>
    <row r="13" spans="1:13" s="36" customFormat="1" ht="13.5">
      <c r="A13" s="270"/>
      <c r="B13" s="34"/>
      <c r="C13" s="35" t="s">
        <v>62</v>
      </c>
      <c r="D13" s="58" t="s">
        <v>16</v>
      </c>
      <c r="E13" s="58">
        <v>8.89</v>
      </c>
      <c r="F13" s="59">
        <f>F12*E13</f>
        <v>44.45</v>
      </c>
      <c r="G13" s="49"/>
      <c r="H13" s="59"/>
      <c r="I13" s="61"/>
      <c r="J13" s="59"/>
      <c r="K13" s="61"/>
      <c r="L13" s="59"/>
      <c r="M13" s="59"/>
    </row>
    <row r="14" spans="1:13" s="36" customFormat="1" ht="13.5">
      <c r="A14" s="270"/>
      <c r="B14" s="34"/>
      <c r="C14" s="35" t="s">
        <v>48</v>
      </c>
      <c r="D14" s="58" t="s">
        <v>1</v>
      </c>
      <c r="E14" s="58">
        <v>3.35</v>
      </c>
      <c r="F14" s="59">
        <f>F12*E14</f>
        <v>16.75</v>
      </c>
      <c r="G14" s="49"/>
      <c r="H14" s="59"/>
      <c r="I14" s="61"/>
      <c r="J14" s="59"/>
      <c r="K14" s="61"/>
      <c r="L14" s="59"/>
      <c r="M14" s="59"/>
    </row>
    <row r="15" spans="1:13" s="36" customFormat="1" ht="19.5" customHeight="1">
      <c r="A15" s="63">
        <v>2</v>
      </c>
      <c r="B15" s="53"/>
      <c r="C15" s="63" t="s">
        <v>311</v>
      </c>
      <c r="D15" s="53" t="s">
        <v>34</v>
      </c>
      <c r="E15" s="53"/>
      <c r="F15" s="64">
        <v>5</v>
      </c>
      <c r="G15" s="53"/>
      <c r="H15" s="64"/>
      <c r="I15" s="65"/>
      <c r="J15" s="64"/>
      <c r="K15" s="65"/>
      <c r="L15" s="64"/>
      <c r="M15" s="64"/>
    </row>
    <row r="16" spans="1:13" s="36" customFormat="1" ht="22.5" customHeight="1">
      <c r="A16" s="63">
        <v>3</v>
      </c>
      <c r="B16" s="128" t="s">
        <v>85</v>
      </c>
      <c r="C16" s="138" t="s">
        <v>86</v>
      </c>
      <c r="D16" s="53" t="s">
        <v>33</v>
      </c>
      <c r="E16" s="53"/>
      <c r="F16" s="65">
        <v>5</v>
      </c>
      <c r="G16" s="53"/>
      <c r="H16" s="64"/>
      <c r="I16" s="65"/>
      <c r="J16" s="64"/>
      <c r="K16" s="65"/>
      <c r="L16" s="64"/>
      <c r="M16" s="64"/>
    </row>
    <row r="17" spans="1:13" s="36" customFormat="1" ht="13.5">
      <c r="A17" s="270"/>
      <c r="B17" s="45"/>
      <c r="C17" s="60" t="s">
        <v>15</v>
      </c>
      <c r="D17" s="58" t="s">
        <v>16</v>
      </c>
      <c r="E17" s="58">
        <v>74.2</v>
      </c>
      <c r="F17" s="59">
        <f>F16*E17</f>
        <v>371</v>
      </c>
      <c r="G17" s="49"/>
      <c r="H17" s="59"/>
      <c r="I17" s="61"/>
      <c r="J17" s="59"/>
      <c r="K17" s="61"/>
      <c r="L17" s="59"/>
      <c r="M17" s="59"/>
    </row>
    <row r="18" spans="1:13" s="36" customFormat="1" ht="13.5">
      <c r="A18" s="270"/>
      <c r="B18" s="45"/>
      <c r="C18" s="60" t="s">
        <v>36</v>
      </c>
      <c r="D18" s="58" t="s">
        <v>1</v>
      </c>
      <c r="E18" s="58">
        <v>1.1</v>
      </c>
      <c r="F18" s="59">
        <f>F16*E18</f>
        <v>5.5</v>
      </c>
      <c r="G18" s="49"/>
      <c r="H18" s="59"/>
      <c r="I18" s="61"/>
      <c r="J18" s="59"/>
      <c r="K18" s="61"/>
      <c r="L18" s="59"/>
      <c r="M18" s="59"/>
    </row>
    <row r="19" spans="1:13" s="36" customFormat="1" ht="13.5">
      <c r="A19" s="270"/>
      <c r="B19" s="45"/>
      <c r="C19" s="60" t="s">
        <v>17</v>
      </c>
      <c r="D19" s="58"/>
      <c r="E19" s="58"/>
      <c r="F19" s="59">
        <f>E19*2353</f>
        <v>0</v>
      </c>
      <c r="G19" s="49"/>
      <c r="H19" s="59"/>
      <c r="I19" s="61"/>
      <c r="J19" s="59"/>
      <c r="K19" s="61"/>
      <c r="L19" s="59"/>
      <c r="M19" s="59"/>
    </row>
    <row r="20" spans="1:13" s="36" customFormat="1" ht="13.5">
      <c r="A20" s="270"/>
      <c r="B20" s="45"/>
      <c r="C20" s="60" t="s">
        <v>87</v>
      </c>
      <c r="D20" s="58" t="s">
        <v>33</v>
      </c>
      <c r="E20" s="58">
        <v>1.02</v>
      </c>
      <c r="F20" s="59">
        <f>F16*E20</f>
        <v>5.1</v>
      </c>
      <c r="G20" s="49"/>
      <c r="H20" s="59"/>
      <c r="I20" s="61"/>
      <c r="J20" s="59"/>
      <c r="K20" s="61"/>
      <c r="L20" s="59"/>
      <c r="M20" s="59"/>
    </row>
    <row r="21" spans="1:13" s="36" customFormat="1" ht="13.5">
      <c r="A21" s="270"/>
      <c r="B21" s="45"/>
      <c r="C21" s="60" t="s">
        <v>49</v>
      </c>
      <c r="D21" s="58" t="s">
        <v>33</v>
      </c>
      <c r="E21" s="58">
        <v>0.04</v>
      </c>
      <c r="F21" s="59">
        <f>F16*E21</f>
        <v>0.2</v>
      </c>
      <c r="G21" s="49"/>
      <c r="H21" s="59"/>
      <c r="I21" s="61"/>
      <c r="J21" s="59"/>
      <c r="K21" s="61"/>
      <c r="L21" s="59"/>
      <c r="M21" s="59"/>
    </row>
    <row r="22" spans="1:13" s="36" customFormat="1" ht="13.5">
      <c r="A22" s="270"/>
      <c r="B22" s="45"/>
      <c r="C22" s="60" t="s">
        <v>88</v>
      </c>
      <c r="D22" s="58" t="s">
        <v>42</v>
      </c>
      <c r="E22" s="58">
        <v>0.803</v>
      </c>
      <c r="F22" s="59">
        <f>F16*E22</f>
        <v>4.015000000000001</v>
      </c>
      <c r="G22" s="49"/>
      <c r="H22" s="59"/>
      <c r="I22" s="61"/>
      <c r="J22" s="59"/>
      <c r="K22" s="61"/>
      <c r="L22" s="59"/>
      <c r="M22" s="59"/>
    </row>
    <row r="23" spans="1:13" s="36" customFormat="1" ht="13.5">
      <c r="A23" s="270"/>
      <c r="B23" s="45"/>
      <c r="C23" s="60" t="s">
        <v>89</v>
      </c>
      <c r="D23" s="58" t="s">
        <v>33</v>
      </c>
      <c r="E23" s="58">
        <v>0.004</v>
      </c>
      <c r="F23" s="59">
        <f>F16*E23</f>
        <v>0.02</v>
      </c>
      <c r="G23" s="49"/>
      <c r="H23" s="59"/>
      <c r="I23" s="61"/>
      <c r="J23" s="59"/>
      <c r="K23" s="61"/>
      <c r="L23" s="59"/>
      <c r="M23" s="59"/>
    </row>
    <row r="24" spans="1:13" s="38" customFormat="1" ht="13.5">
      <c r="A24" s="270"/>
      <c r="B24" s="45"/>
      <c r="C24" s="60" t="s">
        <v>54</v>
      </c>
      <c r="D24" s="58" t="s">
        <v>33</v>
      </c>
      <c r="E24" s="58">
        <v>0.042</v>
      </c>
      <c r="F24" s="59">
        <f>F16*E24</f>
        <v>0.21000000000000002</v>
      </c>
      <c r="G24" s="49"/>
      <c r="H24" s="59"/>
      <c r="I24" s="61"/>
      <c r="J24" s="59"/>
      <c r="K24" s="61"/>
      <c r="L24" s="59"/>
      <c r="M24" s="59"/>
    </row>
    <row r="25" spans="1:13" s="37" customFormat="1" ht="13.5">
      <c r="A25" s="270"/>
      <c r="B25" s="45"/>
      <c r="C25" s="200" t="s">
        <v>18</v>
      </c>
      <c r="D25" s="201" t="s">
        <v>1</v>
      </c>
      <c r="E25" s="201">
        <v>0.32</v>
      </c>
      <c r="F25" s="202">
        <f>F16*E25</f>
        <v>1.6</v>
      </c>
      <c r="G25" s="203"/>
      <c r="H25" s="202"/>
      <c r="I25" s="204"/>
      <c r="J25" s="202"/>
      <c r="K25" s="204"/>
      <c r="L25" s="202"/>
      <c r="M25" s="202"/>
    </row>
    <row r="26" spans="1:13" s="37" customFormat="1" ht="13.5">
      <c r="A26" s="63">
        <v>4</v>
      </c>
      <c r="B26" s="124" t="s">
        <v>58</v>
      </c>
      <c r="C26" s="138" t="s">
        <v>426</v>
      </c>
      <c r="D26" s="53" t="s">
        <v>56</v>
      </c>
      <c r="E26" s="125"/>
      <c r="F26" s="53">
        <v>160</v>
      </c>
      <c r="G26" s="63"/>
      <c r="H26" s="126"/>
      <c r="I26" s="65"/>
      <c r="J26" s="64"/>
      <c r="K26" s="65"/>
      <c r="L26" s="64"/>
      <c r="M26" s="64"/>
    </row>
    <row r="27" spans="1:13" s="37" customFormat="1" ht="13.5">
      <c r="A27" s="270"/>
      <c r="B27" s="28"/>
      <c r="C27" s="60" t="s">
        <v>15</v>
      </c>
      <c r="D27" s="58" t="s">
        <v>16</v>
      </c>
      <c r="E27" s="43">
        <v>1.43</v>
      </c>
      <c r="F27" s="43">
        <f>F26*E27</f>
        <v>228.79999999999998</v>
      </c>
      <c r="G27" s="66"/>
      <c r="H27" s="67"/>
      <c r="I27" s="61"/>
      <c r="J27" s="59"/>
      <c r="K27" s="61"/>
      <c r="L27" s="59"/>
      <c r="M27" s="59"/>
    </row>
    <row r="28" spans="1:13" s="37" customFormat="1" ht="14.25">
      <c r="A28" s="270"/>
      <c r="B28" s="29"/>
      <c r="C28" s="60" t="s">
        <v>57</v>
      </c>
      <c r="D28" s="58" t="s">
        <v>1</v>
      </c>
      <c r="E28" s="10">
        <v>0.03</v>
      </c>
      <c r="F28" s="50">
        <f>F26*E28</f>
        <v>4.8</v>
      </c>
      <c r="G28" s="49"/>
      <c r="H28" s="59"/>
      <c r="I28" s="61"/>
      <c r="J28" s="59"/>
      <c r="K28" s="49"/>
      <c r="L28" s="59"/>
      <c r="M28" s="59"/>
    </row>
    <row r="29" spans="1:13" s="37" customFormat="1" ht="14.25">
      <c r="A29" s="270"/>
      <c r="B29" s="29"/>
      <c r="C29" s="60" t="s">
        <v>17</v>
      </c>
      <c r="D29" s="58"/>
      <c r="E29" s="10"/>
      <c r="F29" s="43"/>
      <c r="G29" s="49"/>
      <c r="H29" s="59"/>
      <c r="I29" s="61"/>
      <c r="J29" s="59"/>
      <c r="K29" s="61"/>
      <c r="L29" s="59"/>
      <c r="M29" s="59"/>
    </row>
    <row r="30" spans="1:13" s="37" customFormat="1" ht="14.25">
      <c r="A30" s="270"/>
      <c r="B30" s="29"/>
      <c r="C30" s="60" t="s">
        <v>319</v>
      </c>
      <c r="D30" s="58" t="s">
        <v>56</v>
      </c>
      <c r="E30" s="10">
        <v>0.938</v>
      </c>
      <c r="F30" s="50">
        <f>F26*E30</f>
        <v>150.07999999999998</v>
      </c>
      <c r="G30" s="49"/>
      <c r="H30" s="59"/>
      <c r="I30" s="61"/>
      <c r="J30" s="59"/>
      <c r="K30" s="61"/>
      <c r="L30" s="59"/>
      <c r="M30" s="59"/>
    </row>
    <row r="31" spans="1:13" s="37" customFormat="1" ht="14.25">
      <c r="A31" s="270"/>
      <c r="B31" s="29"/>
      <c r="C31" s="60" t="s">
        <v>322</v>
      </c>
      <c r="D31" s="58" t="s">
        <v>53</v>
      </c>
      <c r="E31" s="10">
        <v>0.2</v>
      </c>
      <c r="F31" s="43">
        <f>F26*E31</f>
        <v>32</v>
      </c>
      <c r="G31" s="49"/>
      <c r="H31" s="59"/>
      <c r="I31" s="61"/>
      <c r="J31" s="59"/>
      <c r="K31" s="61"/>
      <c r="L31" s="59"/>
      <c r="M31" s="59"/>
    </row>
    <row r="32" spans="1:13" s="37" customFormat="1" ht="14.25">
      <c r="A32" s="390"/>
      <c r="B32" s="46"/>
      <c r="C32" s="60" t="s">
        <v>18</v>
      </c>
      <c r="D32" s="58" t="s">
        <v>1</v>
      </c>
      <c r="E32" s="10">
        <v>0.06</v>
      </c>
      <c r="F32" s="43">
        <f>F26*E32</f>
        <v>9.6</v>
      </c>
      <c r="G32" s="49"/>
      <c r="H32" s="59"/>
      <c r="I32" s="61"/>
      <c r="J32" s="59"/>
      <c r="K32" s="61"/>
      <c r="L32" s="59"/>
      <c r="M32" s="59"/>
    </row>
    <row r="33" spans="1:13" s="37" customFormat="1" ht="27" customHeight="1">
      <c r="A33" s="434">
        <v>5</v>
      </c>
      <c r="B33" s="124" t="s">
        <v>58</v>
      </c>
      <c r="C33" s="63" t="s">
        <v>427</v>
      </c>
      <c r="D33" s="53" t="s">
        <v>56</v>
      </c>
      <c r="E33" s="125"/>
      <c r="F33" s="53">
        <v>160</v>
      </c>
      <c r="G33" s="63"/>
      <c r="H33" s="126"/>
      <c r="I33" s="65"/>
      <c r="J33" s="64"/>
      <c r="K33" s="65"/>
      <c r="L33" s="64"/>
      <c r="M33" s="64"/>
    </row>
    <row r="34" spans="1:13" s="37" customFormat="1" ht="13.5">
      <c r="A34" s="270"/>
      <c r="B34" s="28"/>
      <c r="C34" s="60" t="s">
        <v>15</v>
      </c>
      <c r="D34" s="58" t="s">
        <v>16</v>
      </c>
      <c r="E34" s="43">
        <v>1.43</v>
      </c>
      <c r="F34" s="43">
        <f>F33*E34</f>
        <v>228.79999999999998</v>
      </c>
      <c r="G34" s="66"/>
      <c r="H34" s="67"/>
      <c r="I34" s="61"/>
      <c r="J34" s="59"/>
      <c r="K34" s="61"/>
      <c r="L34" s="59"/>
      <c r="M34" s="59"/>
    </row>
    <row r="35" spans="1:13" s="37" customFormat="1" ht="14.25">
      <c r="A35" s="270"/>
      <c r="B35" s="29"/>
      <c r="C35" s="60" t="s">
        <v>57</v>
      </c>
      <c r="D35" s="58" t="s">
        <v>1</v>
      </c>
      <c r="E35" s="10">
        <v>0.03</v>
      </c>
      <c r="F35" s="50">
        <f>F33*E35</f>
        <v>4.8</v>
      </c>
      <c r="G35" s="49"/>
      <c r="H35" s="59"/>
      <c r="I35" s="61"/>
      <c r="J35" s="59"/>
      <c r="K35" s="49"/>
      <c r="L35" s="59"/>
      <c r="M35" s="59"/>
    </row>
    <row r="36" spans="1:13" s="37" customFormat="1" ht="14.25">
      <c r="A36" s="270"/>
      <c r="B36" s="29"/>
      <c r="C36" s="60" t="s">
        <v>17</v>
      </c>
      <c r="D36" s="58"/>
      <c r="E36" s="10"/>
      <c r="F36" s="43"/>
      <c r="G36" s="49"/>
      <c r="H36" s="59"/>
      <c r="I36" s="61"/>
      <c r="J36" s="59"/>
      <c r="K36" s="61"/>
      <c r="L36" s="59"/>
      <c r="M36" s="59"/>
    </row>
    <row r="37" spans="1:13" s="37" customFormat="1" ht="14.25">
      <c r="A37" s="270"/>
      <c r="B37" s="29"/>
      <c r="C37" s="60" t="s">
        <v>319</v>
      </c>
      <c r="D37" s="58" t="s">
        <v>56</v>
      </c>
      <c r="E37" s="10">
        <v>0.938</v>
      </c>
      <c r="F37" s="50">
        <f>F33*E37</f>
        <v>150.07999999999998</v>
      </c>
      <c r="G37" s="49"/>
      <c r="H37" s="59"/>
      <c r="I37" s="61"/>
      <c r="J37" s="59"/>
      <c r="K37" s="61"/>
      <c r="L37" s="59"/>
      <c r="M37" s="59"/>
    </row>
    <row r="38" spans="1:13" s="37" customFormat="1" ht="14.25">
      <c r="A38" s="270"/>
      <c r="B38" s="29"/>
      <c r="C38" s="60" t="s">
        <v>322</v>
      </c>
      <c r="D38" s="58" t="s">
        <v>53</v>
      </c>
      <c r="E38" s="10">
        <v>0.2</v>
      </c>
      <c r="F38" s="43">
        <f>F33*E38</f>
        <v>32</v>
      </c>
      <c r="G38" s="49"/>
      <c r="H38" s="59"/>
      <c r="I38" s="61"/>
      <c r="J38" s="59"/>
      <c r="K38" s="61"/>
      <c r="L38" s="59"/>
      <c r="M38" s="59"/>
    </row>
    <row r="39" spans="1:13" s="37" customFormat="1" ht="14.25">
      <c r="A39" s="390"/>
      <c r="B39" s="46"/>
      <c r="C39" s="60" t="s">
        <v>18</v>
      </c>
      <c r="D39" s="58" t="s">
        <v>1</v>
      </c>
      <c r="E39" s="10">
        <v>0.06</v>
      </c>
      <c r="F39" s="43">
        <f>F33*E39</f>
        <v>9.6</v>
      </c>
      <c r="G39" s="49"/>
      <c r="H39" s="59"/>
      <c r="I39" s="61"/>
      <c r="J39" s="59"/>
      <c r="K39" s="61"/>
      <c r="L39" s="59"/>
      <c r="M39" s="59"/>
    </row>
    <row r="40" spans="1:13" ht="27.75" customHeight="1">
      <c r="A40" s="63">
        <v>6</v>
      </c>
      <c r="B40" s="124" t="s">
        <v>58</v>
      </c>
      <c r="C40" s="63" t="s">
        <v>59</v>
      </c>
      <c r="D40" s="53" t="s">
        <v>56</v>
      </c>
      <c r="E40" s="125"/>
      <c r="F40" s="53">
        <v>720</v>
      </c>
      <c r="G40" s="63"/>
      <c r="H40" s="126"/>
      <c r="I40" s="65"/>
      <c r="J40" s="64"/>
      <c r="K40" s="65"/>
      <c r="L40" s="64"/>
      <c r="M40" s="64"/>
    </row>
    <row r="41" spans="1:13" ht="15.75">
      <c r="A41" s="270"/>
      <c r="B41" s="28"/>
      <c r="C41" s="60" t="s">
        <v>15</v>
      </c>
      <c r="D41" s="58" t="s">
        <v>16</v>
      </c>
      <c r="E41" s="43">
        <v>1.43</v>
      </c>
      <c r="F41" s="43">
        <f>F40*E41</f>
        <v>1029.6</v>
      </c>
      <c r="G41" s="66"/>
      <c r="H41" s="67"/>
      <c r="I41" s="61"/>
      <c r="J41" s="59"/>
      <c r="K41" s="61"/>
      <c r="L41" s="59"/>
      <c r="M41" s="59"/>
    </row>
    <row r="42" spans="1:13" ht="15.75">
      <c r="A42" s="270"/>
      <c r="B42" s="29"/>
      <c r="C42" s="60" t="s">
        <v>57</v>
      </c>
      <c r="D42" s="58" t="s">
        <v>1</v>
      </c>
      <c r="E42" s="10">
        <v>0.03</v>
      </c>
      <c r="F42" s="50">
        <f>F40*E42</f>
        <v>21.599999999999998</v>
      </c>
      <c r="G42" s="49"/>
      <c r="H42" s="59"/>
      <c r="I42" s="61"/>
      <c r="J42" s="59"/>
      <c r="K42" s="49"/>
      <c r="L42" s="59"/>
      <c r="M42" s="59"/>
    </row>
    <row r="43" spans="1:13" ht="15.75">
      <c r="A43" s="270"/>
      <c r="B43" s="29"/>
      <c r="C43" s="60" t="s">
        <v>17</v>
      </c>
      <c r="D43" s="58"/>
      <c r="E43" s="10"/>
      <c r="F43" s="43"/>
      <c r="G43" s="49"/>
      <c r="H43" s="59"/>
      <c r="I43" s="61"/>
      <c r="J43" s="59"/>
      <c r="K43" s="61"/>
      <c r="L43" s="59"/>
      <c r="M43" s="59"/>
    </row>
    <row r="44" spans="1:13" ht="15.75">
      <c r="A44" s="270"/>
      <c r="B44" s="29"/>
      <c r="C44" s="60" t="s">
        <v>60</v>
      </c>
      <c r="D44" s="58" t="s">
        <v>56</v>
      </c>
      <c r="E44" s="10">
        <v>0.938</v>
      </c>
      <c r="F44" s="50">
        <f>F40*E44</f>
        <v>675.36</v>
      </c>
      <c r="G44" s="49"/>
      <c r="H44" s="59"/>
      <c r="I44" s="61"/>
      <c r="J44" s="59"/>
      <c r="K44" s="61"/>
      <c r="L44" s="59"/>
      <c r="M44" s="59"/>
    </row>
    <row r="45" spans="1:13" ht="15.75">
      <c r="A45" s="270"/>
      <c r="B45" s="29"/>
      <c r="C45" s="60" t="s">
        <v>322</v>
      </c>
      <c r="D45" s="58" t="s">
        <v>53</v>
      </c>
      <c r="E45" s="10">
        <v>0.2</v>
      </c>
      <c r="F45" s="43">
        <f>F40*E45</f>
        <v>144</v>
      </c>
      <c r="G45" s="49"/>
      <c r="H45" s="59"/>
      <c r="I45" s="61"/>
      <c r="J45" s="59"/>
      <c r="K45" s="61"/>
      <c r="L45" s="59"/>
      <c r="M45" s="59"/>
    </row>
    <row r="46" spans="1:13" ht="15.75">
      <c r="A46" s="390"/>
      <c r="B46" s="46"/>
      <c r="C46" s="60" t="s">
        <v>18</v>
      </c>
      <c r="D46" s="58" t="s">
        <v>1</v>
      </c>
      <c r="E46" s="10">
        <v>0.06</v>
      </c>
      <c r="F46" s="43">
        <f>F40*E46</f>
        <v>43.199999999999996</v>
      </c>
      <c r="G46" s="49"/>
      <c r="H46" s="59"/>
      <c r="I46" s="61"/>
      <c r="J46" s="59"/>
      <c r="K46" s="61"/>
      <c r="L46" s="59"/>
      <c r="M46" s="59"/>
    </row>
    <row r="47" spans="1:13" ht="27" customHeight="1">
      <c r="A47" s="63">
        <v>7</v>
      </c>
      <c r="B47" s="124" t="s">
        <v>55</v>
      </c>
      <c r="C47" s="63" t="s">
        <v>61</v>
      </c>
      <c r="D47" s="53" t="s">
        <v>56</v>
      </c>
      <c r="E47" s="125"/>
      <c r="F47" s="53">
        <v>240</v>
      </c>
      <c r="G47" s="63"/>
      <c r="H47" s="126"/>
      <c r="I47" s="65"/>
      <c r="J47" s="64"/>
      <c r="K47" s="65"/>
      <c r="L47" s="64"/>
      <c r="M47" s="64"/>
    </row>
    <row r="48" spans="1:13" ht="15.75">
      <c r="A48" s="270"/>
      <c r="B48" s="28"/>
      <c r="C48" s="60" t="s">
        <v>62</v>
      </c>
      <c r="D48" s="58" t="s">
        <v>16</v>
      </c>
      <c r="E48" s="43">
        <v>1.35</v>
      </c>
      <c r="F48" s="43">
        <f>F47*E48</f>
        <v>324</v>
      </c>
      <c r="G48" s="61"/>
      <c r="H48" s="59"/>
      <c r="I48" s="61"/>
      <c r="J48" s="59"/>
      <c r="K48" s="61"/>
      <c r="L48" s="59"/>
      <c r="M48" s="59"/>
    </row>
    <row r="49" spans="1:13" ht="15.75">
      <c r="A49" s="270"/>
      <c r="B49" s="29"/>
      <c r="C49" s="60" t="s">
        <v>57</v>
      </c>
      <c r="D49" s="58" t="s">
        <v>1</v>
      </c>
      <c r="E49" s="10">
        <v>0.03</v>
      </c>
      <c r="F49" s="43">
        <f>F47*E49</f>
        <v>7.199999999999999</v>
      </c>
      <c r="G49" s="61"/>
      <c r="H49" s="59"/>
      <c r="I49" s="49"/>
      <c r="J49" s="59"/>
      <c r="K49" s="61"/>
      <c r="L49" s="59"/>
      <c r="M49" s="59"/>
    </row>
    <row r="50" spans="1:13" ht="15.75">
      <c r="A50" s="270"/>
      <c r="B50" s="29"/>
      <c r="C50" s="60" t="s">
        <v>17</v>
      </c>
      <c r="D50" s="58"/>
      <c r="E50" s="10"/>
      <c r="F50" s="43"/>
      <c r="G50" s="49"/>
      <c r="H50" s="59"/>
      <c r="I50" s="61"/>
      <c r="J50" s="59"/>
      <c r="K50" s="61"/>
      <c r="L50" s="59"/>
      <c r="M50" s="59"/>
    </row>
    <row r="51" spans="1:13" ht="15.75">
      <c r="A51" s="270"/>
      <c r="B51" s="29"/>
      <c r="C51" s="60" t="s">
        <v>322</v>
      </c>
      <c r="D51" s="58" t="s">
        <v>53</v>
      </c>
      <c r="E51" s="10">
        <v>0.2</v>
      </c>
      <c r="F51" s="43">
        <f>F47*E51</f>
        <v>48</v>
      </c>
      <c r="G51" s="49"/>
      <c r="H51" s="59"/>
      <c r="I51" s="61"/>
      <c r="J51" s="59"/>
      <c r="K51" s="61"/>
      <c r="L51" s="59"/>
      <c r="M51" s="59"/>
    </row>
    <row r="52" spans="1:13" ht="15.75">
      <c r="A52" s="270"/>
      <c r="B52" s="29"/>
      <c r="C52" s="60" t="s">
        <v>63</v>
      </c>
      <c r="D52" s="49" t="s">
        <v>56</v>
      </c>
      <c r="E52" s="49">
        <v>0.946</v>
      </c>
      <c r="F52" s="49">
        <f>F47*E52</f>
        <v>227.04</v>
      </c>
      <c r="G52" s="137"/>
      <c r="H52" s="59"/>
      <c r="I52" s="61"/>
      <c r="J52" s="59"/>
      <c r="K52" s="61"/>
      <c r="L52" s="59"/>
      <c r="M52" s="59"/>
    </row>
    <row r="53" spans="1:13" ht="15.75">
      <c r="A53" s="390"/>
      <c r="B53" s="46"/>
      <c r="C53" s="60" t="s">
        <v>18</v>
      </c>
      <c r="D53" s="58" t="s">
        <v>1</v>
      </c>
      <c r="E53" s="10">
        <v>0.0652</v>
      </c>
      <c r="F53" s="43">
        <f>F47*E53</f>
        <v>15.647999999999998</v>
      </c>
      <c r="G53" s="61"/>
      <c r="H53" s="59"/>
      <c r="I53" s="61"/>
      <c r="J53" s="59"/>
      <c r="K53" s="61"/>
      <c r="L53" s="59"/>
      <c r="M53" s="59"/>
    </row>
    <row r="54" spans="1:13" ht="15.75">
      <c r="A54" s="63">
        <v>8</v>
      </c>
      <c r="B54" s="124" t="s">
        <v>64</v>
      </c>
      <c r="C54" s="63" t="s">
        <v>65</v>
      </c>
      <c r="D54" s="53" t="s">
        <v>53</v>
      </c>
      <c r="E54" s="125"/>
      <c r="F54" s="125">
        <v>200</v>
      </c>
      <c r="G54" s="63"/>
      <c r="H54" s="126"/>
      <c r="I54" s="65"/>
      <c r="J54" s="64"/>
      <c r="K54" s="65"/>
      <c r="L54" s="64"/>
      <c r="M54" s="64"/>
    </row>
    <row r="55" spans="1:13" ht="15.75">
      <c r="A55" s="270"/>
      <c r="B55" s="28"/>
      <c r="C55" s="60" t="s">
        <v>15</v>
      </c>
      <c r="D55" s="58" t="s">
        <v>16</v>
      </c>
      <c r="E55" s="43">
        <v>1.51</v>
      </c>
      <c r="F55" s="43">
        <f>F54*E55</f>
        <v>302</v>
      </c>
      <c r="G55" s="66"/>
      <c r="H55" s="67"/>
      <c r="I55" s="61"/>
      <c r="J55" s="59"/>
      <c r="K55" s="61"/>
      <c r="L55" s="59"/>
      <c r="M55" s="59"/>
    </row>
    <row r="56" spans="1:13" ht="15.75">
      <c r="A56" s="270"/>
      <c r="B56" s="29"/>
      <c r="C56" s="60" t="s">
        <v>57</v>
      </c>
      <c r="D56" s="58" t="s">
        <v>1</v>
      </c>
      <c r="E56" s="10">
        <v>0.13</v>
      </c>
      <c r="F56" s="43">
        <f>F54*E56</f>
        <v>26</v>
      </c>
      <c r="G56" s="49"/>
      <c r="H56" s="59"/>
      <c r="I56" s="61"/>
      <c r="J56" s="59"/>
      <c r="K56" s="61"/>
      <c r="L56" s="59"/>
      <c r="M56" s="59"/>
    </row>
    <row r="57" spans="1:13" ht="15.75">
      <c r="A57" s="270"/>
      <c r="B57" s="29"/>
      <c r="C57" s="60" t="s">
        <v>17</v>
      </c>
      <c r="D57" s="58"/>
      <c r="E57" s="10"/>
      <c r="F57" s="43"/>
      <c r="G57" s="49"/>
      <c r="H57" s="59"/>
      <c r="I57" s="61"/>
      <c r="J57" s="59"/>
      <c r="K57" s="61"/>
      <c r="L57" s="59"/>
      <c r="M57" s="59"/>
    </row>
    <row r="58" spans="1:13" ht="15.75">
      <c r="A58" s="270"/>
      <c r="B58" s="29"/>
      <c r="C58" s="60" t="s">
        <v>66</v>
      </c>
      <c r="D58" s="58" t="s">
        <v>53</v>
      </c>
      <c r="E58" s="10">
        <v>1</v>
      </c>
      <c r="F58" s="43">
        <f>F54*E58</f>
        <v>200</v>
      </c>
      <c r="G58" s="49"/>
      <c r="H58" s="59"/>
      <c r="I58" s="61"/>
      <c r="J58" s="59"/>
      <c r="K58" s="61"/>
      <c r="L58" s="59"/>
      <c r="M58" s="59"/>
    </row>
    <row r="59" spans="1:13" ht="15.75">
      <c r="A59" s="270"/>
      <c r="B59" s="29"/>
      <c r="C59" s="60" t="s">
        <v>67</v>
      </c>
      <c r="D59" s="58" t="s">
        <v>53</v>
      </c>
      <c r="E59" s="10">
        <v>1</v>
      </c>
      <c r="F59" s="43">
        <f>F54*E59</f>
        <v>200</v>
      </c>
      <c r="G59" s="49"/>
      <c r="H59" s="59"/>
      <c r="I59" s="61"/>
      <c r="J59" s="59"/>
      <c r="K59" s="61"/>
      <c r="L59" s="59"/>
      <c r="M59" s="59"/>
    </row>
    <row r="60" spans="1:13" ht="15.75">
      <c r="A60" s="270"/>
      <c r="B60" s="29"/>
      <c r="C60" s="60" t="s">
        <v>322</v>
      </c>
      <c r="D60" s="58" t="s">
        <v>53</v>
      </c>
      <c r="E60" s="10">
        <v>2</v>
      </c>
      <c r="F60" s="43">
        <f>F54*E60</f>
        <v>400</v>
      </c>
      <c r="G60" s="49"/>
      <c r="H60" s="59"/>
      <c r="I60" s="61"/>
      <c r="J60" s="59"/>
      <c r="K60" s="61"/>
      <c r="L60" s="59"/>
      <c r="M60" s="59"/>
    </row>
    <row r="61" spans="1:13" ht="15.75">
      <c r="A61" s="390"/>
      <c r="B61" s="46"/>
      <c r="C61" s="60" t="s">
        <v>18</v>
      </c>
      <c r="D61" s="58" t="s">
        <v>1</v>
      </c>
      <c r="E61" s="10">
        <v>0.07</v>
      </c>
      <c r="F61" s="43">
        <f>F54*E61</f>
        <v>14.000000000000002</v>
      </c>
      <c r="G61" s="61"/>
      <c r="H61" s="59"/>
      <c r="I61" s="61"/>
      <c r="J61" s="59"/>
      <c r="K61" s="61"/>
      <c r="L61" s="59"/>
      <c r="M61" s="59"/>
    </row>
    <row r="62" spans="1:13" ht="15.75">
      <c r="A62" s="63">
        <v>9</v>
      </c>
      <c r="B62" s="124" t="s">
        <v>64</v>
      </c>
      <c r="C62" s="63" t="s">
        <v>68</v>
      </c>
      <c r="D62" s="53" t="s">
        <v>53</v>
      </c>
      <c r="E62" s="53"/>
      <c r="F62" s="53">
        <v>2</v>
      </c>
      <c r="G62" s="53"/>
      <c r="H62" s="127"/>
      <c r="I62" s="65"/>
      <c r="J62" s="64"/>
      <c r="K62" s="65"/>
      <c r="L62" s="64"/>
      <c r="M62" s="64"/>
    </row>
    <row r="63" spans="1:13" ht="15.75">
      <c r="A63" s="270"/>
      <c r="B63" s="28"/>
      <c r="C63" s="167" t="s">
        <v>15</v>
      </c>
      <c r="D63" s="168" t="s">
        <v>16</v>
      </c>
      <c r="E63" s="169">
        <v>1.51</v>
      </c>
      <c r="F63" s="169">
        <f>F62*E63</f>
        <v>3.02</v>
      </c>
      <c r="G63" s="170"/>
      <c r="H63" s="171"/>
      <c r="I63" s="172"/>
      <c r="J63" s="173"/>
      <c r="K63" s="172"/>
      <c r="L63" s="173"/>
      <c r="M63" s="173"/>
    </row>
    <row r="64" spans="1:13" ht="15.75">
      <c r="A64" s="270"/>
      <c r="B64" s="29"/>
      <c r="C64" s="167" t="s">
        <v>36</v>
      </c>
      <c r="D64" s="168" t="s">
        <v>1</v>
      </c>
      <c r="E64" s="169">
        <v>0.13</v>
      </c>
      <c r="F64" s="169">
        <f>F62*E64</f>
        <v>0.26</v>
      </c>
      <c r="G64" s="168"/>
      <c r="H64" s="173"/>
      <c r="I64" s="172"/>
      <c r="J64" s="173"/>
      <c r="K64" s="172"/>
      <c r="L64" s="173"/>
      <c r="M64" s="173"/>
    </row>
    <row r="65" spans="1:13" ht="15.75">
      <c r="A65" s="270"/>
      <c r="B65" s="29"/>
      <c r="C65" s="167" t="s">
        <v>17</v>
      </c>
      <c r="D65" s="168"/>
      <c r="E65" s="169"/>
      <c r="F65" s="169"/>
      <c r="G65" s="168"/>
      <c r="H65" s="173"/>
      <c r="I65" s="172"/>
      <c r="J65" s="173"/>
      <c r="K65" s="172"/>
      <c r="L65" s="173"/>
      <c r="M65" s="173"/>
    </row>
    <row r="66" spans="1:13" ht="15.75">
      <c r="A66" s="270"/>
      <c r="B66" s="29"/>
      <c r="C66" s="167" t="s">
        <v>69</v>
      </c>
      <c r="D66" s="168" t="s">
        <v>53</v>
      </c>
      <c r="E66" s="169">
        <v>1</v>
      </c>
      <c r="F66" s="169">
        <f>F62*E66</f>
        <v>2</v>
      </c>
      <c r="G66" s="168"/>
      <c r="H66" s="173"/>
      <c r="I66" s="172"/>
      <c r="J66" s="173"/>
      <c r="K66" s="172"/>
      <c r="L66" s="173"/>
      <c r="M66" s="173"/>
    </row>
    <row r="67" spans="1:13" ht="15.75">
      <c r="A67" s="270"/>
      <c r="B67" s="28"/>
      <c r="C67" s="167" t="s">
        <v>216</v>
      </c>
      <c r="D67" s="168" t="s">
        <v>53</v>
      </c>
      <c r="E67" s="169">
        <v>10</v>
      </c>
      <c r="F67" s="168">
        <v>6</v>
      </c>
      <c r="G67" s="168"/>
      <c r="H67" s="173"/>
      <c r="I67" s="172"/>
      <c r="J67" s="173"/>
      <c r="K67" s="172"/>
      <c r="L67" s="173"/>
      <c r="M67" s="173"/>
    </row>
    <row r="68" spans="1:13" ht="15.75">
      <c r="A68" s="63">
        <v>10</v>
      </c>
      <c r="B68" s="124" t="s">
        <v>258</v>
      </c>
      <c r="C68" s="52" t="s">
        <v>259</v>
      </c>
      <c r="D68" s="53" t="s">
        <v>53</v>
      </c>
      <c r="E68" s="53"/>
      <c r="F68" s="174">
        <v>48</v>
      </c>
      <c r="G68" s="53"/>
      <c r="H68" s="64"/>
      <c r="I68" s="65"/>
      <c r="J68" s="64"/>
      <c r="K68" s="65"/>
      <c r="L68" s="64"/>
      <c r="M68" s="54"/>
    </row>
    <row r="69" spans="1:13" ht="15.75">
      <c r="A69" s="270"/>
      <c r="B69" s="320"/>
      <c r="C69" s="60" t="s">
        <v>15</v>
      </c>
      <c r="D69" s="49" t="s">
        <v>53</v>
      </c>
      <c r="E69" s="49">
        <v>1</v>
      </c>
      <c r="F69" s="49">
        <f>F68*E69</f>
        <v>48</v>
      </c>
      <c r="G69" s="49"/>
      <c r="H69" s="357"/>
      <c r="I69" s="61"/>
      <c r="J69" s="59"/>
      <c r="K69" s="61"/>
      <c r="L69" s="59"/>
      <c r="M69" s="50"/>
    </row>
    <row r="70" spans="1:13" ht="15.75">
      <c r="A70" s="270"/>
      <c r="B70" s="348"/>
      <c r="C70" s="60" t="s">
        <v>36</v>
      </c>
      <c r="D70" s="58" t="s">
        <v>1</v>
      </c>
      <c r="E70" s="58">
        <v>0.07</v>
      </c>
      <c r="F70" s="49">
        <f>F68*E70</f>
        <v>3.3600000000000003</v>
      </c>
      <c r="G70" s="49"/>
      <c r="H70" s="59"/>
      <c r="I70" s="61"/>
      <c r="J70" s="59"/>
      <c r="K70" s="61"/>
      <c r="L70" s="59"/>
      <c r="M70" s="50"/>
    </row>
    <row r="71" spans="1:13" ht="15.75">
      <c r="A71" s="270"/>
      <c r="B71" s="348"/>
      <c r="C71" s="60" t="s">
        <v>17</v>
      </c>
      <c r="D71" s="58"/>
      <c r="E71" s="58"/>
      <c r="F71" s="49"/>
      <c r="G71" s="49"/>
      <c r="H71" s="59"/>
      <c r="I71" s="61"/>
      <c r="J71" s="59"/>
      <c r="K71" s="61"/>
      <c r="L71" s="59"/>
      <c r="M71" s="50"/>
    </row>
    <row r="72" spans="1:13" ht="15.75">
      <c r="A72" s="270"/>
      <c r="B72" s="349"/>
      <c r="C72" s="60" t="s">
        <v>259</v>
      </c>
      <c r="D72" s="49" t="s">
        <v>53</v>
      </c>
      <c r="E72" s="58">
        <v>1</v>
      </c>
      <c r="F72" s="49">
        <f>F68*E72</f>
        <v>48</v>
      </c>
      <c r="G72" s="49"/>
      <c r="H72" s="59"/>
      <c r="I72" s="61"/>
      <c r="J72" s="59"/>
      <c r="K72" s="61"/>
      <c r="L72" s="59"/>
      <c r="M72" s="50"/>
    </row>
    <row r="73" spans="1:13" ht="15.75">
      <c r="A73" s="390"/>
      <c r="B73" s="350"/>
      <c r="C73" s="60" t="s">
        <v>18</v>
      </c>
      <c r="D73" s="58" t="s">
        <v>1</v>
      </c>
      <c r="E73" s="58">
        <v>0.37</v>
      </c>
      <c r="F73" s="49">
        <f>F68*E73</f>
        <v>17.759999999999998</v>
      </c>
      <c r="G73" s="49"/>
      <c r="H73" s="59"/>
      <c r="I73" s="61"/>
      <c r="J73" s="59"/>
      <c r="K73" s="61"/>
      <c r="L73" s="59"/>
      <c r="M73" s="50"/>
    </row>
    <row r="74" spans="1:13" ht="27">
      <c r="A74" s="63">
        <v>11</v>
      </c>
      <c r="B74" s="351" t="s">
        <v>260</v>
      </c>
      <c r="C74" s="52" t="s">
        <v>261</v>
      </c>
      <c r="D74" s="53" t="s">
        <v>53</v>
      </c>
      <c r="E74" s="53"/>
      <c r="F74" s="174">
        <v>144</v>
      </c>
      <c r="G74" s="53"/>
      <c r="H74" s="64"/>
      <c r="I74" s="65"/>
      <c r="J74" s="64"/>
      <c r="K74" s="65"/>
      <c r="L74" s="64"/>
      <c r="M74" s="64"/>
    </row>
    <row r="75" spans="1:13" ht="15.75">
      <c r="A75" s="270"/>
      <c r="B75" s="320"/>
      <c r="C75" s="60" t="s">
        <v>15</v>
      </c>
      <c r="D75" s="58" t="s">
        <v>16</v>
      </c>
      <c r="E75" s="43">
        <v>0.82</v>
      </c>
      <c r="F75" s="59">
        <f>F74*E75</f>
        <v>118.08</v>
      </c>
      <c r="G75" s="66"/>
      <c r="H75" s="67"/>
      <c r="I75" s="61"/>
      <c r="J75" s="59"/>
      <c r="K75" s="61"/>
      <c r="L75" s="59"/>
      <c r="M75" s="59"/>
    </row>
    <row r="76" spans="1:13" ht="15.75">
      <c r="A76" s="270"/>
      <c r="B76" s="348"/>
      <c r="C76" s="60" t="s">
        <v>36</v>
      </c>
      <c r="D76" s="58" t="s">
        <v>1</v>
      </c>
      <c r="E76" s="10">
        <v>0.01</v>
      </c>
      <c r="F76" s="59">
        <f>F74*E76</f>
        <v>1.44</v>
      </c>
      <c r="G76" s="49"/>
      <c r="H76" s="59"/>
      <c r="I76" s="61"/>
      <c r="J76" s="59"/>
      <c r="K76" s="61"/>
      <c r="L76" s="59"/>
      <c r="M76" s="59"/>
    </row>
    <row r="77" spans="1:13" ht="15.75">
      <c r="A77" s="270"/>
      <c r="B77" s="348"/>
      <c r="C77" s="60" t="s">
        <v>17</v>
      </c>
      <c r="D77" s="58"/>
      <c r="E77" s="10"/>
      <c r="F77" s="59"/>
      <c r="G77" s="49"/>
      <c r="H77" s="59"/>
      <c r="I77" s="61"/>
      <c r="J77" s="59"/>
      <c r="K77" s="61"/>
      <c r="L77" s="59"/>
      <c r="M77" s="59"/>
    </row>
    <row r="78" spans="1:13" ht="15.75">
      <c r="A78" s="270"/>
      <c r="B78" s="348"/>
      <c r="C78" s="60" t="s">
        <v>262</v>
      </c>
      <c r="D78" s="58" t="s">
        <v>53</v>
      </c>
      <c r="E78" s="10"/>
      <c r="F78" s="137">
        <v>48</v>
      </c>
      <c r="G78" s="49"/>
      <c r="H78" s="59"/>
      <c r="I78" s="61"/>
      <c r="J78" s="59"/>
      <c r="K78" s="61"/>
      <c r="L78" s="59"/>
      <c r="M78" s="59"/>
    </row>
    <row r="79" spans="1:13" ht="15.75">
      <c r="A79" s="270"/>
      <c r="B79" s="348"/>
      <c r="C79" s="60" t="s">
        <v>263</v>
      </c>
      <c r="D79" s="58" t="s">
        <v>53</v>
      </c>
      <c r="E79" s="10"/>
      <c r="F79" s="137">
        <v>48</v>
      </c>
      <c r="G79" s="49"/>
      <c r="H79" s="59"/>
      <c r="I79" s="61"/>
      <c r="J79" s="59"/>
      <c r="K79" s="61"/>
      <c r="L79" s="59"/>
      <c r="M79" s="59"/>
    </row>
    <row r="80" spans="1:13" ht="15.75">
      <c r="A80" s="270"/>
      <c r="B80" s="348"/>
      <c r="C80" s="60" t="s">
        <v>264</v>
      </c>
      <c r="D80" s="58" t="s">
        <v>53</v>
      </c>
      <c r="E80" s="10"/>
      <c r="F80" s="137">
        <v>48</v>
      </c>
      <c r="G80" s="49"/>
      <c r="H80" s="59"/>
      <c r="I80" s="61"/>
      <c r="J80" s="59"/>
      <c r="K80" s="61"/>
      <c r="L80" s="59"/>
      <c r="M80" s="59"/>
    </row>
    <row r="81" spans="1:13" ht="15.75">
      <c r="A81" s="390"/>
      <c r="B81" s="350"/>
      <c r="C81" s="60" t="s">
        <v>18</v>
      </c>
      <c r="D81" s="58" t="s">
        <v>1</v>
      </c>
      <c r="E81" s="10">
        <v>0.07</v>
      </c>
      <c r="F81" s="59">
        <f>F74*E81</f>
        <v>10.080000000000002</v>
      </c>
      <c r="G81" s="49"/>
      <c r="H81" s="59"/>
      <c r="I81" s="61"/>
      <c r="J81" s="59"/>
      <c r="K81" s="61"/>
      <c r="L81" s="59"/>
      <c r="M81" s="59"/>
    </row>
    <row r="82" spans="1:13" ht="15.75">
      <c r="A82" s="63">
        <v>12</v>
      </c>
      <c r="B82" s="352" t="s">
        <v>265</v>
      </c>
      <c r="C82" s="63" t="s">
        <v>266</v>
      </c>
      <c r="D82" s="53" t="s">
        <v>53</v>
      </c>
      <c r="E82" s="53"/>
      <c r="F82" s="65">
        <v>48</v>
      </c>
      <c r="G82" s="53"/>
      <c r="H82" s="64"/>
      <c r="I82" s="65"/>
      <c r="J82" s="64"/>
      <c r="K82" s="65"/>
      <c r="L82" s="64"/>
      <c r="M82" s="64"/>
    </row>
    <row r="83" spans="1:13" ht="15.75">
      <c r="A83" s="270"/>
      <c r="B83" s="353"/>
      <c r="C83" s="60" t="s">
        <v>15</v>
      </c>
      <c r="D83" s="49" t="s">
        <v>267</v>
      </c>
      <c r="E83" s="58">
        <v>1</v>
      </c>
      <c r="F83" s="59">
        <f>F82*E83</f>
        <v>48</v>
      </c>
      <c r="G83" s="49"/>
      <c r="H83" s="59"/>
      <c r="I83" s="61"/>
      <c r="J83" s="59"/>
      <c r="K83" s="61"/>
      <c r="L83" s="59"/>
      <c r="M83" s="59"/>
    </row>
    <row r="84" spans="1:13" ht="15.75">
      <c r="A84" s="270"/>
      <c r="B84" s="354"/>
      <c r="C84" s="60" t="s">
        <v>48</v>
      </c>
      <c r="D84" s="58" t="s">
        <v>1</v>
      </c>
      <c r="E84" s="49">
        <v>0.05</v>
      </c>
      <c r="F84" s="59">
        <f>F82*E84</f>
        <v>2.4000000000000004</v>
      </c>
      <c r="G84" s="49"/>
      <c r="H84" s="59"/>
      <c r="I84" s="61"/>
      <c r="J84" s="59"/>
      <c r="K84" s="61"/>
      <c r="L84" s="59"/>
      <c r="M84" s="59"/>
    </row>
    <row r="85" spans="1:13" ht="15.75">
      <c r="A85" s="270"/>
      <c r="B85" s="353"/>
      <c r="C85" s="60" t="s">
        <v>17</v>
      </c>
      <c r="D85" s="58"/>
      <c r="E85" s="58"/>
      <c r="F85" s="59"/>
      <c r="G85" s="49"/>
      <c r="H85" s="59"/>
      <c r="I85" s="61"/>
      <c r="J85" s="59"/>
      <c r="K85" s="61"/>
      <c r="L85" s="59"/>
      <c r="M85" s="59"/>
    </row>
    <row r="86" spans="1:13" ht="15.75">
      <c r="A86" s="270"/>
      <c r="B86" s="353"/>
      <c r="C86" s="66" t="s">
        <v>266</v>
      </c>
      <c r="D86" s="49" t="s">
        <v>53</v>
      </c>
      <c r="E86" s="58">
        <v>1</v>
      </c>
      <c r="F86" s="358">
        <f>F82*E86</f>
        <v>48</v>
      </c>
      <c r="G86" s="49"/>
      <c r="H86" s="59"/>
      <c r="I86" s="61"/>
      <c r="J86" s="59"/>
      <c r="K86" s="61"/>
      <c r="L86" s="59"/>
      <c r="M86" s="59"/>
    </row>
    <row r="87" spans="1:13" ht="15.75">
      <c r="A87" s="390"/>
      <c r="B87" s="355"/>
      <c r="C87" s="60" t="s">
        <v>18</v>
      </c>
      <c r="D87" s="58" t="s">
        <v>1</v>
      </c>
      <c r="E87" s="58">
        <v>0.43</v>
      </c>
      <c r="F87" s="59">
        <f>F82*E87</f>
        <v>20.64</v>
      </c>
      <c r="G87" s="61"/>
      <c r="H87" s="59"/>
      <c r="I87" s="61"/>
      <c r="J87" s="59"/>
      <c r="K87" s="61"/>
      <c r="L87" s="59"/>
      <c r="M87" s="59"/>
    </row>
    <row r="88" spans="1:13" ht="15.75">
      <c r="A88" s="63">
        <v>13</v>
      </c>
      <c r="B88" s="351" t="s">
        <v>268</v>
      </c>
      <c r="C88" s="63" t="s">
        <v>350</v>
      </c>
      <c r="D88" s="53" t="s">
        <v>53</v>
      </c>
      <c r="E88" s="53"/>
      <c r="F88" s="53">
        <v>48</v>
      </c>
      <c r="G88" s="53"/>
      <c r="H88" s="64"/>
      <c r="I88" s="65"/>
      <c r="J88" s="64"/>
      <c r="K88" s="65"/>
      <c r="L88" s="280"/>
      <c r="M88" s="54"/>
    </row>
    <row r="89" spans="1:13" ht="15.75">
      <c r="A89" s="270"/>
      <c r="B89" s="320"/>
      <c r="C89" s="60" t="s">
        <v>62</v>
      </c>
      <c r="D89" s="49" t="s">
        <v>53</v>
      </c>
      <c r="E89" s="49">
        <v>1</v>
      </c>
      <c r="F89" s="49">
        <f>F88*E89</f>
        <v>48</v>
      </c>
      <c r="G89" s="49"/>
      <c r="H89" s="357"/>
      <c r="I89" s="61"/>
      <c r="J89" s="59"/>
      <c r="K89" s="61"/>
      <c r="L89" s="59"/>
      <c r="M89" s="50"/>
    </row>
    <row r="90" spans="1:13" ht="15.75">
      <c r="A90" s="270"/>
      <c r="B90" s="348"/>
      <c r="C90" s="60" t="s">
        <v>36</v>
      </c>
      <c r="D90" s="58" t="s">
        <v>1</v>
      </c>
      <c r="E90" s="58">
        <v>0.1</v>
      </c>
      <c r="F90" s="49">
        <f>F88*E90</f>
        <v>4.800000000000001</v>
      </c>
      <c r="G90" s="49"/>
      <c r="H90" s="59"/>
      <c r="I90" s="61"/>
      <c r="J90" s="59"/>
      <c r="K90" s="61"/>
      <c r="L90" s="59"/>
      <c r="M90" s="50"/>
    </row>
    <row r="91" spans="1:13" ht="15.75">
      <c r="A91" s="270"/>
      <c r="B91" s="348"/>
      <c r="C91" s="60" t="s">
        <v>17</v>
      </c>
      <c r="D91" s="58"/>
      <c r="E91" s="58"/>
      <c r="F91" s="49"/>
      <c r="G91" s="49"/>
      <c r="H91" s="59"/>
      <c r="I91" s="61"/>
      <c r="J91" s="59"/>
      <c r="K91" s="61"/>
      <c r="L91" s="59"/>
      <c r="M91" s="50"/>
    </row>
    <row r="92" spans="1:13" ht="15.75">
      <c r="A92" s="270"/>
      <c r="B92" s="348"/>
      <c r="C92" s="66" t="s">
        <v>350</v>
      </c>
      <c r="D92" s="49" t="s">
        <v>53</v>
      </c>
      <c r="E92" s="58">
        <v>1</v>
      </c>
      <c r="F92" s="49">
        <f>F88*E92</f>
        <v>48</v>
      </c>
      <c r="G92" s="49"/>
      <c r="H92" s="59"/>
      <c r="I92" s="61"/>
      <c r="J92" s="59"/>
      <c r="K92" s="61"/>
      <c r="L92" s="59"/>
      <c r="M92" s="50"/>
    </row>
    <row r="93" spans="1:13" ht="15.75">
      <c r="A93" s="390"/>
      <c r="B93" s="350"/>
      <c r="C93" s="60" t="s">
        <v>18</v>
      </c>
      <c r="D93" s="58" t="s">
        <v>1</v>
      </c>
      <c r="E93" s="58">
        <v>0.37</v>
      </c>
      <c r="F93" s="49">
        <f>F88*E93</f>
        <v>17.759999999999998</v>
      </c>
      <c r="G93" s="49"/>
      <c r="H93" s="59"/>
      <c r="I93" s="61"/>
      <c r="J93" s="59"/>
      <c r="K93" s="61"/>
      <c r="L93" s="59"/>
      <c r="M93" s="50"/>
    </row>
    <row r="94" spans="1:13" ht="15.75">
      <c r="A94" s="63">
        <v>14</v>
      </c>
      <c r="B94" s="351" t="s">
        <v>269</v>
      </c>
      <c r="C94" s="52" t="s">
        <v>270</v>
      </c>
      <c r="D94" s="53" t="s">
        <v>53</v>
      </c>
      <c r="E94" s="53"/>
      <c r="F94" s="53">
        <v>48</v>
      </c>
      <c r="G94" s="53"/>
      <c r="H94" s="64"/>
      <c r="I94" s="65"/>
      <c r="J94" s="64"/>
      <c r="K94" s="65"/>
      <c r="L94" s="64"/>
      <c r="M94" s="54"/>
    </row>
    <row r="95" spans="1:13" ht="15.75">
      <c r="A95" s="270"/>
      <c r="B95" s="320"/>
      <c r="C95" s="60" t="s">
        <v>15</v>
      </c>
      <c r="D95" s="49" t="s">
        <v>53</v>
      </c>
      <c r="E95" s="49">
        <v>1</v>
      </c>
      <c r="F95" s="49">
        <f>F94*E95</f>
        <v>48</v>
      </c>
      <c r="G95" s="49"/>
      <c r="H95" s="357"/>
      <c r="I95" s="61"/>
      <c r="J95" s="59"/>
      <c r="K95" s="61"/>
      <c r="L95" s="59"/>
      <c r="M95" s="50"/>
    </row>
    <row r="96" spans="1:13" ht="15.75">
      <c r="A96" s="270"/>
      <c r="B96" s="348"/>
      <c r="C96" s="60" t="s">
        <v>57</v>
      </c>
      <c r="D96" s="58" t="s">
        <v>1</v>
      </c>
      <c r="E96" s="58">
        <v>0.13</v>
      </c>
      <c r="F96" s="49">
        <f>F94*E96</f>
        <v>6.24</v>
      </c>
      <c r="G96" s="49"/>
      <c r="H96" s="59"/>
      <c r="I96" s="61"/>
      <c r="J96" s="59"/>
      <c r="K96" s="61"/>
      <c r="L96" s="59"/>
      <c r="M96" s="50"/>
    </row>
    <row r="97" spans="1:13" ht="15.75">
      <c r="A97" s="270"/>
      <c r="B97" s="348"/>
      <c r="C97" s="60" t="s">
        <v>17</v>
      </c>
      <c r="D97" s="58"/>
      <c r="E97" s="58"/>
      <c r="F97" s="49"/>
      <c r="G97" s="49"/>
      <c r="H97" s="59"/>
      <c r="I97" s="61"/>
      <c r="J97" s="59"/>
      <c r="K97" s="61"/>
      <c r="L97" s="59"/>
      <c r="M97" s="50"/>
    </row>
    <row r="98" spans="1:13" ht="15.75">
      <c r="A98" s="270"/>
      <c r="B98" s="348"/>
      <c r="C98" s="60" t="s">
        <v>271</v>
      </c>
      <c r="D98" s="49" t="s">
        <v>53</v>
      </c>
      <c r="E98" s="58">
        <v>1</v>
      </c>
      <c r="F98" s="49">
        <f>F94*E98</f>
        <v>48</v>
      </c>
      <c r="G98" s="49"/>
      <c r="H98" s="59"/>
      <c r="I98" s="61"/>
      <c r="J98" s="59"/>
      <c r="K98" s="61"/>
      <c r="L98" s="59"/>
      <c r="M98" s="50"/>
    </row>
    <row r="99" spans="1:13" ht="15.75">
      <c r="A99" s="390"/>
      <c r="B99" s="350"/>
      <c r="C99" s="60" t="s">
        <v>18</v>
      </c>
      <c r="D99" s="58" t="s">
        <v>1</v>
      </c>
      <c r="E99" s="58">
        <v>0.94</v>
      </c>
      <c r="F99" s="49">
        <f>F94*E99</f>
        <v>45.12</v>
      </c>
      <c r="G99" s="49"/>
      <c r="H99" s="59"/>
      <c r="I99" s="61"/>
      <c r="J99" s="59"/>
      <c r="K99" s="61"/>
      <c r="L99" s="59"/>
      <c r="M99" s="50"/>
    </row>
    <row r="100" spans="1:13" ht="27">
      <c r="A100" s="274">
        <v>15</v>
      </c>
      <c r="B100" s="356" t="s">
        <v>74</v>
      </c>
      <c r="C100" s="52" t="s">
        <v>75</v>
      </c>
      <c r="D100" s="53" t="s">
        <v>76</v>
      </c>
      <c r="E100" s="52"/>
      <c r="F100" s="52">
        <v>1</v>
      </c>
      <c r="G100" s="54"/>
      <c r="H100" s="54"/>
      <c r="I100" s="54"/>
      <c r="J100" s="54"/>
      <c r="K100" s="54"/>
      <c r="L100" s="54"/>
      <c r="M100" s="54"/>
    </row>
    <row r="101" spans="1:13" ht="15.75">
      <c r="A101" s="621"/>
      <c r="B101" s="624"/>
      <c r="C101" s="48" t="s">
        <v>15</v>
      </c>
      <c r="D101" s="51" t="s">
        <v>16</v>
      </c>
      <c r="E101" s="48">
        <v>1.75</v>
      </c>
      <c r="F101" s="48">
        <v>1.24</v>
      </c>
      <c r="G101" s="50"/>
      <c r="H101" s="50"/>
      <c r="I101" s="50"/>
      <c r="J101" s="50"/>
      <c r="K101" s="50"/>
      <c r="L101" s="50"/>
      <c r="M101" s="50"/>
    </row>
    <row r="102" spans="1:13" ht="15.75">
      <c r="A102" s="622"/>
      <c r="B102" s="624"/>
      <c r="C102" s="48" t="s">
        <v>48</v>
      </c>
      <c r="D102" s="51" t="s">
        <v>1</v>
      </c>
      <c r="E102" s="48">
        <v>0.39</v>
      </c>
      <c r="F102" s="48">
        <v>0.26</v>
      </c>
      <c r="G102" s="50"/>
      <c r="H102" s="50"/>
      <c r="I102" s="50"/>
      <c r="J102" s="50"/>
      <c r="K102" s="50"/>
      <c r="L102" s="50"/>
      <c r="M102" s="50"/>
    </row>
    <row r="103" spans="1:13" ht="15.75">
      <c r="A103" s="622"/>
      <c r="B103" s="624"/>
      <c r="C103" s="48" t="s">
        <v>72</v>
      </c>
      <c r="D103" s="49"/>
      <c r="E103" s="48"/>
      <c r="F103" s="48">
        <v>0</v>
      </c>
      <c r="G103" s="50"/>
      <c r="H103" s="50"/>
      <c r="I103" s="50"/>
      <c r="J103" s="50"/>
      <c r="K103" s="50"/>
      <c r="L103" s="50"/>
      <c r="M103" s="50"/>
    </row>
    <row r="104" spans="1:13" ht="15.75">
      <c r="A104" s="622"/>
      <c r="B104" s="624"/>
      <c r="C104" s="48" t="s">
        <v>73</v>
      </c>
      <c r="D104" s="49" t="s">
        <v>70</v>
      </c>
      <c r="E104" s="48">
        <v>0.4</v>
      </c>
      <c r="F104" s="48">
        <v>0.4</v>
      </c>
      <c r="G104" s="50"/>
      <c r="H104" s="50"/>
      <c r="I104" s="50"/>
      <c r="J104" s="50"/>
      <c r="K104" s="50"/>
      <c r="L104" s="50"/>
      <c r="M104" s="50"/>
    </row>
    <row r="105" spans="1:13" ht="16.5" thickBot="1">
      <c r="A105" s="623"/>
      <c r="B105" s="625"/>
      <c r="C105" s="55" t="s">
        <v>18</v>
      </c>
      <c r="D105" s="132" t="s">
        <v>1</v>
      </c>
      <c r="E105" s="55">
        <v>0.34</v>
      </c>
      <c r="F105" s="55">
        <v>0.14</v>
      </c>
      <c r="G105" s="47"/>
      <c r="H105" s="47"/>
      <c r="I105" s="47"/>
      <c r="J105" s="47"/>
      <c r="K105" s="47"/>
      <c r="L105" s="47"/>
      <c r="M105" s="47"/>
    </row>
    <row r="106" spans="1:13" ht="15.75">
      <c r="A106" s="129"/>
      <c r="B106" s="130"/>
      <c r="C106" s="344" t="s">
        <v>25</v>
      </c>
      <c r="D106" s="345"/>
      <c r="E106" s="346"/>
      <c r="F106" s="345"/>
      <c r="G106" s="329"/>
      <c r="H106" s="329"/>
      <c r="I106" s="329"/>
      <c r="J106" s="329"/>
      <c r="K106" s="329"/>
      <c r="L106" s="329"/>
      <c r="M106" s="347"/>
    </row>
    <row r="107" spans="1:13" ht="16.5">
      <c r="A107" s="129"/>
      <c r="B107" s="130"/>
      <c r="C107" s="364" t="s">
        <v>511</v>
      </c>
      <c r="D107" s="359"/>
      <c r="E107" s="360"/>
      <c r="F107" s="361"/>
      <c r="G107" s="362"/>
      <c r="H107" s="362"/>
      <c r="I107" s="362"/>
      <c r="J107" s="362"/>
      <c r="K107" s="362"/>
      <c r="L107" s="362"/>
      <c r="M107" s="365"/>
    </row>
    <row r="108" spans="1:13" ht="16.5">
      <c r="A108" s="129"/>
      <c r="B108" s="130"/>
      <c r="C108" s="366" t="s">
        <v>215</v>
      </c>
      <c r="D108" s="363"/>
      <c r="E108" s="360"/>
      <c r="F108" s="361"/>
      <c r="G108" s="362"/>
      <c r="H108" s="362"/>
      <c r="I108" s="362"/>
      <c r="J108" s="362"/>
      <c r="K108" s="362"/>
      <c r="L108" s="362"/>
      <c r="M108" s="365"/>
    </row>
    <row r="109" spans="1:13" ht="15.75">
      <c r="A109" s="129"/>
      <c r="B109" s="130"/>
      <c r="C109" s="155" t="s">
        <v>512</v>
      </c>
      <c r="D109" s="62"/>
      <c r="E109" s="156"/>
      <c r="F109" s="157"/>
      <c r="G109" s="62"/>
      <c r="H109" s="158"/>
      <c r="I109" s="158"/>
      <c r="J109" s="158"/>
      <c r="K109" s="158"/>
      <c r="L109" s="158"/>
      <c r="M109" s="177"/>
    </row>
    <row r="110" spans="1:13" ht="15.75">
      <c r="A110" s="129"/>
      <c r="B110" s="130"/>
      <c r="C110" s="155" t="s">
        <v>9</v>
      </c>
      <c r="D110" s="62"/>
      <c r="E110" s="156"/>
      <c r="F110" s="157"/>
      <c r="G110" s="62"/>
      <c r="H110" s="158"/>
      <c r="I110" s="158"/>
      <c r="J110" s="158"/>
      <c r="K110" s="158"/>
      <c r="L110" s="158"/>
      <c r="M110" s="177"/>
    </row>
    <row r="111" spans="1:13" ht="15.75">
      <c r="A111" s="129"/>
      <c r="B111" s="130"/>
      <c r="C111" s="155" t="s">
        <v>513</v>
      </c>
      <c r="D111" s="62"/>
      <c r="E111" s="156"/>
      <c r="F111" s="157"/>
      <c r="G111" s="62"/>
      <c r="H111" s="158"/>
      <c r="I111" s="158"/>
      <c r="J111" s="158"/>
      <c r="K111" s="158"/>
      <c r="L111" s="158"/>
      <c r="M111" s="177"/>
    </row>
    <row r="112" spans="1:13" ht="16.5" thickBot="1">
      <c r="A112" s="129"/>
      <c r="B112" s="130"/>
      <c r="C112" s="159" t="s">
        <v>9</v>
      </c>
      <c r="D112" s="160"/>
      <c r="E112" s="161"/>
      <c r="F112" s="162"/>
      <c r="G112" s="160"/>
      <c r="H112" s="163"/>
      <c r="I112" s="163"/>
      <c r="J112" s="163"/>
      <c r="K112" s="163"/>
      <c r="L112" s="163"/>
      <c r="M112" s="178"/>
    </row>
    <row r="113" spans="1:13" ht="15.75">
      <c r="A113" s="129"/>
      <c r="B113" s="130"/>
      <c r="C113" s="56"/>
      <c r="D113" s="139"/>
      <c r="E113" s="129"/>
      <c r="F113" s="140"/>
      <c r="G113" s="139"/>
      <c r="H113" s="141"/>
      <c r="I113" s="141"/>
      <c r="J113" s="141"/>
      <c r="K113" s="141"/>
      <c r="L113" s="141"/>
      <c r="M113" s="141"/>
    </row>
    <row r="114" spans="1:15" ht="39.75" customHeight="1">
      <c r="A114" s="391"/>
      <c r="B114" s="391"/>
      <c r="C114" s="391" t="s">
        <v>240</v>
      </c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1"/>
      <c r="O114" s="1"/>
    </row>
    <row r="115" spans="1:13" ht="15.75">
      <c r="A115" s="53">
        <v>1</v>
      </c>
      <c r="B115" s="53"/>
      <c r="C115" s="179" t="s">
        <v>311</v>
      </c>
      <c r="D115" s="180" t="s">
        <v>34</v>
      </c>
      <c r="E115" s="53"/>
      <c r="F115" s="64">
        <v>6</v>
      </c>
      <c r="G115" s="53"/>
      <c r="H115" s="64"/>
      <c r="I115" s="65"/>
      <c r="J115" s="64"/>
      <c r="K115" s="65"/>
      <c r="L115" s="64"/>
      <c r="M115" s="64"/>
    </row>
    <row r="116" spans="1:13" ht="15.75">
      <c r="A116" s="53">
        <v>2</v>
      </c>
      <c r="B116" s="128" t="s">
        <v>204</v>
      </c>
      <c r="C116" s="179" t="s">
        <v>399</v>
      </c>
      <c r="D116" s="180" t="s">
        <v>33</v>
      </c>
      <c r="E116" s="53"/>
      <c r="F116" s="65">
        <v>6</v>
      </c>
      <c r="G116" s="53"/>
      <c r="H116" s="64"/>
      <c r="I116" s="65"/>
      <c r="J116" s="64"/>
      <c r="K116" s="65"/>
      <c r="L116" s="64"/>
      <c r="M116" s="64"/>
    </row>
    <row r="117" spans="1:13" ht="15.75">
      <c r="A117" s="11"/>
      <c r="B117" s="34"/>
      <c r="C117" s="35" t="s">
        <v>62</v>
      </c>
      <c r="D117" s="58" t="s">
        <v>16</v>
      </c>
      <c r="E117" s="58">
        <v>8.89</v>
      </c>
      <c r="F117" s="59">
        <f>F116*E117</f>
        <v>53.34</v>
      </c>
      <c r="G117" s="49"/>
      <c r="H117" s="59"/>
      <c r="I117" s="61"/>
      <c r="J117" s="59"/>
      <c r="K117" s="61"/>
      <c r="L117" s="59"/>
      <c r="M117" s="59"/>
    </row>
    <row r="118" spans="1:13" ht="15.75">
      <c r="A118" s="11"/>
      <c r="B118" s="34"/>
      <c r="C118" s="35" t="s">
        <v>48</v>
      </c>
      <c r="D118" s="58" t="s">
        <v>1</v>
      </c>
      <c r="E118" s="58">
        <v>3.35</v>
      </c>
      <c r="F118" s="59">
        <f>F116*E118</f>
        <v>20.1</v>
      </c>
      <c r="G118" s="49"/>
      <c r="H118" s="59"/>
      <c r="I118" s="61"/>
      <c r="J118" s="59"/>
      <c r="K118" s="61"/>
      <c r="L118" s="59"/>
      <c r="M118" s="59"/>
    </row>
    <row r="119" spans="1:13" ht="15.75">
      <c r="A119" s="53">
        <v>3</v>
      </c>
      <c r="B119" s="128" t="s">
        <v>85</v>
      </c>
      <c r="C119" s="138" t="s">
        <v>86</v>
      </c>
      <c r="D119" s="53" t="s">
        <v>33</v>
      </c>
      <c r="E119" s="53"/>
      <c r="F119" s="65">
        <v>6</v>
      </c>
      <c r="G119" s="53"/>
      <c r="H119" s="64"/>
      <c r="I119" s="65"/>
      <c r="J119" s="64"/>
      <c r="K119" s="65"/>
      <c r="L119" s="64"/>
      <c r="M119" s="64"/>
    </row>
    <row r="120" spans="1:13" ht="15.75">
      <c r="A120" s="11"/>
      <c r="B120" s="45"/>
      <c r="C120" s="60" t="s">
        <v>15</v>
      </c>
      <c r="D120" s="58" t="s">
        <v>16</v>
      </c>
      <c r="E120" s="58">
        <v>74.2</v>
      </c>
      <c r="F120" s="59">
        <f>F119*E120</f>
        <v>445.20000000000005</v>
      </c>
      <c r="G120" s="49"/>
      <c r="H120" s="59"/>
      <c r="I120" s="61"/>
      <c r="J120" s="59"/>
      <c r="K120" s="61"/>
      <c r="L120" s="59"/>
      <c r="M120" s="59"/>
    </row>
    <row r="121" spans="1:13" ht="15.75">
      <c r="A121" s="11"/>
      <c r="B121" s="45"/>
      <c r="C121" s="60" t="s">
        <v>36</v>
      </c>
      <c r="D121" s="58" t="s">
        <v>1</v>
      </c>
      <c r="E121" s="58">
        <v>1.1</v>
      </c>
      <c r="F121" s="59">
        <f>F119*E121</f>
        <v>6.6000000000000005</v>
      </c>
      <c r="G121" s="49"/>
      <c r="H121" s="59"/>
      <c r="I121" s="61"/>
      <c r="J121" s="59"/>
      <c r="K121" s="61"/>
      <c r="L121" s="59"/>
      <c r="M121" s="59"/>
    </row>
    <row r="122" spans="1:13" ht="15.75">
      <c r="A122" s="11"/>
      <c r="B122" s="45"/>
      <c r="C122" s="60" t="s">
        <v>17</v>
      </c>
      <c r="D122" s="58"/>
      <c r="E122" s="58"/>
      <c r="F122" s="59">
        <f>E122*2353</f>
        <v>0</v>
      </c>
      <c r="G122" s="49"/>
      <c r="H122" s="59"/>
      <c r="I122" s="61"/>
      <c r="J122" s="59"/>
      <c r="K122" s="61"/>
      <c r="L122" s="59"/>
      <c r="M122" s="59"/>
    </row>
    <row r="123" spans="1:13" ht="15.75">
      <c r="A123" s="11"/>
      <c r="B123" s="45"/>
      <c r="C123" s="60" t="s">
        <v>87</v>
      </c>
      <c r="D123" s="58" t="s">
        <v>33</v>
      </c>
      <c r="E123" s="58">
        <v>1.02</v>
      </c>
      <c r="F123" s="59">
        <f>F119*E123</f>
        <v>6.12</v>
      </c>
      <c r="G123" s="49"/>
      <c r="H123" s="59"/>
      <c r="I123" s="61"/>
      <c r="J123" s="59"/>
      <c r="K123" s="61"/>
      <c r="L123" s="59"/>
      <c r="M123" s="59"/>
    </row>
    <row r="124" spans="1:13" ht="15.75">
      <c r="A124" s="11"/>
      <c r="B124" s="45"/>
      <c r="C124" s="60" t="s">
        <v>49</v>
      </c>
      <c r="D124" s="58" t="s">
        <v>33</v>
      </c>
      <c r="E124" s="58">
        <v>0.04</v>
      </c>
      <c r="F124" s="59">
        <f>F119*E124</f>
        <v>0.24</v>
      </c>
      <c r="G124" s="49"/>
      <c r="H124" s="59"/>
      <c r="I124" s="61"/>
      <c r="J124" s="59"/>
      <c r="K124" s="61"/>
      <c r="L124" s="59"/>
      <c r="M124" s="59"/>
    </row>
    <row r="125" spans="1:13" ht="15.75">
      <c r="A125" s="11"/>
      <c r="B125" s="45"/>
      <c r="C125" s="60" t="s">
        <v>88</v>
      </c>
      <c r="D125" s="58" t="s">
        <v>42</v>
      </c>
      <c r="E125" s="58">
        <v>0.803</v>
      </c>
      <c r="F125" s="59">
        <f>F119*E125</f>
        <v>4.8180000000000005</v>
      </c>
      <c r="G125" s="49"/>
      <c r="H125" s="59"/>
      <c r="I125" s="61"/>
      <c r="J125" s="59"/>
      <c r="K125" s="61"/>
      <c r="L125" s="59"/>
      <c r="M125" s="59"/>
    </row>
    <row r="126" spans="1:13" ht="15.75">
      <c r="A126" s="11"/>
      <c r="B126" s="45"/>
      <c r="C126" s="60" t="s">
        <v>89</v>
      </c>
      <c r="D126" s="58" t="s">
        <v>33</v>
      </c>
      <c r="E126" s="58">
        <v>0.004</v>
      </c>
      <c r="F126" s="59">
        <f>F119*E126</f>
        <v>0.024</v>
      </c>
      <c r="G126" s="49"/>
      <c r="H126" s="59"/>
      <c r="I126" s="61"/>
      <c r="J126" s="59"/>
      <c r="K126" s="61"/>
      <c r="L126" s="59"/>
      <c r="M126" s="59"/>
    </row>
    <row r="127" spans="1:13" ht="15.75">
      <c r="A127" s="11"/>
      <c r="B127" s="45"/>
      <c r="C127" s="60" t="s">
        <v>54</v>
      </c>
      <c r="D127" s="58" t="s">
        <v>33</v>
      </c>
      <c r="E127" s="58">
        <v>0.042</v>
      </c>
      <c r="F127" s="59">
        <f>F119*E127</f>
        <v>0.252</v>
      </c>
      <c r="G127" s="49"/>
      <c r="H127" s="59"/>
      <c r="I127" s="61"/>
      <c r="J127" s="59"/>
      <c r="K127" s="61"/>
      <c r="L127" s="59"/>
      <c r="M127" s="59"/>
    </row>
    <row r="128" spans="1:13" ht="15.75">
      <c r="A128" s="11"/>
      <c r="B128" s="45"/>
      <c r="C128" s="200" t="s">
        <v>18</v>
      </c>
      <c r="D128" s="201" t="s">
        <v>1</v>
      </c>
      <c r="E128" s="201">
        <v>0.32</v>
      </c>
      <c r="F128" s="202">
        <f>F119*E128</f>
        <v>1.92</v>
      </c>
      <c r="G128" s="203"/>
      <c r="H128" s="202"/>
      <c r="I128" s="204"/>
      <c r="J128" s="202"/>
      <c r="K128" s="204"/>
      <c r="L128" s="202"/>
      <c r="M128" s="202"/>
    </row>
    <row r="129" spans="1:13" ht="28.5">
      <c r="A129" s="53">
        <v>4</v>
      </c>
      <c r="B129" s="124" t="s">
        <v>77</v>
      </c>
      <c r="C129" s="175" t="s">
        <v>320</v>
      </c>
      <c r="D129" s="180" t="s">
        <v>46</v>
      </c>
      <c r="E129" s="125"/>
      <c r="F129" s="174">
        <v>720</v>
      </c>
      <c r="G129" s="53"/>
      <c r="H129" s="64"/>
      <c r="I129" s="65"/>
      <c r="J129" s="64"/>
      <c r="K129" s="65"/>
      <c r="L129" s="64"/>
      <c r="M129" s="64"/>
    </row>
    <row r="130" spans="1:13" ht="15.75">
      <c r="A130" s="11"/>
      <c r="B130" s="28"/>
      <c r="C130" s="60" t="s">
        <v>71</v>
      </c>
      <c r="D130" s="58" t="s">
        <v>46</v>
      </c>
      <c r="E130" s="43">
        <v>1</v>
      </c>
      <c r="F130" s="50">
        <f>F129*E130</f>
        <v>720</v>
      </c>
      <c r="G130" s="66"/>
      <c r="H130" s="67"/>
      <c r="I130" s="61"/>
      <c r="J130" s="59"/>
      <c r="K130" s="61"/>
      <c r="L130" s="59"/>
      <c r="M130" s="59"/>
    </row>
    <row r="131" spans="1:13" ht="15.75">
      <c r="A131" s="11"/>
      <c r="B131" s="29"/>
      <c r="C131" s="60" t="s">
        <v>36</v>
      </c>
      <c r="D131" s="58" t="s">
        <v>1</v>
      </c>
      <c r="E131" s="10">
        <v>0.0921</v>
      </c>
      <c r="F131" s="50">
        <f>F129*E131</f>
        <v>66.312</v>
      </c>
      <c r="G131" s="49"/>
      <c r="H131" s="59"/>
      <c r="I131" s="61"/>
      <c r="J131" s="59"/>
      <c r="K131" s="61"/>
      <c r="L131" s="59"/>
      <c r="M131" s="59"/>
    </row>
    <row r="132" spans="1:13" ht="15.75">
      <c r="A132" s="11"/>
      <c r="B132" s="29"/>
      <c r="C132" s="60" t="s">
        <v>17</v>
      </c>
      <c r="D132" s="58"/>
      <c r="E132" s="10"/>
      <c r="F132" s="50"/>
      <c r="G132" s="49"/>
      <c r="H132" s="59"/>
      <c r="I132" s="61"/>
      <c r="J132" s="59"/>
      <c r="K132" s="61"/>
      <c r="L132" s="59"/>
      <c r="M132" s="59"/>
    </row>
    <row r="133" spans="1:13" ht="15.75">
      <c r="A133" s="11"/>
      <c r="B133" s="29"/>
      <c r="C133" s="60" t="s">
        <v>78</v>
      </c>
      <c r="D133" s="58" t="s">
        <v>46</v>
      </c>
      <c r="E133" s="10">
        <v>1.01</v>
      </c>
      <c r="F133" s="50">
        <f>F129*E133</f>
        <v>727.2</v>
      </c>
      <c r="G133" s="49"/>
      <c r="H133" s="59"/>
      <c r="I133" s="61"/>
      <c r="J133" s="59"/>
      <c r="K133" s="61"/>
      <c r="L133" s="59"/>
      <c r="M133" s="59"/>
    </row>
    <row r="134" spans="1:13" ht="15.75">
      <c r="A134" s="11"/>
      <c r="B134" s="29"/>
      <c r="C134" s="60" t="s">
        <v>322</v>
      </c>
      <c r="D134" s="58" t="s">
        <v>53</v>
      </c>
      <c r="E134" s="10">
        <v>2</v>
      </c>
      <c r="F134" s="43">
        <f>F129*E134</f>
        <v>1440</v>
      </c>
      <c r="G134" s="49"/>
      <c r="H134" s="59"/>
      <c r="I134" s="61"/>
      <c r="J134" s="59"/>
      <c r="K134" s="61"/>
      <c r="L134" s="59"/>
      <c r="M134" s="59"/>
    </row>
    <row r="135" spans="1:13" ht="15.75">
      <c r="A135" s="11"/>
      <c r="B135" s="29"/>
      <c r="C135" s="60" t="s">
        <v>18</v>
      </c>
      <c r="D135" s="58" t="s">
        <v>1</v>
      </c>
      <c r="E135" s="10">
        <v>0.005</v>
      </c>
      <c r="F135" s="50">
        <f>F129*E135</f>
        <v>3.6</v>
      </c>
      <c r="G135" s="61"/>
      <c r="H135" s="59"/>
      <c r="I135" s="61"/>
      <c r="J135" s="59"/>
      <c r="K135" s="61"/>
      <c r="L135" s="59"/>
      <c r="M135" s="59"/>
    </row>
    <row r="136" spans="1:13" ht="28.5">
      <c r="A136" s="53">
        <v>5</v>
      </c>
      <c r="B136" s="124" t="s">
        <v>77</v>
      </c>
      <c r="C136" s="175" t="s">
        <v>321</v>
      </c>
      <c r="D136" s="180" t="s">
        <v>46</v>
      </c>
      <c r="E136" s="125"/>
      <c r="F136" s="174">
        <v>180</v>
      </c>
      <c r="G136" s="53"/>
      <c r="H136" s="64"/>
      <c r="I136" s="65"/>
      <c r="J136" s="64"/>
      <c r="K136" s="65"/>
      <c r="L136" s="64"/>
      <c r="M136" s="64"/>
    </row>
    <row r="137" spans="1:13" ht="15.75">
      <c r="A137" s="11"/>
      <c r="B137" s="28"/>
      <c r="C137" s="60" t="s">
        <v>71</v>
      </c>
      <c r="D137" s="58" t="s">
        <v>16</v>
      </c>
      <c r="E137" s="43">
        <v>0.181</v>
      </c>
      <c r="F137" s="50">
        <f>F136*E137</f>
        <v>32.58</v>
      </c>
      <c r="G137" s="66"/>
      <c r="H137" s="67"/>
      <c r="I137" s="61"/>
      <c r="J137" s="59"/>
      <c r="K137" s="61"/>
      <c r="L137" s="59"/>
      <c r="M137" s="59"/>
    </row>
    <row r="138" spans="1:13" ht="15.75">
      <c r="A138" s="11"/>
      <c r="B138" s="29"/>
      <c r="C138" s="60" t="s">
        <v>36</v>
      </c>
      <c r="D138" s="58" t="s">
        <v>1</v>
      </c>
      <c r="E138" s="10">
        <v>0.0921</v>
      </c>
      <c r="F138" s="50">
        <f>F136*E138</f>
        <v>16.578</v>
      </c>
      <c r="G138" s="49"/>
      <c r="H138" s="59"/>
      <c r="I138" s="61"/>
      <c r="J138" s="59"/>
      <c r="K138" s="61"/>
      <c r="L138" s="59"/>
      <c r="M138" s="59"/>
    </row>
    <row r="139" spans="1:13" ht="15.75">
      <c r="A139" s="11"/>
      <c r="B139" s="29"/>
      <c r="C139" s="60" t="s">
        <v>17</v>
      </c>
      <c r="D139" s="58"/>
      <c r="E139" s="10"/>
      <c r="F139" s="50"/>
      <c r="G139" s="49"/>
      <c r="H139" s="59"/>
      <c r="I139" s="61"/>
      <c r="J139" s="59"/>
      <c r="K139" s="61"/>
      <c r="L139" s="59"/>
      <c r="M139" s="59"/>
    </row>
    <row r="140" spans="1:13" ht="15.75">
      <c r="A140" s="11"/>
      <c r="B140" s="29"/>
      <c r="C140" s="60" t="s">
        <v>80</v>
      </c>
      <c r="D140" s="58" t="s">
        <v>46</v>
      </c>
      <c r="E140" s="10">
        <v>1.01</v>
      </c>
      <c r="F140" s="50">
        <f>F136*E140</f>
        <v>181.8</v>
      </c>
      <c r="G140" s="49"/>
      <c r="H140" s="59"/>
      <c r="I140" s="61"/>
      <c r="J140" s="59"/>
      <c r="K140" s="61"/>
      <c r="L140" s="59"/>
      <c r="M140" s="59"/>
    </row>
    <row r="141" spans="1:13" ht="15.75">
      <c r="A141" s="11"/>
      <c r="B141" s="29"/>
      <c r="C141" s="60" t="s">
        <v>322</v>
      </c>
      <c r="D141" s="58" t="s">
        <v>53</v>
      </c>
      <c r="E141" s="10">
        <v>2</v>
      </c>
      <c r="F141" s="43">
        <f>F136*E141</f>
        <v>360</v>
      </c>
      <c r="G141" s="49"/>
      <c r="H141" s="59"/>
      <c r="I141" s="61"/>
      <c r="J141" s="59"/>
      <c r="K141" s="61"/>
      <c r="L141" s="59"/>
      <c r="M141" s="59"/>
    </row>
    <row r="142" spans="1:13" ht="15.75">
      <c r="A142" s="11"/>
      <c r="B142" s="29"/>
      <c r="C142" s="60" t="s">
        <v>18</v>
      </c>
      <c r="D142" s="58" t="s">
        <v>1</v>
      </c>
      <c r="E142" s="10">
        <v>0.005</v>
      </c>
      <c r="F142" s="50">
        <f>F136*E142</f>
        <v>0.9</v>
      </c>
      <c r="G142" s="61"/>
      <c r="H142" s="59"/>
      <c r="I142" s="61"/>
      <c r="J142" s="59"/>
      <c r="K142" s="61"/>
      <c r="L142" s="59"/>
      <c r="M142" s="59"/>
    </row>
    <row r="143" spans="1:13" ht="28.5">
      <c r="A143" s="53">
        <v>6</v>
      </c>
      <c r="B143" s="124" t="s">
        <v>79</v>
      </c>
      <c r="C143" s="175" t="s">
        <v>335</v>
      </c>
      <c r="D143" s="180" t="s">
        <v>46</v>
      </c>
      <c r="E143" s="125"/>
      <c r="F143" s="174">
        <v>154</v>
      </c>
      <c r="G143" s="53"/>
      <c r="H143" s="64"/>
      <c r="I143" s="65"/>
      <c r="J143" s="64"/>
      <c r="K143" s="65"/>
      <c r="L143" s="64"/>
      <c r="M143" s="64"/>
    </row>
    <row r="144" spans="1:13" ht="15.75">
      <c r="A144" s="11"/>
      <c r="B144" s="28"/>
      <c r="C144" s="60" t="s">
        <v>71</v>
      </c>
      <c r="D144" s="58" t="s">
        <v>46</v>
      </c>
      <c r="E144" s="43">
        <v>1</v>
      </c>
      <c r="F144" s="50">
        <f>F143*E144</f>
        <v>154</v>
      </c>
      <c r="G144" s="66"/>
      <c r="H144" s="67"/>
      <c r="I144" s="61"/>
      <c r="J144" s="59"/>
      <c r="K144" s="61"/>
      <c r="L144" s="59"/>
      <c r="M144" s="59"/>
    </row>
    <row r="145" spans="1:13" ht="15.75">
      <c r="A145" s="11"/>
      <c r="B145" s="29"/>
      <c r="C145" s="60" t="s">
        <v>36</v>
      </c>
      <c r="D145" s="58" t="s">
        <v>1</v>
      </c>
      <c r="E145" s="10">
        <v>0.109</v>
      </c>
      <c r="F145" s="50">
        <f>F143*E145</f>
        <v>16.786</v>
      </c>
      <c r="G145" s="49"/>
      <c r="H145" s="59"/>
      <c r="I145" s="61"/>
      <c r="J145" s="59"/>
      <c r="K145" s="61"/>
      <c r="L145" s="59"/>
      <c r="M145" s="59"/>
    </row>
    <row r="146" spans="1:13" ht="15.75">
      <c r="A146" s="11"/>
      <c r="B146" s="29"/>
      <c r="C146" s="60" t="s">
        <v>17</v>
      </c>
      <c r="D146" s="58"/>
      <c r="E146" s="10"/>
      <c r="F146" s="50"/>
      <c r="G146" s="49"/>
      <c r="H146" s="59"/>
      <c r="I146" s="61"/>
      <c r="J146" s="59"/>
      <c r="K146" s="61"/>
      <c r="L146" s="59"/>
      <c r="M146" s="59"/>
    </row>
    <row r="147" spans="1:13" ht="15.75">
      <c r="A147" s="11"/>
      <c r="B147" s="29"/>
      <c r="C147" s="60" t="s">
        <v>324</v>
      </c>
      <c r="D147" s="58" t="s">
        <v>46</v>
      </c>
      <c r="E147" s="10">
        <v>1.01</v>
      </c>
      <c r="F147" s="50">
        <f>F143*E147</f>
        <v>155.54</v>
      </c>
      <c r="G147" s="49"/>
      <c r="H147" s="59"/>
      <c r="I147" s="61"/>
      <c r="J147" s="59"/>
      <c r="K147" s="61"/>
      <c r="L147" s="59"/>
      <c r="M147" s="59"/>
    </row>
    <row r="148" spans="1:13" ht="15.75">
      <c r="A148" s="11"/>
      <c r="B148" s="29"/>
      <c r="C148" s="60" t="s">
        <v>322</v>
      </c>
      <c r="D148" s="58" t="s">
        <v>53</v>
      </c>
      <c r="E148" s="10">
        <v>2</v>
      </c>
      <c r="F148" s="43">
        <f>F143*E148</f>
        <v>308</v>
      </c>
      <c r="G148" s="49"/>
      <c r="H148" s="59"/>
      <c r="I148" s="61"/>
      <c r="J148" s="59"/>
      <c r="K148" s="61"/>
      <c r="L148" s="59"/>
      <c r="M148" s="59"/>
    </row>
    <row r="149" spans="1:13" ht="15.75">
      <c r="A149" s="11"/>
      <c r="B149" s="29"/>
      <c r="C149" s="60" t="s">
        <v>18</v>
      </c>
      <c r="D149" s="58" t="s">
        <v>1</v>
      </c>
      <c r="E149" s="10">
        <v>0.00888</v>
      </c>
      <c r="F149" s="50">
        <f>F143*E149</f>
        <v>1.36752</v>
      </c>
      <c r="G149" s="61"/>
      <c r="H149" s="59"/>
      <c r="I149" s="61"/>
      <c r="J149" s="59"/>
      <c r="K149" s="61"/>
      <c r="L149" s="59"/>
      <c r="M149" s="59"/>
    </row>
    <row r="150" spans="1:13" ht="15.75">
      <c r="A150" s="181">
        <v>7</v>
      </c>
      <c r="B150" s="182" t="s">
        <v>208</v>
      </c>
      <c r="C150" s="186" t="s">
        <v>209</v>
      </c>
      <c r="D150" s="187" t="s">
        <v>210</v>
      </c>
      <c r="E150" s="183"/>
      <c r="F150" s="188">
        <v>1</v>
      </c>
      <c r="G150" s="184"/>
      <c r="H150" s="184"/>
      <c r="I150" s="184"/>
      <c r="J150" s="184"/>
      <c r="K150" s="184"/>
      <c r="L150" s="184"/>
      <c r="M150" s="185"/>
    </row>
    <row r="151" spans="1:13" ht="15.75">
      <c r="A151" s="142"/>
      <c r="B151" s="143" t="s">
        <v>211</v>
      </c>
      <c r="C151" s="144" t="s">
        <v>205</v>
      </c>
      <c r="D151" s="145" t="s">
        <v>206</v>
      </c>
      <c r="E151" s="146">
        <v>16.8</v>
      </c>
      <c r="F151" s="147">
        <f>E151*F150</f>
        <v>16.8</v>
      </c>
      <c r="G151" s="148"/>
      <c r="H151" s="148"/>
      <c r="I151" s="148"/>
      <c r="J151" s="148"/>
      <c r="K151" s="148"/>
      <c r="L151" s="148"/>
      <c r="M151" s="149"/>
    </row>
    <row r="152" spans="1:13" ht="15.75">
      <c r="A152" s="142"/>
      <c r="B152" s="143"/>
      <c r="C152" s="144" t="s">
        <v>212</v>
      </c>
      <c r="D152" s="145" t="s">
        <v>207</v>
      </c>
      <c r="E152" s="146">
        <v>0.05</v>
      </c>
      <c r="F152" s="147">
        <f>E152*F150</f>
        <v>0.05</v>
      </c>
      <c r="G152" s="148"/>
      <c r="H152" s="148"/>
      <c r="I152" s="148"/>
      <c r="J152" s="148"/>
      <c r="K152" s="148"/>
      <c r="L152" s="148"/>
      <c r="M152" s="149"/>
    </row>
    <row r="153" spans="1:13" ht="15.75">
      <c r="A153" s="142"/>
      <c r="B153" s="143"/>
      <c r="C153" s="144" t="s">
        <v>83</v>
      </c>
      <c r="D153" s="145" t="s">
        <v>213</v>
      </c>
      <c r="E153" s="146">
        <v>0.2</v>
      </c>
      <c r="F153" s="147">
        <f>E153*F150</f>
        <v>0.2</v>
      </c>
      <c r="G153" s="148"/>
      <c r="H153" s="148"/>
      <c r="I153" s="148"/>
      <c r="J153" s="148"/>
      <c r="K153" s="148"/>
      <c r="L153" s="148"/>
      <c r="M153" s="149"/>
    </row>
    <row r="154" spans="1:13" ht="16.5" thickBot="1">
      <c r="A154" s="142"/>
      <c r="B154" s="143"/>
      <c r="C154" s="144" t="s">
        <v>214</v>
      </c>
      <c r="D154" s="145" t="s">
        <v>1</v>
      </c>
      <c r="E154" s="146">
        <v>1.07</v>
      </c>
      <c r="F154" s="147">
        <f>E154*F150</f>
        <v>1.07</v>
      </c>
      <c r="G154" s="148"/>
      <c r="H154" s="148"/>
      <c r="I154" s="148"/>
      <c r="J154" s="148"/>
      <c r="K154" s="148"/>
      <c r="L154" s="148"/>
      <c r="M154" s="149"/>
    </row>
    <row r="155" spans="1:13" ht="15.75">
      <c r="A155" s="129"/>
      <c r="B155" s="130"/>
      <c r="C155" s="133" t="s">
        <v>25</v>
      </c>
      <c r="D155" s="134"/>
      <c r="E155" s="135"/>
      <c r="F155" s="134"/>
      <c r="G155" s="136"/>
      <c r="H155" s="136"/>
      <c r="I155" s="136"/>
      <c r="J155" s="136"/>
      <c r="K155" s="136"/>
      <c r="L155" s="136"/>
      <c r="M155" s="176"/>
    </row>
    <row r="156" spans="1:13" ht="16.5">
      <c r="A156" s="129"/>
      <c r="B156" s="130"/>
      <c r="C156" s="166" t="s">
        <v>514</v>
      </c>
      <c r="D156" s="153"/>
      <c r="E156" s="154"/>
      <c r="F156" s="151"/>
      <c r="G156" s="152"/>
      <c r="H156" s="152"/>
      <c r="I156" s="152"/>
      <c r="J156" s="152"/>
      <c r="K156" s="152"/>
      <c r="L156" s="152"/>
      <c r="M156" s="165"/>
    </row>
    <row r="157" spans="1:13" ht="16.5">
      <c r="A157" s="129"/>
      <c r="B157" s="130"/>
      <c r="C157" s="164" t="s">
        <v>215</v>
      </c>
      <c r="D157" s="150"/>
      <c r="E157" s="154"/>
      <c r="F157" s="151"/>
      <c r="G157" s="152"/>
      <c r="H157" s="152"/>
      <c r="I157" s="152"/>
      <c r="J157" s="152"/>
      <c r="K157" s="152"/>
      <c r="L157" s="152"/>
      <c r="M157" s="165"/>
    </row>
    <row r="158" spans="1:13" ht="15.75">
      <c r="A158" s="129"/>
      <c r="B158" s="130"/>
      <c r="C158" s="155" t="s">
        <v>512</v>
      </c>
      <c r="D158" s="62"/>
      <c r="E158" s="156"/>
      <c r="F158" s="157"/>
      <c r="G158" s="62"/>
      <c r="H158" s="158"/>
      <c r="I158" s="158"/>
      <c r="J158" s="158"/>
      <c r="K158" s="158"/>
      <c r="L158" s="158"/>
      <c r="M158" s="177"/>
    </row>
    <row r="159" spans="1:13" ht="15.75">
      <c r="A159" s="129"/>
      <c r="B159" s="130"/>
      <c r="C159" s="155" t="s">
        <v>9</v>
      </c>
      <c r="D159" s="62"/>
      <c r="E159" s="156"/>
      <c r="F159" s="157"/>
      <c r="G159" s="62"/>
      <c r="H159" s="158"/>
      <c r="I159" s="158"/>
      <c r="J159" s="158"/>
      <c r="K159" s="158"/>
      <c r="L159" s="158"/>
      <c r="M159" s="177"/>
    </row>
    <row r="160" spans="1:13" ht="15.75">
      <c r="A160" s="129"/>
      <c r="B160" s="130"/>
      <c r="C160" s="155" t="s">
        <v>513</v>
      </c>
      <c r="D160" s="62"/>
      <c r="E160" s="156"/>
      <c r="F160" s="157"/>
      <c r="G160" s="62"/>
      <c r="H160" s="158"/>
      <c r="I160" s="158"/>
      <c r="J160" s="158"/>
      <c r="K160" s="158"/>
      <c r="L160" s="158"/>
      <c r="M160" s="177"/>
    </row>
    <row r="161" spans="1:13" ht="16.5" thickBot="1">
      <c r="A161" s="129"/>
      <c r="B161" s="130"/>
      <c r="C161" s="159" t="s">
        <v>9</v>
      </c>
      <c r="D161" s="160"/>
      <c r="E161" s="161"/>
      <c r="F161" s="162"/>
      <c r="G161" s="160"/>
      <c r="H161" s="163"/>
      <c r="I161" s="163"/>
      <c r="J161" s="163"/>
      <c r="K161" s="163"/>
      <c r="L161" s="163"/>
      <c r="M161" s="178"/>
    </row>
    <row r="162" spans="1:13" ht="15.75">
      <c r="A162" s="129"/>
      <c r="B162" s="130"/>
      <c r="C162" s="68"/>
      <c r="D162" s="139"/>
      <c r="E162" s="68"/>
      <c r="F162" s="68"/>
      <c r="G162" s="131"/>
      <c r="H162" s="131"/>
      <c r="I162" s="131"/>
      <c r="J162" s="131"/>
      <c r="K162" s="131"/>
      <c r="L162" s="131"/>
      <c r="M162" s="131"/>
    </row>
    <row r="163" spans="1:13" ht="16.5" customHeight="1">
      <c r="A163" s="391"/>
      <c r="B163" s="391"/>
      <c r="C163" s="626" t="s">
        <v>351</v>
      </c>
      <c r="D163" s="626"/>
      <c r="E163" s="626"/>
      <c r="F163" s="626"/>
      <c r="G163" s="391"/>
      <c r="H163" s="391"/>
      <c r="I163" s="391"/>
      <c r="J163" s="391"/>
      <c r="K163" s="391"/>
      <c r="L163" s="391"/>
      <c r="M163" s="391"/>
    </row>
    <row r="164" spans="1:13" ht="15.75">
      <c r="A164" s="30" t="s">
        <v>13</v>
      </c>
      <c r="B164" s="30" t="s">
        <v>19</v>
      </c>
      <c r="C164" s="30" t="s">
        <v>20</v>
      </c>
      <c r="D164" s="31" t="s">
        <v>21</v>
      </c>
      <c r="E164" s="32" t="s">
        <v>22</v>
      </c>
      <c r="F164" s="33" t="s">
        <v>23</v>
      </c>
      <c r="G164" s="31" t="s">
        <v>14</v>
      </c>
      <c r="H164" s="33" t="s">
        <v>24</v>
      </c>
      <c r="I164" s="31" t="s">
        <v>29</v>
      </c>
      <c r="J164" s="33" t="s">
        <v>30</v>
      </c>
      <c r="K164" s="33">
        <v>11</v>
      </c>
      <c r="L164" s="30" t="s">
        <v>31</v>
      </c>
      <c r="M164" s="30" t="s">
        <v>32</v>
      </c>
    </row>
    <row r="165" spans="1:13" ht="15.75">
      <c r="A165" s="53">
        <v>1</v>
      </c>
      <c r="B165" s="53"/>
      <c r="C165" s="179" t="s">
        <v>311</v>
      </c>
      <c r="D165" s="180" t="s">
        <v>34</v>
      </c>
      <c r="E165" s="53"/>
      <c r="F165" s="64">
        <v>24</v>
      </c>
      <c r="G165" s="53"/>
      <c r="H165" s="64"/>
      <c r="I165" s="65"/>
      <c r="J165" s="64"/>
      <c r="K165" s="65"/>
      <c r="L165" s="64"/>
      <c r="M165" s="64"/>
    </row>
    <row r="166" spans="1:13" ht="28.5">
      <c r="A166" s="53">
        <v>2</v>
      </c>
      <c r="B166" s="128" t="s">
        <v>204</v>
      </c>
      <c r="C166" s="179" t="s">
        <v>400</v>
      </c>
      <c r="D166" s="180" t="s">
        <v>33</v>
      </c>
      <c r="E166" s="53"/>
      <c r="F166" s="65">
        <v>10</v>
      </c>
      <c r="G166" s="53"/>
      <c r="H166" s="64"/>
      <c r="I166" s="65"/>
      <c r="J166" s="64"/>
      <c r="K166" s="65"/>
      <c r="L166" s="64"/>
      <c r="M166" s="64"/>
    </row>
    <row r="167" spans="1:13" ht="15.75">
      <c r="A167" s="11"/>
      <c r="B167" s="34"/>
      <c r="C167" s="35" t="s">
        <v>62</v>
      </c>
      <c r="D167" s="58" t="s">
        <v>16</v>
      </c>
      <c r="E167" s="58">
        <v>8.89</v>
      </c>
      <c r="F167" s="59">
        <f>F166*E167</f>
        <v>88.9</v>
      </c>
      <c r="G167" s="49"/>
      <c r="H167" s="59"/>
      <c r="I167" s="61"/>
      <c r="J167" s="59"/>
      <c r="K167" s="61"/>
      <c r="L167" s="59"/>
      <c r="M167" s="59"/>
    </row>
    <row r="168" spans="1:13" ht="15.75">
      <c r="A168" s="11"/>
      <c r="B168" s="34"/>
      <c r="C168" s="35" t="s">
        <v>48</v>
      </c>
      <c r="D168" s="58" t="s">
        <v>1</v>
      </c>
      <c r="E168" s="58">
        <v>3.35</v>
      </c>
      <c r="F168" s="59">
        <f>F166*E168</f>
        <v>33.5</v>
      </c>
      <c r="G168" s="49"/>
      <c r="H168" s="59"/>
      <c r="I168" s="61"/>
      <c r="J168" s="59"/>
      <c r="K168" s="61"/>
      <c r="L168" s="59"/>
      <c r="M168" s="59"/>
    </row>
    <row r="169" spans="1:13" ht="15.75">
      <c r="A169" s="53">
        <v>3</v>
      </c>
      <c r="B169" s="128" t="s">
        <v>85</v>
      </c>
      <c r="C169" s="138" t="s">
        <v>86</v>
      </c>
      <c r="D169" s="53" t="s">
        <v>33</v>
      </c>
      <c r="E169" s="53"/>
      <c r="F169" s="65">
        <v>10</v>
      </c>
      <c r="G169" s="53"/>
      <c r="H169" s="64"/>
      <c r="I169" s="65"/>
      <c r="J169" s="64"/>
      <c r="K169" s="65"/>
      <c r="L169" s="64"/>
      <c r="M169" s="64"/>
    </row>
    <row r="170" spans="1:13" ht="15.75">
      <c r="A170" s="11"/>
      <c r="B170" s="45"/>
      <c r="C170" s="60" t="s">
        <v>15</v>
      </c>
      <c r="D170" s="58" t="s">
        <v>16</v>
      </c>
      <c r="E170" s="58">
        <v>74.2</v>
      </c>
      <c r="F170" s="59">
        <f>F169*E170</f>
        <v>742</v>
      </c>
      <c r="G170" s="49"/>
      <c r="H170" s="59"/>
      <c r="I170" s="61"/>
      <c r="J170" s="59"/>
      <c r="K170" s="61"/>
      <c r="L170" s="59"/>
      <c r="M170" s="59"/>
    </row>
    <row r="171" spans="1:13" ht="15.75">
      <c r="A171" s="11"/>
      <c r="B171" s="45"/>
      <c r="C171" s="60" t="s">
        <v>36</v>
      </c>
      <c r="D171" s="58" t="s">
        <v>1</v>
      </c>
      <c r="E171" s="58">
        <v>1.1</v>
      </c>
      <c r="F171" s="59">
        <f>F169*E171</f>
        <v>11</v>
      </c>
      <c r="G171" s="49"/>
      <c r="H171" s="59"/>
      <c r="I171" s="61"/>
      <c r="J171" s="59"/>
      <c r="K171" s="61"/>
      <c r="L171" s="59"/>
      <c r="M171" s="59"/>
    </row>
    <row r="172" spans="1:13" ht="15.75">
      <c r="A172" s="11"/>
      <c r="B172" s="45"/>
      <c r="C172" s="60" t="s">
        <v>17</v>
      </c>
      <c r="D172" s="58"/>
      <c r="E172" s="58"/>
      <c r="F172" s="59">
        <f>E172*2353</f>
        <v>0</v>
      </c>
      <c r="G172" s="49"/>
      <c r="H172" s="59"/>
      <c r="I172" s="61"/>
      <c r="J172" s="59"/>
      <c r="K172" s="61"/>
      <c r="L172" s="59"/>
      <c r="M172" s="59"/>
    </row>
    <row r="173" spans="1:13" ht="15.75">
      <c r="A173" s="11"/>
      <c r="B173" s="45"/>
      <c r="C173" s="60" t="s">
        <v>87</v>
      </c>
      <c r="D173" s="58" t="s">
        <v>33</v>
      </c>
      <c r="E173" s="58">
        <v>1.02</v>
      </c>
      <c r="F173" s="59">
        <f>F169*E173</f>
        <v>10.2</v>
      </c>
      <c r="G173" s="49"/>
      <c r="H173" s="59"/>
      <c r="I173" s="61"/>
      <c r="J173" s="59"/>
      <c r="K173" s="61"/>
      <c r="L173" s="59"/>
      <c r="M173" s="59"/>
    </row>
    <row r="174" spans="1:13" ht="15.75">
      <c r="A174" s="11"/>
      <c r="B174" s="45"/>
      <c r="C174" s="60" t="s">
        <v>49</v>
      </c>
      <c r="D174" s="58" t="s">
        <v>33</v>
      </c>
      <c r="E174" s="58">
        <v>0.04</v>
      </c>
      <c r="F174" s="59">
        <f>F169*E174</f>
        <v>0.4</v>
      </c>
      <c r="G174" s="49"/>
      <c r="H174" s="59"/>
      <c r="I174" s="61"/>
      <c r="J174" s="59"/>
      <c r="K174" s="61"/>
      <c r="L174" s="59"/>
      <c r="M174" s="59"/>
    </row>
    <row r="175" spans="1:13" ht="15.75">
      <c r="A175" s="11"/>
      <c r="B175" s="45"/>
      <c r="C175" s="60" t="s">
        <v>88</v>
      </c>
      <c r="D175" s="58" t="s">
        <v>42</v>
      </c>
      <c r="E175" s="58">
        <v>0.803</v>
      </c>
      <c r="F175" s="59">
        <f>F169*E175</f>
        <v>8.030000000000001</v>
      </c>
      <c r="G175" s="49"/>
      <c r="H175" s="59"/>
      <c r="I175" s="61"/>
      <c r="J175" s="59"/>
      <c r="K175" s="61"/>
      <c r="L175" s="59"/>
      <c r="M175" s="59"/>
    </row>
    <row r="176" spans="1:13" ht="15.75">
      <c r="A176" s="11"/>
      <c r="B176" s="45"/>
      <c r="C176" s="60" t="s">
        <v>89</v>
      </c>
      <c r="D176" s="58" t="s">
        <v>33</v>
      </c>
      <c r="E176" s="58">
        <v>0.004</v>
      </c>
      <c r="F176" s="59">
        <f>F169*E176</f>
        <v>0.04</v>
      </c>
      <c r="G176" s="49"/>
      <c r="H176" s="59"/>
      <c r="I176" s="61"/>
      <c r="J176" s="59"/>
      <c r="K176" s="61"/>
      <c r="L176" s="59"/>
      <c r="M176" s="59"/>
    </row>
    <row r="177" spans="1:13" ht="15.75">
      <c r="A177" s="11"/>
      <c r="B177" s="45"/>
      <c r="C177" s="60" t="s">
        <v>54</v>
      </c>
      <c r="D177" s="58" t="s">
        <v>33</v>
      </c>
      <c r="E177" s="58">
        <v>0.042</v>
      </c>
      <c r="F177" s="59">
        <f>F169*E177</f>
        <v>0.42000000000000004</v>
      </c>
      <c r="G177" s="49"/>
      <c r="H177" s="59"/>
      <c r="I177" s="61"/>
      <c r="J177" s="59"/>
      <c r="K177" s="61"/>
      <c r="L177" s="59"/>
      <c r="M177" s="59"/>
    </row>
    <row r="178" spans="1:13" ht="15.75">
      <c r="A178" s="11"/>
      <c r="B178" s="45"/>
      <c r="C178" s="200" t="s">
        <v>18</v>
      </c>
      <c r="D178" s="201" t="s">
        <v>1</v>
      </c>
      <c r="E178" s="201">
        <v>0.32</v>
      </c>
      <c r="F178" s="202">
        <f>F169*E178</f>
        <v>3.2</v>
      </c>
      <c r="G178" s="203"/>
      <c r="H178" s="202"/>
      <c r="I178" s="204"/>
      <c r="J178" s="202"/>
      <c r="K178" s="204"/>
      <c r="L178" s="202"/>
      <c r="M178" s="202"/>
    </row>
    <row r="179" spans="1:13" ht="28.5">
      <c r="A179" s="53">
        <v>4</v>
      </c>
      <c r="B179" s="124" t="s">
        <v>77</v>
      </c>
      <c r="C179" s="175" t="s">
        <v>428</v>
      </c>
      <c r="D179" s="180" t="s">
        <v>46</v>
      </c>
      <c r="E179" s="125"/>
      <c r="F179" s="174">
        <v>320</v>
      </c>
      <c r="G179" s="53"/>
      <c r="H179" s="64"/>
      <c r="I179" s="65"/>
      <c r="J179" s="64"/>
      <c r="K179" s="65"/>
      <c r="L179" s="64"/>
      <c r="M179" s="64"/>
    </row>
    <row r="180" spans="1:13" ht="15.75">
      <c r="A180" s="11"/>
      <c r="B180" s="28"/>
      <c r="C180" s="60" t="s">
        <v>71</v>
      </c>
      <c r="D180" s="58" t="s">
        <v>16</v>
      </c>
      <c r="E180" s="43">
        <v>0.181</v>
      </c>
      <c r="F180" s="50">
        <f>F179*E180</f>
        <v>57.92</v>
      </c>
      <c r="G180" s="66"/>
      <c r="H180" s="67"/>
      <c r="I180" s="61"/>
      <c r="J180" s="59"/>
      <c r="K180" s="61"/>
      <c r="L180" s="59"/>
      <c r="M180" s="59"/>
    </row>
    <row r="181" spans="1:13" ht="15.75">
      <c r="A181" s="11"/>
      <c r="B181" s="29"/>
      <c r="C181" s="60" t="s">
        <v>36</v>
      </c>
      <c r="D181" s="58" t="s">
        <v>1</v>
      </c>
      <c r="E181" s="10">
        <v>0.0921</v>
      </c>
      <c r="F181" s="50">
        <f>F179*E181</f>
        <v>29.472</v>
      </c>
      <c r="G181" s="49"/>
      <c r="H181" s="59"/>
      <c r="I181" s="61"/>
      <c r="J181" s="59"/>
      <c r="K181" s="61"/>
      <c r="L181" s="59"/>
      <c r="M181" s="59"/>
    </row>
    <row r="182" spans="1:13" ht="15.75">
      <c r="A182" s="11"/>
      <c r="B182" s="29"/>
      <c r="C182" s="60" t="s">
        <v>17</v>
      </c>
      <c r="D182" s="58"/>
      <c r="E182" s="10"/>
      <c r="F182" s="50"/>
      <c r="G182" s="49"/>
      <c r="H182" s="59"/>
      <c r="I182" s="61"/>
      <c r="J182" s="59"/>
      <c r="K182" s="61"/>
      <c r="L182" s="59"/>
      <c r="M182" s="59"/>
    </row>
    <row r="183" spans="1:13" ht="15.75">
      <c r="A183" s="11"/>
      <c r="B183" s="29"/>
      <c r="C183" s="60" t="s">
        <v>429</v>
      </c>
      <c r="D183" s="58" t="s">
        <v>46</v>
      </c>
      <c r="E183" s="10">
        <v>1.01</v>
      </c>
      <c r="F183" s="50">
        <f>F179*E183</f>
        <v>323.2</v>
      </c>
      <c r="G183" s="49"/>
      <c r="H183" s="59"/>
      <c r="I183" s="61"/>
      <c r="J183" s="59"/>
      <c r="K183" s="61"/>
      <c r="L183" s="59"/>
      <c r="M183" s="59"/>
    </row>
    <row r="184" spans="1:13" ht="15.75">
      <c r="A184" s="11"/>
      <c r="B184" s="29"/>
      <c r="C184" s="60" t="s">
        <v>322</v>
      </c>
      <c r="D184" s="58" t="s">
        <v>53</v>
      </c>
      <c r="E184" s="10">
        <v>2</v>
      </c>
      <c r="F184" s="43">
        <f>F179*E184</f>
        <v>640</v>
      </c>
      <c r="G184" s="49"/>
      <c r="H184" s="59"/>
      <c r="I184" s="61"/>
      <c r="J184" s="59"/>
      <c r="K184" s="61"/>
      <c r="L184" s="59"/>
      <c r="M184" s="59"/>
    </row>
    <row r="185" spans="1:13" ht="16.5" thickBot="1">
      <c r="A185" s="44"/>
      <c r="B185" s="46"/>
      <c r="C185" s="60" t="s">
        <v>18</v>
      </c>
      <c r="D185" s="58" t="s">
        <v>1</v>
      </c>
      <c r="E185" s="10">
        <v>0.005</v>
      </c>
      <c r="F185" s="50">
        <f>F179*E185</f>
        <v>1.6</v>
      </c>
      <c r="G185" s="61"/>
      <c r="H185" s="59"/>
      <c r="I185" s="61"/>
      <c r="J185" s="59"/>
      <c r="K185" s="61"/>
      <c r="L185" s="59"/>
      <c r="M185" s="59"/>
    </row>
    <row r="186" spans="1:13" ht="15.75">
      <c r="A186" s="129"/>
      <c r="B186" s="130"/>
      <c r="C186" s="133" t="s">
        <v>25</v>
      </c>
      <c r="D186" s="134"/>
      <c r="E186" s="135"/>
      <c r="F186" s="134"/>
      <c r="G186" s="136"/>
      <c r="H186" s="136"/>
      <c r="I186" s="136"/>
      <c r="J186" s="136"/>
      <c r="K186" s="136"/>
      <c r="L186" s="136"/>
      <c r="M186" s="176"/>
    </row>
    <row r="187" spans="1:13" ht="16.5">
      <c r="A187" s="129"/>
      <c r="B187" s="130"/>
      <c r="C187" s="166" t="s">
        <v>514</v>
      </c>
      <c r="D187" s="153"/>
      <c r="E187" s="154"/>
      <c r="F187" s="151"/>
      <c r="G187" s="152"/>
      <c r="H187" s="152"/>
      <c r="I187" s="152"/>
      <c r="J187" s="152"/>
      <c r="K187" s="152"/>
      <c r="L187" s="152"/>
      <c r="M187" s="165"/>
    </row>
    <row r="188" spans="1:13" ht="16.5">
      <c r="A188" s="129"/>
      <c r="B188" s="130"/>
      <c r="C188" s="164" t="s">
        <v>215</v>
      </c>
      <c r="D188" s="150"/>
      <c r="E188" s="154"/>
      <c r="F188" s="151"/>
      <c r="G188" s="152"/>
      <c r="H188" s="152"/>
      <c r="I188" s="152"/>
      <c r="J188" s="152"/>
      <c r="K188" s="152"/>
      <c r="L188" s="152"/>
      <c r="M188" s="165"/>
    </row>
    <row r="189" spans="1:13" ht="15.75">
      <c r="A189" s="129"/>
      <c r="B189" s="130"/>
      <c r="C189" s="155" t="s">
        <v>512</v>
      </c>
      <c r="D189" s="62"/>
      <c r="E189" s="156"/>
      <c r="F189" s="157"/>
      <c r="G189" s="62"/>
      <c r="H189" s="158"/>
      <c r="I189" s="158"/>
      <c r="J189" s="158"/>
      <c r="K189" s="158"/>
      <c r="L189" s="158"/>
      <c r="M189" s="177"/>
    </row>
    <row r="190" spans="1:13" ht="15.75">
      <c r="A190" s="129"/>
      <c r="B190" s="130"/>
      <c r="C190" s="155" t="s">
        <v>9</v>
      </c>
      <c r="D190" s="62"/>
      <c r="E190" s="156"/>
      <c r="F190" s="157"/>
      <c r="G190" s="62"/>
      <c r="H190" s="158"/>
      <c r="I190" s="158"/>
      <c r="J190" s="158"/>
      <c r="K190" s="158"/>
      <c r="L190" s="158"/>
      <c r="M190" s="177"/>
    </row>
    <row r="191" spans="1:13" ht="15.75">
      <c r="A191" s="129"/>
      <c r="B191" s="130"/>
      <c r="C191" s="155" t="s">
        <v>513</v>
      </c>
      <c r="D191" s="62"/>
      <c r="E191" s="156"/>
      <c r="F191" s="157"/>
      <c r="G191" s="62"/>
      <c r="H191" s="158"/>
      <c r="I191" s="158"/>
      <c r="J191" s="158"/>
      <c r="K191" s="158"/>
      <c r="L191" s="158"/>
      <c r="M191" s="177"/>
    </row>
    <row r="192" spans="1:13" ht="16.5" thickBot="1">
      <c r="A192" s="129"/>
      <c r="B192" s="130"/>
      <c r="C192" s="159" t="s">
        <v>9</v>
      </c>
      <c r="D192" s="160"/>
      <c r="E192" s="161"/>
      <c r="F192" s="162"/>
      <c r="G192" s="160"/>
      <c r="H192" s="163"/>
      <c r="I192" s="163"/>
      <c r="J192" s="163"/>
      <c r="K192" s="163"/>
      <c r="L192" s="163"/>
      <c r="M192" s="178"/>
    </row>
    <row r="193" spans="1:13" ht="16.5" thickBot="1">
      <c r="A193" s="129"/>
      <c r="B193" s="130"/>
      <c r="C193" s="68"/>
      <c r="D193" s="139"/>
      <c r="E193" s="68"/>
      <c r="F193" s="68"/>
      <c r="G193" s="131"/>
      <c r="H193" s="131"/>
      <c r="I193" s="131"/>
      <c r="J193" s="131"/>
      <c r="K193" s="131"/>
      <c r="L193" s="131"/>
      <c r="M193" s="131"/>
    </row>
    <row r="194" spans="1:13" ht="17.25" thickBot="1">
      <c r="A194" s="263"/>
      <c r="B194" s="263"/>
      <c r="C194" s="367" t="s">
        <v>325</v>
      </c>
      <c r="D194" s="368"/>
      <c r="E194" s="368"/>
      <c r="F194" s="368"/>
      <c r="G194" s="368"/>
      <c r="H194" s="368"/>
      <c r="I194" s="368"/>
      <c r="J194" s="368"/>
      <c r="K194" s="368"/>
      <c r="L194" s="368"/>
      <c r="M194" s="369"/>
    </row>
    <row r="195" spans="1:13" ht="16.5">
      <c r="A195" s="263"/>
      <c r="B195" s="263"/>
      <c r="C195" s="370"/>
      <c r="D195" s="370"/>
      <c r="E195" s="370"/>
      <c r="F195" s="370"/>
      <c r="G195" s="370"/>
      <c r="H195" s="370"/>
      <c r="I195" s="370"/>
      <c r="J195" s="370"/>
      <c r="K195" s="370"/>
      <c r="L195" s="370"/>
      <c r="M195" s="371"/>
    </row>
    <row r="196" spans="3:9" ht="15.75">
      <c r="C196" s="615"/>
      <c r="D196" s="616"/>
      <c r="E196" s="616"/>
      <c r="F196" s="616"/>
      <c r="G196" s="616"/>
      <c r="H196" s="616"/>
      <c r="I196" s="616"/>
    </row>
  </sheetData>
  <sheetProtection/>
  <mergeCells count="18">
    <mergeCell ref="A8:A9"/>
    <mergeCell ref="B8:B9"/>
    <mergeCell ref="A101:A105"/>
    <mergeCell ref="B101:B105"/>
    <mergeCell ref="C163:F163"/>
    <mergeCell ref="K1:M1"/>
    <mergeCell ref="D2:F2"/>
    <mergeCell ref="A4:M4"/>
    <mergeCell ref="I8:J8"/>
    <mergeCell ref="M8:M9"/>
    <mergeCell ref="C196:I196"/>
    <mergeCell ref="D6:H6"/>
    <mergeCell ref="E5:H5"/>
    <mergeCell ref="E8:F8"/>
    <mergeCell ref="K8:L8"/>
    <mergeCell ref="D8:D9"/>
    <mergeCell ref="G8:H8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zoomScale="90" zoomScaleSheetLayoutView="90" workbookViewId="0" topLeftCell="A1">
      <selection activeCell="E118" sqref="E118"/>
    </sheetView>
  </sheetViews>
  <sheetFormatPr defaultColWidth="9.00390625" defaultRowHeight="12.75"/>
  <cols>
    <col min="1" max="1" width="4.875" style="0" customWidth="1"/>
    <col min="2" max="2" width="8.375" style="0" customWidth="1"/>
    <col min="3" max="3" width="33.25390625" style="0" customWidth="1"/>
    <col min="4" max="4" width="8.375" style="0" customWidth="1"/>
    <col min="5" max="5" width="8.00390625" style="0" customWidth="1"/>
    <col min="6" max="6" width="8.375" style="0" customWidth="1"/>
    <col min="7" max="7" width="9.625" style="0" customWidth="1"/>
    <col min="8" max="8" width="10.875" style="0" bestFit="1" customWidth="1"/>
    <col min="9" max="9" width="6.875" style="0" customWidth="1"/>
    <col min="10" max="11" width="8.375" style="0" customWidth="1"/>
    <col min="12" max="12" width="9.75390625" style="0" customWidth="1"/>
    <col min="13" max="13" width="10.875" style="0" bestFit="1" customWidth="1"/>
  </cols>
  <sheetData>
    <row r="1" spans="1:13" ht="15.75">
      <c r="A1" s="15"/>
      <c r="B1" s="15"/>
      <c r="C1" s="40"/>
      <c r="D1" s="15"/>
      <c r="E1" s="15"/>
      <c r="F1" s="17"/>
      <c r="G1" s="18"/>
      <c r="H1" s="19"/>
      <c r="I1" s="20"/>
      <c r="J1" s="19"/>
      <c r="K1" s="607" t="s">
        <v>0</v>
      </c>
      <c r="L1" s="608"/>
      <c r="M1" s="609"/>
    </row>
    <row r="2" spans="1:13" ht="15.75">
      <c r="A2" s="15"/>
      <c r="B2" s="15"/>
      <c r="C2" s="40"/>
      <c r="D2" s="610"/>
      <c r="E2" s="610"/>
      <c r="F2" s="627"/>
      <c r="G2" s="18"/>
      <c r="H2" s="19"/>
      <c r="I2" s="20"/>
      <c r="J2" s="19"/>
      <c r="K2" s="2" t="s">
        <v>1</v>
      </c>
      <c r="L2" s="4" t="s">
        <v>2</v>
      </c>
      <c r="M2" s="5" t="s">
        <v>3</v>
      </c>
    </row>
    <row r="3" spans="1:13" ht="16.5">
      <c r="A3" s="15"/>
      <c r="B3" s="15"/>
      <c r="C3" s="16"/>
      <c r="D3" s="15"/>
      <c r="E3" s="15"/>
      <c r="F3" s="17"/>
      <c r="G3" s="18"/>
      <c r="H3" s="19"/>
      <c r="I3" s="20"/>
      <c r="J3" s="19"/>
      <c r="K3" s="41">
        <f>M98</f>
        <v>0</v>
      </c>
      <c r="L3" s="22">
        <f>K3/M3</f>
        <v>0</v>
      </c>
      <c r="M3" s="23">
        <v>1.65</v>
      </c>
    </row>
    <row r="4" spans="1:13" ht="51.75" customHeight="1">
      <c r="A4" s="590" t="s">
        <v>449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</row>
    <row r="5" spans="1:13" ht="17.25">
      <c r="A5" s="6"/>
      <c r="B5" s="6"/>
      <c r="C5" s="6"/>
      <c r="D5" s="606" t="s">
        <v>220</v>
      </c>
      <c r="E5" s="606"/>
      <c r="F5" s="606"/>
      <c r="G5" s="606"/>
      <c r="H5" s="606"/>
      <c r="I5" s="6"/>
      <c r="J5" s="6"/>
      <c r="K5" s="6"/>
      <c r="L5" s="6"/>
      <c r="M5" s="6"/>
    </row>
    <row r="6" spans="1:13" ht="17.25">
      <c r="A6" s="6"/>
      <c r="B6" s="6"/>
      <c r="C6" s="6" t="s">
        <v>334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>
      <c r="A7" s="619" t="s">
        <v>26</v>
      </c>
      <c r="B7" s="613" t="s">
        <v>27</v>
      </c>
      <c r="C7" s="594" t="s">
        <v>28</v>
      </c>
      <c r="D7" s="594" t="s">
        <v>4</v>
      </c>
      <c r="E7" s="596" t="s">
        <v>5</v>
      </c>
      <c r="F7" s="597"/>
      <c r="G7" s="598" t="s">
        <v>6</v>
      </c>
      <c r="H7" s="599"/>
      <c r="I7" s="618" t="s">
        <v>7</v>
      </c>
      <c r="J7" s="618"/>
      <c r="K7" s="618" t="s">
        <v>197</v>
      </c>
      <c r="L7" s="618"/>
      <c r="M7" s="628" t="s">
        <v>9</v>
      </c>
    </row>
    <row r="8" spans="1:13" ht="46.5" customHeight="1">
      <c r="A8" s="619"/>
      <c r="B8" s="620"/>
      <c r="C8" s="595"/>
      <c r="D8" s="595"/>
      <c r="E8" s="26" t="s">
        <v>10</v>
      </c>
      <c r="F8" s="26" t="s">
        <v>11</v>
      </c>
      <c r="G8" s="27" t="s">
        <v>12</v>
      </c>
      <c r="H8" s="13" t="s">
        <v>9</v>
      </c>
      <c r="I8" s="25" t="s">
        <v>12</v>
      </c>
      <c r="J8" s="13" t="s">
        <v>9</v>
      </c>
      <c r="K8" s="25" t="s">
        <v>12</v>
      </c>
      <c r="L8" s="13" t="s">
        <v>9</v>
      </c>
      <c r="M8" s="628"/>
    </row>
    <row r="9" spans="1:13" ht="15.75">
      <c r="A9" s="30" t="s">
        <v>13</v>
      </c>
      <c r="B9" s="30" t="s">
        <v>19</v>
      </c>
      <c r="C9" s="30" t="s">
        <v>20</v>
      </c>
      <c r="D9" s="31" t="s">
        <v>21</v>
      </c>
      <c r="E9" s="32" t="s">
        <v>22</v>
      </c>
      <c r="F9" s="33" t="s">
        <v>23</v>
      </c>
      <c r="G9" s="31" t="s">
        <v>14</v>
      </c>
      <c r="H9" s="33" t="s">
        <v>24</v>
      </c>
      <c r="I9" s="31" t="s">
        <v>29</v>
      </c>
      <c r="J9" s="33" t="s">
        <v>30</v>
      </c>
      <c r="K9" s="33">
        <v>11</v>
      </c>
      <c r="L9" s="30" t="s">
        <v>31</v>
      </c>
      <c r="M9" s="30" t="s">
        <v>32</v>
      </c>
    </row>
    <row r="10" spans="1:13" ht="13.5">
      <c r="A10" s="53">
        <v>1</v>
      </c>
      <c r="B10" s="53" t="s">
        <v>314</v>
      </c>
      <c r="C10" s="63" t="s">
        <v>316</v>
      </c>
      <c r="D10" s="278" t="s">
        <v>53</v>
      </c>
      <c r="E10" s="65"/>
      <c r="F10" s="53">
        <v>48</v>
      </c>
      <c r="G10" s="64"/>
      <c r="H10" s="65"/>
      <c r="I10" s="64"/>
      <c r="J10" s="65"/>
      <c r="K10" s="64"/>
      <c r="L10" s="64"/>
      <c r="M10" s="279"/>
    </row>
    <row r="11" spans="1:13" ht="13.5">
      <c r="A11" s="11"/>
      <c r="B11" s="39"/>
      <c r="C11" s="60" t="s">
        <v>15</v>
      </c>
      <c r="D11" s="58" t="s">
        <v>16</v>
      </c>
      <c r="E11" s="58">
        <v>0.7</v>
      </c>
      <c r="F11" s="43">
        <f>F10*E11</f>
        <v>33.599999999999994</v>
      </c>
      <c r="G11" s="49"/>
      <c r="H11" s="59"/>
      <c r="I11" s="61"/>
      <c r="J11" s="59"/>
      <c r="K11" s="61"/>
      <c r="L11" s="59"/>
      <c r="M11" s="59"/>
    </row>
    <row r="12" spans="1:13" ht="13.5">
      <c r="A12" s="11"/>
      <c r="B12" s="11"/>
      <c r="C12" s="60" t="s">
        <v>36</v>
      </c>
      <c r="D12" s="58" t="s">
        <v>1</v>
      </c>
      <c r="E12" s="49">
        <v>0.011</v>
      </c>
      <c r="F12" s="50">
        <f>F10*E12</f>
        <v>0.528</v>
      </c>
      <c r="G12" s="49"/>
      <c r="H12" s="59"/>
      <c r="I12" s="61"/>
      <c r="J12" s="59"/>
      <c r="K12" s="61"/>
      <c r="L12" s="59"/>
      <c r="M12" s="59"/>
    </row>
    <row r="13" spans="1:13" ht="13.5">
      <c r="A13" s="11"/>
      <c r="B13" s="39"/>
      <c r="C13" s="60" t="s">
        <v>17</v>
      </c>
      <c r="D13" s="58"/>
      <c r="E13" s="58"/>
      <c r="F13" s="50"/>
      <c r="G13" s="49"/>
      <c r="H13" s="59"/>
      <c r="I13" s="61"/>
      <c r="J13" s="59"/>
      <c r="K13" s="61"/>
      <c r="L13" s="59"/>
      <c r="M13" s="59"/>
    </row>
    <row r="14" spans="1:13" ht="13.5">
      <c r="A14" s="11"/>
      <c r="B14" s="39"/>
      <c r="C14" s="66" t="s">
        <v>317</v>
      </c>
      <c r="D14" s="58" t="s">
        <v>53</v>
      </c>
      <c r="E14" s="58">
        <v>1</v>
      </c>
      <c r="F14" s="59">
        <f>F10*E14</f>
        <v>48</v>
      </c>
      <c r="G14" s="49"/>
      <c r="H14" s="59"/>
      <c r="I14" s="61"/>
      <c r="J14" s="59"/>
      <c r="K14" s="61"/>
      <c r="L14" s="59"/>
      <c r="M14" s="59"/>
    </row>
    <row r="15" spans="1:13" ht="13.5">
      <c r="A15" s="11"/>
      <c r="B15" s="39"/>
      <c r="C15" s="60" t="s">
        <v>18</v>
      </c>
      <c r="D15" s="58" t="s">
        <v>1</v>
      </c>
      <c r="E15" s="58">
        <v>0.161</v>
      </c>
      <c r="F15" s="59">
        <f>F10*E15</f>
        <v>7.728</v>
      </c>
      <c r="G15" s="49"/>
      <c r="H15" s="59"/>
      <c r="I15" s="61"/>
      <c r="J15" s="59"/>
      <c r="K15" s="61"/>
      <c r="L15" s="59"/>
      <c r="M15" s="59"/>
    </row>
    <row r="16" spans="1:13" ht="13.5">
      <c r="A16" s="53" t="s">
        <v>500</v>
      </c>
      <c r="B16" s="53" t="s">
        <v>283</v>
      </c>
      <c r="C16" s="63" t="s">
        <v>501</v>
      </c>
      <c r="D16" s="278" t="s">
        <v>53</v>
      </c>
      <c r="E16" s="65"/>
      <c r="F16" s="53">
        <v>48</v>
      </c>
      <c r="G16" s="64"/>
      <c r="H16" s="65"/>
      <c r="I16" s="64"/>
      <c r="J16" s="65"/>
      <c r="K16" s="64"/>
      <c r="L16" s="64"/>
      <c r="M16" s="279"/>
    </row>
    <row r="17" spans="1:13" ht="13.5">
      <c r="A17" s="11"/>
      <c r="B17" s="39"/>
      <c r="C17" s="60" t="s">
        <v>15</v>
      </c>
      <c r="D17" s="58" t="s">
        <v>16</v>
      </c>
      <c r="E17" s="58">
        <v>0.7</v>
      </c>
      <c r="F17" s="43">
        <f>F16*E17</f>
        <v>33.599999999999994</v>
      </c>
      <c r="G17" s="49"/>
      <c r="H17" s="59"/>
      <c r="I17" s="61"/>
      <c r="J17" s="59"/>
      <c r="K17" s="61"/>
      <c r="L17" s="59"/>
      <c r="M17" s="59"/>
    </row>
    <row r="18" spans="1:13" ht="13.5">
      <c r="A18" s="11"/>
      <c r="B18" s="11"/>
      <c r="C18" s="60" t="s">
        <v>36</v>
      </c>
      <c r="D18" s="58" t="s">
        <v>1</v>
      </c>
      <c r="E18" s="49">
        <v>0.011</v>
      </c>
      <c r="F18" s="50">
        <f>F16*E18</f>
        <v>0.528</v>
      </c>
      <c r="G18" s="49"/>
      <c r="H18" s="59"/>
      <c r="I18" s="61"/>
      <c r="J18" s="59"/>
      <c r="K18" s="61"/>
      <c r="L18" s="59"/>
      <c r="M18" s="59"/>
    </row>
    <row r="19" spans="1:13" ht="13.5">
      <c r="A19" s="11"/>
      <c r="B19" s="39"/>
      <c r="C19" s="60" t="s">
        <v>17</v>
      </c>
      <c r="D19" s="58"/>
      <c r="E19" s="58"/>
      <c r="F19" s="50"/>
      <c r="G19" s="49"/>
      <c r="H19" s="59"/>
      <c r="I19" s="61"/>
      <c r="J19" s="59"/>
      <c r="K19" s="61"/>
      <c r="L19" s="59"/>
      <c r="M19" s="59"/>
    </row>
    <row r="20" spans="1:13" ht="13.5">
      <c r="A20" s="11"/>
      <c r="B20" s="39"/>
      <c r="C20" s="66" t="s">
        <v>318</v>
      </c>
      <c r="D20" s="58" t="s">
        <v>53</v>
      </c>
      <c r="E20" s="58">
        <v>1</v>
      </c>
      <c r="F20" s="59">
        <f>F16*E20</f>
        <v>48</v>
      </c>
      <c r="G20" s="49"/>
      <c r="H20" s="59"/>
      <c r="I20" s="61"/>
      <c r="J20" s="59"/>
      <c r="K20" s="61"/>
      <c r="L20" s="59"/>
      <c r="M20" s="59"/>
    </row>
    <row r="21" spans="1:13" ht="13.5">
      <c r="A21" s="11"/>
      <c r="B21" s="39"/>
      <c r="C21" s="60" t="s">
        <v>18</v>
      </c>
      <c r="D21" s="58" t="s">
        <v>1</v>
      </c>
      <c r="E21" s="58">
        <v>6.83</v>
      </c>
      <c r="F21" s="59">
        <f>F16*E21</f>
        <v>327.84000000000003</v>
      </c>
      <c r="G21" s="49"/>
      <c r="H21" s="59"/>
      <c r="I21" s="61"/>
      <c r="J21" s="59"/>
      <c r="K21" s="61"/>
      <c r="L21" s="59"/>
      <c r="M21" s="59"/>
    </row>
    <row r="22" spans="1:13" ht="13.5">
      <c r="A22" s="53">
        <v>2</v>
      </c>
      <c r="B22" s="53" t="s">
        <v>283</v>
      </c>
      <c r="C22" s="63" t="s">
        <v>315</v>
      </c>
      <c r="D22" s="278" t="s">
        <v>53</v>
      </c>
      <c r="E22" s="65"/>
      <c r="F22" s="53">
        <v>48</v>
      </c>
      <c r="G22" s="64"/>
      <c r="H22" s="65"/>
      <c r="I22" s="64"/>
      <c r="J22" s="65"/>
      <c r="K22" s="64"/>
      <c r="L22" s="64"/>
      <c r="M22" s="279"/>
    </row>
    <row r="23" spans="1:13" ht="13.5">
      <c r="A23" s="11"/>
      <c r="B23" s="39"/>
      <c r="C23" s="60" t="s">
        <v>15</v>
      </c>
      <c r="D23" s="58" t="s">
        <v>16</v>
      </c>
      <c r="E23" s="58">
        <v>0.7</v>
      </c>
      <c r="F23" s="43">
        <f>F22*E23</f>
        <v>33.599999999999994</v>
      </c>
      <c r="G23" s="49"/>
      <c r="H23" s="59"/>
      <c r="I23" s="61"/>
      <c r="J23" s="59"/>
      <c r="K23" s="61"/>
      <c r="L23" s="59"/>
      <c r="M23" s="59"/>
    </row>
    <row r="24" spans="1:13" ht="13.5">
      <c r="A24" s="11"/>
      <c r="B24" s="11"/>
      <c r="C24" s="60" t="s">
        <v>36</v>
      </c>
      <c r="D24" s="58" t="s">
        <v>1</v>
      </c>
      <c r="E24" s="49">
        <v>0.011</v>
      </c>
      <c r="F24" s="50">
        <f>F22*E24</f>
        <v>0.528</v>
      </c>
      <c r="G24" s="49"/>
      <c r="H24" s="59"/>
      <c r="I24" s="61"/>
      <c r="J24" s="59"/>
      <c r="K24" s="61"/>
      <c r="L24" s="59"/>
      <c r="M24" s="59"/>
    </row>
    <row r="25" spans="1:13" ht="13.5">
      <c r="A25" s="11"/>
      <c r="B25" s="39"/>
      <c r="C25" s="60" t="s">
        <v>17</v>
      </c>
      <c r="D25" s="58"/>
      <c r="E25" s="58"/>
      <c r="F25" s="50"/>
      <c r="G25" s="49"/>
      <c r="H25" s="59"/>
      <c r="I25" s="61"/>
      <c r="J25" s="59"/>
      <c r="K25" s="61"/>
      <c r="L25" s="59"/>
      <c r="M25" s="59"/>
    </row>
    <row r="26" spans="1:13" ht="13.5">
      <c r="A26" s="11"/>
      <c r="B26" s="39"/>
      <c r="C26" s="66" t="s">
        <v>318</v>
      </c>
      <c r="D26" s="58" t="s">
        <v>53</v>
      </c>
      <c r="E26" s="58">
        <v>1</v>
      </c>
      <c r="F26" s="59">
        <f>F22*E26</f>
        <v>48</v>
      </c>
      <c r="G26" s="49"/>
      <c r="H26" s="59"/>
      <c r="I26" s="61"/>
      <c r="J26" s="59"/>
      <c r="K26" s="61"/>
      <c r="L26" s="59"/>
      <c r="M26" s="59"/>
    </row>
    <row r="27" spans="1:13" ht="13.5">
      <c r="A27" s="11"/>
      <c r="B27" s="39"/>
      <c r="C27" s="60" t="s">
        <v>18</v>
      </c>
      <c r="D27" s="58" t="s">
        <v>1</v>
      </c>
      <c r="E27" s="58">
        <v>6.83</v>
      </c>
      <c r="F27" s="59">
        <f>F22*E27</f>
        <v>327.84000000000003</v>
      </c>
      <c r="G27" s="49"/>
      <c r="H27" s="59"/>
      <c r="I27" s="61"/>
      <c r="J27" s="59"/>
      <c r="K27" s="61"/>
      <c r="L27" s="59"/>
      <c r="M27" s="59"/>
    </row>
    <row r="28" spans="1:13" ht="13.5">
      <c r="A28" s="299">
        <v>3</v>
      </c>
      <c r="B28" s="299" t="s">
        <v>282</v>
      </c>
      <c r="C28" s="300" t="s">
        <v>354</v>
      </c>
      <c r="D28" s="299" t="s">
        <v>43</v>
      </c>
      <c r="E28" s="299"/>
      <c r="F28" s="418">
        <v>6</v>
      </c>
      <c r="G28" s="299"/>
      <c r="H28" s="301"/>
      <c r="I28" s="302"/>
      <c r="J28" s="301"/>
      <c r="K28" s="302"/>
      <c r="L28" s="301"/>
      <c r="M28" s="301"/>
    </row>
    <row r="29" spans="1:13" ht="13.5">
      <c r="A29" s="284"/>
      <c r="B29" s="285"/>
      <c r="C29" s="294" t="s">
        <v>15</v>
      </c>
      <c r="D29" s="288" t="s">
        <v>16</v>
      </c>
      <c r="E29" s="288">
        <v>3.37</v>
      </c>
      <c r="F29" s="297">
        <f>F28*E29</f>
        <v>20.22</v>
      </c>
      <c r="G29" s="292"/>
      <c r="H29" s="291"/>
      <c r="I29" s="290"/>
      <c r="J29" s="291"/>
      <c r="K29" s="290"/>
      <c r="L29" s="291"/>
      <c r="M29" s="291"/>
    </row>
    <row r="30" spans="1:13" ht="13.5">
      <c r="A30" s="284"/>
      <c r="B30" s="284"/>
      <c r="C30" s="294" t="s">
        <v>48</v>
      </c>
      <c r="D30" s="288" t="s">
        <v>1</v>
      </c>
      <c r="E30" s="292">
        <v>0.095</v>
      </c>
      <c r="F30" s="297">
        <f>F28*E30</f>
        <v>0.5700000000000001</v>
      </c>
      <c r="G30" s="292"/>
      <c r="H30" s="291"/>
      <c r="I30" s="290"/>
      <c r="J30" s="291"/>
      <c r="K30" s="290"/>
      <c r="L30" s="291"/>
      <c r="M30" s="291"/>
    </row>
    <row r="31" spans="1:13" ht="13.5">
      <c r="A31" s="284"/>
      <c r="B31" s="285"/>
      <c r="C31" s="294" t="s">
        <v>17</v>
      </c>
      <c r="D31" s="288"/>
      <c r="E31" s="288"/>
      <c r="F31" s="297"/>
      <c r="G31" s="292"/>
      <c r="H31" s="291"/>
      <c r="I31" s="290"/>
      <c r="J31" s="291"/>
      <c r="K31" s="290"/>
      <c r="L31" s="291"/>
      <c r="M31" s="291"/>
    </row>
    <row r="32" spans="1:13" ht="13.5">
      <c r="A32" s="284"/>
      <c r="B32" s="285"/>
      <c r="C32" s="298" t="s">
        <v>296</v>
      </c>
      <c r="D32" s="288" t="s">
        <v>43</v>
      </c>
      <c r="E32" s="288">
        <v>1</v>
      </c>
      <c r="F32" s="297">
        <f>F28*E32</f>
        <v>6</v>
      </c>
      <c r="G32" s="408"/>
      <c r="H32" s="291"/>
      <c r="I32" s="290"/>
      <c r="J32" s="291"/>
      <c r="K32" s="290"/>
      <c r="L32" s="291"/>
      <c r="M32" s="291"/>
    </row>
    <row r="33" spans="1:13" ht="13.5">
      <c r="A33" s="286"/>
      <c r="B33" s="287"/>
      <c r="C33" s="294" t="s">
        <v>18</v>
      </c>
      <c r="D33" s="288" t="s">
        <v>1</v>
      </c>
      <c r="E33" s="288">
        <v>0.985</v>
      </c>
      <c r="F33" s="291">
        <f>F28*E33</f>
        <v>5.91</v>
      </c>
      <c r="G33" s="290"/>
      <c r="H33" s="291"/>
      <c r="I33" s="290"/>
      <c r="J33" s="291"/>
      <c r="K33" s="290"/>
      <c r="L33" s="291"/>
      <c r="M33" s="291"/>
    </row>
    <row r="34" spans="1:13" ht="27">
      <c r="A34" s="299">
        <v>4</v>
      </c>
      <c r="B34" s="299" t="s">
        <v>281</v>
      </c>
      <c r="C34" s="303" t="s">
        <v>297</v>
      </c>
      <c r="D34" s="299" t="s">
        <v>43</v>
      </c>
      <c r="E34" s="299"/>
      <c r="F34" s="416">
        <v>14</v>
      </c>
      <c r="G34" s="302"/>
      <c r="H34" s="301"/>
      <c r="I34" s="302"/>
      <c r="J34" s="301"/>
      <c r="K34" s="302"/>
      <c r="L34" s="301"/>
      <c r="M34" s="301"/>
    </row>
    <row r="35" spans="1:13" ht="13.5">
      <c r="A35" s="284"/>
      <c r="B35" s="285"/>
      <c r="C35" s="294" t="s">
        <v>15</v>
      </c>
      <c r="D35" s="288" t="s">
        <v>16</v>
      </c>
      <c r="E35" s="288">
        <v>1.54</v>
      </c>
      <c r="F35" s="297">
        <f>F34*E35</f>
        <v>21.560000000000002</v>
      </c>
      <c r="G35" s="292"/>
      <c r="H35" s="291"/>
      <c r="I35" s="290"/>
      <c r="J35" s="291"/>
      <c r="K35" s="290"/>
      <c r="L35" s="291"/>
      <c r="M35" s="291"/>
    </row>
    <row r="36" spans="1:13" ht="13.5">
      <c r="A36" s="284"/>
      <c r="B36" s="284"/>
      <c r="C36" s="294" t="s">
        <v>48</v>
      </c>
      <c r="D36" s="288" t="s">
        <v>1</v>
      </c>
      <c r="E36" s="292">
        <v>0.29</v>
      </c>
      <c r="F36" s="297">
        <f>F34*E36</f>
        <v>4.06</v>
      </c>
      <c r="G36" s="292"/>
      <c r="H36" s="291"/>
      <c r="I36" s="290"/>
      <c r="J36" s="291"/>
      <c r="K36" s="290"/>
      <c r="L36" s="291"/>
      <c r="M36" s="291"/>
    </row>
    <row r="37" spans="1:13" ht="13.5">
      <c r="A37" s="284"/>
      <c r="B37" s="285"/>
      <c r="C37" s="294" t="s">
        <v>17</v>
      </c>
      <c r="D37" s="288"/>
      <c r="E37" s="288"/>
      <c r="F37" s="297"/>
      <c r="G37" s="292"/>
      <c r="H37" s="291"/>
      <c r="I37" s="290"/>
      <c r="J37" s="291"/>
      <c r="K37" s="290"/>
      <c r="L37" s="291"/>
      <c r="M37" s="291"/>
    </row>
    <row r="38" spans="1:13" ht="27">
      <c r="A38" s="284"/>
      <c r="B38" s="285"/>
      <c r="C38" s="294" t="s">
        <v>297</v>
      </c>
      <c r="D38" s="288" t="s">
        <v>43</v>
      </c>
      <c r="E38" s="288"/>
      <c r="F38" s="297">
        <v>24</v>
      </c>
      <c r="G38" s="408"/>
      <c r="H38" s="291"/>
      <c r="I38" s="290"/>
      <c r="J38" s="291"/>
      <c r="K38" s="290"/>
      <c r="L38" s="291"/>
      <c r="M38" s="291"/>
    </row>
    <row r="39" spans="1:13" ht="13.5">
      <c r="A39" s="286"/>
      <c r="B39" s="287"/>
      <c r="C39" s="294" t="s">
        <v>18</v>
      </c>
      <c r="D39" s="288" t="s">
        <v>1</v>
      </c>
      <c r="E39" s="288">
        <v>0.58</v>
      </c>
      <c r="F39" s="291">
        <f>F34*E39</f>
        <v>8.12</v>
      </c>
      <c r="G39" s="290"/>
      <c r="H39" s="291"/>
      <c r="I39" s="290"/>
      <c r="J39" s="291"/>
      <c r="K39" s="290"/>
      <c r="L39" s="291"/>
      <c r="M39" s="291"/>
    </row>
    <row r="40" spans="1:13" ht="13.5">
      <c r="A40" s="299">
        <v>5</v>
      </c>
      <c r="B40" s="299" t="s">
        <v>280</v>
      </c>
      <c r="C40" s="304" t="s">
        <v>298</v>
      </c>
      <c r="D40" s="305" t="s">
        <v>43</v>
      </c>
      <c r="E40" s="306"/>
      <c r="F40" s="417">
        <v>310</v>
      </c>
      <c r="G40" s="299"/>
      <c r="H40" s="301"/>
      <c r="I40" s="302"/>
      <c r="J40" s="301"/>
      <c r="K40" s="302"/>
      <c r="L40" s="301"/>
      <c r="M40" s="301"/>
    </row>
    <row r="41" spans="1:13" ht="13.5">
      <c r="A41" s="284"/>
      <c r="B41" s="284"/>
      <c r="C41" s="294" t="s">
        <v>15</v>
      </c>
      <c r="D41" s="288" t="s">
        <v>16</v>
      </c>
      <c r="E41" s="288">
        <v>1.03</v>
      </c>
      <c r="F41" s="297">
        <f>F40*E41</f>
        <v>319.3</v>
      </c>
      <c r="G41" s="292"/>
      <c r="H41" s="291"/>
      <c r="I41" s="290"/>
      <c r="J41" s="291"/>
      <c r="K41" s="290"/>
      <c r="L41" s="291"/>
      <c r="M41" s="291"/>
    </row>
    <row r="42" spans="1:13" ht="13.5">
      <c r="A42" s="284"/>
      <c r="B42" s="284"/>
      <c r="C42" s="294" t="s">
        <v>57</v>
      </c>
      <c r="D42" s="288" t="s">
        <v>1</v>
      </c>
      <c r="E42" s="292">
        <v>0.584</v>
      </c>
      <c r="F42" s="297">
        <f>F40*E42</f>
        <v>181.04</v>
      </c>
      <c r="G42" s="292"/>
      <c r="H42" s="291"/>
      <c r="I42" s="290"/>
      <c r="J42" s="291"/>
      <c r="K42" s="290"/>
      <c r="L42" s="291"/>
      <c r="M42" s="291"/>
    </row>
    <row r="43" spans="1:13" ht="13.5">
      <c r="A43" s="284"/>
      <c r="B43" s="284"/>
      <c r="C43" s="294" t="s">
        <v>17</v>
      </c>
      <c r="D43" s="288"/>
      <c r="E43" s="288"/>
      <c r="F43" s="297"/>
      <c r="G43" s="292"/>
      <c r="H43" s="291"/>
      <c r="I43" s="290"/>
      <c r="J43" s="291"/>
      <c r="K43" s="290"/>
      <c r="L43" s="291"/>
      <c r="M43" s="291"/>
    </row>
    <row r="44" spans="1:13" ht="13.5">
      <c r="A44" s="284"/>
      <c r="B44" s="284"/>
      <c r="C44" s="307" t="s">
        <v>298</v>
      </c>
      <c r="D44" s="288" t="s">
        <v>43</v>
      </c>
      <c r="E44" s="288">
        <v>1</v>
      </c>
      <c r="F44" s="292">
        <f>F40*E44</f>
        <v>310</v>
      </c>
      <c r="G44" s="408"/>
      <c r="H44" s="291"/>
      <c r="I44" s="290"/>
      <c r="J44" s="291"/>
      <c r="K44" s="290"/>
      <c r="L44" s="291"/>
      <c r="M44" s="291"/>
    </row>
    <row r="45" spans="1:13" ht="13.5">
      <c r="A45" s="286"/>
      <c r="B45" s="286"/>
      <c r="C45" s="294" t="s">
        <v>18</v>
      </c>
      <c r="D45" s="288" t="s">
        <v>1</v>
      </c>
      <c r="E45" s="288">
        <v>1.62</v>
      </c>
      <c r="F45" s="297">
        <f>F40*E45</f>
        <v>502.20000000000005</v>
      </c>
      <c r="G45" s="292"/>
      <c r="H45" s="291"/>
      <c r="I45" s="290"/>
      <c r="J45" s="291"/>
      <c r="K45" s="290"/>
      <c r="L45" s="291"/>
      <c r="M45" s="291"/>
    </row>
    <row r="46" spans="1:13" ht="40.5">
      <c r="A46" s="299">
        <v>6</v>
      </c>
      <c r="B46" s="299" t="s">
        <v>279</v>
      </c>
      <c r="C46" s="300" t="s">
        <v>299</v>
      </c>
      <c r="D46" s="305" t="s">
        <v>43</v>
      </c>
      <c r="E46" s="299"/>
      <c r="F46" s="419">
        <v>56</v>
      </c>
      <c r="G46" s="302"/>
      <c r="H46" s="301"/>
      <c r="I46" s="299"/>
      <c r="J46" s="301"/>
      <c r="K46" s="302"/>
      <c r="L46" s="301"/>
      <c r="M46" s="301"/>
    </row>
    <row r="47" spans="1:13" ht="13.5">
      <c r="A47" s="284"/>
      <c r="B47" s="285"/>
      <c r="C47" s="294" t="s">
        <v>71</v>
      </c>
      <c r="D47" s="288" t="s">
        <v>16</v>
      </c>
      <c r="E47" s="288">
        <v>0.34</v>
      </c>
      <c r="F47" s="297">
        <f>F46*E47</f>
        <v>19.040000000000003</v>
      </c>
      <c r="G47" s="290"/>
      <c r="H47" s="291"/>
      <c r="I47" s="290"/>
      <c r="J47" s="291"/>
      <c r="K47" s="290"/>
      <c r="L47" s="291"/>
      <c r="M47" s="291"/>
    </row>
    <row r="48" spans="1:13" ht="13.5">
      <c r="A48" s="284"/>
      <c r="B48" s="284"/>
      <c r="C48" s="294" t="s">
        <v>36</v>
      </c>
      <c r="D48" s="288" t="s">
        <v>1</v>
      </c>
      <c r="E48" s="292">
        <v>0.013</v>
      </c>
      <c r="F48" s="292">
        <f>F46*E48</f>
        <v>0.728</v>
      </c>
      <c r="G48" s="290"/>
      <c r="H48" s="291"/>
      <c r="I48" s="290"/>
      <c r="J48" s="291"/>
      <c r="K48" s="290"/>
      <c r="L48" s="291"/>
      <c r="M48" s="291"/>
    </row>
    <row r="49" spans="1:13" ht="13.5">
      <c r="A49" s="284"/>
      <c r="B49" s="285"/>
      <c r="C49" s="294" t="s">
        <v>17</v>
      </c>
      <c r="D49" s="288"/>
      <c r="E49" s="288"/>
      <c r="F49" s="297"/>
      <c r="G49" s="290"/>
      <c r="H49" s="291"/>
      <c r="I49" s="292"/>
      <c r="J49" s="291"/>
      <c r="K49" s="290"/>
      <c r="L49" s="291"/>
      <c r="M49" s="291"/>
    </row>
    <row r="50" spans="1:13" ht="40.5">
      <c r="A50" s="284"/>
      <c r="B50" s="285"/>
      <c r="C50" s="298" t="s">
        <v>300</v>
      </c>
      <c r="D50" s="295" t="s">
        <v>43</v>
      </c>
      <c r="E50" s="288">
        <v>1</v>
      </c>
      <c r="F50" s="292">
        <f>F46*E50</f>
        <v>56</v>
      </c>
      <c r="G50" s="409"/>
      <c r="H50" s="291"/>
      <c r="I50" s="292"/>
      <c r="J50" s="291"/>
      <c r="K50" s="290"/>
      <c r="L50" s="291"/>
      <c r="M50" s="291"/>
    </row>
    <row r="51" spans="1:13" ht="13.5">
      <c r="A51" s="286"/>
      <c r="B51" s="287"/>
      <c r="C51" s="294" t="s">
        <v>18</v>
      </c>
      <c r="D51" s="288" t="s">
        <v>1</v>
      </c>
      <c r="E51" s="288">
        <v>0.094</v>
      </c>
      <c r="F51" s="289">
        <f>F46*E51</f>
        <v>5.264</v>
      </c>
      <c r="G51" s="290"/>
      <c r="H51" s="291"/>
      <c r="I51" s="292"/>
      <c r="J51" s="291"/>
      <c r="K51" s="290"/>
      <c r="L51" s="291"/>
      <c r="M51" s="291"/>
    </row>
    <row r="52" spans="1:13" ht="27">
      <c r="A52" s="299">
        <v>7</v>
      </c>
      <c r="B52" s="299" t="s">
        <v>279</v>
      </c>
      <c r="C52" s="300" t="s">
        <v>455</v>
      </c>
      <c r="D52" s="305" t="s">
        <v>43</v>
      </c>
      <c r="E52" s="299"/>
      <c r="F52" s="419">
        <v>400</v>
      </c>
      <c r="G52" s="302"/>
      <c r="H52" s="301"/>
      <c r="I52" s="299"/>
      <c r="J52" s="301"/>
      <c r="K52" s="302"/>
      <c r="L52" s="301"/>
      <c r="M52" s="301"/>
    </row>
    <row r="53" spans="1:13" ht="13.5">
      <c r="A53" s="284"/>
      <c r="B53" s="285"/>
      <c r="C53" s="294" t="s">
        <v>71</v>
      </c>
      <c r="D53" s="288" t="s">
        <v>16</v>
      </c>
      <c r="E53" s="288">
        <v>0.34</v>
      </c>
      <c r="F53" s="297">
        <f>F52*E53</f>
        <v>136</v>
      </c>
      <c r="G53" s="290"/>
      <c r="H53" s="291"/>
      <c r="I53" s="290"/>
      <c r="J53" s="291"/>
      <c r="K53" s="290"/>
      <c r="L53" s="291"/>
      <c r="M53" s="291"/>
    </row>
    <row r="54" spans="1:13" ht="13.5">
      <c r="A54" s="284"/>
      <c r="B54" s="284"/>
      <c r="C54" s="294" t="s">
        <v>36</v>
      </c>
      <c r="D54" s="288" t="s">
        <v>1</v>
      </c>
      <c r="E54" s="292">
        <v>0.013</v>
      </c>
      <c r="F54" s="292">
        <f>F52*E54</f>
        <v>5.2</v>
      </c>
      <c r="G54" s="290"/>
      <c r="H54" s="291"/>
      <c r="I54" s="290"/>
      <c r="J54" s="291"/>
      <c r="K54" s="290"/>
      <c r="L54" s="291"/>
      <c r="M54" s="291"/>
    </row>
    <row r="55" spans="1:13" ht="13.5">
      <c r="A55" s="284"/>
      <c r="B55" s="285"/>
      <c r="C55" s="294" t="s">
        <v>17</v>
      </c>
      <c r="D55" s="288"/>
      <c r="E55" s="288"/>
      <c r="F55" s="297"/>
      <c r="G55" s="290"/>
      <c r="H55" s="291"/>
      <c r="I55" s="292"/>
      <c r="J55" s="291"/>
      <c r="K55" s="290"/>
      <c r="L55" s="291"/>
      <c r="M55" s="291"/>
    </row>
    <row r="56" spans="1:13" ht="27">
      <c r="A56" s="284"/>
      <c r="B56" s="285"/>
      <c r="C56" s="298" t="s">
        <v>301</v>
      </c>
      <c r="D56" s="295" t="s">
        <v>43</v>
      </c>
      <c r="E56" s="288">
        <v>1</v>
      </c>
      <c r="F56" s="292">
        <f>F52*E56</f>
        <v>400</v>
      </c>
      <c r="G56" s="409"/>
      <c r="H56" s="291"/>
      <c r="I56" s="292"/>
      <c r="J56" s="291"/>
      <c r="K56" s="290"/>
      <c r="L56" s="291"/>
      <c r="M56" s="291"/>
    </row>
    <row r="57" spans="1:13" ht="13.5">
      <c r="A57" s="286"/>
      <c r="B57" s="287"/>
      <c r="C57" s="294" t="s">
        <v>18</v>
      </c>
      <c r="D57" s="288" t="s">
        <v>1</v>
      </c>
      <c r="E57" s="288">
        <v>0.094</v>
      </c>
      <c r="F57" s="289">
        <f>F52*E57</f>
        <v>37.6</v>
      </c>
      <c r="G57" s="290"/>
      <c r="H57" s="291"/>
      <c r="I57" s="292"/>
      <c r="J57" s="291"/>
      <c r="K57" s="290"/>
      <c r="L57" s="291"/>
      <c r="M57" s="291"/>
    </row>
    <row r="58" spans="1:13" ht="27">
      <c r="A58" s="299">
        <v>8</v>
      </c>
      <c r="B58" s="299" t="s">
        <v>279</v>
      </c>
      <c r="C58" s="300" t="s">
        <v>302</v>
      </c>
      <c r="D58" s="305" t="s">
        <v>43</v>
      </c>
      <c r="E58" s="299"/>
      <c r="F58" s="419">
        <v>310</v>
      </c>
      <c r="G58" s="302"/>
      <c r="H58" s="301"/>
      <c r="I58" s="299"/>
      <c r="J58" s="301"/>
      <c r="K58" s="302"/>
      <c r="L58" s="301"/>
      <c r="M58" s="301"/>
    </row>
    <row r="59" spans="1:13" ht="13.5">
      <c r="A59" s="284"/>
      <c r="B59" s="285"/>
      <c r="C59" s="294" t="s">
        <v>71</v>
      </c>
      <c r="D59" s="288" t="s">
        <v>16</v>
      </c>
      <c r="E59" s="288">
        <v>0.34</v>
      </c>
      <c r="F59" s="297">
        <f>F58*E59</f>
        <v>105.4</v>
      </c>
      <c r="G59" s="290"/>
      <c r="H59" s="291"/>
      <c r="I59" s="290"/>
      <c r="J59" s="291"/>
      <c r="K59" s="290"/>
      <c r="L59" s="291"/>
      <c r="M59" s="291"/>
    </row>
    <row r="60" spans="1:13" ht="13.5">
      <c r="A60" s="284"/>
      <c r="B60" s="284"/>
      <c r="C60" s="294" t="s">
        <v>36</v>
      </c>
      <c r="D60" s="288" t="s">
        <v>1</v>
      </c>
      <c r="E60" s="292">
        <v>0.013</v>
      </c>
      <c r="F60" s="292">
        <f>F58*E60</f>
        <v>4.03</v>
      </c>
      <c r="G60" s="290"/>
      <c r="H60" s="291"/>
      <c r="I60" s="290"/>
      <c r="J60" s="291"/>
      <c r="K60" s="290"/>
      <c r="L60" s="291"/>
      <c r="M60" s="291"/>
    </row>
    <row r="61" spans="1:13" ht="13.5">
      <c r="A61" s="284"/>
      <c r="B61" s="285"/>
      <c r="C61" s="294" t="s">
        <v>17</v>
      </c>
      <c r="D61" s="288"/>
      <c r="E61" s="288"/>
      <c r="F61" s="297"/>
      <c r="G61" s="290"/>
      <c r="H61" s="291"/>
      <c r="I61" s="292"/>
      <c r="J61" s="291"/>
      <c r="K61" s="290"/>
      <c r="L61" s="291"/>
      <c r="M61" s="291"/>
    </row>
    <row r="62" spans="1:13" ht="27">
      <c r="A62" s="284"/>
      <c r="B62" s="285"/>
      <c r="C62" s="298" t="s">
        <v>302</v>
      </c>
      <c r="D62" s="295" t="s">
        <v>43</v>
      </c>
      <c r="E62" s="288">
        <v>1</v>
      </c>
      <c r="F62" s="292">
        <f>F58*E62</f>
        <v>310</v>
      </c>
      <c r="G62" s="409"/>
      <c r="H62" s="291"/>
      <c r="I62" s="292"/>
      <c r="J62" s="291"/>
      <c r="K62" s="290"/>
      <c r="L62" s="291"/>
      <c r="M62" s="291"/>
    </row>
    <row r="63" spans="1:13" ht="13.5">
      <c r="A63" s="286"/>
      <c r="B63" s="287"/>
      <c r="C63" s="294" t="s">
        <v>18</v>
      </c>
      <c r="D63" s="288" t="s">
        <v>1</v>
      </c>
      <c r="E63" s="288">
        <v>0.094</v>
      </c>
      <c r="F63" s="289">
        <f>F58*E63</f>
        <v>29.14</v>
      </c>
      <c r="G63" s="290"/>
      <c r="H63" s="291"/>
      <c r="I63" s="292"/>
      <c r="J63" s="291"/>
      <c r="K63" s="290"/>
      <c r="L63" s="291"/>
      <c r="M63" s="291"/>
    </row>
    <row r="64" spans="1:13" ht="27">
      <c r="A64" s="299">
        <v>9</v>
      </c>
      <c r="B64" s="299" t="s">
        <v>278</v>
      </c>
      <c r="C64" s="300" t="s">
        <v>303</v>
      </c>
      <c r="D64" s="299" t="s">
        <v>56</v>
      </c>
      <c r="E64" s="299"/>
      <c r="F64" s="419">
        <v>3600</v>
      </c>
      <c r="G64" s="299"/>
      <c r="H64" s="301"/>
      <c r="I64" s="302"/>
      <c r="J64" s="301"/>
      <c r="K64" s="302"/>
      <c r="L64" s="301"/>
      <c r="M64" s="301"/>
    </row>
    <row r="65" spans="1:13" ht="13.5">
      <c r="A65" s="284"/>
      <c r="B65" s="285"/>
      <c r="C65" s="294" t="s">
        <v>62</v>
      </c>
      <c r="D65" s="288" t="s">
        <v>16</v>
      </c>
      <c r="E65" s="288">
        <v>0.04</v>
      </c>
      <c r="F65" s="297">
        <f>F64*E65</f>
        <v>144</v>
      </c>
      <c r="G65" s="292"/>
      <c r="H65" s="291"/>
      <c r="I65" s="290"/>
      <c r="J65" s="291"/>
      <c r="K65" s="290"/>
      <c r="L65" s="291"/>
      <c r="M65" s="291"/>
    </row>
    <row r="66" spans="1:13" ht="13.5">
      <c r="A66" s="284"/>
      <c r="B66" s="284"/>
      <c r="C66" s="294" t="s">
        <v>36</v>
      </c>
      <c r="D66" s="288" t="s">
        <v>1</v>
      </c>
      <c r="E66" s="292">
        <v>0.0233</v>
      </c>
      <c r="F66" s="297">
        <f>F64*E66</f>
        <v>83.88000000000001</v>
      </c>
      <c r="G66" s="292"/>
      <c r="H66" s="291"/>
      <c r="I66" s="292"/>
      <c r="J66" s="291"/>
      <c r="K66" s="290"/>
      <c r="L66" s="291"/>
      <c r="M66" s="291"/>
    </row>
    <row r="67" spans="1:13" ht="13.5">
      <c r="A67" s="284"/>
      <c r="B67" s="285"/>
      <c r="C67" s="294" t="s">
        <v>17</v>
      </c>
      <c r="D67" s="288"/>
      <c r="E67" s="288"/>
      <c r="F67" s="297"/>
      <c r="G67" s="292"/>
      <c r="H67" s="291"/>
      <c r="I67" s="290"/>
      <c r="J67" s="291"/>
      <c r="K67" s="290"/>
      <c r="L67" s="291"/>
      <c r="M67" s="291"/>
    </row>
    <row r="68" spans="1:13" ht="27">
      <c r="A68" s="284"/>
      <c r="B68" s="285"/>
      <c r="C68" s="298" t="s">
        <v>304</v>
      </c>
      <c r="D68" s="288" t="s">
        <v>56</v>
      </c>
      <c r="E68" s="288"/>
      <c r="F68" s="292">
        <v>4300</v>
      </c>
      <c r="G68" s="408"/>
      <c r="H68" s="291"/>
      <c r="I68" s="290"/>
      <c r="J68" s="291"/>
      <c r="K68" s="290"/>
      <c r="L68" s="291"/>
      <c r="M68" s="291"/>
    </row>
    <row r="69" spans="1:13" ht="13.5">
      <c r="A69" s="286"/>
      <c r="B69" s="287"/>
      <c r="C69" s="294" t="s">
        <v>18</v>
      </c>
      <c r="D69" s="288" t="s">
        <v>1</v>
      </c>
      <c r="E69" s="288">
        <v>0.0019</v>
      </c>
      <c r="F69" s="297">
        <f>F64*E69</f>
        <v>6.84</v>
      </c>
      <c r="G69" s="292"/>
      <c r="H69" s="291"/>
      <c r="I69" s="290"/>
      <c r="J69" s="291"/>
      <c r="K69" s="290"/>
      <c r="L69" s="291"/>
      <c r="M69" s="291"/>
    </row>
    <row r="70" spans="1:13" ht="27">
      <c r="A70" s="299">
        <v>10</v>
      </c>
      <c r="B70" s="299" t="s">
        <v>278</v>
      </c>
      <c r="C70" s="300" t="s">
        <v>305</v>
      </c>
      <c r="D70" s="299" t="s">
        <v>56</v>
      </c>
      <c r="E70" s="299"/>
      <c r="F70" s="419">
        <v>800</v>
      </c>
      <c r="G70" s="299"/>
      <c r="H70" s="301"/>
      <c r="I70" s="302"/>
      <c r="J70" s="301"/>
      <c r="K70" s="302"/>
      <c r="L70" s="301"/>
      <c r="M70" s="301"/>
    </row>
    <row r="71" spans="1:13" ht="13.5">
      <c r="A71" s="284"/>
      <c r="B71" s="285"/>
      <c r="C71" s="294" t="s">
        <v>62</v>
      </c>
      <c r="D71" s="288" t="s">
        <v>16</v>
      </c>
      <c r="E71" s="288">
        <v>0.04</v>
      </c>
      <c r="F71" s="297">
        <f>F70*E71</f>
        <v>32</v>
      </c>
      <c r="G71" s="292"/>
      <c r="H71" s="291"/>
      <c r="I71" s="290"/>
      <c r="J71" s="291"/>
      <c r="K71" s="290"/>
      <c r="L71" s="291"/>
      <c r="M71" s="291"/>
    </row>
    <row r="72" spans="1:13" ht="13.5">
      <c r="A72" s="284"/>
      <c r="B72" s="284"/>
      <c r="C72" s="294" t="s">
        <v>36</v>
      </c>
      <c r="D72" s="288" t="s">
        <v>1</v>
      </c>
      <c r="E72" s="292">
        <v>0.0233</v>
      </c>
      <c r="F72" s="297">
        <f>F70*E72</f>
        <v>18.64</v>
      </c>
      <c r="G72" s="292"/>
      <c r="H72" s="291"/>
      <c r="I72" s="292"/>
      <c r="J72" s="291"/>
      <c r="K72" s="290"/>
      <c r="L72" s="291"/>
      <c r="M72" s="291"/>
    </row>
    <row r="73" spans="1:13" ht="13.5">
      <c r="A73" s="284"/>
      <c r="B73" s="285"/>
      <c r="C73" s="294" t="s">
        <v>17</v>
      </c>
      <c r="D73" s="288"/>
      <c r="E73" s="288"/>
      <c r="F73" s="297"/>
      <c r="G73" s="292"/>
      <c r="H73" s="291"/>
      <c r="I73" s="290"/>
      <c r="J73" s="291"/>
      <c r="K73" s="290"/>
      <c r="L73" s="291"/>
      <c r="M73" s="291"/>
    </row>
    <row r="74" spans="1:13" ht="27">
      <c r="A74" s="284"/>
      <c r="B74" s="285"/>
      <c r="C74" s="298" t="s">
        <v>306</v>
      </c>
      <c r="D74" s="288" t="s">
        <v>56</v>
      </c>
      <c r="E74" s="288"/>
      <c r="F74" s="292">
        <v>360</v>
      </c>
      <c r="G74" s="408"/>
      <c r="H74" s="291"/>
      <c r="I74" s="290"/>
      <c r="J74" s="291"/>
      <c r="K74" s="290"/>
      <c r="L74" s="291"/>
      <c r="M74" s="291"/>
    </row>
    <row r="75" spans="1:13" ht="13.5">
      <c r="A75" s="286"/>
      <c r="B75" s="287"/>
      <c r="C75" s="294" t="s">
        <v>18</v>
      </c>
      <c r="D75" s="288" t="s">
        <v>1</v>
      </c>
      <c r="E75" s="288">
        <v>0.0019</v>
      </c>
      <c r="F75" s="297">
        <f>F70*E75</f>
        <v>1.52</v>
      </c>
      <c r="G75" s="292"/>
      <c r="H75" s="291"/>
      <c r="I75" s="290"/>
      <c r="J75" s="291"/>
      <c r="K75" s="290"/>
      <c r="L75" s="291"/>
      <c r="M75" s="291"/>
    </row>
    <row r="76" spans="1:13" ht="27">
      <c r="A76" s="299">
        <v>11</v>
      </c>
      <c r="B76" s="299" t="s">
        <v>278</v>
      </c>
      <c r="C76" s="300" t="s">
        <v>456</v>
      </c>
      <c r="D76" s="299" t="s">
        <v>56</v>
      </c>
      <c r="E76" s="299"/>
      <c r="F76" s="419">
        <v>490</v>
      </c>
      <c r="G76" s="299"/>
      <c r="H76" s="301"/>
      <c r="I76" s="302"/>
      <c r="J76" s="301"/>
      <c r="K76" s="302"/>
      <c r="L76" s="301"/>
      <c r="M76" s="301"/>
    </row>
    <row r="77" spans="1:13" ht="13.5">
      <c r="A77" s="284"/>
      <c r="B77" s="285"/>
      <c r="C77" s="294" t="s">
        <v>62</v>
      </c>
      <c r="D77" s="288" t="s">
        <v>16</v>
      </c>
      <c r="E77" s="288">
        <v>0.04</v>
      </c>
      <c r="F77" s="297">
        <f>F76*E77</f>
        <v>19.6</v>
      </c>
      <c r="G77" s="292"/>
      <c r="H77" s="291"/>
      <c r="I77" s="290"/>
      <c r="J77" s="291"/>
      <c r="K77" s="290"/>
      <c r="L77" s="291"/>
      <c r="M77" s="291"/>
    </row>
    <row r="78" spans="1:13" ht="13.5">
      <c r="A78" s="284"/>
      <c r="B78" s="284"/>
      <c r="C78" s="294" t="s">
        <v>36</v>
      </c>
      <c r="D78" s="288" t="s">
        <v>1</v>
      </c>
      <c r="E78" s="292">
        <v>0.0233</v>
      </c>
      <c r="F78" s="297">
        <f>F76*E78</f>
        <v>11.417</v>
      </c>
      <c r="G78" s="292"/>
      <c r="H78" s="291"/>
      <c r="I78" s="292"/>
      <c r="J78" s="291"/>
      <c r="K78" s="290"/>
      <c r="L78" s="291"/>
      <c r="M78" s="291"/>
    </row>
    <row r="79" spans="1:13" ht="13.5">
      <c r="A79" s="284"/>
      <c r="B79" s="285"/>
      <c r="C79" s="294" t="s">
        <v>17</v>
      </c>
      <c r="D79" s="288"/>
      <c r="E79" s="288"/>
      <c r="F79" s="297"/>
      <c r="G79" s="292"/>
      <c r="H79" s="291"/>
      <c r="I79" s="290"/>
      <c r="J79" s="291"/>
      <c r="K79" s="290"/>
      <c r="L79" s="291"/>
      <c r="M79" s="291"/>
    </row>
    <row r="80" spans="1:13" ht="27">
      <c r="A80" s="284"/>
      <c r="B80" s="285"/>
      <c r="C80" s="298" t="s">
        <v>306</v>
      </c>
      <c r="D80" s="288" t="s">
        <v>56</v>
      </c>
      <c r="E80" s="288"/>
      <c r="F80" s="292">
        <v>360</v>
      </c>
      <c r="G80" s="408"/>
      <c r="H80" s="291"/>
      <c r="I80" s="290"/>
      <c r="J80" s="291"/>
      <c r="K80" s="290"/>
      <c r="L80" s="291"/>
      <c r="M80" s="291"/>
    </row>
    <row r="81" spans="1:13" ht="13.5">
      <c r="A81" s="286"/>
      <c r="B81" s="287"/>
      <c r="C81" s="294" t="s">
        <v>18</v>
      </c>
      <c r="D81" s="288" t="s">
        <v>1</v>
      </c>
      <c r="E81" s="288">
        <v>0.0019</v>
      </c>
      <c r="F81" s="297">
        <f>F76*E81</f>
        <v>0.931</v>
      </c>
      <c r="G81" s="292"/>
      <c r="H81" s="291"/>
      <c r="I81" s="290"/>
      <c r="J81" s="291"/>
      <c r="K81" s="290"/>
      <c r="L81" s="291"/>
      <c r="M81" s="291"/>
    </row>
    <row r="82" spans="1:13" ht="27">
      <c r="A82" s="299">
        <v>12</v>
      </c>
      <c r="B82" s="299" t="s">
        <v>307</v>
      </c>
      <c r="C82" s="300" t="s">
        <v>308</v>
      </c>
      <c r="D82" s="305" t="s">
        <v>43</v>
      </c>
      <c r="E82" s="299"/>
      <c r="F82" s="417">
        <v>16</v>
      </c>
      <c r="G82" s="302"/>
      <c r="H82" s="301"/>
      <c r="I82" s="299"/>
      <c r="J82" s="301"/>
      <c r="K82" s="302"/>
      <c r="L82" s="301"/>
      <c r="M82" s="301"/>
    </row>
    <row r="83" spans="1:13" ht="13.5">
      <c r="A83" s="284"/>
      <c r="B83" s="285"/>
      <c r="C83" s="294" t="s">
        <v>71</v>
      </c>
      <c r="D83" s="288" t="s">
        <v>16</v>
      </c>
      <c r="E83" s="288">
        <v>1</v>
      </c>
      <c r="F83" s="297">
        <f>F82*E83</f>
        <v>16</v>
      </c>
      <c r="G83" s="290"/>
      <c r="H83" s="291"/>
      <c r="I83" s="290"/>
      <c r="J83" s="291"/>
      <c r="K83" s="290"/>
      <c r="L83" s="291"/>
      <c r="M83" s="291"/>
    </row>
    <row r="84" spans="1:13" ht="13.5">
      <c r="A84" s="284"/>
      <c r="B84" s="284"/>
      <c r="C84" s="294" t="s">
        <v>36</v>
      </c>
      <c r="D84" s="288" t="s">
        <v>1</v>
      </c>
      <c r="E84" s="292">
        <v>0.05</v>
      </c>
      <c r="F84" s="292">
        <f>F82*E84</f>
        <v>0.8</v>
      </c>
      <c r="G84" s="290"/>
      <c r="H84" s="291"/>
      <c r="I84" s="290"/>
      <c r="J84" s="291"/>
      <c r="K84" s="290"/>
      <c r="L84" s="291"/>
      <c r="M84" s="291"/>
    </row>
    <row r="85" spans="1:13" ht="13.5">
      <c r="A85" s="284"/>
      <c r="B85" s="285"/>
      <c r="C85" s="294" t="s">
        <v>17</v>
      </c>
      <c r="D85" s="288"/>
      <c r="E85" s="288"/>
      <c r="F85" s="297"/>
      <c r="G85" s="290"/>
      <c r="H85" s="291"/>
      <c r="I85" s="292"/>
      <c r="J85" s="291"/>
      <c r="K85" s="290"/>
      <c r="L85" s="291"/>
      <c r="M85" s="291"/>
    </row>
    <row r="86" spans="1:13" ht="27">
      <c r="A86" s="284"/>
      <c r="B86" s="285"/>
      <c r="C86" s="298" t="s">
        <v>308</v>
      </c>
      <c r="D86" s="295" t="s">
        <v>43</v>
      </c>
      <c r="E86" s="288">
        <v>1</v>
      </c>
      <c r="F86" s="297">
        <f>F82*E86</f>
        <v>16</v>
      </c>
      <c r="G86" s="409"/>
      <c r="H86" s="291"/>
      <c r="I86" s="292"/>
      <c r="J86" s="291"/>
      <c r="K86" s="290"/>
      <c r="L86" s="291"/>
      <c r="M86" s="291"/>
    </row>
    <row r="87" spans="1:13" ht="13.5">
      <c r="A87" s="286"/>
      <c r="B87" s="287"/>
      <c r="C87" s="294" t="s">
        <v>18</v>
      </c>
      <c r="D87" s="288" t="s">
        <v>1</v>
      </c>
      <c r="E87" s="288">
        <v>1.07</v>
      </c>
      <c r="F87" s="289">
        <f>F82*E87</f>
        <v>17.12</v>
      </c>
      <c r="G87" s="290"/>
      <c r="H87" s="291"/>
      <c r="I87" s="292"/>
      <c r="J87" s="291"/>
      <c r="K87" s="290"/>
      <c r="L87" s="291"/>
      <c r="M87" s="291"/>
    </row>
    <row r="88" spans="1:13" ht="13.5">
      <c r="A88" s="299">
        <v>13</v>
      </c>
      <c r="B88" s="299" t="s">
        <v>309</v>
      </c>
      <c r="C88" s="300" t="s">
        <v>277</v>
      </c>
      <c r="D88" s="299" t="s">
        <v>56</v>
      </c>
      <c r="E88" s="299"/>
      <c r="F88" s="419">
        <v>3600</v>
      </c>
      <c r="G88" s="299"/>
      <c r="H88" s="301"/>
      <c r="I88" s="302"/>
      <c r="J88" s="301"/>
      <c r="K88" s="302"/>
      <c r="L88" s="301"/>
      <c r="M88" s="301"/>
    </row>
    <row r="89" spans="1:13" ht="13.5">
      <c r="A89" s="284"/>
      <c r="B89" s="285"/>
      <c r="C89" s="294" t="s">
        <v>15</v>
      </c>
      <c r="D89" s="288" t="s">
        <v>16</v>
      </c>
      <c r="E89" s="308">
        <v>0.15</v>
      </c>
      <c r="F89" s="291">
        <f>F88*E89</f>
        <v>540</v>
      </c>
      <c r="G89" s="292"/>
      <c r="H89" s="291"/>
      <c r="I89" s="290"/>
      <c r="J89" s="291"/>
      <c r="K89" s="290"/>
      <c r="L89" s="291"/>
      <c r="M89" s="291"/>
    </row>
    <row r="90" spans="1:13" ht="13.5">
      <c r="A90" s="284"/>
      <c r="B90" s="284"/>
      <c r="C90" s="294" t="s">
        <v>48</v>
      </c>
      <c r="D90" s="288" t="s">
        <v>1</v>
      </c>
      <c r="E90" s="292">
        <v>0.0017</v>
      </c>
      <c r="F90" s="291">
        <f>F88*E90</f>
        <v>6.119999999999999</v>
      </c>
      <c r="G90" s="292"/>
      <c r="H90" s="291"/>
      <c r="I90" s="290"/>
      <c r="J90" s="291"/>
      <c r="K90" s="290"/>
      <c r="L90" s="291"/>
      <c r="M90" s="291"/>
    </row>
    <row r="91" spans="1:13" ht="13.5">
      <c r="A91" s="284"/>
      <c r="B91" s="285"/>
      <c r="C91" s="294" t="s">
        <v>17</v>
      </c>
      <c r="D91" s="288"/>
      <c r="E91" s="288"/>
      <c r="F91" s="291"/>
      <c r="G91" s="292"/>
      <c r="H91" s="291"/>
      <c r="I91" s="290"/>
      <c r="J91" s="291"/>
      <c r="K91" s="290"/>
      <c r="L91" s="291"/>
      <c r="M91" s="291"/>
    </row>
    <row r="92" spans="1:13" ht="13.5">
      <c r="A92" s="284"/>
      <c r="B92" s="285"/>
      <c r="C92" s="298" t="s">
        <v>277</v>
      </c>
      <c r="D92" s="288" t="s">
        <v>56</v>
      </c>
      <c r="E92" s="288">
        <v>1</v>
      </c>
      <c r="F92" s="296">
        <f>F88*E92</f>
        <v>3600</v>
      </c>
      <c r="G92" s="408"/>
      <c r="H92" s="291"/>
      <c r="I92" s="290"/>
      <c r="J92" s="291"/>
      <c r="K92" s="290"/>
      <c r="L92" s="291"/>
      <c r="M92" s="291"/>
    </row>
    <row r="93" spans="1:13" ht="14.25" thickBot="1">
      <c r="A93" s="286"/>
      <c r="B93" s="287"/>
      <c r="C93" s="309" t="s">
        <v>18</v>
      </c>
      <c r="D93" s="293" t="s">
        <v>1</v>
      </c>
      <c r="E93" s="293">
        <v>0.0115</v>
      </c>
      <c r="F93" s="310">
        <f>F88*E93</f>
        <v>41.4</v>
      </c>
      <c r="G93" s="311"/>
      <c r="H93" s="312"/>
      <c r="I93" s="313"/>
      <c r="J93" s="312"/>
      <c r="K93" s="311"/>
      <c r="L93" s="312"/>
      <c r="M93" s="312"/>
    </row>
    <row r="94" spans="1:13" ht="14.25">
      <c r="A94" s="314"/>
      <c r="B94" s="315"/>
      <c r="C94" s="316" t="s">
        <v>9</v>
      </c>
      <c r="D94" s="326"/>
      <c r="E94" s="326"/>
      <c r="F94" s="327"/>
      <c r="G94" s="328"/>
      <c r="H94" s="329"/>
      <c r="I94" s="330"/>
      <c r="J94" s="329"/>
      <c r="K94" s="328"/>
      <c r="L94" s="329"/>
      <c r="M94" s="331"/>
    </row>
    <row r="95" spans="1:13" ht="28.5">
      <c r="A95" s="314"/>
      <c r="B95" s="315"/>
      <c r="C95" s="317" t="s">
        <v>515</v>
      </c>
      <c r="D95" s="332"/>
      <c r="E95" s="332"/>
      <c r="F95" s="333"/>
      <c r="G95" s="334"/>
      <c r="H95" s="335"/>
      <c r="I95" s="335"/>
      <c r="J95" s="335"/>
      <c r="K95" s="335"/>
      <c r="L95" s="335"/>
      <c r="M95" s="336"/>
    </row>
    <row r="96" spans="1:13" ht="14.25">
      <c r="A96" s="314"/>
      <c r="B96" s="315"/>
      <c r="C96" s="317" t="s">
        <v>25</v>
      </c>
      <c r="D96" s="332"/>
      <c r="E96" s="332"/>
      <c r="F96" s="333"/>
      <c r="G96" s="334"/>
      <c r="H96" s="335"/>
      <c r="I96" s="335"/>
      <c r="J96" s="335"/>
      <c r="K96" s="335"/>
      <c r="L96" s="335"/>
      <c r="M96" s="336"/>
    </row>
    <row r="97" spans="1:13" ht="14.25">
      <c r="A97" s="314"/>
      <c r="B97" s="314"/>
      <c r="C97" s="318" t="s">
        <v>516</v>
      </c>
      <c r="D97" s="334"/>
      <c r="E97" s="337"/>
      <c r="F97" s="338"/>
      <c r="G97" s="334"/>
      <c r="H97" s="335"/>
      <c r="I97" s="335"/>
      <c r="J97" s="335"/>
      <c r="K97" s="335"/>
      <c r="L97" s="335"/>
      <c r="M97" s="336"/>
    </row>
    <row r="98" spans="1:13" ht="15" thickBot="1">
      <c r="A98" s="314"/>
      <c r="B98" s="314"/>
      <c r="C98" s="319" t="s">
        <v>9</v>
      </c>
      <c r="D98" s="339"/>
      <c r="E98" s="340"/>
      <c r="F98" s="341"/>
      <c r="G98" s="339"/>
      <c r="H98" s="342"/>
      <c r="I98" s="342"/>
      <c r="J98" s="342"/>
      <c r="K98" s="342"/>
      <c r="L98" s="342"/>
      <c r="M98" s="343"/>
    </row>
    <row r="100" spans="3:9" ht="13.5">
      <c r="C100" s="615"/>
      <c r="D100" s="616"/>
      <c r="E100" s="616"/>
      <c r="F100" s="616"/>
      <c r="G100" s="616"/>
      <c r="H100" s="616"/>
      <c r="I100" s="616"/>
    </row>
    <row r="101" spans="3:9" ht="14.25">
      <c r="C101" s="639" t="s">
        <v>472</v>
      </c>
      <c r="D101" s="640"/>
      <c r="E101" s="640"/>
      <c r="F101" s="640"/>
      <c r="G101" s="640"/>
      <c r="H101" s="640"/>
      <c r="I101" s="640"/>
    </row>
    <row r="102" ht="14.25">
      <c r="C102" s="435" t="s">
        <v>473</v>
      </c>
    </row>
    <row r="103" spans="1:13" ht="12.75">
      <c r="A103" s="629" t="s">
        <v>26</v>
      </c>
      <c r="B103" s="631" t="s">
        <v>474</v>
      </c>
      <c r="C103" s="631" t="s">
        <v>475</v>
      </c>
      <c r="D103" s="631" t="s">
        <v>476</v>
      </c>
      <c r="E103" s="633" t="s">
        <v>477</v>
      </c>
      <c r="F103" s="634"/>
      <c r="G103" s="635" t="s">
        <v>6</v>
      </c>
      <c r="H103" s="636"/>
      <c r="I103" s="635" t="s">
        <v>7</v>
      </c>
      <c r="J103" s="636"/>
      <c r="K103" s="635" t="s">
        <v>478</v>
      </c>
      <c r="L103" s="636"/>
      <c r="M103" s="637" t="s">
        <v>9</v>
      </c>
    </row>
    <row r="104" spans="1:13" ht="25.5">
      <c r="A104" s="630"/>
      <c r="B104" s="632"/>
      <c r="C104" s="632"/>
      <c r="D104" s="632"/>
      <c r="E104" s="436" t="s">
        <v>479</v>
      </c>
      <c r="F104" s="437" t="s">
        <v>9</v>
      </c>
      <c r="G104" s="438" t="s">
        <v>479</v>
      </c>
      <c r="H104" s="438" t="s">
        <v>9</v>
      </c>
      <c r="I104" s="438" t="s">
        <v>479</v>
      </c>
      <c r="J104" s="438" t="s">
        <v>9</v>
      </c>
      <c r="K104" s="438" t="s">
        <v>479</v>
      </c>
      <c r="L104" s="438" t="s">
        <v>9</v>
      </c>
      <c r="M104" s="638"/>
    </row>
    <row r="105" spans="1:13" ht="12.75">
      <c r="A105" s="142"/>
      <c r="B105" s="145">
        <v>2</v>
      </c>
      <c r="C105" s="439">
        <v>3</v>
      </c>
      <c r="D105" s="439">
        <v>4</v>
      </c>
      <c r="E105" s="440">
        <v>5</v>
      </c>
      <c r="F105" s="440">
        <v>6</v>
      </c>
      <c r="G105" s="441">
        <v>7</v>
      </c>
      <c r="H105" s="441">
        <v>8</v>
      </c>
      <c r="I105" s="441">
        <v>9</v>
      </c>
      <c r="J105" s="441">
        <v>10</v>
      </c>
      <c r="K105" s="441">
        <v>11</v>
      </c>
      <c r="L105" s="441">
        <v>12</v>
      </c>
      <c r="M105" s="440">
        <v>13</v>
      </c>
    </row>
    <row r="106" spans="1:13" ht="12.75">
      <c r="A106" s="442"/>
      <c r="B106" s="150"/>
      <c r="C106" s="150" t="s">
        <v>480</v>
      </c>
      <c r="D106" s="150"/>
      <c r="E106" s="443"/>
      <c r="F106" s="151"/>
      <c r="G106" s="152"/>
      <c r="H106" s="152"/>
      <c r="I106" s="152"/>
      <c r="J106" s="152"/>
      <c r="K106" s="152"/>
      <c r="L106" s="152"/>
      <c r="M106" s="152"/>
    </row>
    <row r="107" spans="1:13" ht="76.5">
      <c r="A107" s="142">
        <v>1</v>
      </c>
      <c r="B107" s="444" t="s">
        <v>481</v>
      </c>
      <c r="C107" s="445" t="s">
        <v>482</v>
      </c>
      <c r="D107" s="150">
        <v>2</v>
      </c>
      <c r="E107" s="446"/>
      <c r="F107" s="446"/>
      <c r="G107" s="446"/>
      <c r="H107" s="446"/>
      <c r="I107" s="446"/>
      <c r="J107" s="446"/>
      <c r="K107" s="446"/>
      <c r="L107" s="446"/>
      <c r="M107" s="446"/>
    </row>
    <row r="108" spans="1:13" ht="12.75">
      <c r="A108" s="442"/>
      <c r="B108" s="150"/>
      <c r="C108" s="150" t="s">
        <v>483</v>
      </c>
      <c r="D108" s="150"/>
      <c r="E108" s="443"/>
      <c r="F108" s="151"/>
      <c r="G108" s="152"/>
      <c r="H108" s="152"/>
      <c r="I108" s="152"/>
      <c r="J108" s="152"/>
      <c r="K108" s="152"/>
      <c r="L108" s="152"/>
      <c r="M108" s="152"/>
    </row>
    <row r="109" spans="1:13" ht="25.5">
      <c r="A109" s="142"/>
      <c r="B109" s="143"/>
      <c r="C109" s="144" t="s">
        <v>484</v>
      </c>
      <c r="D109" s="145">
        <v>0.1</v>
      </c>
      <c r="E109" s="146"/>
      <c r="F109" s="147"/>
      <c r="G109" s="148"/>
      <c r="H109" s="148"/>
      <c r="I109" s="148"/>
      <c r="J109" s="148"/>
      <c r="K109" s="148"/>
      <c r="L109" s="148"/>
      <c r="M109" s="148"/>
    </row>
    <row r="110" spans="1:13" ht="12.75">
      <c r="A110" s="442"/>
      <c r="B110" s="150"/>
      <c r="C110" s="150" t="s">
        <v>485</v>
      </c>
      <c r="D110" s="150"/>
      <c r="E110" s="443"/>
      <c r="F110" s="151"/>
      <c r="G110" s="152"/>
      <c r="H110" s="152"/>
      <c r="I110" s="152"/>
      <c r="J110" s="152"/>
      <c r="K110" s="152"/>
      <c r="L110" s="152"/>
      <c r="M110" s="152"/>
    </row>
    <row r="111" spans="1:13" ht="38.25">
      <c r="A111" s="142"/>
      <c r="B111" s="143" t="s">
        <v>486</v>
      </c>
      <c r="C111" s="144" t="s">
        <v>487</v>
      </c>
      <c r="D111" s="145" t="s">
        <v>488</v>
      </c>
      <c r="E111" s="146"/>
      <c r="F111" s="147"/>
      <c r="G111" s="148"/>
      <c r="H111" s="148"/>
      <c r="I111" s="148"/>
      <c r="J111" s="148"/>
      <c r="K111" s="148"/>
      <c r="L111" s="148"/>
      <c r="M111" s="148"/>
    </row>
    <row r="112" spans="1:13" ht="12.75">
      <c r="A112" s="142"/>
      <c r="B112" s="143" t="s">
        <v>489</v>
      </c>
      <c r="C112" s="144" t="s">
        <v>490</v>
      </c>
      <c r="D112" s="145" t="s">
        <v>491</v>
      </c>
      <c r="E112" s="146">
        <v>100</v>
      </c>
      <c r="F112" s="147">
        <f>9*E112</f>
        <v>900</v>
      </c>
      <c r="G112" s="148"/>
      <c r="H112" s="148"/>
      <c r="I112" s="148"/>
      <c r="J112" s="148"/>
      <c r="K112" s="148"/>
      <c r="L112" s="148"/>
      <c r="M112" s="148"/>
    </row>
    <row r="113" spans="1:13" ht="12.75">
      <c r="A113" s="142"/>
      <c r="B113" s="143" t="s">
        <v>492</v>
      </c>
      <c r="C113" s="144" t="s">
        <v>493</v>
      </c>
      <c r="D113" s="145" t="s">
        <v>494</v>
      </c>
      <c r="E113" s="146">
        <v>28.49</v>
      </c>
      <c r="F113" s="147">
        <f>9*E113</f>
        <v>256.40999999999997</v>
      </c>
      <c r="G113" s="148"/>
      <c r="H113" s="148"/>
      <c r="I113" s="148"/>
      <c r="J113" s="148"/>
      <c r="K113" s="148"/>
      <c r="L113" s="148"/>
      <c r="M113" s="148"/>
    </row>
    <row r="114" spans="1:13" ht="12.75">
      <c r="A114" s="142"/>
      <c r="B114" s="143"/>
      <c r="C114" s="144" t="s">
        <v>495</v>
      </c>
      <c r="D114" s="145" t="s">
        <v>494</v>
      </c>
      <c r="E114" s="146">
        <v>62.1</v>
      </c>
      <c r="F114" s="147">
        <f>9*E114</f>
        <v>558.9</v>
      </c>
      <c r="G114" s="148"/>
      <c r="H114" s="148"/>
      <c r="I114" s="148"/>
      <c r="J114" s="148"/>
      <c r="K114" s="148"/>
      <c r="L114" s="148"/>
      <c r="M114" s="148"/>
    </row>
    <row r="115" spans="1:13" ht="12.75">
      <c r="A115" s="442"/>
      <c r="B115" s="150"/>
      <c r="C115" s="447" t="s">
        <v>496</v>
      </c>
      <c r="D115" s="150"/>
      <c r="E115" s="443"/>
      <c r="F115" s="151"/>
      <c r="G115" s="152"/>
      <c r="H115" s="152"/>
      <c r="I115" s="152"/>
      <c r="J115" s="152"/>
      <c r="K115" s="152"/>
      <c r="L115" s="152"/>
      <c r="M115" s="152"/>
    </row>
    <row r="116" spans="1:13" ht="12.75">
      <c r="A116" s="442"/>
      <c r="B116" s="150"/>
      <c r="C116" s="150" t="s">
        <v>497</v>
      </c>
      <c r="D116" s="150" t="s">
        <v>498</v>
      </c>
      <c r="E116" s="154"/>
      <c r="F116" s="151"/>
      <c r="G116" s="152"/>
      <c r="H116" s="152"/>
      <c r="I116" s="152"/>
      <c r="J116" s="152"/>
      <c r="K116" s="152"/>
      <c r="L116" s="152"/>
      <c r="M116" s="152"/>
    </row>
    <row r="117" spans="1:13" ht="12.75">
      <c r="A117" s="442"/>
      <c r="B117" s="150"/>
      <c r="C117" s="150" t="s">
        <v>483</v>
      </c>
      <c r="D117" s="150"/>
      <c r="E117" s="154"/>
      <c r="F117" s="151"/>
      <c r="G117" s="152"/>
      <c r="H117" s="152"/>
      <c r="I117" s="152"/>
      <c r="J117" s="152"/>
      <c r="K117" s="152"/>
      <c r="L117" s="152"/>
      <c r="M117" s="152"/>
    </row>
    <row r="118" spans="1:13" ht="12.75">
      <c r="A118" s="442"/>
      <c r="B118" s="150"/>
      <c r="C118" s="150" t="s">
        <v>499</v>
      </c>
      <c r="D118" s="150" t="s">
        <v>498</v>
      </c>
      <c r="E118" s="154"/>
      <c r="F118" s="151"/>
      <c r="G118" s="152"/>
      <c r="H118" s="152"/>
      <c r="I118" s="152"/>
      <c r="J118" s="152"/>
      <c r="K118" s="152"/>
      <c r="L118" s="152"/>
      <c r="M118" s="152"/>
    </row>
    <row r="119" spans="1:13" ht="12.75">
      <c r="A119" s="442"/>
      <c r="B119" s="150"/>
      <c r="C119" s="447" t="s">
        <v>25</v>
      </c>
      <c r="D119" s="150"/>
      <c r="E119" s="443"/>
      <c r="F119" s="151"/>
      <c r="G119" s="152"/>
      <c r="H119" s="152"/>
      <c r="I119" s="152"/>
      <c r="J119" s="152"/>
      <c r="K119" s="152"/>
      <c r="L119" s="152"/>
      <c r="M119" s="152"/>
    </row>
    <row r="120" spans="1:13" ht="12.75">
      <c r="A120" s="442"/>
      <c r="B120" s="145"/>
      <c r="C120" s="447"/>
      <c r="D120" s="145"/>
      <c r="E120" s="448"/>
      <c r="F120" s="449"/>
      <c r="G120" s="450"/>
      <c r="H120" s="450"/>
      <c r="I120" s="450"/>
      <c r="J120" s="450"/>
      <c r="K120" s="450"/>
      <c r="L120" s="450"/>
      <c r="M120" s="451"/>
    </row>
  </sheetData>
  <sheetProtection/>
  <mergeCells count="24">
    <mergeCell ref="K1:M1"/>
    <mergeCell ref="D2:F2"/>
    <mergeCell ref="A4:M4"/>
    <mergeCell ref="D5:H5"/>
    <mergeCell ref="A7:A8"/>
    <mergeCell ref="B7:B8"/>
    <mergeCell ref="C7:C8"/>
    <mergeCell ref="D7:D8"/>
    <mergeCell ref="E7:F7"/>
    <mergeCell ref="G7:H7"/>
    <mergeCell ref="K103:L103"/>
    <mergeCell ref="M103:M104"/>
    <mergeCell ref="C101:I101"/>
    <mergeCell ref="I103:J103"/>
    <mergeCell ref="I7:J7"/>
    <mergeCell ref="K7:L7"/>
    <mergeCell ref="M7:M8"/>
    <mergeCell ref="C100:I100"/>
    <mergeCell ref="A103:A104"/>
    <mergeCell ref="B103:B104"/>
    <mergeCell ref="C103:C104"/>
    <mergeCell ref="D103:D104"/>
    <mergeCell ref="E103:F103"/>
    <mergeCell ref="G103:H103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6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80" zoomScaleSheetLayoutView="80" zoomScalePageLayoutView="0" workbookViewId="0" topLeftCell="A28">
      <selection activeCell="C43" sqref="C43:I43"/>
    </sheetView>
  </sheetViews>
  <sheetFormatPr defaultColWidth="9.00390625" defaultRowHeight="12.75"/>
  <cols>
    <col min="1" max="1" width="4.75390625" style="21" customWidth="1"/>
    <col min="2" max="2" width="9.75390625" style="21" customWidth="1"/>
    <col min="3" max="3" width="38.375" style="21" customWidth="1"/>
    <col min="4" max="4" width="8.75390625" style="21" customWidth="1"/>
    <col min="5" max="5" width="8.875" style="21" customWidth="1"/>
    <col min="6" max="6" width="9.375" style="21" customWidth="1"/>
    <col min="7" max="7" width="9.00390625" style="21" customWidth="1"/>
    <col min="8" max="8" width="8.375" style="21" customWidth="1"/>
    <col min="9" max="9" width="9.125" style="21" customWidth="1"/>
    <col min="10" max="10" width="9.375" style="21" customWidth="1"/>
    <col min="11" max="11" width="8.00390625" style="21" customWidth="1"/>
    <col min="12" max="12" width="8.375" style="21" customWidth="1"/>
    <col min="13" max="13" width="11.875" style="21" customWidth="1"/>
    <col min="14" max="14" width="8.75390625" style="21" customWidth="1"/>
    <col min="15" max="16384" width="9.125" style="21" customWidth="1"/>
  </cols>
  <sheetData>
    <row r="1" spans="1:13" ht="9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5.75" customHeight="1">
      <c r="A2" s="15"/>
      <c r="B2" s="15"/>
      <c r="C2" s="40"/>
      <c r="D2" s="15"/>
      <c r="E2" s="15"/>
      <c r="F2" s="17"/>
      <c r="G2" s="18"/>
      <c r="H2" s="19"/>
      <c r="I2" s="20"/>
      <c r="J2" s="19"/>
      <c r="K2" s="607" t="s">
        <v>0</v>
      </c>
      <c r="L2" s="608"/>
      <c r="M2" s="609"/>
    </row>
    <row r="3" spans="1:13" ht="19.5" customHeight="1">
      <c r="A3" s="15"/>
      <c r="B3" s="15"/>
      <c r="C3" s="40"/>
      <c r="D3" s="610"/>
      <c r="E3" s="610"/>
      <c r="F3" s="627"/>
      <c r="G3" s="18"/>
      <c r="H3" s="19"/>
      <c r="I3" s="20"/>
      <c r="J3" s="19"/>
      <c r="K3" s="2" t="s">
        <v>1</v>
      </c>
      <c r="L3" s="4" t="s">
        <v>2</v>
      </c>
      <c r="M3" s="5" t="s">
        <v>3</v>
      </c>
    </row>
    <row r="4" spans="1:13" s="24" customFormat="1" ht="17.25" customHeight="1">
      <c r="A4" s="15"/>
      <c r="B4" s="15"/>
      <c r="C4" s="16"/>
      <c r="D4" s="15"/>
      <c r="E4" s="15"/>
      <c r="F4" s="17"/>
      <c r="G4" s="18"/>
      <c r="H4" s="19"/>
      <c r="I4" s="20"/>
      <c r="J4" s="19"/>
      <c r="K4" s="41">
        <f>M41</f>
        <v>0</v>
      </c>
      <c r="L4" s="22">
        <f>K4/M4</f>
        <v>0</v>
      </c>
      <c r="M4" s="23">
        <v>1.65</v>
      </c>
    </row>
    <row r="5" spans="1:13" s="24" customFormat="1" ht="35.25" customHeight="1">
      <c r="A5" s="590" t="s">
        <v>449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</row>
    <row r="6" spans="1:13" s="1" customFormat="1" ht="17.25">
      <c r="A6" s="6"/>
      <c r="B6" s="6"/>
      <c r="C6" s="6" t="s">
        <v>326</v>
      </c>
      <c r="D6" s="606" t="s">
        <v>219</v>
      </c>
      <c r="E6" s="606"/>
      <c r="F6" s="606"/>
      <c r="G6" s="606"/>
      <c r="H6" s="606"/>
      <c r="I6" s="12"/>
      <c r="J6" s="6"/>
      <c r="K6" s="6"/>
      <c r="L6" s="6"/>
      <c r="M6" s="6"/>
    </row>
    <row r="7" spans="1:13" s="24" customFormat="1" ht="6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3"/>
      <c r="L7" s="14"/>
      <c r="M7" s="14"/>
    </row>
    <row r="8" spans="1:13" ht="24" customHeight="1">
      <c r="A8" s="619" t="s">
        <v>26</v>
      </c>
      <c r="B8" s="613" t="s">
        <v>27</v>
      </c>
      <c r="C8" s="594" t="s">
        <v>28</v>
      </c>
      <c r="D8" s="594" t="s">
        <v>4</v>
      </c>
      <c r="E8" s="596" t="s">
        <v>5</v>
      </c>
      <c r="F8" s="597"/>
      <c r="G8" s="598" t="s">
        <v>6</v>
      </c>
      <c r="H8" s="599"/>
      <c r="I8" s="618" t="s">
        <v>7</v>
      </c>
      <c r="J8" s="618"/>
      <c r="K8" s="618" t="s">
        <v>8</v>
      </c>
      <c r="L8" s="618"/>
      <c r="M8" s="628" t="s">
        <v>9</v>
      </c>
    </row>
    <row r="9" spans="1:13" ht="49.5" customHeight="1">
      <c r="A9" s="619"/>
      <c r="B9" s="620"/>
      <c r="C9" s="595"/>
      <c r="D9" s="595"/>
      <c r="E9" s="26" t="s">
        <v>10</v>
      </c>
      <c r="F9" s="26" t="s">
        <v>11</v>
      </c>
      <c r="G9" s="27" t="s">
        <v>12</v>
      </c>
      <c r="H9" s="13" t="s">
        <v>9</v>
      </c>
      <c r="I9" s="25" t="s">
        <v>12</v>
      </c>
      <c r="J9" s="13" t="s">
        <v>9</v>
      </c>
      <c r="K9" s="25" t="s">
        <v>12</v>
      </c>
      <c r="L9" s="13" t="s">
        <v>9</v>
      </c>
      <c r="M9" s="628"/>
    </row>
    <row r="10" spans="1:13" s="24" customFormat="1" ht="15.75">
      <c r="A10" s="30" t="s">
        <v>13</v>
      </c>
      <c r="B10" s="30" t="s">
        <v>19</v>
      </c>
      <c r="C10" s="30" t="s">
        <v>20</v>
      </c>
      <c r="D10" s="31" t="s">
        <v>21</v>
      </c>
      <c r="E10" s="32" t="s">
        <v>22</v>
      </c>
      <c r="F10" s="33" t="s">
        <v>23</v>
      </c>
      <c r="G10" s="31" t="s">
        <v>14</v>
      </c>
      <c r="H10" s="33" t="s">
        <v>24</v>
      </c>
      <c r="I10" s="31" t="s">
        <v>29</v>
      </c>
      <c r="J10" s="33" t="s">
        <v>30</v>
      </c>
      <c r="K10" s="33">
        <v>11</v>
      </c>
      <c r="L10" s="30" t="s">
        <v>31</v>
      </c>
      <c r="M10" s="30" t="s">
        <v>32</v>
      </c>
    </row>
    <row r="11" spans="1:13" ht="27">
      <c r="A11" s="53">
        <v>1</v>
      </c>
      <c r="B11" s="128" t="s">
        <v>355</v>
      </c>
      <c r="C11" s="63" t="s">
        <v>430</v>
      </c>
      <c r="D11" s="53" t="s">
        <v>42</v>
      </c>
      <c r="E11" s="53"/>
      <c r="F11" s="64">
        <v>515</v>
      </c>
      <c r="G11" s="53"/>
      <c r="H11" s="64"/>
      <c r="I11" s="65"/>
      <c r="J11" s="64"/>
      <c r="K11" s="65"/>
      <c r="L11" s="64"/>
      <c r="M11" s="64"/>
    </row>
    <row r="12" spans="1:13" ht="15.75">
      <c r="A12" s="11"/>
      <c r="B12" s="57"/>
      <c r="C12" s="35" t="s">
        <v>357</v>
      </c>
      <c r="D12" s="58" t="s">
        <v>42</v>
      </c>
      <c r="E12" s="58">
        <v>1</v>
      </c>
      <c r="F12" s="59">
        <f>F11*E12</f>
        <v>515</v>
      </c>
      <c r="G12" s="49"/>
      <c r="H12" s="59"/>
      <c r="I12" s="61"/>
      <c r="J12" s="59"/>
      <c r="K12" s="61"/>
      <c r="L12" s="59"/>
      <c r="M12" s="59"/>
    </row>
    <row r="13" spans="1:13" ht="27">
      <c r="A13" s="11"/>
      <c r="B13" s="34"/>
      <c r="C13" s="35" t="s">
        <v>431</v>
      </c>
      <c r="D13" s="58" t="s">
        <v>1</v>
      </c>
      <c r="E13" s="58">
        <v>0.011</v>
      </c>
      <c r="F13" s="59">
        <f>F11*E13</f>
        <v>5.665</v>
      </c>
      <c r="G13" s="49"/>
      <c r="H13" s="59"/>
      <c r="I13" s="61"/>
      <c r="J13" s="59"/>
      <c r="K13" s="61"/>
      <c r="L13" s="59"/>
      <c r="M13" s="59"/>
    </row>
    <row r="14" spans="1:13" ht="15.75">
      <c r="A14" s="11"/>
      <c r="B14" s="57"/>
      <c r="C14" s="35" t="s">
        <v>17</v>
      </c>
      <c r="D14" s="58"/>
      <c r="E14" s="58"/>
      <c r="F14" s="59">
        <f>E14*2353</f>
        <v>0</v>
      </c>
      <c r="G14" s="49"/>
      <c r="H14" s="59"/>
      <c r="I14" s="61"/>
      <c r="J14" s="59"/>
      <c r="K14" s="61"/>
      <c r="L14" s="59"/>
      <c r="M14" s="59"/>
    </row>
    <row r="15" spans="1:13" ht="15.75">
      <c r="A15" s="11"/>
      <c r="B15" s="57"/>
      <c r="C15" s="35" t="s">
        <v>359</v>
      </c>
      <c r="D15" s="58" t="s">
        <v>33</v>
      </c>
      <c r="E15" s="58">
        <v>0.051</v>
      </c>
      <c r="F15" s="59">
        <f>F11*E15</f>
        <v>26.264999999999997</v>
      </c>
      <c r="G15" s="49"/>
      <c r="H15" s="59"/>
      <c r="I15" s="61"/>
      <c r="J15" s="59"/>
      <c r="K15" s="61"/>
      <c r="L15" s="59"/>
      <c r="M15" s="59"/>
    </row>
    <row r="16" spans="1:13" ht="15.75">
      <c r="A16" s="11"/>
      <c r="B16" s="57"/>
      <c r="C16" s="35" t="s">
        <v>96</v>
      </c>
      <c r="D16" s="58" t="s">
        <v>1</v>
      </c>
      <c r="E16" s="58">
        <v>0.0636</v>
      </c>
      <c r="F16" s="59">
        <f>F11*E16</f>
        <v>32.754000000000005</v>
      </c>
      <c r="G16" s="49"/>
      <c r="H16" s="59"/>
      <c r="I16" s="61"/>
      <c r="J16" s="59"/>
      <c r="K16" s="61"/>
      <c r="L16" s="59"/>
      <c r="M16" s="59"/>
    </row>
    <row r="17" spans="1:13" ht="27">
      <c r="A17" s="53">
        <v>2</v>
      </c>
      <c r="B17" s="128" t="s">
        <v>432</v>
      </c>
      <c r="C17" s="52" t="s">
        <v>433</v>
      </c>
      <c r="D17" s="53" t="s">
        <v>42</v>
      </c>
      <c r="E17" s="53"/>
      <c r="F17" s="65">
        <v>515</v>
      </c>
      <c r="G17" s="53"/>
      <c r="H17" s="64"/>
      <c r="I17" s="65"/>
      <c r="J17" s="64"/>
      <c r="K17" s="65"/>
      <c r="L17" s="64"/>
      <c r="M17" s="64"/>
    </row>
    <row r="18" spans="1:13" ht="15.75">
      <c r="A18" s="11"/>
      <c r="B18" s="34"/>
      <c r="C18" s="35" t="s">
        <v>434</v>
      </c>
      <c r="D18" s="58" t="s">
        <v>16</v>
      </c>
      <c r="E18" s="58">
        <v>1.97</v>
      </c>
      <c r="F18" s="59">
        <f>F17*E18</f>
        <v>1014.55</v>
      </c>
      <c r="G18" s="49"/>
      <c r="H18" s="59"/>
      <c r="I18" s="61"/>
      <c r="J18" s="59"/>
      <c r="K18" s="61"/>
      <c r="L18" s="59"/>
      <c r="M18" s="59"/>
    </row>
    <row r="19" spans="1:13" ht="15.75">
      <c r="A19" s="11"/>
      <c r="B19" s="34"/>
      <c r="C19" s="35" t="s">
        <v>435</v>
      </c>
      <c r="D19" s="58" t="s">
        <v>1</v>
      </c>
      <c r="E19" s="58">
        <v>0.275</v>
      </c>
      <c r="F19" s="59">
        <f>F17*E19</f>
        <v>141.625</v>
      </c>
      <c r="G19" s="49"/>
      <c r="H19" s="59"/>
      <c r="I19" s="61"/>
      <c r="J19" s="59"/>
      <c r="K19" s="61"/>
      <c r="L19" s="59"/>
      <c r="M19" s="59"/>
    </row>
    <row r="20" spans="1:13" ht="15.75">
      <c r="A20" s="11"/>
      <c r="B20" s="34"/>
      <c r="C20" s="60" t="s">
        <v>17</v>
      </c>
      <c r="D20" s="58"/>
      <c r="E20" s="58"/>
      <c r="F20" s="59">
        <f>E20*2353</f>
        <v>0</v>
      </c>
      <c r="G20" s="49"/>
      <c r="H20" s="59"/>
      <c r="I20" s="61"/>
      <c r="J20" s="59"/>
      <c r="K20" s="61"/>
      <c r="L20" s="59"/>
      <c r="M20" s="59"/>
    </row>
    <row r="21" spans="1:13" ht="15.75">
      <c r="A21" s="42"/>
      <c r="B21" s="34"/>
      <c r="C21" s="60" t="s">
        <v>436</v>
      </c>
      <c r="D21" s="58" t="s">
        <v>42</v>
      </c>
      <c r="E21" s="58">
        <v>1.15</v>
      </c>
      <c r="F21" s="59">
        <f>F17*E21</f>
        <v>592.25</v>
      </c>
      <c r="G21" s="49"/>
      <c r="H21" s="59"/>
      <c r="I21" s="61"/>
      <c r="J21" s="59"/>
      <c r="K21" s="61"/>
      <c r="L21" s="59"/>
      <c r="M21" s="59"/>
    </row>
    <row r="22" spans="1:13" ht="15.75">
      <c r="A22" s="42"/>
      <c r="B22" s="34"/>
      <c r="C22" s="60" t="s">
        <v>436</v>
      </c>
      <c r="D22" s="58" t="s">
        <v>42</v>
      </c>
      <c r="E22" s="58">
        <v>1.15</v>
      </c>
      <c r="F22" s="59">
        <f>F17*E22</f>
        <v>592.25</v>
      </c>
      <c r="G22" s="49"/>
      <c r="H22" s="59"/>
      <c r="I22" s="61"/>
      <c r="J22" s="59"/>
      <c r="K22" s="61"/>
      <c r="L22" s="59"/>
      <c r="M22" s="59"/>
    </row>
    <row r="23" spans="1:13" ht="15.75">
      <c r="A23" s="42"/>
      <c r="B23" s="34"/>
      <c r="C23" s="60" t="s">
        <v>437</v>
      </c>
      <c r="D23" s="58" t="s">
        <v>52</v>
      </c>
      <c r="E23" s="58">
        <v>2</v>
      </c>
      <c r="F23" s="59">
        <f>F17*E23</f>
        <v>1030</v>
      </c>
      <c r="G23" s="49"/>
      <c r="H23" s="59"/>
      <c r="I23" s="61"/>
      <c r="J23" s="59"/>
      <c r="K23" s="61"/>
      <c r="L23" s="59"/>
      <c r="M23" s="59"/>
    </row>
    <row r="24" spans="1:13" ht="15.75">
      <c r="A24" s="42"/>
      <c r="B24" s="34"/>
      <c r="C24" s="60" t="s">
        <v>438</v>
      </c>
      <c r="D24" s="58" t="s">
        <v>439</v>
      </c>
      <c r="E24" s="58">
        <v>2</v>
      </c>
      <c r="F24" s="59">
        <f>F17*E24</f>
        <v>1030</v>
      </c>
      <c r="G24" s="49"/>
      <c r="H24" s="59"/>
      <c r="I24" s="61"/>
      <c r="J24" s="59"/>
      <c r="K24" s="61"/>
      <c r="L24" s="59"/>
      <c r="M24" s="59"/>
    </row>
    <row r="25" spans="1:13" ht="15.75">
      <c r="A25" s="42"/>
      <c r="B25" s="34"/>
      <c r="C25" s="60" t="s">
        <v>440</v>
      </c>
      <c r="D25" s="58" t="s">
        <v>52</v>
      </c>
      <c r="E25" s="58">
        <v>1.332</v>
      </c>
      <c r="F25" s="59">
        <f>F17*E25</f>
        <v>685.98</v>
      </c>
      <c r="G25" s="49"/>
      <c r="H25" s="59"/>
      <c r="I25" s="61"/>
      <c r="J25" s="59"/>
      <c r="K25" s="61"/>
      <c r="L25" s="59"/>
      <c r="M25" s="59"/>
    </row>
    <row r="26" spans="1:13" ht="27">
      <c r="A26" s="53">
        <v>3</v>
      </c>
      <c r="B26" s="128" t="s">
        <v>50</v>
      </c>
      <c r="C26" s="63" t="s">
        <v>471</v>
      </c>
      <c r="D26" s="53" t="s">
        <v>51</v>
      </c>
      <c r="E26" s="53"/>
      <c r="F26" s="65">
        <v>110</v>
      </c>
      <c r="G26" s="53"/>
      <c r="H26" s="64"/>
      <c r="I26" s="65"/>
      <c r="J26" s="64"/>
      <c r="K26" s="65"/>
      <c r="L26" s="64"/>
      <c r="M26" s="64"/>
    </row>
    <row r="27" spans="1:13" ht="15.75">
      <c r="A27" s="11"/>
      <c r="B27" s="34"/>
      <c r="C27" s="35" t="s">
        <v>15</v>
      </c>
      <c r="D27" s="58" t="s">
        <v>16</v>
      </c>
      <c r="E27" s="58">
        <v>0.079</v>
      </c>
      <c r="F27" s="59">
        <f>F26*E27</f>
        <v>8.69</v>
      </c>
      <c r="G27" s="49"/>
      <c r="H27" s="59"/>
      <c r="I27" s="61"/>
      <c r="J27" s="59"/>
      <c r="K27" s="61"/>
      <c r="L27" s="59"/>
      <c r="M27" s="59"/>
    </row>
    <row r="28" spans="1:13" ht="15.75">
      <c r="A28" s="11"/>
      <c r="B28" s="34"/>
      <c r="C28" s="35" t="s">
        <v>48</v>
      </c>
      <c r="D28" s="58" t="s">
        <v>1</v>
      </c>
      <c r="E28" s="58">
        <v>0.0006</v>
      </c>
      <c r="F28" s="59">
        <f>F26*E28</f>
        <v>0.06599999999999999</v>
      </c>
      <c r="G28" s="49"/>
      <c r="H28" s="59"/>
      <c r="I28" s="61"/>
      <c r="J28" s="59"/>
      <c r="K28" s="61"/>
      <c r="L28" s="59"/>
      <c r="M28" s="59"/>
    </row>
    <row r="29" spans="1:13" ht="15.75">
      <c r="A29" s="11"/>
      <c r="B29" s="34"/>
      <c r="C29" s="35" t="s">
        <v>17</v>
      </c>
      <c r="D29" s="58"/>
      <c r="E29" s="58"/>
      <c r="F29" s="59">
        <f>E29*2353</f>
        <v>0</v>
      </c>
      <c r="G29" s="49"/>
      <c r="H29" s="59"/>
      <c r="I29" s="61"/>
      <c r="J29" s="59"/>
      <c r="K29" s="61"/>
      <c r="L29" s="59"/>
      <c r="M29" s="59"/>
    </row>
    <row r="30" spans="1:13" ht="15.75">
      <c r="A30" s="11"/>
      <c r="B30" s="34"/>
      <c r="C30" s="35" t="s">
        <v>441</v>
      </c>
      <c r="D30" s="58" t="s">
        <v>34</v>
      </c>
      <c r="E30" s="58">
        <v>0.002</v>
      </c>
      <c r="F30" s="59">
        <f>F26*E30</f>
        <v>0.22</v>
      </c>
      <c r="G30" s="49"/>
      <c r="H30" s="59"/>
      <c r="I30" s="61"/>
      <c r="J30" s="59"/>
      <c r="K30" s="61"/>
      <c r="L30" s="59"/>
      <c r="M30" s="59"/>
    </row>
    <row r="31" spans="1:13" ht="15.75">
      <c r="A31" s="11"/>
      <c r="B31" s="34"/>
      <c r="C31" s="35" t="s">
        <v>18</v>
      </c>
      <c r="D31" s="58" t="s">
        <v>1</v>
      </c>
      <c r="E31" s="58">
        <v>0.037</v>
      </c>
      <c r="F31" s="59">
        <f>F26*E31</f>
        <v>4.069999999999999</v>
      </c>
      <c r="G31" s="49"/>
      <c r="H31" s="59"/>
      <c r="I31" s="61"/>
      <c r="J31" s="59"/>
      <c r="K31" s="61"/>
      <c r="L31" s="59"/>
      <c r="M31" s="59"/>
    </row>
    <row r="32" spans="1:13" ht="27">
      <c r="A32" s="53">
        <v>4</v>
      </c>
      <c r="B32" s="199"/>
      <c r="C32" s="52" t="s">
        <v>218</v>
      </c>
      <c r="D32" s="53" t="s">
        <v>34</v>
      </c>
      <c r="E32" s="53"/>
      <c r="F32" s="377">
        <v>20</v>
      </c>
      <c r="G32" s="53"/>
      <c r="H32" s="64"/>
      <c r="I32" s="65"/>
      <c r="J32" s="64"/>
      <c r="K32" s="65"/>
      <c r="L32" s="64"/>
      <c r="M32" s="64"/>
    </row>
    <row r="33" spans="1:13" ht="15.75">
      <c r="A33" s="642"/>
      <c r="B33" s="642"/>
      <c r="C33" s="60" t="s">
        <v>81</v>
      </c>
      <c r="D33" s="58" t="s">
        <v>16</v>
      </c>
      <c r="E33" s="58">
        <v>0.6</v>
      </c>
      <c r="F33" s="59">
        <f>F32*E33</f>
        <v>12</v>
      </c>
      <c r="G33" s="49"/>
      <c r="H33" s="59"/>
      <c r="I33" s="61"/>
      <c r="J33" s="59"/>
      <c r="K33" s="61"/>
      <c r="L33" s="59"/>
      <c r="M33" s="59"/>
    </row>
    <row r="34" spans="1:13" ht="15.75">
      <c r="A34" s="642"/>
      <c r="B34" s="642"/>
      <c r="C34" s="60" t="s">
        <v>91</v>
      </c>
      <c r="D34" s="58" t="s">
        <v>34</v>
      </c>
      <c r="E34" s="58"/>
      <c r="F34" s="59">
        <v>20</v>
      </c>
      <c r="G34" s="49"/>
      <c r="H34" s="59"/>
      <c r="I34" s="61"/>
      <c r="J34" s="59"/>
      <c r="K34" s="61"/>
      <c r="L34" s="59"/>
      <c r="M34" s="59"/>
    </row>
    <row r="35" spans="1:13" ht="15.75">
      <c r="A35" s="205"/>
      <c r="B35" s="205"/>
      <c r="C35" s="322" t="s">
        <v>25</v>
      </c>
      <c r="D35" s="323"/>
      <c r="E35" s="324"/>
      <c r="F35" s="323"/>
      <c r="G35" s="325"/>
      <c r="H35" s="325"/>
      <c r="I35" s="325"/>
      <c r="J35" s="325"/>
      <c r="K35" s="325"/>
      <c r="L35" s="325"/>
      <c r="M35" s="325"/>
    </row>
    <row r="36" spans="1:13" ht="15.75">
      <c r="A36" s="205"/>
      <c r="B36" s="205"/>
      <c r="C36" s="191" t="s">
        <v>511</v>
      </c>
      <c r="D36" s="192"/>
      <c r="E36" s="193"/>
      <c r="F36" s="194"/>
      <c r="G36" s="195"/>
      <c r="H36" s="195"/>
      <c r="I36" s="195"/>
      <c r="J36" s="195"/>
      <c r="K36" s="195"/>
      <c r="L36" s="195"/>
      <c r="M36" s="196"/>
    </row>
    <row r="37" spans="1:13" ht="15.75">
      <c r="A37" s="205"/>
      <c r="B37" s="205"/>
      <c r="C37" s="197" t="s">
        <v>217</v>
      </c>
      <c r="D37" s="198"/>
      <c r="E37" s="193"/>
      <c r="F37" s="194"/>
      <c r="G37" s="195"/>
      <c r="H37" s="195"/>
      <c r="I37" s="195"/>
      <c r="J37" s="195"/>
      <c r="K37" s="195"/>
      <c r="L37" s="195"/>
      <c r="M37" s="196"/>
    </row>
    <row r="38" spans="1:13" ht="15.75">
      <c r="A38" s="205"/>
      <c r="B38" s="205"/>
      <c r="C38" s="155" t="s">
        <v>512</v>
      </c>
      <c r="D38" s="62"/>
      <c r="E38" s="156"/>
      <c r="F38" s="157"/>
      <c r="G38" s="62"/>
      <c r="H38" s="158"/>
      <c r="I38" s="158"/>
      <c r="J38" s="158"/>
      <c r="K38" s="158"/>
      <c r="L38" s="158"/>
      <c r="M38" s="177"/>
    </row>
    <row r="39" spans="1:13" ht="15.75">
      <c r="A39" s="205"/>
      <c r="B39" s="205"/>
      <c r="C39" s="155" t="s">
        <v>9</v>
      </c>
      <c r="D39" s="62"/>
      <c r="E39" s="156"/>
      <c r="F39" s="157"/>
      <c r="G39" s="62"/>
      <c r="H39" s="158"/>
      <c r="I39" s="158"/>
      <c r="J39" s="158"/>
      <c r="K39" s="158"/>
      <c r="L39" s="158"/>
      <c r="M39" s="177"/>
    </row>
    <row r="40" spans="1:13" ht="15.75">
      <c r="A40" s="205"/>
      <c r="B40" s="205"/>
      <c r="C40" s="155" t="s">
        <v>513</v>
      </c>
      <c r="D40" s="62"/>
      <c r="E40" s="156"/>
      <c r="F40" s="157"/>
      <c r="G40" s="62"/>
      <c r="H40" s="158"/>
      <c r="I40" s="158"/>
      <c r="J40" s="158"/>
      <c r="K40" s="158"/>
      <c r="L40" s="158"/>
      <c r="M40" s="177"/>
    </row>
    <row r="41" spans="1:13" ht="16.5" thickBot="1">
      <c r="A41" s="205"/>
      <c r="B41" s="205"/>
      <c r="C41" s="159" t="s">
        <v>9</v>
      </c>
      <c r="D41" s="160"/>
      <c r="E41" s="161"/>
      <c r="F41" s="162"/>
      <c r="G41" s="160"/>
      <c r="H41" s="163"/>
      <c r="I41" s="163"/>
      <c r="J41" s="163"/>
      <c r="K41" s="163"/>
      <c r="L41" s="163"/>
      <c r="M41" s="178"/>
    </row>
    <row r="42" spans="1:13" ht="15.75">
      <c r="A42" s="641"/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L42" s="641"/>
      <c r="M42" s="641"/>
    </row>
    <row r="43" spans="3:9" ht="15.75">
      <c r="C43" s="615"/>
      <c r="D43" s="616"/>
      <c r="E43" s="616"/>
      <c r="F43" s="616"/>
      <c r="G43" s="616"/>
      <c r="H43" s="616"/>
      <c r="I43" s="616"/>
    </row>
    <row r="46" spans="1:13" ht="15.75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641"/>
    </row>
    <row r="47" spans="3:9" ht="15.75">
      <c r="C47" s="615"/>
      <c r="D47" s="616"/>
      <c r="E47" s="616"/>
      <c r="F47" s="616"/>
      <c r="G47" s="616"/>
      <c r="H47" s="616"/>
      <c r="I47" s="616"/>
    </row>
  </sheetData>
  <sheetProtection/>
  <mergeCells count="18">
    <mergeCell ref="K2:M2"/>
    <mergeCell ref="D3:F3"/>
    <mergeCell ref="A5:M5"/>
    <mergeCell ref="B8:B9"/>
    <mergeCell ref="C8:C9"/>
    <mergeCell ref="D8:D9"/>
    <mergeCell ref="M8:M9"/>
    <mergeCell ref="E8:F8"/>
    <mergeCell ref="G8:H8"/>
    <mergeCell ref="I8:J8"/>
    <mergeCell ref="A46:M46"/>
    <mergeCell ref="C47:I47"/>
    <mergeCell ref="D6:H6"/>
    <mergeCell ref="K8:L8"/>
    <mergeCell ref="A8:A9"/>
    <mergeCell ref="A33:B34"/>
    <mergeCell ref="A42:M42"/>
    <mergeCell ref="C43:I43"/>
  </mergeCells>
  <printOptions/>
  <pageMargins left="0.25" right="0.25" top="0.75" bottom="0.75" header="0.3" footer="0.3"/>
  <pageSetup horizontalDpi="600" verticalDpi="600" orientation="landscape" paperSize="9" scale="98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Maiko Mikaia</cp:lastModifiedBy>
  <cp:lastPrinted>2014-05-29T14:22:48Z</cp:lastPrinted>
  <dcterms:created xsi:type="dcterms:W3CDTF">2004-05-18T18:44:03Z</dcterms:created>
  <dcterms:modified xsi:type="dcterms:W3CDTF">2014-05-29T14:22:59Z</dcterms:modified>
  <cp:category/>
  <cp:version/>
  <cp:contentType/>
  <cp:contentStatus/>
</cp:coreProperties>
</file>