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activeTab="5"/>
  </bookViews>
  <sheets>
    <sheet name="1-3" sheetId="1" r:id="rId1"/>
    <sheet name="gare kan." sheetId="2" state="hidden" r:id="rId2"/>
    <sheet name="1-2" sheetId="3" r:id="rId3"/>
    <sheet name="1-1" sheetId="4" r:id="rId4"/>
    <sheet name="ობიექტ" sheetId="5" r:id="rId5"/>
    <sheet name="ნაკრებ" sheetId="6" r:id="rId6"/>
  </sheets>
  <definedNames>
    <definedName name="_xlnm.Print_Area" localSheetId="3">'1-1'!$A$1:$F$38</definedName>
    <definedName name="_xlnm.Print_Area" localSheetId="2">'1-2'!$A$1:$F$29</definedName>
    <definedName name="_xlnm.Print_Area" localSheetId="0">'1-3'!$A$1:$F$28</definedName>
    <definedName name="_xlnm.Print_Area" localSheetId="5">'ნაკრებ'!$A$1:$H$19</definedName>
    <definedName name="_xlnm.Print_Area" localSheetId="4">'ობიექტ'!$A$1:$H$18</definedName>
  </definedNames>
  <calcPr fullCalcOnLoad="1"/>
</workbook>
</file>

<file path=xl/sharedStrings.xml><?xml version="1.0" encoding="utf-8"?>
<sst xmlns="http://schemas.openxmlformats.org/spreadsheetml/2006/main" count="548" uniqueCount="227">
  <si>
    <t>lari</t>
  </si>
  <si>
    <t>#</t>
  </si>
  <si>
    <t>xarjTaRricxvis nomeri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</si>
  <si>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</si>
  <si>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</si>
  <si>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</si>
  <si>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</si>
  <si>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</si>
  <si>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</si>
  <si>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</si>
  <si>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</si>
  <si>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</si>
  <si>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</si>
  <si>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</si>
  <si>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</si>
  <si>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</si>
  <si>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</si>
  <si>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</si>
  <si>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</si>
  <si>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</si>
  <si>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</si>
  <si>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</si>
  <si>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</si>
  <si>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</si>
  <si>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</si>
  <si>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</si>
  <si>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</si>
  <si>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grZ/m.</t>
  </si>
  <si>
    <t>12</t>
  </si>
  <si>
    <t>13</t>
  </si>
  <si>
    <t>14</t>
  </si>
  <si>
    <t xml:space="preserve">lokalur-resursuli jami </t>
  </si>
  <si>
    <t xml:space="preserve">SromiTi danaxarji </t>
  </si>
  <si>
    <t>100 kv.m.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</si>
  <si>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</si>
  <si>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</si>
  <si>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</si>
  <si>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</si>
  <si>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</si>
  <si>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</si>
  <si>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</si>
  <si>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</si>
  <si>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 xml:space="preserve">mSeneblobis Rirebulebis nakrebi saxarjTaRricxvo angariSi </t>
  </si>
  <si>
    <t xml:space="preserve">obieqtis, samuSaos da xarjebis dasaxeleba </t>
  </si>
  <si>
    <t>Tavi I</t>
  </si>
  <si>
    <t>Tavi II</t>
  </si>
  <si>
    <t xml:space="preserve">mSeneblobis ZiriTadi obieqtebi </t>
  </si>
  <si>
    <t xml:space="preserve">jami Tavi II </t>
  </si>
  <si>
    <t>damatebiTi Rirebulebis gadasaxadi 18 %</t>
  </si>
  <si>
    <t>kac/sT</t>
  </si>
  <si>
    <t>sxva masalebi</t>
  </si>
  <si>
    <r>
      <t>m</t>
    </r>
    <r>
      <rPr>
        <vertAlign val="superscript"/>
        <sz val="10"/>
        <rFont val="AcadNusx"/>
        <family val="0"/>
      </rPr>
      <t>2</t>
    </r>
  </si>
  <si>
    <t>k-1,15</t>
  </si>
  <si>
    <t>man/sT</t>
  </si>
  <si>
    <t>g\m</t>
  </si>
  <si>
    <t>kompl</t>
  </si>
  <si>
    <t>sul krebsiTi saxarjTaRricxvo Rirebuleba</t>
  </si>
  <si>
    <t xml:space="preserve"> </t>
  </si>
  <si>
    <t>SromiTi danaxarji 0,66X1,15</t>
  </si>
  <si>
    <t>manqanebi 0,4X1,15</t>
  </si>
  <si>
    <t xml:space="preserve">saobieqto-saxarjTaRricxvo angariSi #1 </t>
  </si>
  <si>
    <t>saxarjTaRricxvo nomeri</t>
  </si>
  <si>
    <t xml:space="preserve">samuSaos da xarjebis dasaxeleba </t>
  </si>
  <si>
    <t xml:space="preserve">erTeulis Rirebulebis maCvenebeli </t>
  </si>
  <si>
    <t xml:space="preserve">manqanebi </t>
  </si>
  <si>
    <t>11</t>
  </si>
  <si>
    <t>15</t>
  </si>
  <si>
    <t>obieqt.xarj. #1</t>
  </si>
  <si>
    <t>manqanebi 0,02X1,15</t>
  </si>
  <si>
    <r>
      <t>m</t>
    </r>
    <r>
      <rPr>
        <vertAlign val="superscript"/>
        <sz val="10"/>
        <rFont val="LitNusx"/>
        <family val="0"/>
      </rPr>
      <t>3</t>
    </r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</si>
  <si>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</si>
  <si>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</si>
  <si>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</si>
  <si>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</si>
  <si>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</si>
  <si>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</si>
  <si>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</si>
  <si>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</si>
  <si>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</si>
  <si>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</si>
  <si>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</si>
  <si>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</si>
  <si>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</si>
  <si>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</si>
  <si>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</si>
  <si>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</si>
  <si>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</si>
  <si>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</si>
  <si>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</si>
  <si>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</si>
  <si>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</si>
  <si>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</si>
  <si>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</si>
  <si>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</si>
  <si>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</si>
  <si>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</si>
  <si>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</si>
  <si>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</si>
  <si>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</si>
  <si>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</si>
  <si>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</si>
  <si>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</si>
  <si>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</si>
  <si>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</si>
  <si>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</si>
  <si>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</si>
  <si>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 xml:space="preserve">                           nakrebi saxarjTaRricxvo gaangariSeba              </t>
  </si>
  <si>
    <t xml:space="preserve">   saxarjTaRricxvo Rirebuleba   </t>
  </si>
  <si>
    <t xml:space="preserve">    Sromis gadasaxadi           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</si>
  <si>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</si>
  <si>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</si>
  <si>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</si>
  <si>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</si>
  <si>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</si>
  <si>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</si>
  <si>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</si>
  <si>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</si>
  <si>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</si>
  <si>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</si>
  <si>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</si>
  <si>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</si>
  <si>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</si>
  <si>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</si>
  <si>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</si>
  <si>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</si>
  <si>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</si>
  <si>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</si>
  <si>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</si>
  <si>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</si>
  <si>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</si>
  <si>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</si>
  <si>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</si>
  <si>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 xml:space="preserve">samSeneblo samuSaoebi  </t>
  </si>
  <si>
    <t>xarj.#1/1</t>
  </si>
  <si>
    <t>xarj.#1/2</t>
  </si>
  <si>
    <t>eleqto samuSaoebi</t>
  </si>
  <si>
    <t>santeqnika</t>
  </si>
  <si>
    <t>Sromis gadasaxadi Llari</t>
  </si>
  <si>
    <t>mili minaboWkovani d-32</t>
  </si>
  <si>
    <t>xarj.#1/3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</si>
  <si>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</si>
  <si>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</si>
  <si>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</si>
  <si>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</si>
  <si>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</si>
  <si>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maT Soris:</t>
  </si>
  <si>
    <t xml:space="preserve">1. SromiTi danaxarji </t>
  </si>
  <si>
    <t>2. manqanebi</t>
  </si>
  <si>
    <t>3. masalebi</t>
  </si>
  <si>
    <t>jami: pirdapir xarjebze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</si>
  <si>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</si>
  <si>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poliqlorvinilis milis gayvana   </t>
  </si>
  <si>
    <t xml:space="preserve">lokalur resursuli jami: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</si>
  <si>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</si>
  <si>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</si>
  <si>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</si>
  <si>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</si>
  <si>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</si>
  <si>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</si>
  <si>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</si>
  <si>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</si>
  <si>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</si>
  <si>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</si>
  <si>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</si>
  <si>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</si>
  <si>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</si>
  <si>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</si>
  <si>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</si>
  <si>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</si>
  <si>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</si>
  <si>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</si>
  <si>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</si>
  <si>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>t</t>
  </si>
  <si>
    <t xml:space="preserve"> el. samuSaoebi </t>
  </si>
  <si>
    <t xml:space="preserve">xulos municipalitetis sofel boZauris Tsp punqtis Senobis mSeneblobaze </t>
  </si>
  <si>
    <t>miwis damuSaveba xeliT saZirkvelSi</t>
  </si>
  <si>
    <t>xis kibis mowyoba moajiriT</t>
  </si>
  <si>
    <t>xis sanivnive sistemis mowyoba</t>
  </si>
  <si>
    <t>Weris Seficvris mowyoba ficrebiT sisqiT 3 sm</t>
  </si>
  <si>
    <t xml:space="preserve"> Seficvris mowyoba karnizebisa da gverdiT fasadebze sisqiT 3 sm</t>
  </si>
  <si>
    <t>miwis damuSaveba xeliT milis gasayvanad</t>
  </si>
  <si>
    <t xml:space="preserve"> xelsabanis dayeneba </t>
  </si>
  <si>
    <t>plasamasis wyalgayvanilobis milebis gayvana diametriT 20 mm-mde SefuTviT</t>
  </si>
  <si>
    <t xml:space="preserve">Semyvan-gamanawilebeli faris dayeneba da momzadeba CarTvisaTvis </t>
  </si>
  <si>
    <t xml:space="preserve"> CamrTvelis dayeneba </t>
  </si>
  <si>
    <t xml:space="preserve"> Stefseluri rozetis dayeneba  </t>
  </si>
  <si>
    <t xml:space="preserve"> el. mricxvelis dayeneba</t>
  </si>
  <si>
    <t>iatakqveSa xis koWebis mowyoba 14X7sm</t>
  </si>
  <si>
    <t>xis svetebis mowyoba 14X7sm</t>
  </si>
  <si>
    <t>xis sasartyle da sasxveno gadaxurvis koWebis mowyoba 14X7sm</t>
  </si>
  <si>
    <t>xis  kedlebis mowyoba    ficris sisqe 5sm</t>
  </si>
  <si>
    <t>xis fanjrebis mowyoba naliCnikiT</t>
  </si>
  <si>
    <t>xis karebis mowyoba naliCnikiT</t>
  </si>
  <si>
    <t>xis iatakis mowyoba ficris sisqiT 5 sm plintusiT</t>
  </si>
  <si>
    <t xml:space="preserve">xis konstruqciebis cecxldacva saxuravSi </t>
  </si>
  <si>
    <t xml:space="preserve">xis elementebis antiseptireba saxuravSi </t>
  </si>
  <si>
    <t>sanaTebis mowyoba</t>
  </si>
  <si>
    <t>sakvamle milis damontaJeba d-114 mm 6g/m qolgiT RumelisaTvis</t>
  </si>
  <si>
    <t xml:space="preserve">saxuravis burulis mowyoba RarianiYTunuqis furclebiT </t>
  </si>
  <si>
    <t>Tsp punqtis Senobis mSenebloba</t>
  </si>
  <si>
    <t>r/betonis saZirkvlis mowyoba  betoni m-200 (В-15)</t>
  </si>
  <si>
    <t>r/betonis svetebis mowyoba  betoni m-200 (В-15)</t>
  </si>
  <si>
    <t xml:space="preserve"> xarjTaRricxva #1/1</t>
  </si>
  <si>
    <t>sul Rirebuleba (lari)</t>
  </si>
  <si>
    <t>erTeulis Rirebuleba</t>
  </si>
  <si>
    <r>
      <t>100m</t>
    </r>
    <r>
      <rPr>
        <vertAlign val="superscript"/>
        <sz val="10"/>
        <rFont val="LitNusx"/>
        <family val="0"/>
      </rPr>
      <t>3</t>
    </r>
  </si>
  <si>
    <r>
      <t>100 m</t>
    </r>
    <r>
      <rPr>
        <vertAlign val="superscript"/>
        <sz val="10"/>
        <rFont val="LitNusx"/>
        <family val="0"/>
      </rPr>
      <t>3</t>
    </r>
  </si>
  <si>
    <r>
      <t xml:space="preserve"> m</t>
    </r>
    <r>
      <rPr>
        <vertAlign val="superscript"/>
        <sz val="10"/>
        <rFont val="LitNusx"/>
        <family val="0"/>
      </rPr>
      <t>2</t>
    </r>
  </si>
  <si>
    <r>
      <t>100 m</t>
    </r>
    <r>
      <rPr>
        <vertAlign val="superscript"/>
        <sz val="10"/>
        <rFont val="LitNusx"/>
        <family val="0"/>
      </rPr>
      <t>2</t>
    </r>
    <r>
      <rPr>
        <sz val="10"/>
        <rFont val="LitNusx"/>
        <family val="2"/>
      </rPr>
      <t>.</t>
    </r>
  </si>
  <si>
    <t>satransporto da amwe-meqanizmebis xarjebi masalebis Rirebulebidan araumetes 8%</t>
  </si>
  <si>
    <t>zednadebi xarjebi araumetes 10%</t>
  </si>
  <si>
    <t>gegmiuri dagroveba araumetes 8%</t>
  </si>
  <si>
    <t xml:space="preserve">       pretendenti  -------------------------------------------</t>
  </si>
  <si>
    <t xml:space="preserve"> xarjTaRricxva #1/2</t>
  </si>
  <si>
    <r>
      <t>el. Kkabelis gayvana 3X2.5mm</t>
    </r>
    <r>
      <rPr>
        <vertAlign val="superscript"/>
        <sz val="11"/>
        <rFont val="LitNusx"/>
        <family val="0"/>
      </rPr>
      <t>2</t>
    </r>
  </si>
  <si>
    <t xml:space="preserve">              pretendenti ------------------------------------------</t>
  </si>
  <si>
    <t xml:space="preserve"> xarjTaRricxva #1/3</t>
  </si>
  <si>
    <t>zednadebi xarjebi SromiTi danaxarjidan araumetes 70%</t>
  </si>
  <si>
    <t xml:space="preserve">       pretendenti --------------------------------------</t>
  </si>
  <si>
    <t>samontაჟო samuSaoebi</t>
  </si>
  <si>
    <t>samSენებლო samuSაოები</t>
  </si>
  <si>
    <t>ganzomilebis erTeuli lari</t>
  </si>
  <si>
    <t>პრეტენდენტი –––––––––––––––––––––––––</t>
  </si>
  <si>
    <t>სამუშაოები და ხარჯები არ არის</t>
  </si>
  <si>
    <t>Tavi III_XII</t>
  </si>
  <si>
    <t xml:space="preserve">            პრეტენდენტი  ––––––––––––––––––––––––––––––––––––––––––</t>
  </si>
  <si>
    <t xml:space="preserve">danadgarebi, aveji, inventari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</si>
</sst>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0.000%"/>
    <numFmt numFmtId="179" formatCode="#,##0.00000000"/>
    <numFmt numFmtId="180" formatCode="#,##0.0"/>
  </numFmts>
  <fonts count="67">
    <font>
      <sz val="10"/>
      <name val="AKAD NUSX"/>
      <family val="0"/>
    </font>
    <font>
      <sz val="10"/>
      <name val="LitNusx"/>
      <family val="2"/>
    </font>
    <font>
      <sz val="12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Mtavr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b/>
      <sz val="10"/>
      <name val="AcadNusx"/>
      <family val="0"/>
    </font>
    <font>
      <vertAlign val="superscript"/>
      <sz val="11"/>
      <name val="LitNusx"/>
      <family val="0"/>
    </font>
    <font>
      <vertAlign val="superscript"/>
      <sz val="10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sz val="9"/>
      <name val="LitNusx"/>
      <family val="2"/>
    </font>
    <font>
      <sz val="11"/>
      <name val="AcadNusx"/>
      <family val="0"/>
    </font>
    <font>
      <sz val="11"/>
      <name val="AcadMtavr"/>
      <family val="0"/>
    </font>
    <font>
      <i/>
      <sz val="11"/>
      <name val="LitNusx"/>
      <family val="2"/>
    </font>
    <font>
      <b/>
      <i/>
      <sz val="11"/>
      <name val="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2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17" fillId="33" borderId="10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1" fontId="24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79" fontId="15" fillId="0" borderId="0" xfId="0" applyNumberFormat="1" applyFont="1" applyAlignment="1">
      <alignment/>
    </xf>
    <xf numFmtId="177" fontId="15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174" fontId="1" fillId="0" borderId="10" xfId="0" applyNumberFormat="1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3" fontId="17" fillId="34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9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" fontId="29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Alignment="1">
      <alignment horizontal="center" vertical="center" wrapText="1"/>
    </xf>
    <xf numFmtId="17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35" borderId="10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2" fontId="16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6" fillId="36" borderId="0" xfId="0" applyNumberFormat="1" applyFont="1" applyFill="1" applyBorder="1" applyAlignment="1" applyProtection="1">
      <alignment horizontal="left" vertical="center" wrapText="1"/>
      <protection locked="0"/>
    </xf>
    <xf numFmtId="49" fontId="16" fillId="37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7" borderId="0" xfId="0" applyFont="1" applyFill="1" applyBorder="1" applyAlignment="1" applyProtection="1">
      <alignment horizontal="left" vertical="center" wrapText="1"/>
      <protection locked="0"/>
    </xf>
    <xf numFmtId="0" fontId="16" fillId="37" borderId="0" xfId="0" applyFont="1" applyFill="1" applyAlignment="1" applyProtection="1">
      <alignment horizontal="center"/>
      <protection locked="0"/>
    </xf>
    <xf numFmtId="49" fontId="16" fillId="37" borderId="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6">
      <selection activeCell="F14" sqref="F14"/>
    </sheetView>
  </sheetViews>
  <sheetFormatPr defaultColWidth="9.00390625" defaultRowHeight="12.75"/>
  <cols>
    <col min="1" max="1" width="5.875" style="0" customWidth="1"/>
    <col min="2" max="2" width="50.375" style="0" customWidth="1"/>
    <col min="3" max="3" width="8.125" style="0" customWidth="1"/>
    <col min="4" max="4" width="9.00390625" style="0" customWidth="1"/>
    <col min="5" max="5" width="10.00390625" style="0" customWidth="1"/>
    <col min="6" max="6" width="13.00390625" style="0" customWidth="1"/>
    <col min="7" max="7" width="14.25390625" style="0" bestFit="1" customWidth="1"/>
  </cols>
  <sheetData>
    <row r="1" spans="1:8" ht="15">
      <c r="A1" s="125" t="s">
        <v>216</v>
      </c>
      <c r="B1" s="125"/>
      <c r="C1" s="125"/>
      <c r="D1" s="125"/>
      <c r="E1" s="125"/>
      <c r="F1" s="125"/>
      <c r="G1" s="102"/>
      <c r="H1" s="102"/>
    </row>
    <row r="2" spans="1:8" ht="19.5" customHeight="1">
      <c r="A2" s="126" t="s">
        <v>174</v>
      </c>
      <c r="B2" s="126"/>
      <c r="C2" s="126"/>
      <c r="D2" s="126"/>
      <c r="E2" s="126"/>
      <c r="F2" s="126"/>
      <c r="G2" s="102"/>
      <c r="H2" s="102"/>
    </row>
    <row r="3" spans="1:8" ht="22.5" customHeight="1">
      <c r="A3" s="127" t="s">
        <v>128</v>
      </c>
      <c r="B3" s="127"/>
      <c r="C3" s="127"/>
      <c r="D3" s="127"/>
      <c r="E3" s="127"/>
      <c r="F3" s="127"/>
      <c r="G3" s="102"/>
      <c r="H3" s="102"/>
    </row>
    <row r="4" spans="1:8" ht="16.5" hidden="1">
      <c r="A4" s="104"/>
      <c r="B4" s="104"/>
      <c r="C4" s="104"/>
      <c r="D4" s="104"/>
      <c r="E4" s="104"/>
      <c r="F4" s="104"/>
      <c r="G4" s="102"/>
      <c r="H4" s="102"/>
    </row>
    <row r="5" spans="1:8" ht="15" hidden="1">
      <c r="A5" s="128"/>
      <c r="B5" s="128"/>
      <c r="C5" s="128"/>
      <c r="D5" s="128"/>
      <c r="E5" s="128"/>
      <c r="F5" s="128"/>
      <c r="G5" s="102"/>
      <c r="H5" s="102"/>
    </row>
    <row r="6" spans="1:8" ht="81" customHeight="1">
      <c r="A6" s="30" t="s">
        <v>1</v>
      </c>
      <c r="B6" s="88" t="s">
        <v>25</v>
      </c>
      <c r="C6" s="91" t="s">
        <v>13</v>
      </c>
      <c r="D6" s="92" t="s">
        <v>21</v>
      </c>
      <c r="E6" s="91" t="s">
        <v>204</v>
      </c>
      <c r="F6" s="93" t="s">
        <v>203</v>
      </c>
      <c r="G6" s="102"/>
      <c r="H6" s="102"/>
    </row>
    <row r="7" spans="1:8" ht="13.5">
      <c r="A7" s="4" t="s">
        <v>15</v>
      </c>
      <c r="B7" s="4" t="s">
        <v>16</v>
      </c>
      <c r="C7" s="4" t="s">
        <v>17</v>
      </c>
      <c r="D7" s="21">
        <v>4</v>
      </c>
      <c r="E7" s="4" t="s">
        <v>19</v>
      </c>
      <c r="F7" s="101">
        <v>6</v>
      </c>
      <c r="G7" s="102"/>
      <c r="H7" s="102"/>
    </row>
    <row r="8" spans="1:8" ht="21.75" customHeight="1">
      <c r="A8" s="4" t="s">
        <v>15</v>
      </c>
      <c r="B8" s="111" t="s">
        <v>180</v>
      </c>
      <c r="C8" s="4" t="s">
        <v>205</v>
      </c>
      <c r="D8" s="69">
        <v>0.0625</v>
      </c>
      <c r="E8" s="112"/>
      <c r="F8" s="113">
        <f>E8*D8</f>
        <v>0</v>
      </c>
      <c r="G8" s="102"/>
      <c r="H8" s="102"/>
    </row>
    <row r="9" spans="1:8" s="14" customFormat="1" ht="30.75" customHeight="1">
      <c r="A9" s="4" t="s">
        <v>16</v>
      </c>
      <c r="B9" s="111" t="s">
        <v>182</v>
      </c>
      <c r="C9" s="4" t="s">
        <v>70</v>
      </c>
      <c r="D9" s="10">
        <v>100</v>
      </c>
      <c r="E9" s="112"/>
      <c r="F9" s="113">
        <f>E9*D9</f>
        <v>0</v>
      </c>
      <c r="G9" s="102"/>
      <c r="H9" s="102"/>
    </row>
    <row r="10" spans="1:8" s="14" customFormat="1" ht="36.75" customHeight="1">
      <c r="A10" s="4" t="s">
        <v>17</v>
      </c>
      <c r="B10" s="111" t="s">
        <v>74</v>
      </c>
      <c r="C10" s="4" t="s">
        <v>70</v>
      </c>
      <c r="D10" s="10">
        <v>30</v>
      </c>
      <c r="E10" s="112"/>
      <c r="F10" s="113">
        <f>E10*D10</f>
        <v>0</v>
      </c>
      <c r="G10" s="102"/>
      <c r="H10" s="102"/>
    </row>
    <row r="11" spans="1:8" s="14" customFormat="1" ht="19.5" customHeight="1">
      <c r="A11" s="4" t="s">
        <v>18</v>
      </c>
      <c r="B11" s="111" t="s">
        <v>181</v>
      </c>
      <c r="C11" s="4" t="s">
        <v>92</v>
      </c>
      <c r="D11" s="10">
        <v>1</v>
      </c>
      <c r="E11" s="112"/>
      <c r="F11" s="113">
        <f>E11*D11</f>
        <v>0</v>
      </c>
      <c r="G11" s="102"/>
      <c r="H11" s="102"/>
    </row>
    <row r="12" spans="1:8" ht="19.5" customHeight="1">
      <c r="A12" s="4"/>
      <c r="B12" s="4" t="s">
        <v>171</v>
      </c>
      <c r="C12" s="4" t="s">
        <v>0</v>
      </c>
      <c r="D12" s="8"/>
      <c r="E12" s="82"/>
      <c r="F12" s="114">
        <f>SUM(F8:F11)</f>
        <v>0</v>
      </c>
      <c r="G12" s="105"/>
      <c r="H12" s="102"/>
    </row>
    <row r="13" spans="1:8" ht="19.5" customHeight="1">
      <c r="A13" s="4"/>
      <c r="B13" s="111" t="s">
        <v>145</v>
      </c>
      <c r="C13" s="4" t="s">
        <v>0</v>
      </c>
      <c r="D13" s="8"/>
      <c r="E13" s="82"/>
      <c r="F13" s="114"/>
      <c r="G13" s="102"/>
      <c r="H13" s="102"/>
    </row>
    <row r="14" spans="1:8" ht="19.5" customHeight="1">
      <c r="A14" s="4"/>
      <c r="B14" s="42" t="s">
        <v>146</v>
      </c>
      <c r="C14" s="4" t="s">
        <v>0</v>
      </c>
      <c r="D14" s="8"/>
      <c r="E14" s="81"/>
      <c r="F14" s="115"/>
      <c r="G14" s="105"/>
      <c r="H14" s="102"/>
    </row>
    <row r="15" spans="1:8" ht="19.5" customHeight="1">
      <c r="A15" s="4"/>
      <c r="B15" s="42" t="s">
        <v>147</v>
      </c>
      <c r="C15" s="4" t="s">
        <v>0</v>
      </c>
      <c r="D15" s="8"/>
      <c r="E15" s="81"/>
      <c r="F15" s="115"/>
      <c r="G15" s="105"/>
      <c r="H15" s="102"/>
    </row>
    <row r="16" spans="1:8" ht="19.5" customHeight="1">
      <c r="A16" s="4"/>
      <c r="B16" s="42" t="s">
        <v>148</v>
      </c>
      <c r="C16" s="4" t="s">
        <v>0</v>
      </c>
      <c r="D16" s="8"/>
      <c r="E16" s="81"/>
      <c r="F16" s="115"/>
      <c r="G16" s="106"/>
      <c r="H16" s="102"/>
    </row>
    <row r="17" spans="1:14" s="64" customFormat="1" ht="25.5" customHeight="1">
      <c r="A17" s="90"/>
      <c r="B17" s="60" t="s">
        <v>209</v>
      </c>
      <c r="C17" s="75" t="s">
        <v>0</v>
      </c>
      <c r="D17" s="96">
        <v>0</v>
      </c>
      <c r="E17" s="74"/>
      <c r="F17" s="116">
        <f>D17*F16</f>
        <v>0</v>
      </c>
      <c r="G17" s="107"/>
      <c r="H17" s="108"/>
      <c r="I17" s="62"/>
      <c r="J17" s="63"/>
      <c r="K17" s="63"/>
      <c r="L17" s="63"/>
      <c r="M17" s="63"/>
      <c r="N17" s="63"/>
    </row>
    <row r="18" spans="1:8" ht="19.5" customHeight="1">
      <c r="A18" s="4"/>
      <c r="B18" s="4" t="s">
        <v>149</v>
      </c>
      <c r="C18" s="75" t="s">
        <v>0</v>
      </c>
      <c r="D18" s="8"/>
      <c r="E18" s="81"/>
      <c r="F18" s="114">
        <f>F17+F12</f>
        <v>0</v>
      </c>
      <c r="G18" s="109"/>
      <c r="H18" s="102"/>
    </row>
    <row r="19" spans="1:8" ht="19.5" customHeight="1">
      <c r="A19" s="4"/>
      <c r="B19" s="4" t="s">
        <v>210</v>
      </c>
      <c r="C19" s="4" t="s">
        <v>0</v>
      </c>
      <c r="D19" s="96">
        <v>0</v>
      </c>
      <c r="E19" s="81"/>
      <c r="F19" s="114">
        <f>D19*F18</f>
        <v>0</v>
      </c>
      <c r="G19" s="102"/>
      <c r="H19" s="102"/>
    </row>
    <row r="20" spans="1:8" ht="19.5" customHeight="1">
      <c r="A20" s="4"/>
      <c r="B20" s="4" t="s">
        <v>12</v>
      </c>
      <c r="C20" s="4" t="s">
        <v>0</v>
      </c>
      <c r="D20" s="8"/>
      <c r="E20" s="81"/>
      <c r="F20" s="114">
        <f>F19+F18</f>
        <v>0</v>
      </c>
      <c r="G20" s="110"/>
      <c r="H20" s="102"/>
    </row>
    <row r="21" spans="1:8" ht="19.5" customHeight="1">
      <c r="A21" s="4"/>
      <c r="B21" s="4" t="s">
        <v>211</v>
      </c>
      <c r="C21" s="4" t="s">
        <v>0</v>
      </c>
      <c r="D21" s="96">
        <v>0</v>
      </c>
      <c r="E21" s="81"/>
      <c r="F21" s="114">
        <f>F20*D21</f>
        <v>0</v>
      </c>
      <c r="G21" s="102"/>
      <c r="H21" s="110"/>
    </row>
    <row r="22" spans="1:8" ht="19.5" customHeight="1">
      <c r="A22" s="4"/>
      <c r="B22" s="4" t="s">
        <v>40</v>
      </c>
      <c r="C22" s="4" t="s">
        <v>0</v>
      </c>
      <c r="D22" s="8"/>
      <c r="E22" s="82"/>
      <c r="F22" s="113">
        <f>F21+F20</f>
        <v>0</v>
      </c>
      <c r="G22" s="110"/>
      <c r="H22" s="102" t="s">
        <v>57</v>
      </c>
    </row>
    <row r="23" spans="1:8" ht="12.75">
      <c r="A23" s="102"/>
      <c r="B23" s="102"/>
      <c r="C23" s="102"/>
      <c r="D23" s="102"/>
      <c r="E23" s="102"/>
      <c r="F23" s="102"/>
      <c r="G23" s="102"/>
      <c r="H23" s="102"/>
    </row>
    <row r="24" spans="1:8" ht="12.75">
      <c r="A24" s="102"/>
      <c r="B24" s="102"/>
      <c r="C24" s="102"/>
      <c r="D24" s="102"/>
      <c r="E24" s="102"/>
      <c r="F24" s="102"/>
      <c r="G24" s="102"/>
      <c r="H24" s="102"/>
    </row>
    <row r="25" spans="1:8" ht="15" customHeight="1">
      <c r="A25" s="171" t="s">
        <v>218</v>
      </c>
      <c r="B25" s="171"/>
      <c r="C25" s="171"/>
      <c r="D25" s="171"/>
      <c r="E25" s="171"/>
      <c r="F25" s="171"/>
      <c r="G25" s="27"/>
      <c r="H25" s="102"/>
    </row>
    <row r="26" spans="1:8" ht="12.75">
      <c r="A26" s="102"/>
      <c r="B26" s="102"/>
      <c r="C26" s="102"/>
      <c r="D26" s="102"/>
      <c r="E26" s="102"/>
      <c r="F26" s="102"/>
      <c r="G26" s="102"/>
      <c r="H26" s="102"/>
    </row>
    <row r="27" spans="1:8" ht="12.75">
      <c r="A27" s="102"/>
      <c r="B27" s="102"/>
      <c r="C27" s="102"/>
      <c r="D27" s="102"/>
      <c r="E27" s="102"/>
      <c r="F27" s="102"/>
      <c r="G27" s="102"/>
      <c r="H27" s="102"/>
    </row>
    <row r="28" spans="1:8" ht="15" customHeight="1">
      <c r="A28" s="102"/>
      <c r="B28" s="124"/>
      <c r="C28" s="124"/>
      <c r="D28" s="124"/>
      <c r="E28" s="124"/>
      <c r="F28" s="124"/>
      <c r="G28" s="124"/>
      <c r="H28" s="124"/>
    </row>
  </sheetData>
  <sheetProtection password="CE2E" sheet="1"/>
  <mergeCells count="6">
    <mergeCell ref="A25:F25"/>
    <mergeCell ref="B28:H28"/>
    <mergeCell ref="A1:F1"/>
    <mergeCell ref="A2:F2"/>
    <mergeCell ref="A3:F3"/>
    <mergeCell ref="A5:F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38" t="s">
        <v>79</v>
      </c>
      <c r="B1" s="138"/>
      <c r="C1" s="138"/>
      <c r="D1" s="138"/>
      <c r="E1" s="138"/>
      <c r="F1" s="138"/>
      <c r="G1" s="138"/>
      <c r="H1" s="13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39" t="s">
        <v>144</v>
      </c>
      <c r="B3" s="139"/>
      <c r="C3" s="139"/>
      <c r="D3" s="139"/>
      <c r="E3" s="139"/>
      <c r="F3" s="139"/>
      <c r="G3" s="139"/>
      <c r="H3" s="139"/>
    </row>
    <row r="4" spans="1:8" ht="17.25" customHeight="1">
      <c r="A4" s="140" t="s">
        <v>128</v>
      </c>
      <c r="B4" s="140"/>
      <c r="C4" s="140"/>
      <c r="D4" s="140"/>
      <c r="E4" s="140"/>
      <c r="F4" s="140"/>
      <c r="G4" s="140"/>
      <c r="H4" s="140"/>
    </row>
    <row r="5" spans="1:8" ht="16.5" hidden="1">
      <c r="A5" s="37"/>
      <c r="B5" s="37"/>
      <c r="C5" s="37"/>
      <c r="D5" s="37"/>
      <c r="E5" s="37"/>
      <c r="F5" s="37"/>
      <c r="G5" s="37"/>
      <c r="H5" s="37"/>
    </row>
    <row r="6" spans="1:8" ht="15" hidden="1">
      <c r="A6" s="141"/>
      <c r="B6" s="141"/>
      <c r="C6" s="141"/>
      <c r="D6" s="141"/>
      <c r="E6" s="141"/>
      <c r="F6" s="141"/>
      <c r="G6" s="141"/>
      <c r="H6" s="141"/>
    </row>
    <row r="7" spans="1:8" ht="16.5">
      <c r="A7" s="142" t="s">
        <v>97</v>
      </c>
      <c r="B7" s="142"/>
      <c r="C7" s="142"/>
      <c r="D7" s="142"/>
      <c r="E7" s="46" t="e">
        <f>H132</f>
        <v>#REF!</v>
      </c>
      <c r="F7" s="37" t="s">
        <v>0</v>
      </c>
      <c r="G7" s="34"/>
      <c r="H7" s="34"/>
    </row>
    <row r="8" spans="1:8" ht="16.5">
      <c r="A8" s="142" t="s">
        <v>98</v>
      </c>
      <c r="B8" s="142"/>
      <c r="C8" s="142"/>
      <c r="D8" s="142"/>
      <c r="E8" s="46" t="e">
        <f>H125</f>
        <v>#REF!</v>
      </c>
      <c r="F8" s="37" t="s">
        <v>0</v>
      </c>
      <c r="G8" s="34"/>
      <c r="H8" s="34"/>
    </row>
    <row r="9" spans="1:8" ht="16.5">
      <c r="A9" s="130" t="s">
        <v>99</v>
      </c>
      <c r="B9" s="130"/>
      <c r="C9" s="130"/>
      <c r="D9" s="130"/>
      <c r="E9" s="46" t="e">
        <f>E8/4.6</f>
        <v>#REF!</v>
      </c>
      <c r="F9" s="40" t="s">
        <v>49</v>
      </c>
      <c r="G9" s="39"/>
      <c r="H9" s="39"/>
    </row>
    <row r="10" spans="1:8" ht="15">
      <c r="A10" s="131" t="s">
        <v>150</v>
      </c>
      <c r="B10" s="131"/>
      <c r="C10" s="131"/>
      <c r="D10" s="131"/>
      <c r="E10" s="131"/>
      <c r="F10" s="131"/>
      <c r="G10" s="131"/>
      <c r="H10" s="13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32" t="s">
        <v>1</v>
      </c>
      <c r="B12" s="133" t="s">
        <v>24</v>
      </c>
      <c r="C12" s="134" t="s">
        <v>25</v>
      </c>
      <c r="D12" s="135" t="s">
        <v>13</v>
      </c>
      <c r="E12" s="136" t="s">
        <v>21</v>
      </c>
      <c r="F12" s="136"/>
      <c r="G12" s="137" t="s">
        <v>3</v>
      </c>
      <c r="H12" s="137"/>
    </row>
    <row r="13" spans="1:8" ht="48">
      <c r="A13" s="132"/>
      <c r="B13" s="133"/>
      <c r="C13" s="134"/>
      <c r="D13" s="135"/>
      <c r="E13" s="7" t="s">
        <v>13</v>
      </c>
      <c r="F13" s="7" t="s">
        <v>23</v>
      </c>
      <c r="G13" s="7" t="s">
        <v>22</v>
      </c>
      <c r="H13" s="19" t="s">
        <v>14</v>
      </c>
    </row>
    <row r="14" spans="1:8" ht="13.5">
      <c r="A14" s="3" t="s">
        <v>15</v>
      </c>
      <c r="B14" s="3" t="s">
        <v>16</v>
      </c>
      <c r="C14" s="3" t="s">
        <v>17</v>
      </c>
      <c r="D14" s="3" t="s">
        <v>18</v>
      </c>
      <c r="E14" s="3" t="s">
        <v>19</v>
      </c>
      <c r="F14" s="18" t="s">
        <v>20</v>
      </c>
      <c r="G14" s="3" t="s">
        <v>8</v>
      </c>
      <c r="H14" s="20">
        <v>8</v>
      </c>
    </row>
    <row r="15" spans="1:8" s="14" customFormat="1" ht="49.5" customHeight="1">
      <c r="A15" s="3" t="s">
        <v>15</v>
      </c>
      <c r="B15" s="3" t="s">
        <v>115</v>
      </c>
      <c r="C15" s="5" t="s">
        <v>153</v>
      </c>
      <c r="D15" s="3" t="s">
        <v>70</v>
      </c>
      <c r="E15" s="12"/>
      <c r="F15" s="18">
        <v>30</v>
      </c>
      <c r="G15" s="12"/>
      <c r="H15" s="44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52</v>
      </c>
      <c r="C16" s="17" t="s">
        <v>114</v>
      </c>
      <c r="D16" s="4" t="s">
        <v>71</v>
      </c>
      <c r="E16" s="8">
        <v>0.12</v>
      </c>
      <c r="F16" s="10">
        <f>E16*F15</f>
        <v>3.5999999999999996</v>
      </c>
      <c r="G16" s="8">
        <v>4.6</v>
      </c>
      <c r="H16" s="24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7" t="s">
        <v>116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4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7" t="s">
        <v>138</v>
      </c>
      <c r="D18" s="4" t="s">
        <v>70</v>
      </c>
      <c r="E18" s="9">
        <v>1.01</v>
      </c>
      <c r="F18" s="10">
        <f>E18*F15</f>
        <v>30.3</v>
      </c>
      <c r="G18" s="8">
        <v>4.1</v>
      </c>
      <c r="H18" s="24">
        <f t="shared" si="1"/>
        <v>124.22999999999999</v>
      </c>
    </row>
    <row r="19" spans="1:8" ht="15">
      <c r="A19" s="10">
        <f t="shared" si="0"/>
        <v>1.4000000000000004</v>
      </c>
      <c r="B19" s="4"/>
      <c r="C19" s="17" t="s">
        <v>109</v>
      </c>
      <c r="D19" s="4" t="s">
        <v>72</v>
      </c>
      <c r="E19" s="10"/>
      <c r="F19" s="10">
        <v>13</v>
      </c>
      <c r="G19" s="8">
        <v>0.8</v>
      </c>
      <c r="H19" s="24">
        <f t="shared" si="1"/>
        <v>10.4</v>
      </c>
    </row>
    <row r="20" spans="1:8" ht="15">
      <c r="A20" s="10">
        <f t="shared" si="0"/>
        <v>1.5000000000000004</v>
      </c>
      <c r="B20" s="4"/>
      <c r="C20" s="17" t="s">
        <v>110</v>
      </c>
      <c r="D20" s="4" t="s">
        <v>72</v>
      </c>
      <c r="E20" s="10"/>
      <c r="F20" s="10">
        <v>3</v>
      </c>
      <c r="G20" s="8">
        <v>10.2</v>
      </c>
      <c r="H20" s="24">
        <f t="shared" si="1"/>
        <v>30.599999999999998</v>
      </c>
    </row>
    <row r="21" spans="1:8" ht="15">
      <c r="A21" s="10">
        <f t="shared" si="0"/>
        <v>1.6000000000000005</v>
      </c>
      <c r="B21" s="4"/>
      <c r="C21" s="17" t="s">
        <v>50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4">
        <f t="shared" si="1"/>
        <v>1.5804479999999999</v>
      </c>
    </row>
    <row r="22" spans="1:8" s="14" customFormat="1" ht="46.5" customHeight="1">
      <c r="A22" s="3" t="s">
        <v>16</v>
      </c>
      <c r="B22" s="3" t="s">
        <v>115</v>
      </c>
      <c r="C22" s="5" t="s">
        <v>129</v>
      </c>
      <c r="D22" s="3" t="s">
        <v>70</v>
      </c>
      <c r="E22" s="12"/>
      <c r="F22" s="18">
        <v>24</v>
      </c>
      <c r="G22" s="12"/>
      <c r="H22" s="44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52</v>
      </c>
      <c r="C23" s="17" t="s">
        <v>114</v>
      </c>
      <c r="D23" s="4" t="s">
        <v>71</v>
      </c>
      <c r="E23" s="8">
        <v>0.12</v>
      </c>
      <c r="F23" s="10">
        <f>E23*F22</f>
        <v>2.88</v>
      </c>
      <c r="G23" s="8">
        <v>4.6</v>
      </c>
      <c r="H23" s="24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7" t="s">
        <v>116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4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7" t="s">
        <v>80</v>
      </c>
      <c r="D25" s="4" t="s">
        <v>70</v>
      </c>
      <c r="E25" s="9">
        <v>1.01</v>
      </c>
      <c r="F25" s="10">
        <f>E25*F22</f>
        <v>24.240000000000002</v>
      </c>
      <c r="G25" s="8">
        <v>2.5</v>
      </c>
      <c r="H25" s="24">
        <f t="shared" si="3"/>
        <v>60.60000000000001</v>
      </c>
    </row>
    <row r="26" spans="1:8" ht="15">
      <c r="A26" s="10">
        <f t="shared" si="2"/>
        <v>2.4000000000000004</v>
      </c>
      <c r="B26" s="4"/>
      <c r="C26" s="17" t="s">
        <v>81</v>
      </c>
      <c r="D26" s="4" t="s">
        <v>72</v>
      </c>
      <c r="E26" s="10"/>
      <c r="F26" s="10">
        <v>12</v>
      </c>
      <c r="G26" s="8">
        <v>0.6</v>
      </c>
      <c r="H26" s="24">
        <f t="shared" si="3"/>
        <v>7.199999999999999</v>
      </c>
    </row>
    <row r="27" spans="1:8" ht="15">
      <c r="A27" s="10">
        <f t="shared" si="2"/>
        <v>2.5000000000000004</v>
      </c>
      <c r="B27" s="4"/>
      <c r="C27" s="17" t="s">
        <v>82</v>
      </c>
      <c r="D27" s="4" t="s">
        <v>72</v>
      </c>
      <c r="E27" s="10"/>
      <c r="F27" s="10">
        <v>4</v>
      </c>
      <c r="G27" s="8">
        <v>8.5</v>
      </c>
      <c r="H27" s="24">
        <f t="shared" si="3"/>
        <v>34</v>
      </c>
    </row>
    <row r="28" spans="1:8" ht="15">
      <c r="A28" s="10">
        <f t="shared" si="2"/>
        <v>2.6000000000000005</v>
      </c>
      <c r="B28" s="4"/>
      <c r="C28" s="17" t="s">
        <v>50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4">
        <f t="shared" si="3"/>
        <v>1.2643584</v>
      </c>
    </row>
    <row r="29" spans="1:8" s="14" customFormat="1" ht="45" customHeight="1">
      <c r="A29" s="3" t="s">
        <v>17</v>
      </c>
      <c r="B29" s="3" t="s">
        <v>115</v>
      </c>
      <c r="C29" s="5" t="s">
        <v>103</v>
      </c>
      <c r="D29" s="3" t="s">
        <v>70</v>
      </c>
      <c r="E29" s="12"/>
      <c r="F29" s="18">
        <v>32</v>
      </c>
      <c r="G29" s="12"/>
      <c r="H29" s="44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52</v>
      </c>
      <c r="C30" s="17" t="s">
        <v>114</v>
      </c>
      <c r="D30" s="4" t="s">
        <v>71</v>
      </c>
      <c r="E30" s="8">
        <v>0.12</v>
      </c>
      <c r="F30" s="10">
        <f>E30*F29</f>
        <v>3.84</v>
      </c>
      <c r="G30" s="8">
        <v>4.6</v>
      </c>
      <c r="H30" s="24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7" t="s">
        <v>116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4">
        <f t="shared" si="5"/>
        <v>6.144</v>
      </c>
    </row>
    <row r="32" spans="1:8" ht="15">
      <c r="A32" s="10">
        <f t="shared" si="4"/>
        <v>3.3000000000000003</v>
      </c>
      <c r="B32" s="4"/>
      <c r="C32" s="17" t="s">
        <v>83</v>
      </c>
      <c r="D32" s="4" t="s">
        <v>70</v>
      </c>
      <c r="E32" s="9">
        <v>1.01</v>
      </c>
      <c r="F32" s="10">
        <f>E32*F29</f>
        <v>32.32</v>
      </c>
      <c r="G32" s="8">
        <v>1.7</v>
      </c>
      <c r="H32" s="24">
        <f t="shared" si="5"/>
        <v>54.943999999999996</v>
      </c>
    </row>
    <row r="33" spans="1:8" ht="15">
      <c r="A33" s="10">
        <f t="shared" si="4"/>
        <v>3.4000000000000004</v>
      </c>
      <c r="B33" s="4"/>
      <c r="C33" s="17" t="s">
        <v>84</v>
      </c>
      <c r="D33" s="4" t="s">
        <v>72</v>
      </c>
      <c r="E33" s="10"/>
      <c r="F33" s="10">
        <v>13</v>
      </c>
      <c r="G33" s="8">
        <v>0.4</v>
      </c>
      <c r="H33" s="24">
        <f t="shared" si="5"/>
        <v>5.2</v>
      </c>
    </row>
    <row r="34" spans="1:8" ht="15">
      <c r="A34" s="10">
        <f t="shared" si="4"/>
        <v>3.5000000000000004</v>
      </c>
      <c r="B34" s="4"/>
      <c r="C34" s="17" t="s">
        <v>85</v>
      </c>
      <c r="D34" s="4" t="s">
        <v>72</v>
      </c>
      <c r="E34" s="10"/>
      <c r="F34" s="10">
        <v>3</v>
      </c>
      <c r="G34" s="8">
        <v>6.8</v>
      </c>
      <c r="H34" s="24">
        <f t="shared" si="5"/>
        <v>20.4</v>
      </c>
    </row>
    <row r="35" spans="1:8" ht="15">
      <c r="A35" s="10">
        <f t="shared" si="4"/>
        <v>3.6000000000000005</v>
      </c>
      <c r="B35" s="4"/>
      <c r="C35" s="17" t="s">
        <v>50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4">
        <f t="shared" si="5"/>
        <v>1.6858111999999998</v>
      </c>
    </row>
    <row r="36" spans="1:8" s="14" customFormat="1" ht="45" customHeight="1">
      <c r="A36" s="3" t="s">
        <v>18</v>
      </c>
      <c r="B36" s="3" t="s">
        <v>154</v>
      </c>
      <c r="C36" s="5" t="s">
        <v>156</v>
      </c>
      <c r="D36" s="3" t="s">
        <v>26</v>
      </c>
      <c r="E36" s="12"/>
      <c r="F36" s="18">
        <v>1</v>
      </c>
      <c r="G36" s="12"/>
      <c r="H36" s="44">
        <f>H37++H38++H39++H40</f>
        <v>20.748</v>
      </c>
    </row>
    <row r="37" spans="1:8" ht="15">
      <c r="A37" s="10">
        <f>A36+0.1</f>
        <v>4.1</v>
      </c>
      <c r="B37" s="4"/>
      <c r="C37" s="17" t="s">
        <v>112</v>
      </c>
      <c r="D37" s="4" t="s">
        <v>71</v>
      </c>
      <c r="E37" s="8">
        <v>1.54</v>
      </c>
      <c r="F37" s="10">
        <f>E37*F36</f>
        <v>1.54</v>
      </c>
      <c r="G37" s="8">
        <v>4.6</v>
      </c>
      <c r="H37" s="24">
        <f>F37*G37</f>
        <v>7.084</v>
      </c>
    </row>
    <row r="38" spans="1:8" ht="15">
      <c r="A38" s="10">
        <f>A37+0.1</f>
        <v>4.199999999999999</v>
      </c>
      <c r="B38" s="4"/>
      <c r="C38" s="17" t="s">
        <v>64</v>
      </c>
      <c r="D38" s="4" t="s">
        <v>53</v>
      </c>
      <c r="E38" s="8">
        <v>0.03</v>
      </c>
      <c r="F38" s="9">
        <f>E38*F36</f>
        <v>0.03</v>
      </c>
      <c r="G38" s="8">
        <v>3.2</v>
      </c>
      <c r="H38" s="67">
        <f>F38*G38</f>
        <v>0.096</v>
      </c>
    </row>
    <row r="39" spans="1:8" ht="15">
      <c r="A39" s="10">
        <f>A38+0.1</f>
        <v>4.299999999999999</v>
      </c>
      <c r="B39" s="4"/>
      <c r="C39" s="17" t="s">
        <v>155</v>
      </c>
      <c r="D39" s="4" t="s">
        <v>70</v>
      </c>
      <c r="E39" s="9">
        <v>1</v>
      </c>
      <c r="F39" s="10">
        <f>E39*F36</f>
        <v>1</v>
      </c>
      <c r="G39" s="8">
        <v>12</v>
      </c>
      <c r="H39" s="24">
        <f>F39*G39</f>
        <v>12</v>
      </c>
    </row>
    <row r="40" spans="1:8" ht="15">
      <c r="A40" s="10">
        <f>A39+0.1</f>
        <v>4.399999999999999</v>
      </c>
      <c r="B40" s="4"/>
      <c r="C40" s="17" t="s">
        <v>50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4">
        <f>F40*G40</f>
        <v>1.568</v>
      </c>
    </row>
    <row r="41" spans="1:8" s="14" customFormat="1" ht="45" customHeight="1">
      <c r="A41" s="3" t="s">
        <v>19</v>
      </c>
      <c r="B41" s="3" t="s">
        <v>154</v>
      </c>
      <c r="C41" s="5" t="s">
        <v>157</v>
      </c>
      <c r="D41" s="3" t="s">
        <v>26</v>
      </c>
      <c r="E41" s="12"/>
      <c r="F41" s="18">
        <v>1</v>
      </c>
      <c r="G41" s="12"/>
      <c r="H41" s="44">
        <f>H42+H43+H44++H45</f>
        <v>38.748</v>
      </c>
    </row>
    <row r="42" spans="1:8" ht="15">
      <c r="A42" s="10">
        <f>A41+0.1</f>
        <v>5.1</v>
      </c>
      <c r="B42" s="4"/>
      <c r="C42" s="17" t="s">
        <v>112</v>
      </c>
      <c r="D42" s="4" t="s">
        <v>71</v>
      </c>
      <c r="E42" s="8">
        <v>1.54</v>
      </c>
      <c r="F42" s="10">
        <f>E42*F41</f>
        <v>1.54</v>
      </c>
      <c r="G42" s="8">
        <v>4.6</v>
      </c>
      <c r="H42" s="24">
        <f>F42*G42</f>
        <v>7.084</v>
      </c>
    </row>
    <row r="43" spans="1:8" ht="15">
      <c r="A43" s="10">
        <f>A42+0.1</f>
        <v>5.199999999999999</v>
      </c>
      <c r="B43" s="4"/>
      <c r="C43" s="17" t="s">
        <v>64</v>
      </c>
      <c r="D43" s="4" t="s">
        <v>53</v>
      </c>
      <c r="E43" s="8">
        <v>0.03</v>
      </c>
      <c r="F43" s="9">
        <f>E43*F41</f>
        <v>0.03</v>
      </c>
      <c r="G43" s="8">
        <v>3.2</v>
      </c>
      <c r="H43" s="67">
        <f>F43*G43</f>
        <v>0.096</v>
      </c>
    </row>
    <row r="44" spans="1:8" ht="15">
      <c r="A44" s="10">
        <f>A43+0.1</f>
        <v>5.299999999999999</v>
      </c>
      <c r="B44" s="4"/>
      <c r="C44" s="17" t="s">
        <v>157</v>
      </c>
      <c r="D44" s="4" t="s">
        <v>70</v>
      </c>
      <c r="E44" s="9">
        <v>1</v>
      </c>
      <c r="F44" s="10">
        <f>E44*F41</f>
        <v>1</v>
      </c>
      <c r="G44" s="8">
        <v>30</v>
      </c>
      <c r="H44" s="24">
        <f>F44*G44</f>
        <v>30</v>
      </c>
    </row>
    <row r="45" spans="1:8" ht="15">
      <c r="A45" s="10">
        <f>A44+0.1</f>
        <v>5.399999999999999</v>
      </c>
      <c r="B45" s="4"/>
      <c r="C45" s="17" t="s">
        <v>50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4">
        <f>F45*G45</f>
        <v>1.568</v>
      </c>
    </row>
    <row r="46" spans="1:8" s="14" customFormat="1" ht="42" customHeight="1">
      <c r="A46" s="3" t="s">
        <v>20</v>
      </c>
      <c r="B46" s="3" t="s">
        <v>154</v>
      </c>
      <c r="C46" s="5" t="s">
        <v>119</v>
      </c>
      <c r="D46" s="3" t="s">
        <v>26</v>
      </c>
      <c r="E46" s="12"/>
      <c r="F46" s="18">
        <v>1</v>
      </c>
      <c r="G46" s="12"/>
      <c r="H46" s="44">
        <f>H47+H48++H49++H50</f>
        <v>20.748</v>
      </c>
    </row>
    <row r="47" spans="1:8" ht="15">
      <c r="A47" s="10">
        <f>A46+0.1</f>
        <v>6.1</v>
      </c>
      <c r="B47" s="4"/>
      <c r="C47" s="17" t="s">
        <v>112</v>
      </c>
      <c r="D47" s="4" t="s">
        <v>71</v>
      </c>
      <c r="E47" s="8">
        <v>1.54</v>
      </c>
      <c r="F47" s="10">
        <f>E47*F46</f>
        <v>1.54</v>
      </c>
      <c r="G47" s="8">
        <v>4.6</v>
      </c>
      <c r="H47" s="24">
        <f>F47*G47</f>
        <v>7.084</v>
      </c>
    </row>
    <row r="48" spans="1:8" ht="15">
      <c r="A48" s="10">
        <f>A47+0.1</f>
        <v>6.199999999999999</v>
      </c>
      <c r="B48" s="4"/>
      <c r="C48" s="17" t="s">
        <v>64</v>
      </c>
      <c r="D48" s="4" t="s">
        <v>53</v>
      </c>
      <c r="E48" s="8">
        <v>0.03</v>
      </c>
      <c r="F48" s="9">
        <f>E48*F46</f>
        <v>0.03</v>
      </c>
      <c r="G48" s="8">
        <v>3.2</v>
      </c>
      <c r="H48" s="67">
        <f>F48*G48</f>
        <v>0.096</v>
      </c>
    </row>
    <row r="49" spans="1:8" ht="15">
      <c r="A49" s="10">
        <f>A48+0.1</f>
        <v>6.299999999999999</v>
      </c>
      <c r="B49" s="4"/>
      <c r="C49" s="17" t="s">
        <v>119</v>
      </c>
      <c r="D49" s="4" t="s">
        <v>70</v>
      </c>
      <c r="E49" s="9">
        <v>1</v>
      </c>
      <c r="F49" s="10">
        <f>E49*F46</f>
        <v>1</v>
      </c>
      <c r="G49" s="8">
        <v>12</v>
      </c>
      <c r="H49" s="24">
        <f>F49*G49</f>
        <v>12</v>
      </c>
    </row>
    <row r="50" spans="1:8" ht="15">
      <c r="A50" s="10">
        <f>A49+0.1</f>
        <v>6.399999999999999</v>
      </c>
      <c r="B50" s="4"/>
      <c r="C50" s="17" t="s">
        <v>50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4">
        <f>F50*G50</f>
        <v>1.568</v>
      </c>
    </row>
    <row r="51" spans="1:9" s="14" customFormat="1" ht="40.5">
      <c r="A51" s="3" t="s">
        <v>8</v>
      </c>
      <c r="B51" s="3" t="s">
        <v>86</v>
      </c>
      <c r="C51" s="5" t="s">
        <v>87</v>
      </c>
      <c r="D51" s="3" t="s">
        <v>70</v>
      </c>
      <c r="E51" s="12"/>
      <c r="F51" s="18">
        <v>86</v>
      </c>
      <c r="G51" s="12"/>
      <c r="H51" s="44">
        <f>H52+H53</f>
        <v>35.514559999999996</v>
      </c>
      <c r="I51" s="43"/>
    </row>
    <row r="52" spans="1:8" ht="18" customHeight="1">
      <c r="A52" s="10">
        <f>A51+0.1</f>
        <v>7.1</v>
      </c>
      <c r="B52" s="4"/>
      <c r="C52" s="17" t="s">
        <v>111</v>
      </c>
      <c r="D52" s="4" t="s">
        <v>71</v>
      </c>
      <c r="E52" s="8">
        <v>0.06</v>
      </c>
      <c r="F52" s="10">
        <f>E52*F51</f>
        <v>5.16</v>
      </c>
      <c r="G52" s="8">
        <v>4.6</v>
      </c>
      <c r="H52" s="24">
        <f>F52*G52</f>
        <v>23.735999999999997</v>
      </c>
    </row>
    <row r="53" spans="1:8" ht="13.5" customHeight="1">
      <c r="A53" s="10">
        <f>A52+0.1</f>
        <v>7.199999999999999</v>
      </c>
      <c r="B53" s="4"/>
      <c r="C53" s="17" t="s">
        <v>50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4">
        <f>F53*G53</f>
        <v>11.778559999999999</v>
      </c>
    </row>
    <row r="54" spans="1:8" s="14" customFormat="1" ht="51.75" customHeight="1">
      <c r="A54" s="3" t="s">
        <v>9</v>
      </c>
      <c r="B54" s="3" t="s">
        <v>117</v>
      </c>
      <c r="C54" s="5" t="s">
        <v>160</v>
      </c>
      <c r="D54" s="3" t="s">
        <v>92</v>
      </c>
      <c r="E54" s="12"/>
      <c r="F54" s="18">
        <v>1</v>
      </c>
      <c r="G54" s="12"/>
      <c r="H54" s="44">
        <f>H55+H56++H57++H58++H59</f>
        <v>566.3100000000001</v>
      </c>
    </row>
    <row r="55" spans="1:8" ht="13.5">
      <c r="A55" s="10">
        <f>A54+0.1</f>
        <v>8.1</v>
      </c>
      <c r="B55" s="4"/>
      <c r="C55" s="42" t="s">
        <v>118</v>
      </c>
      <c r="D55" s="4" t="s">
        <v>71</v>
      </c>
      <c r="E55" s="8">
        <v>19.09</v>
      </c>
      <c r="F55" s="10">
        <f>E55*F54</f>
        <v>19.09</v>
      </c>
      <c r="G55" s="8">
        <v>4.6</v>
      </c>
      <c r="H55" s="24">
        <f>F55*G55</f>
        <v>87.814</v>
      </c>
    </row>
    <row r="56" spans="1:8" ht="15" customHeight="1">
      <c r="A56" s="10">
        <f>A55+0.1</f>
        <v>8.2</v>
      </c>
      <c r="B56" s="4"/>
      <c r="C56" s="42" t="s">
        <v>105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4">
        <f>F56*G56</f>
        <v>1.4400000000000002</v>
      </c>
    </row>
    <row r="57" spans="1:8" ht="13.5">
      <c r="A57" s="10">
        <f>A56+0.1</f>
        <v>8.299999999999999</v>
      </c>
      <c r="B57" s="4"/>
      <c r="C57" s="25" t="s">
        <v>158</v>
      </c>
      <c r="D57" s="4" t="s">
        <v>55</v>
      </c>
      <c r="E57" s="10">
        <v>1</v>
      </c>
      <c r="F57" s="10">
        <f>E57*F54</f>
        <v>1</v>
      </c>
      <c r="G57" s="8">
        <v>430</v>
      </c>
      <c r="H57" s="24">
        <f>F57*G57</f>
        <v>430</v>
      </c>
    </row>
    <row r="58" spans="1:8" ht="13.5">
      <c r="A58" s="10">
        <f>A57+0.1</f>
        <v>8.399999999999999</v>
      </c>
      <c r="B58" s="4"/>
      <c r="C58" s="25" t="s">
        <v>159</v>
      </c>
      <c r="D58" s="4" t="s">
        <v>26</v>
      </c>
      <c r="E58" s="10"/>
      <c r="F58" s="10">
        <v>1</v>
      </c>
      <c r="G58" s="8">
        <v>42</v>
      </c>
      <c r="H58" s="24">
        <f>F58*G58</f>
        <v>42</v>
      </c>
    </row>
    <row r="59" spans="1:8" ht="15.75" customHeight="1">
      <c r="A59" s="10">
        <f>A58+0.1</f>
        <v>8.499999999999998</v>
      </c>
      <c r="B59" s="4"/>
      <c r="C59" s="42" t="s">
        <v>50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4">
        <f>F59*G59</f>
        <v>5.056000000000001</v>
      </c>
    </row>
    <row r="60" spans="1:8" s="14" customFormat="1" ht="52.5" customHeight="1">
      <c r="A60" s="3" t="s">
        <v>10</v>
      </c>
      <c r="B60" s="3" t="s">
        <v>41</v>
      </c>
      <c r="C60" s="5" t="s">
        <v>95</v>
      </c>
      <c r="D60" s="3" t="s">
        <v>26</v>
      </c>
      <c r="E60" s="18"/>
      <c r="F60" s="18">
        <v>10</v>
      </c>
      <c r="G60" s="18"/>
      <c r="H60" s="44">
        <f>H61+H62</f>
        <v>49.67999999999999</v>
      </c>
    </row>
    <row r="61" spans="1:8" ht="14.25" customHeight="1">
      <c r="A61" s="10">
        <f>A60+0.1</f>
        <v>9.1</v>
      </c>
      <c r="B61" s="4"/>
      <c r="C61" s="17" t="s">
        <v>58</v>
      </c>
      <c r="D61" s="4" t="s">
        <v>49</v>
      </c>
      <c r="E61" s="9">
        <v>0.76</v>
      </c>
      <c r="F61" s="10">
        <f>E61*F60</f>
        <v>7.6</v>
      </c>
      <c r="G61" s="8">
        <v>4.6</v>
      </c>
      <c r="H61" s="24">
        <f>F61*G61</f>
        <v>34.959999999999994</v>
      </c>
    </row>
    <row r="62" spans="1:8" ht="14.25" customHeight="1">
      <c r="A62" s="10">
        <f>A61+0.1</f>
        <v>9.2</v>
      </c>
      <c r="B62" s="4"/>
      <c r="C62" s="17" t="s">
        <v>59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4">
        <f>F62*G62</f>
        <v>14.720000000000002</v>
      </c>
    </row>
    <row r="63" spans="1:8" ht="16.5" customHeight="1">
      <c r="A63" s="4"/>
      <c r="B63" s="4"/>
      <c r="C63" s="38" t="s">
        <v>88</v>
      </c>
      <c r="D63" s="4"/>
      <c r="E63" s="8"/>
      <c r="F63" s="10"/>
      <c r="G63" s="8"/>
      <c r="H63" s="24"/>
    </row>
    <row r="64" spans="1:8" s="14" customFormat="1" ht="45" customHeight="1">
      <c r="A64" s="3" t="s">
        <v>11</v>
      </c>
      <c r="B64" s="3" t="s">
        <v>89</v>
      </c>
      <c r="C64" s="5" t="s">
        <v>90</v>
      </c>
      <c r="D64" s="3" t="s">
        <v>70</v>
      </c>
      <c r="E64" s="12"/>
      <c r="F64" s="18">
        <v>22</v>
      </c>
      <c r="G64" s="12"/>
      <c r="H64" s="44">
        <f>H65+H66++H67++H68++H69</f>
        <v>264.7176</v>
      </c>
    </row>
    <row r="65" spans="1:8" ht="17.25" customHeight="1">
      <c r="A65" s="10">
        <f>A64+0.1</f>
        <v>10.1</v>
      </c>
      <c r="B65" s="4"/>
      <c r="C65" s="17" t="s">
        <v>100</v>
      </c>
      <c r="D65" s="4" t="s">
        <v>71</v>
      </c>
      <c r="E65" s="8">
        <v>0.67</v>
      </c>
      <c r="F65" s="10">
        <f>E65*F64</f>
        <v>14.74</v>
      </c>
      <c r="G65" s="8">
        <v>4.6</v>
      </c>
      <c r="H65" s="24">
        <f>F65*G65</f>
        <v>67.804</v>
      </c>
    </row>
    <row r="66" spans="1:8" ht="15">
      <c r="A66" s="10">
        <f>A65+0.1</f>
        <v>10.2</v>
      </c>
      <c r="B66" s="4"/>
      <c r="C66" s="17" t="s">
        <v>101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4">
        <f>F66*G66</f>
        <v>0.0704</v>
      </c>
    </row>
    <row r="67" spans="1:8" ht="15">
      <c r="A67" s="10">
        <f>A66+0.1</f>
        <v>10.299999999999999</v>
      </c>
      <c r="B67" s="4"/>
      <c r="C67" s="17" t="s">
        <v>113</v>
      </c>
      <c r="D67" s="4" t="s">
        <v>54</v>
      </c>
      <c r="E67" s="10">
        <v>1</v>
      </c>
      <c r="F67" s="10">
        <f>E67*F64</f>
        <v>22</v>
      </c>
      <c r="G67" s="8">
        <v>5.1</v>
      </c>
      <c r="H67" s="24">
        <f>F67*G67</f>
        <v>112.19999999999999</v>
      </c>
    </row>
    <row r="68" spans="1:8" ht="15">
      <c r="A68" s="10">
        <f>A67+0.1</f>
        <v>10.399999999999999</v>
      </c>
      <c r="B68" s="4"/>
      <c r="C68" s="17" t="s">
        <v>91</v>
      </c>
      <c r="D68" s="4" t="s">
        <v>72</v>
      </c>
      <c r="E68" s="8"/>
      <c r="F68" s="10">
        <v>14</v>
      </c>
      <c r="G68" s="8">
        <v>5</v>
      </c>
      <c r="H68" s="24">
        <f>F68*G68</f>
        <v>70</v>
      </c>
    </row>
    <row r="69" spans="1:8" ht="15">
      <c r="A69" s="10">
        <f>A68+0.1</f>
        <v>10.499999999999998</v>
      </c>
      <c r="B69" s="3"/>
      <c r="C69" s="17" t="s">
        <v>50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4">
        <f>F69*G69</f>
        <v>14.6432</v>
      </c>
    </row>
    <row r="70" spans="1:8" s="14" customFormat="1" ht="45" customHeight="1">
      <c r="A70" s="3" t="s">
        <v>65</v>
      </c>
      <c r="B70" s="3" t="s">
        <v>73</v>
      </c>
      <c r="C70" s="5" t="s">
        <v>74</v>
      </c>
      <c r="D70" s="3" t="s">
        <v>70</v>
      </c>
      <c r="E70" s="12"/>
      <c r="F70" s="18">
        <v>20</v>
      </c>
      <c r="G70" s="12"/>
      <c r="H70" s="44">
        <f>H71+H72++H73+H74+H75</f>
        <v>224.448</v>
      </c>
    </row>
    <row r="71" spans="1:8" ht="15">
      <c r="A71" s="10">
        <f>A70+0.1</f>
        <v>11.1</v>
      </c>
      <c r="B71" s="4"/>
      <c r="C71" s="17" t="s">
        <v>75</v>
      </c>
      <c r="D71" s="4" t="s">
        <v>71</v>
      </c>
      <c r="E71" s="8">
        <v>0.7</v>
      </c>
      <c r="F71" s="10">
        <f>E71*F70</f>
        <v>14</v>
      </c>
      <c r="G71" s="8">
        <v>4.6</v>
      </c>
      <c r="H71" s="24">
        <f>F71*G71</f>
        <v>64.39999999999999</v>
      </c>
    </row>
    <row r="72" spans="1:8" ht="15">
      <c r="A72" s="10">
        <f>A71+0.1</f>
        <v>11.2</v>
      </c>
      <c r="B72" s="4"/>
      <c r="C72" s="17" t="s">
        <v>76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4">
        <f>F72*G72</f>
        <v>0.064</v>
      </c>
    </row>
    <row r="73" spans="1:8" ht="16.5" customHeight="1">
      <c r="A73" s="10">
        <f>A72+0.1</f>
        <v>11.299999999999999</v>
      </c>
      <c r="B73" s="4"/>
      <c r="C73" s="17" t="s">
        <v>77</v>
      </c>
      <c r="D73" s="4" t="s">
        <v>54</v>
      </c>
      <c r="E73" s="10">
        <v>1</v>
      </c>
      <c r="F73" s="10">
        <f>E73*F70</f>
        <v>20</v>
      </c>
      <c r="G73" s="8">
        <v>4</v>
      </c>
      <c r="H73" s="24">
        <f>F73*G73</f>
        <v>80</v>
      </c>
    </row>
    <row r="74" spans="1:8" ht="15">
      <c r="A74" s="10">
        <f>A73+0.1</f>
        <v>11.399999999999999</v>
      </c>
      <c r="B74" s="4"/>
      <c r="C74" s="17" t="s">
        <v>78</v>
      </c>
      <c r="D74" s="4" t="s">
        <v>72</v>
      </c>
      <c r="E74" s="8"/>
      <c r="F74" s="10">
        <v>20</v>
      </c>
      <c r="G74" s="8">
        <v>3.5</v>
      </c>
      <c r="H74" s="24">
        <f>F74*G74</f>
        <v>70</v>
      </c>
    </row>
    <row r="75" spans="1:8" ht="15">
      <c r="A75" s="10">
        <f>A74+0.1</f>
        <v>11.499999999999998</v>
      </c>
      <c r="B75" s="4"/>
      <c r="C75" s="17" t="s">
        <v>50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4">
        <f>F75*G75</f>
        <v>9.984000000000002</v>
      </c>
    </row>
    <row r="76" spans="1:8" s="14" customFormat="1" ht="48" customHeight="1">
      <c r="A76" s="3" t="s">
        <v>28</v>
      </c>
      <c r="B76" s="3" t="s">
        <v>122</v>
      </c>
      <c r="C76" s="5" t="s">
        <v>161</v>
      </c>
      <c r="D76" s="3" t="s">
        <v>92</v>
      </c>
      <c r="E76" s="12"/>
      <c r="F76" s="18">
        <v>4</v>
      </c>
      <c r="G76" s="12"/>
      <c r="H76" s="44">
        <f>H77++H78++H79++H80</f>
        <v>537.2479999999999</v>
      </c>
    </row>
    <row r="77" spans="1:8" ht="15">
      <c r="A77" s="10">
        <f>A76+0.1</f>
        <v>12.1</v>
      </c>
      <c r="B77" s="4"/>
      <c r="C77" s="17" t="s">
        <v>120</v>
      </c>
      <c r="D77" s="4" t="s">
        <v>71</v>
      </c>
      <c r="E77" s="8">
        <v>4.2</v>
      </c>
      <c r="F77" s="10">
        <f>E77*F76</f>
        <v>16.8</v>
      </c>
      <c r="G77" s="8">
        <v>4.6</v>
      </c>
      <c r="H77" s="24">
        <f>F77*G77</f>
        <v>77.28</v>
      </c>
    </row>
    <row r="78" spans="1:8" ht="15">
      <c r="A78" s="10">
        <f>A77+0.1</f>
        <v>12.2</v>
      </c>
      <c r="B78" s="4"/>
      <c r="C78" s="17" t="s">
        <v>121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4">
        <f>F78*G78</f>
        <v>4.096</v>
      </c>
    </row>
    <row r="79" spans="1:8" ht="15">
      <c r="A79" s="10">
        <f>A78+0.1</f>
        <v>12.299999999999999</v>
      </c>
      <c r="B79" s="4"/>
      <c r="C79" s="17" t="s">
        <v>162</v>
      </c>
      <c r="D79" s="4" t="s">
        <v>55</v>
      </c>
      <c r="E79" s="8">
        <v>1</v>
      </c>
      <c r="F79" s="10">
        <f>E79*F76</f>
        <v>4</v>
      </c>
      <c r="G79" s="10">
        <v>110</v>
      </c>
      <c r="H79" s="24">
        <f>F79*G79</f>
        <v>440</v>
      </c>
    </row>
    <row r="80" spans="1:8" ht="15">
      <c r="A80" s="10">
        <f>A79+0.1</f>
        <v>12.399999999999999</v>
      </c>
      <c r="B80" s="4"/>
      <c r="C80" s="17" t="s">
        <v>50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4">
        <f>F80*G80</f>
        <v>15.872</v>
      </c>
    </row>
    <row r="81" spans="1:8" s="14" customFormat="1" ht="52.5" customHeight="1">
      <c r="A81" s="3" t="s">
        <v>29</v>
      </c>
      <c r="B81" s="3" t="s">
        <v>123</v>
      </c>
      <c r="C81" s="5" t="s">
        <v>163</v>
      </c>
      <c r="D81" s="3" t="s">
        <v>92</v>
      </c>
      <c r="E81" s="12"/>
      <c r="F81" s="18">
        <v>4</v>
      </c>
      <c r="G81" s="12"/>
      <c r="H81" s="44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7" t="s">
        <v>124</v>
      </c>
      <c r="D82" s="4" t="s">
        <v>71</v>
      </c>
      <c r="E82" s="8">
        <v>7.88</v>
      </c>
      <c r="F82" s="10">
        <f>E82*F81</f>
        <v>31.52</v>
      </c>
      <c r="G82" s="8">
        <v>4.6</v>
      </c>
      <c r="H82" s="24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7" t="s">
        <v>125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4">
        <f t="shared" si="7"/>
        <v>0.512</v>
      </c>
    </row>
    <row r="84" spans="1:8" ht="15" customHeight="1">
      <c r="A84" s="10">
        <f t="shared" si="6"/>
        <v>13.299999999999999</v>
      </c>
      <c r="B84" s="4"/>
      <c r="C84" s="17" t="s">
        <v>164</v>
      </c>
      <c r="D84" s="4" t="s">
        <v>55</v>
      </c>
      <c r="E84" s="8">
        <v>1</v>
      </c>
      <c r="F84" s="10">
        <f>E84*F81</f>
        <v>4</v>
      </c>
      <c r="G84" s="8">
        <v>110</v>
      </c>
      <c r="H84" s="24">
        <f t="shared" si="7"/>
        <v>440</v>
      </c>
    </row>
    <row r="85" spans="1:8" ht="15" customHeight="1">
      <c r="A85" s="10">
        <f t="shared" si="6"/>
        <v>13.399999999999999</v>
      </c>
      <c r="B85" s="4"/>
      <c r="C85" s="17" t="s">
        <v>104</v>
      </c>
      <c r="D85" s="4" t="s">
        <v>26</v>
      </c>
      <c r="E85" s="8">
        <v>1</v>
      </c>
      <c r="F85" s="10">
        <f>E85*F81</f>
        <v>4</v>
      </c>
      <c r="G85" s="8">
        <v>25</v>
      </c>
      <c r="H85" s="24">
        <f>F85*G85</f>
        <v>100</v>
      </c>
    </row>
    <row r="86" spans="1:8" ht="15" customHeight="1">
      <c r="A86" s="10">
        <f t="shared" si="6"/>
        <v>13.499999999999998</v>
      </c>
      <c r="B86" s="4"/>
      <c r="C86" s="17" t="s">
        <v>93</v>
      </c>
      <c r="D86" s="4" t="s">
        <v>26</v>
      </c>
      <c r="E86" s="8">
        <v>2</v>
      </c>
      <c r="F86" s="10">
        <f>E86*F81</f>
        <v>8</v>
      </c>
      <c r="G86" s="8">
        <v>9</v>
      </c>
      <c r="H86" s="24">
        <f t="shared" si="7"/>
        <v>72</v>
      </c>
    </row>
    <row r="87" spans="1:8" ht="15">
      <c r="A87" s="10">
        <f t="shared" si="6"/>
        <v>13.599999999999998</v>
      </c>
      <c r="B87" s="4"/>
      <c r="C87" s="17" t="s">
        <v>50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4">
        <f t="shared" si="7"/>
        <v>4.736</v>
      </c>
    </row>
    <row r="88" spans="1:8" s="14" customFormat="1" ht="45" customHeight="1">
      <c r="A88" s="3" t="s">
        <v>30</v>
      </c>
      <c r="B88" s="3" t="s">
        <v>122</v>
      </c>
      <c r="C88" s="5" t="s">
        <v>165</v>
      </c>
      <c r="D88" s="3" t="s">
        <v>92</v>
      </c>
      <c r="E88" s="12"/>
      <c r="F88" s="18">
        <v>1</v>
      </c>
      <c r="G88" s="12"/>
      <c r="H88" s="44">
        <f>H89++H90++H91++H92</f>
        <v>154.31199999999998</v>
      </c>
    </row>
    <row r="89" spans="1:8" ht="15">
      <c r="A89" s="10">
        <f>A88+0.1</f>
        <v>14.1</v>
      </c>
      <c r="B89" s="4"/>
      <c r="C89" s="17" t="s">
        <v>120</v>
      </c>
      <c r="D89" s="4" t="s">
        <v>71</v>
      </c>
      <c r="E89" s="8">
        <v>4.2</v>
      </c>
      <c r="F89" s="10">
        <f>E89*F88</f>
        <v>4.2</v>
      </c>
      <c r="G89" s="8">
        <v>4.6</v>
      </c>
      <c r="H89" s="24">
        <f>F89*G89</f>
        <v>19.32</v>
      </c>
    </row>
    <row r="90" spans="1:8" ht="15">
      <c r="A90" s="10">
        <f>A89+0.1</f>
        <v>14.2</v>
      </c>
      <c r="B90" s="4"/>
      <c r="C90" s="17" t="s">
        <v>121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4">
        <f>F90*G90</f>
        <v>1.024</v>
      </c>
    </row>
    <row r="91" spans="1:8" ht="15">
      <c r="A91" s="10">
        <f>A90+0.1</f>
        <v>14.299999999999999</v>
      </c>
      <c r="B91" s="4"/>
      <c r="C91" s="17" t="s">
        <v>141</v>
      </c>
      <c r="D91" s="4" t="s">
        <v>55</v>
      </c>
      <c r="E91" s="8">
        <v>1</v>
      </c>
      <c r="F91" s="10">
        <f>E91*F88</f>
        <v>1</v>
      </c>
      <c r="G91" s="10">
        <v>130</v>
      </c>
      <c r="H91" s="24">
        <f>F91*G91</f>
        <v>130</v>
      </c>
    </row>
    <row r="92" spans="1:8" ht="15">
      <c r="A92" s="10">
        <f>A91+0.1</f>
        <v>14.399999999999999</v>
      </c>
      <c r="B92" s="4"/>
      <c r="C92" s="17" t="s">
        <v>50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4">
        <f>F92*G92</f>
        <v>3.968</v>
      </c>
    </row>
    <row r="93" spans="1:8" s="14" customFormat="1" ht="45.75" customHeight="1">
      <c r="A93" s="3" t="s">
        <v>66</v>
      </c>
      <c r="B93" s="3" t="s">
        <v>123</v>
      </c>
      <c r="C93" s="5" t="s">
        <v>166</v>
      </c>
      <c r="D93" s="3" t="s">
        <v>92</v>
      </c>
      <c r="E93" s="12"/>
      <c r="F93" s="18">
        <v>2</v>
      </c>
      <c r="G93" s="12"/>
      <c r="H93" s="44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7" t="s">
        <v>124</v>
      </c>
      <c r="D94" s="4" t="s">
        <v>71</v>
      </c>
      <c r="E94" s="8">
        <v>7.88</v>
      </c>
      <c r="F94" s="10">
        <f>E94*F93</f>
        <v>15.76</v>
      </c>
      <c r="G94" s="8">
        <v>4.6</v>
      </c>
      <c r="H94" s="24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7" t="s">
        <v>125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4">
        <f t="shared" si="9"/>
        <v>0.256</v>
      </c>
    </row>
    <row r="96" spans="1:8" ht="15" customHeight="1">
      <c r="A96" s="10">
        <f t="shared" si="8"/>
        <v>15.299999999999999</v>
      </c>
      <c r="B96" s="4"/>
      <c r="C96" s="17" t="s">
        <v>168</v>
      </c>
      <c r="D96" s="4" t="s">
        <v>55</v>
      </c>
      <c r="E96" s="8">
        <v>1</v>
      </c>
      <c r="F96" s="10">
        <f>E96*F93</f>
        <v>2</v>
      </c>
      <c r="G96" s="8">
        <v>120</v>
      </c>
      <c r="H96" s="24">
        <f t="shared" si="9"/>
        <v>240</v>
      </c>
    </row>
    <row r="97" spans="1:8" ht="15" customHeight="1">
      <c r="A97" s="10">
        <f t="shared" si="8"/>
        <v>15.399999999999999</v>
      </c>
      <c r="B97" s="4"/>
      <c r="C97" s="17" t="s">
        <v>104</v>
      </c>
      <c r="D97" s="4" t="s">
        <v>26</v>
      </c>
      <c r="E97" s="8">
        <v>1</v>
      </c>
      <c r="F97" s="10">
        <f>E97*F93</f>
        <v>2</v>
      </c>
      <c r="G97" s="8">
        <v>25</v>
      </c>
      <c r="H97" s="24">
        <f t="shared" si="9"/>
        <v>50</v>
      </c>
    </row>
    <row r="98" spans="1:8" ht="15" customHeight="1">
      <c r="A98" s="10">
        <f t="shared" si="8"/>
        <v>15.499999999999998</v>
      </c>
      <c r="B98" s="4"/>
      <c r="C98" s="17" t="s">
        <v>93</v>
      </c>
      <c r="D98" s="4" t="s">
        <v>26</v>
      </c>
      <c r="E98" s="8">
        <v>2</v>
      </c>
      <c r="F98" s="10">
        <f>E98*F93</f>
        <v>4</v>
      </c>
      <c r="G98" s="8">
        <v>9</v>
      </c>
      <c r="H98" s="24">
        <f t="shared" si="9"/>
        <v>36</v>
      </c>
    </row>
    <row r="99" spans="1:8" ht="15">
      <c r="A99" s="10">
        <f t="shared" si="8"/>
        <v>15.599999999999998</v>
      </c>
      <c r="B99" s="4"/>
      <c r="C99" s="17" t="s">
        <v>50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4">
        <f t="shared" si="9"/>
        <v>2.368</v>
      </c>
    </row>
    <row r="100" spans="1:8" s="14" customFormat="1" ht="47.25" customHeight="1">
      <c r="A100" s="3" t="s">
        <v>34</v>
      </c>
      <c r="B100" s="3" t="s">
        <v>123</v>
      </c>
      <c r="C100" s="5" t="s">
        <v>167</v>
      </c>
      <c r="D100" s="3" t="s">
        <v>92</v>
      </c>
      <c r="E100" s="12"/>
      <c r="F100" s="18">
        <v>1</v>
      </c>
      <c r="G100" s="12"/>
      <c r="H100" s="44">
        <f>H101+H102++H103++H104++H105</f>
        <v>152.56</v>
      </c>
    </row>
    <row r="101" spans="1:8" ht="15">
      <c r="A101" s="10">
        <f>A100+0.1</f>
        <v>16.1</v>
      </c>
      <c r="B101" s="4"/>
      <c r="C101" s="17" t="s">
        <v>124</v>
      </c>
      <c r="D101" s="4" t="s">
        <v>71</v>
      </c>
      <c r="E101" s="8">
        <v>7.88</v>
      </c>
      <c r="F101" s="10">
        <f>E101*F100</f>
        <v>7.88</v>
      </c>
      <c r="G101" s="8">
        <v>4.6</v>
      </c>
      <c r="H101" s="24">
        <f>F101*G101</f>
        <v>36.248</v>
      </c>
    </row>
    <row r="102" spans="1:8" ht="15.75" customHeight="1">
      <c r="A102" s="10">
        <f>A101+0.1</f>
        <v>16.200000000000003</v>
      </c>
      <c r="B102" s="4"/>
      <c r="C102" s="17" t="s">
        <v>125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4">
        <f>F102*G102</f>
        <v>0.128</v>
      </c>
    </row>
    <row r="103" spans="1:8" ht="15" customHeight="1">
      <c r="A103" s="10">
        <f>A102+0.1</f>
        <v>16.300000000000004</v>
      </c>
      <c r="B103" s="4"/>
      <c r="C103" s="17" t="s">
        <v>167</v>
      </c>
      <c r="D103" s="4" t="s">
        <v>55</v>
      </c>
      <c r="E103" s="8">
        <v>1</v>
      </c>
      <c r="F103" s="10">
        <f>E103*F100</f>
        <v>1</v>
      </c>
      <c r="G103" s="8">
        <v>90</v>
      </c>
      <c r="H103" s="24">
        <f>F103*G103</f>
        <v>90</v>
      </c>
    </row>
    <row r="104" spans="1:8" ht="15" customHeight="1">
      <c r="A104" s="10">
        <f>A103+0.1</f>
        <v>16.400000000000006</v>
      </c>
      <c r="B104" s="4"/>
      <c r="C104" s="17" t="s">
        <v>104</v>
      </c>
      <c r="D104" s="4" t="s">
        <v>26</v>
      </c>
      <c r="E104" s="8">
        <v>1</v>
      </c>
      <c r="F104" s="10">
        <f>E104*F100</f>
        <v>1</v>
      </c>
      <c r="G104" s="8">
        <v>25</v>
      </c>
      <c r="H104" s="24">
        <f>F104*G104</f>
        <v>25</v>
      </c>
    </row>
    <row r="105" spans="1:8" ht="15">
      <c r="A105" s="10">
        <f>A104+0.1</f>
        <v>16.500000000000007</v>
      </c>
      <c r="B105" s="4"/>
      <c r="C105" s="17" t="s">
        <v>50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4">
        <f>F105*G105</f>
        <v>1.184</v>
      </c>
    </row>
    <row r="106" spans="1:8" s="14" customFormat="1" ht="48" customHeight="1">
      <c r="A106" s="3" t="s">
        <v>35</v>
      </c>
      <c r="B106" s="3" t="s">
        <v>94</v>
      </c>
      <c r="C106" s="5" t="s">
        <v>126</v>
      </c>
      <c r="D106" s="3" t="s">
        <v>72</v>
      </c>
      <c r="E106" s="12"/>
      <c r="F106" s="18">
        <v>7</v>
      </c>
      <c r="G106" s="12"/>
      <c r="H106" s="44">
        <f>H107+H108+H109+H110</f>
        <v>125.013</v>
      </c>
    </row>
    <row r="107" spans="1:8" ht="15">
      <c r="A107" s="10">
        <f>A106+0.1</f>
        <v>17.1</v>
      </c>
      <c r="B107" s="4"/>
      <c r="C107" s="17" t="s">
        <v>102</v>
      </c>
      <c r="D107" s="4" t="s">
        <v>71</v>
      </c>
      <c r="E107" s="8">
        <v>0.529</v>
      </c>
      <c r="F107" s="10">
        <f>E107*F106</f>
        <v>3.7030000000000003</v>
      </c>
      <c r="G107" s="8">
        <v>4.6</v>
      </c>
      <c r="H107" s="24">
        <f>F107*G107</f>
        <v>17.0338</v>
      </c>
    </row>
    <row r="108" spans="1:8" ht="15">
      <c r="A108" s="10">
        <f>A107+0.1</f>
        <v>17.200000000000003</v>
      </c>
      <c r="B108" s="4"/>
      <c r="C108" s="17" t="s">
        <v>68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4">
        <f>F108*G108</f>
        <v>0.5152</v>
      </c>
    </row>
    <row r="109" spans="1:8" ht="15" customHeight="1">
      <c r="A109" s="10">
        <f>A108+0.1</f>
        <v>17.300000000000004</v>
      </c>
      <c r="B109" s="4"/>
      <c r="C109" s="17" t="s">
        <v>127</v>
      </c>
      <c r="D109" s="4" t="s">
        <v>72</v>
      </c>
      <c r="E109" s="8">
        <v>1</v>
      </c>
      <c r="F109" s="10">
        <f>E109*F106</f>
        <v>7</v>
      </c>
      <c r="G109" s="10">
        <v>15</v>
      </c>
      <c r="H109" s="24">
        <f>F109*G109</f>
        <v>105</v>
      </c>
    </row>
    <row r="110" spans="1:8" ht="15">
      <c r="A110" s="10">
        <f>A109+0.1</f>
        <v>17.400000000000006</v>
      </c>
      <c r="B110" s="4"/>
      <c r="C110" s="17" t="s">
        <v>50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4">
        <f>F110*G110</f>
        <v>2.4640000000000004</v>
      </c>
    </row>
    <row r="111" spans="1:8" s="14" customFormat="1" ht="45" customHeight="1">
      <c r="A111" s="3" t="s">
        <v>36</v>
      </c>
      <c r="B111" s="3" t="s">
        <v>94</v>
      </c>
      <c r="C111" s="5" t="s">
        <v>169</v>
      </c>
      <c r="D111" s="3" t="s">
        <v>72</v>
      </c>
      <c r="E111" s="12"/>
      <c r="F111" s="18">
        <v>2</v>
      </c>
      <c r="G111" s="12"/>
      <c r="H111" s="44">
        <f>H112+H113+H114+H115</f>
        <v>154.65120000000002</v>
      </c>
    </row>
    <row r="112" spans="1:8" ht="15">
      <c r="A112" s="10">
        <f>A111+0.1</f>
        <v>18.1</v>
      </c>
      <c r="B112" s="4"/>
      <c r="C112" s="17" t="s">
        <v>170</v>
      </c>
      <c r="D112" s="4" t="s">
        <v>71</v>
      </c>
      <c r="E112" s="8">
        <v>1.5</v>
      </c>
      <c r="F112" s="10">
        <f>E112*F111</f>
        <v>3</v>
      </c>
      <c r="G112" s="8">
        <v>4.6</v>
      </c>
      <c r="H112" s="24">
        <f>F112*G112</f>
        <v>13.799999999999999</v>
      </c>
    </row>
    <row r="113" spans="1:8" ht="15">
      <c r="A113" s="10">
        <f>A112+0.1</f>
        <v>18.200000000000003</v>
      </c>
      <c r="B113" s="4"/>
      <c r="C113" s="17" t="s">
        <v>68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4">
        <f>F113*G113</f>
        <v>0.1472</v>
      </c>
    </row>
    <row r="114" spans="1:8" ht="15" customHeight="1">
      <c r="A114" s="10">
        <f>A113+0.1</f>
        <v>18.300000000000004</v>
      </c>
      <c r="B114" s="4"/>
      <c r="C114" s="17" t="s">
        <v>169</v>
      </c>
      <c r="D114" s="4" t="s">
        <v>72</v>
      </c>
      <c r="E114" s="8">
        <v>1</v>
      </c>
      <c r="F114" s="10">
        <f>E114*F111</f>
        <v>2</v>
      </c>
      <c r="G114" s="10">
        <v>70</v>
      </c>
      <c r="H114" s="24">
        <f>F114*G114</f>
        <v>140</v>
      </c>
    </row>
    <row r="115" spans="1:8" ht="15">
      <c r="A115" s="10">
        <f>A114+0.1</f>
        <v>18.400000000000006</v>
      </c>
      <c r="B115" s="4"/>
      <c r="C115" s="17" t="s">
        <v>50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4">
        <f>F115*G115</f>
        <v>0.7040000000000001</v>
      </c>
    </row>
    <row r="116" spans="1:8" s="14" customFormat="1" ht="45" customHeight="1">
      <c r="A116" s="3" t="s">
        <v>37</v>
      </c>
      <c r="B116" s="3" t="s">
        <v>94</v>
      </c>
      <c r="C116" s="5" t="s">
        <v>143</v>
      </c>
      <c r="D116" s="3" t="s">
        <v>72</v>
      </c>
      <c r="E116" s="12"/>
      <c r="F116" s="18">
        <v>3</v>
      </c>
      <c r="G116" s="12"/>
      <c r="H116" s="44">
        <f>H117+H118+H119+H120</f>
        <v>908.577</v>
      </c>
    </row>
    <row r="117" spans="1:8" ht="15">
      <c r="A117" s="10">
        <f>A116+0.1</f>
        <v>19.1</v>
      </c>
      <c r="B117" s="4"/>
      <c r="C117" s="17" t="s">
        <v>102</v>
      </c>
      <c r="D117" s="4" t="s">
        <v>71</v>
      </c>
      <c r="E117" s="8">
        <v>0.529</v>
      </c>
      <c r="F117" s="10">
        <f>E117*F116</f>
        <v>1.5870000000000002</v>
      </c>
      <c r="G117" s="8">
        <v>4.6</v>
      </c>
      <c r="H117" s="24">
        <f>F117*G117</f>
        <v>7.3002</v>
      </c>
    </row>
    <row r="118" spans="1:8" ht="15">
      <c r="A118" s="10">
        <f>A117+0.1</f>
        <v>19.200000000000003</v>
      </c>
      <c r="B118" s="4"/>
      <c r="C118" s="17" t="s">
        <v>68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4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7" t="s">
        <v>142</v>
      </c>
      <c r="D119" s="4" t="s">
        <v>72</v>
      </c>
      <c r="E119" s="8">
        <v>1</v>
      </c>
      <c r="F119" s="10">
        <f>E119*F116</f>
        <v>3</v>
      </c>
      <c r="G119" s="10">
        <v>300</v>
      </c>
      <c r="H119" s="24">
        <f>F119*G119</f>
        <v>900</v>
      </c>
    </row>
    <row r="120" spans="1:8" ht="15">
      <c r="A120" s="10">
        <f>A119+0.1</f>
        <v>19.400000000000006</v>
      </c>
      <c r="B120" s="4"/>
      <c r="C120" s="17" t="s">
        <v>50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4">
        <f>F120*G120</f>
        <v>1.056</v>
      </c>
    </row>
    <row r="121" spans="1:8" s="14" customFormat="1" ht="52.5" customHeight="1">
      <c r="A121" s="3" t="s">
        <v>38</v>
      </c>
      <c r="B121" s="3" t="s">
        <v>41</v>
      </c>
      <c r="C121" s="5" t="s">
        <v>95</v>
      </c>
      <c r="D121" s="3" t="s">
        <v>26</v>
      </c>
      <c r="E121" s="18"/>
      <c r="F121" s="18">
        <v>8</v>
      </c>
      <c r="G121" s="18"/>
      <c r="H121" s="44">
        <f>H122+H123</f>
        <v>39.744</v>
      </c>
    </row>
    <row r="122" spans="1:8" ht="14.25" customHeight="1">
      <c r="A122" s="10">
        <f>A121+0.1</f>
        <v>20.1</v>
      </c>
      <c r="B122" s="4"/>
      <c r="C122" s="17" t="s">
        <v>58</v>
      </c>
      <c r="D122" s="4" t="s">
        <v>49</v>
      </c>
      <c r="E122" s="9">
        <v>0.76</v>
      </c>
      <c r="F122" s="10">
        <f>E122*F121</f>
        <v>6.08</v>
      </c>
      <c r="G122" s="8">
        <v>4.6</v>
      </c>
      <c r="H122" s="24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7" t="s">
        <v>59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4">
        <f>F123*G123</f>
        <v>11.776000000000002</v>
      </c>
    </row>
    <row r="124" spans="1:10" ht="13.5">
      <c r="A124" s="3"/>
      <c r="B124" s="4"/>
      <c r="C124" s="3" t="s">
        <v>31</v>
      </c>
      <c r="D124" s="3" t="s">
        <v>0</v>
      </c>
      <c r="E124" s="12"/>
      <c r="F124" s="12"/>
      <c r="G124" s="15"/>
      <c r="H124" s="44" t="e">
        <f>H121++#REF!++#REF!+H116++H111+H106++H81++H76+#REF!+H70++H64++#REF!++H51++H29++H22++H15</f>
        <v>#REF!</v>
      </c>
      <c r="I124" s="33"/>
      <c r="J124" s="14"/>
    </row>
    <row r="125" spans="1:10" ht="16.5" customHeight="1">
      <c r="A125" s="3"/>
      <c r="B125" s="4"/>
      <c r="C125" s="3" t="s">
        <v>32</v>
      </c>
      <c r="D125" s="3" t="s">
        <v>0</v>
      </c>
      <c r="E125" s="12"/>
      <c r="F125" s="12"/>
      <c r="G125" s="12"/>
      <c r="H125" s="44" t="e">
        <f>H122+#REF!+#REF!+H117+H112+H107+H82+H77+#REF!+H71+H65+#REF!+#REF!+H52+H30+H23+H16</f>
        <v>#REF!</v>
      </c>
      <c r="I125" s="47"/>
      <c r="J125" s="14"/>
    </row>
    <row r="126" spans="1:10" ht="27.75" customHeight="1">
      <c r="A126" s="3"/>
      <c r="B126" s="4"/>
      <c r="C126" s="3" t="s">
        <v>39</v>
      </c>
      <c r="D126" s="3" t="s">
        <v>0</v>
      </c>
      <c r="E126" s="12"/>
      <c r="F126" s="12"/>
      <c r="G126" s="12"/>
      <c r="H126" s="44" t="e">
        <f>H124-H125</f>
        <v>#REF!</v>
      </c>
      <c r="I126" s="14"/>
      <c r="J126" s="14"/>
    </row>
    <row r="127" spans="1:10" ht="15">
      <c r="A127" s="3"/>
      <c r="B127" s="4"/>
      <c r="C127" s="5" t="s">
        <v>140</v>
      </c>
      <c r="D127" s="5"/>
      <c r="E127" s="11"/>
      <c r="F127" s="11"/>
      <c r="G127" s="11"/>
      <c r="H127" s="24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12</v>
      </c>
      <c r="D128" s="3" t="s">
        <v>0</v>
      </c>
      <c r="E128" s="12"/>
      <c r="F128" s="12"/>
      <c r="G128" s="12"/>
      <c r="H128" s="44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130</v>
      </c>
      <c r="D129" s="3" t="s">
        <v>0</v>
      </c>
      <c r="E129" s="12"/>
      <c r="F129" s="12"/>
      <c r="G129" s="12"/>
      <c r="H129" s="44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12</v>
      </c>
      <c r="D130" s="3" t="s">
        <v>0</v>
      </c>
      <c r="E130" s="12"/>
      <c r="F130" s="12"/>
      <c r="G130" s="12"/>
      <c r="H130" s="44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131</v>
      </c>
      <c r="D131" s="3" t="s">
        <v>0</v>
      </c>
      <c r="E131" s="12"/>
      <c r="F131" s="12"/>
      <c r="G131" s="12"/>
      <c r="H131" s="44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40</v>
      </c>
      <c r="D132" s="3" t="s">
        <v>0</v>
      </c>
      <c r="E132" s="8"/>
      <c r="F132" s="8"/>
      <c r="G132" s="21"/>
      <c r="H132" s="44" t="e">
        <f>H130+H131</f>
        <v>#REF!</v>
      </c>
    </row>
    <row r="135" spans="1:7" ht="15">
      <c r="A135" s="36"/>
      <c r="B135" s="36"/>
      <c r="C135" s="36"/>
      <c r="D135" s="36"/>
      <c r="E135" s="36"/>
      <c r="F135" s="36"/>
      <c r="G135" s="36"/>
    </row>
    <row r="136" spans="1:9" ht="15" customHeight="1">
      <c r="A136" s="129" t="s">
        <v>96</v>
      </c>
      <c r="B136" s="129"/>
      <c r="C136" s="129"/>
      <c r="D136" s="129"/>
      <c r="E136" s="129"/>
      <c r="F136" s="129"/>
      <c r="G136" s="129"/>
      <c r="H136" s="129"/>
      <c r="I136" s="27"/>
    </row>
    <row r="139" spans="3:10" ht="15" customHeight="1">
      <c r="C139" s="124"/>
      <c r="D139" s="124"/>
      <c r="E139" s="124"/>
      <c r="F139" s="124"/>
      <c r="G139" s="124"/>
      <c r="H139" s="124"/>
      <c r="I139" s="124"/>
      <c r="J139" s="124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zoomScalePageLayoutView="0" workbookViewId="0" topLeftCell="A14">
      <selection activeCell="H24" sqref="H24"/>
    </sheetView>
  </sheetViews>
  <sheetFormatPr defaultColWidth="9.00390625" defaultRowHeight="12.75"/>
  <cols>
    <col min="1" max="1" width="3.125" style="0" customWidth="1"/>
    <col min="2" max="2" width="57.75390625" style="0" customWidth="1"/>
    <col min="3" max="3" width="9.25390625" style="0" customWidth="1"/>
    <col min="4" max="4" width="8.00390625" style="0" customWidth="1"/>
    <col min="5" max="5" width="10.375" style="0" customWidth="1"/>
    <col min="6" max="6" width="12.625" style="0" customWidth="1"/>
    <col min="7" max="7" width="11.625" style="0" bestFit="1" customWidth="1"/>
  </cols>
  <sheetData>
    <row r="1" spans="1:6" ht="15">
      <c r="A1" s="125" t="s">
        <v>213</v>
      </c>
      <c r="B1" s="125"/>
      <c r="C1" s="125"/>
      <c r="D1" s="125"/>
      <c r="E1" s="125"/>
      <c r="F1" s="125"/>
    </row>
    <row r="2" spans="1:6" ht="16.5" customHeight="1">
      <c r="A2" s="126" t="s">
        <v>174</v>
      </c>
      <c r="B2" s="126"/>
      <c r="C2" s="126"/>
      <c r="D2" s="126"/>
      <c r="E2" s="126"/>
      <c r="F2" s="126"/>
    </row>
    <row r="3" spans="1:6" ht="20.25" customHeight="1">
      <c r="A3" s="127" t="s">
        <v>173</v>
      </c>
      <c r="B3" s="127"/>
      <c r="C3" s="127"/>
      <c r="D3" s="127"/>
      <c r="E3" s="127"/>
      <c r="F3" s="127"/>
    </row>
    <row r="4" spans="1:6" ht="15" hidden="1">
      <c r="A4" s="141"/>
      <c r="B4" s="141"/>
      <c r="C4" s="141"/>
      <c r="D4" s="141"/>
      <c r="E4" s="141"/>
      <c r="F4" s="141"/>
    </row>
    <row r="5" spans="1:6" ht="87" customHeight="1">
      <c r="A5" s="30" t="s">
        <v>1</v>
      </c>
      <c r="B5" s="88" t="s">
        <v>25</v>
      </c>
      <c r="C5" s="91" t="s">
        <v>13</v>
      </c>
      <c r="D5" s="92" t="s">
        <v>21</v>
      </c>
      <c r="E5" s="91" t="s">
        <v>204</v>
      </c>
      <c r="F5" s="93" t="s">
        <v>203</v>
      </c>
    </row>
    <row r="6" spans="1:6" ht="19.5" customHeight="1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101">
        <v>6</v>
      </c>
    </row>
    <row r="7" spans="1:6" s="14" customFormat="1" ht="25.5" customHeight="1">
      <c r="A7" s="4" t="s">
        <v>15</v>
      </c>
      <c r="B7" s="89" t="s">
        <v>151</v>
      </c>
      <c r="C7" s="4" t="s">
        <v>27</v>
      </c>
      <c r="D7" s="10">
        <v>20</v>
      </c>
      <c r="E7" s="103"/>
      <c r="F7" s="67">
        <f>E7*D7</f>
        <v>0</v>
      </c>
    </row>
    <row r="8" spans="1:6" s="14" customFormat="1" ht="25.5" customHeight="1">
      <c r="A8" s="4" t="s">
        <v>16</v>
      </c>
      <c r="B8" s="89" t="s">
        <v>214</v>
      </c>
      <c r="C8" s="4" t="s">
        <v>27</v>
      </c>
      <c r="D8" s="10">
        <v>35</v>
      </c>
      <c r="E8" s="103"/>
      <c r="F8" s="67">
        <f aca="true" t="shared" si="0" ref="F8:F13">E8*D8</f>
        <v>0</v>
      </c>
    </row>
    <row r="9" spans="1:6" s="14" customFormat="1" ht="35.25" customHeight="1">
      <c r="A9" s="4" t="s">
        <v>17</v>
      </c>
      <c r="B9" s="89" t="s">
        <v>183</v>
      </c>
      <c r="C9" s="4" t="s">
        <v>26</v>
      </c>
      <c r="D9" s="10">
        <v>1</v>
      </c>
      <c r="E9" s="103"/>
      <c r="F9" s="67">
        <f t="shared" si="0"/>
        <v>0</v>
      </c>
    </row>
    <row r="10" spans="1:6" s="14" customFormat="1" ht="24" customHeight="1">
      <c r="A10" s="4" t="s">
        <v>18</v>
      </c>
      <c r="B10" s="89" t="s">
        <v>184</v>
      </c>
      <c r="C10" s="4" t="s">
        <v>26</v>
      </c>
      <c r="D10" s="10">
        <v>2</v>
      </c>
      <c r="E10" s="103"/>
      <c r="F10" s="67">
        <f t="shared" si="0"/>
        <v>0</v>
      </c>
    </row>
    <row r="11" spans="1:6" s="14" customFormat="1" ht="25.5" customHeight="1">
      <c r="A11" s="4" t="s">
        <v>19</v>
      </c>
      <c r="B11" s="89" t="s">
        <v>196</v>
      </c>
      <c r="C11" s="4" t="s">
        <v>26</v>
      </c>
      <c r="D11" s="10">
        <v>2</v>
      </c>
      <c r="E11" s="103"/>
      <c r="F11" s="67">
        <f t="shared" si="0"/>
        <v>0</v>
      </c>
    </row>
    <row r="12" spans="1:6" s="14" customFormat="1" ht="24" customHeight="1">
      <c r="A12" s="4" t="s">
        <v>20</v>
      </c>
      <c r="B12" s="89" t="s">
        <v>185</v>
      </c>
      <c r="C12" s="4" t="s">
        <v>26</v>
      </c>
      <c r="D12" s="10">
        <v>2</v>
      </c>
      <c r="E12" s="103"/>
      <c r="F12" s="67">
        <f t="shared" si="0"/>
        <v>0</v>
      </c>
    </row>
    <row r="13" spans="1:6" s="14" customFormat="1" ht="26.25" customHeight="1">
      <c r="A13" s="4" t="s">
        <v>8</v>
      </c>
      <c r="B13" s="89" t="s">
        <v>186</v>
      </c>
      <c r="C13" s="4" t="s">
        <v>26</v>
      </c>
      <c r="D13" s="10">
        <v>1</v>
      </c>
      <c r="E13" s="103"/>
      <c r="F13" s="67">
        <f t="shared" si="0"/>
        <v>0</v>
      </c>
    </row>
    <row r="14" spans="1:8" ht="19.5" customHeight="1">
      <c r="A14" s="4"/>
      <c r="B14" s="89" t="s">
        <v>152</v>
      </c>
      <c r="C14" s="83" t="s">
        <v>0</v>
      </c>
      <c r="D14" s="45"/>
      <c r="E14" s="41"/>
      <c r="F14" s="97">
        <f>SUM(F7:F13)</f>
        <v>0</v>
      </c>
      <c r="G14" s="47"/>
      <c r="H14" s="14"/>
    </row>
    <row r="15" spans="1:8" ht="19.5" customHeight="1">
      <c r="A15" s="4"/>
      <c r="B15" s="89" t="s">
        <v>145</v>
      </c>
      <c r="C15" s="83" t="s">
        <v>0</v>
      </c>
      <c r="D15" s="45"/>
      <c r="E15" s="41"/>
      <c r="F15" s="97"/>
      <c r="G15" s="14"/>
      <c r="H15" s="14"/>
    </row>
    <row r="16" spans="1:8" ht="19.5" customHeight="1">
      <c r="A16" s="4"/>
      <c r="B16" s="29" t="s">
        <v>146</v>
      </c>
      <c r="C16" s="83" t="s">
        <v>0</v>
      </c>
      <c r="D16" s="45"/>
      <c r="E16" s="45"/>
      <c r="F16" s="98"/>
      <c r="G16" s="47"/>
      <c r="H16" s="14"/>
    </row>
    <row r="17" spans="1:8" ht="19.5" customHeight="1">
      <c r="A17" s="4"/>
      <c r="B17" s="29" t="s">
        <v>147</v>
      </c>
      <c r="C17" s="83" t="s">
        <v>0</v>
      </c>
      <c r="D17" s="45"/>
      <c r="E17" s="45"/>
      <c r="F17" s="98"/>
      <c r="G17" s="47"/>
      <c r="H17" s="14"/>
    </row>
    <row r="18" spans="1:8" ht="19.5" customHeight="1">
      <c r="A18" s="4"/>
      <c r="B18" s="29" t="s">
        <v>148</v>
      </c>
      <c r="C18" s="83" t="s">
        <v>0</v>
      </c>
      <c r="D18" s="45"/>
      <c r="E18" s="45"/>
      <c r="F18" s="98"/>
      <c r="G18" s="59"/>
      <c r="H18" s="14"/>
    </row>
    <row r="19" spans="1:14" s="64" customFormat="1" ht="32.25" customHeight="1">
      <c r="A19" s="90"/>
      <c r="B19" s="60" t="s">
        <v>209</v>
      </c>
      <c r="C19" s="75" t="s">
        <v>0</v>
      </c>
      <c r="D19" s="96">
        <v>0</v>
      </c>
      <c r="E19" s="75"/>
      <c r="F19" s="99">
        <f>D19*F18</f>
        <v>0</v>
      </c>
      <c r="G19" s="61"/>
      <c r="H19" s="62"/>
      <c r="I19" s="62"/>
      <c r="J19" s="63"/>
      <c r="K19" s="63"/>
      <c r="L19" s="63"/>
      <c r="M19" s="63"/>
      <c r="N19" s="63"/>
    </row>
    <row r="20" spans="1:8" ht="19.5" customHeight="1">
      <c r="A20" s="4"/>
      <c r="B20" s="83" t="s">
        <v>149</v>
      </c>
      <c r="C20" s="75" t="s">
        <v>0</v>
      </c>
      <c r="D20" s="45"/>
      <c r="E20" s="45"/>
      <c r="F20" s="97">
        <f>F19+F14</f>
        <v>0</v>
      </c>
      <c r="G20" s="66"/>
      <c r="H20" s="14"/>
    </row>
    <row r="21" spans="1:8" ht="19.5" customHeight="1">
      <c r="A21" s="4"/>
      <c r="B21" s="4" t="s">
        <v>217</v>
      </c>
      <c r="C21" s="83" t="s">
        <v>0</v>
      </c>
      <c r="D21" s="96">
        <v>0</v>
      </c>
      <c r="E21" s="45"/>
      <c r="F21" s="97">
        <f>F20*D21</f>
        <v>0</v>
      </c>
      <c r="G21" s="14"/>
      <c r="H21" s="14"/>
    </row>
    <row r="22" spans="1:8" ht="19.5" customHeight="1">
      <c r="A22" s="4"/>
      <c r="B22" s="83" t="s">
        <v>12</v>
      </c>
      <c r="C22" s="83" t="s">
        <v>0</v>
      </c>
      <c r="D22" s="45"/>
      <c r="E22" s="45"/>
      <c r="F22" s="97">
        <f>F21+F20</f>
        <v>0</v>
      </c>
      <c r="G22" s="33"/>
      <c r="H22" s="14"/>
    </row>
    <row r="23" spans="1:8" ht="19.5" customHeight="1">
      <c r="A23" s="4"/>
      <c r="B23" s="83" t="s">
        <v>211</v>
      </c>
      <c r="C23" s="83" t="s">
        <v>0</v>
      </c>
      <c r="D23" s="96">
        <v>0</v>
      </c>
      <c r="E23" s="45"/>
      <c r="F23" s="97">
        <f>F22*D23</f>
        <v>0</v>
      </c>
      <c r="G23" s="14"/>
      <c r="H23" s="33"/>
    </row>
    <row r="24" spans="1:7" ht="19.5" customHeight="1">
      <c r="A24" s="4"/>
      <c r="B24" s="83" t="s">
        <v>40</v>
      </c>
      <c r="C24" s="83" t="s">
        <v>0</v>
      </c>
      <c r="D24" s="45"/>
      <c r="E24" s="41"/>
      <c r="F24" s="67">
        <f>F23+F22</f>
        <v>0</v>
      </c>
      <c r="G24" s="35"/>
    </row>
    <row r="25" spans="1:6" ht="12.75">
      <c r="A25" s="102"/>
      <c r="B25" s="102"/>
      <c r="C25" s="102"/>
      <c r="D25" s="102"/>
      <c r="E25" s="102"/>
      <c r="F25" s="102"/>
    </row>
    <row r="26" spans="1:6" ht="12.75">
      <c r="A26" s="102"/>
      <c r="B26" s="102"/>
      <c r="C26" s="102"/>
      <c r="D26" s="102"/>
      <c r="E26" s="102"/>
      <c r="F26" s="102"/>
    </row>
    <row r="27" spans="1:6" ht="15" customHeight="1">
      <c r="A27" s="175" t="s">
        <v>215</v>
      </c>
      <c r="B27" s="175"/>
      <c r="C27" s="175"/>
      <c r="D27" s="175"/>
      <c r="E27" s="175"/>
      <c r="F27" s="175"/>
    </row>
    <row r="28" spans="1:6" ht="15">
      <c r="A28" s="143"/>
      <c r="B28" s="143"/>
      <c r="C28" s="143"/>
      <c r="D28" s="143"/>
      <c r="E28" s="143"/>
      <c r="F28" s="143"/>
    </row>
    <row r="29" spans="2:8" ht="15" customHeight="1">
      <c r="B29" s="124"/>
      <c r="C29" s="124"/>
      <c r="D29" s="124"/>
      <c r="E29" s="124"/>
      <c r="F29" s="124"/>
      <c r="G29" s="124"/>
      <c r="H29" s="124"/>
    </row>
  </sheetData>
  <sheetProtection password="CE2E" sheet="1"/>
  <mergeCells count="7">
    <mergeCell ref="B29:H29"/>
    <mergeCell ref="A28:F28"/>
    <mergeCell ref="A1:F1"/>
    <mergeCell ref="A2:F2"/>
    <mergeCell ref="A3:F3"/>
    <mergeCell ref="A4:F4"/>
    <mergeCell ref="A27:F27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zoomScalePageLayoutView="0" workbookViewId="0" topLeftCell="A23">
      <selection activeCell="B41" sqref="B41"/>
    </sheetView>
  </sheetViews>
  <sheetFormatPr defaultColWidth="9.00390625" defaultRowHeight="12.75"/>
  <cols>
    <col min="1" max="1" width="3.75390625" style="0" customWidth="1"/>
    <col min="2" max="2" width="54.75390625" style="0" customWidth="1"/>
    <col min="3" max="3" width="7.375" style="0" customWidth="1"/>
    <col min="4" max="5" width="9.375" style="0" customWidth="1"/>
    <col min="6" max="6" width="14.375" style="0" customWidth="1"/>
    <col min="7" max="7" width="15.25390625" style="0" bestFit="1" customWidth="1"/>
  </cols>
  <sheetData>
    <row r="1" spans="1:6" ht="14.25">
      <c r="A1" s="144" t="s">
        <v>202</v>
      </c>
      <c r="B1" s="144"/>
      <c r="C1" s="144"/>
      <c r="D1" s="144"/>
      <c r="E1" s="144"/>
      <c r="F1" s="144"/>
    </row>
    <row r="2" spans="1:6" ht="18" customHeight="1">
      <c r="A2" s="126" t="s">
        <v>174</v>
      </c>
      <c r="B2" s="126"/>
      <c r="C2" s="126"/>
      <c r="D2" s="126"/>
      <c r="E2" s="126"/>
      <c r="F2" s="126"/>
    </row>
    <row r="3" spans="1:6" ht="18" customHeight="1">
      <c r="A3" s="127" t="s">
        <v>4</v>
      </c>
      <c r="B3" s="127"/>
      <c r="C3" s="127"/>
      <c r="D3" s="127"/>
      <c r="E3" s="127"/>
      <c r="F3" s="127"/>
    </row>
    <row r="4" spans="1:6" ht="16.5" customHeight="1" hidden="1">
      <c r="A4" s="141"/>
      <c r="B4" s="141"/>
      <c r="C4" s="141"/>
      <c r="D4" s="141"/>
      <c r="E4" s="141"/>
      <c r="F4" s="141"/>
    </row>
    <row r="5" spans="1:6" ht="83.25" customHeight="1">
      <c r="A5" s="30" t="s">
        <v>1</v>
      </c>
      <c r="B5" s="88" t="s">
        <v>25</v>
      </c>
      <c r="C5" s="91" t="s">
        <v>13</v>
      </c>
      <c r="D5" s="92" t="s">
        <v>21</v>
      </c>
      <c r="E5" s="91" t="s">
        <v>204</v>
      </c>
      <c r="F5" s="93" t="s">
        <v>203</v>
      </c>
    </row>
    <row r="6" spans="1:7" ht="13.5">
      <c r="A6" s="30" t="s">
        <v>15</v>
      </c>
      <c r="B6" s="30" t="s">
        <v>17</v>
      </c>
      <c r="C6" s="30" t="s">
        <v>18</v>
      </c>
      <c r="D6" s="30" t="s">
        <v>20</v>
      </c>
      <c r="E6" s="30" t="s">
        <v>8</v>
      </c>
      <c r="F6" s="94">
        <v>8</v>
      </c>
      <c r="G6" s="28"/>
    </row>
    <row r="7" spans="1:8" ht="24.75" customHeight="1">
      <c r="A7" s="4" t="s">
        <v>15</v>
      </c>
      <c r="B7" s="89" t="s">
        <v>175</v>
      </c>
      <c r="C7" s="4" t="s">
        <v>205</v>
      </c>
      <c r="D7" s="84">
        <v>0.00125</v>
      </c>
      <c r="E7" s="95"/>
      <c r="F7" s="67">
        <f>E7*D7</f>
        <v>0</v>
      </c>
      <c r="G7" s="14"/>
      <c r="H7" s="14"/>
    </row>
    <row r="8" spans="1:8" ht="24" customHeight="1">
      <c r="A8" s="4" t="s">
        <v>16</v>
      </c>
      <c r="B8" s="89" t="s">
        <v>200</v>
      </c>
      <c r="C8" s="4" t="s">
        <v>206</v>
      </c>
      <c r="D8" s="84">
        <v>0.00749</v>
      </c>
      <c r="E8" s="95"/>
      <c r="F8" s="67">
        <f aca="true" t="shared" si="0" ref="F8:F24">E8*D8</f>
        <v>0</v>
      </c>
      <c r="G8" s="14"/>
      <c r="H8" s="14"/>
    </row>
    <row r="9" spans="1:8" ht="24" customHeight="1">
      <c r="A9" s="4" t="s">
        <v>17</v>
      </c>
      <c r="B9" s="89" t="s">
        <v>201</v>
      </c>
      <c r="C9" s="4" t="s">
        <v>206</v>
      </c>
      <c r="D9" s="84">
        <v>0.00144</v>
      </c>
      <c r="E9" s="95"/>
      <c r="F9" s="67">
        <f t="shared" si="0"/>
        <v>0</v>
      </c>
      <c r="G9" s="14"/>
      <c r="H9" s="14"/>
    </row>
    <row r="10" spans="1:9" s="73" customFormat="1" ht="24" customHeight="1">
      <c r="A10" s="76">
        <v>4</v>
      </c>
      <c r="B10" s="100" t="s">
        <v>187</v>
      </c>
      <c r="C10" s="4" t="s">
        <v>69</v>
      </c>
      <c r="D10" s="85">
        <v>1.09</v>
      </c>
      <c r="E10" s="95"/>
      <c r="F10" s="67">
        <f t="shared" si="0"/>
        <v>0</v>
      </c>
      <c r="G10" s="70"/>
      <c r="H10" s="71"/>
      <c r="I10" s="72"/>
    </row>
    <row r="11" spans="1:10" s="79" customFormat="1" ht="24.75" customHeight="1">
      <c r="A11" s="76">
        <v>5</v>
      </c>
      <c r="B11" s="100" t="s">
        <v>188</v>
      </c>
      <c r="C11" s="4" t="s">
        <v>69</v>
      </c>
      <c r="D11" s="58">
        <v>0.47</v>
      </c>
      <c r="E11" s="95"/>
      <c r="F11" s="67">
        <f t="shared" si="0"/>
        <v>0</v>
      </c>
      <c r="G11" s="71"/>
      <c r="H11" s="71"/>
      <c r="I11" s="77"/>
      <c r="J11" s="78"/>
    </row>
    <row r="12" spans="1:9" s="73" customFormat="1" ht="30.75" customHeight="1">
      <c r="A12" s="76">
        <v>6</v>
      </c>
      <c r="B12" s="100" t="s">
        <v>189</v>
      </c>
      <c r="C12" s="4" t="s">
        <v>69</v>
      </c>
      <c r="D12" s="85">
        <v>0.372</v>
      </c>
      <c r="E12" s="95"/>
      <c r="F12" s="67">
        <f t="shared" si="0"/>
        <v>0</v>
      </c>
      <c r="G12" s="70"/>
      <c r="H12" s="71"/>
      <c r="I12" s="72"/>
    </row>
    <row r="13" spans="1:6" s="14" customFormat="1" ht="21.75" customHeight="1">
      <c r="A13" s="4" t="s">
        <v>8</v>
      </c>
      <c r="B13" s="89" t="s">
        <v>176</v>
      </c>
      <c r="C13" s="4" t="s">
        <v>207</v>
      </c>
      <c r="D13" s="86">
        <v>1.53</v>
      </c>
      <c r="E13" s="95"/>
      <c r="F13" s="67">
        <f t="shared" si="0"/>
        <v>0</v>
      </c>
    </row>
    <row r="14" spans="1:9" s="78" customFormat="1" ht="24" customHeight="1">
      <c r="A14" s="4" t="s">
        <v>9</v>
      </c>
      <c r="B14" s="100" t="s">
        <v>190</v>
      </c>
      <c r="C14" s="4" t="s">
        <v>207</v>
      </c>
      <c r="D14" s="58">
        <v>59.22</v>
      </c>
      <c r="E14" s="95"/>
      <c r="F14" s="67">
        <f t="shared" si="0"/>
        <v>0</v>
      </c>
      <c r="G14" s="71"/>
      <c r="H14" s="71"/>
      <c r="I14" s="77"/>
    </row>
    <row r="15" spans="1:9" s="80" customFormat="1" ht="20.25" customHeight="1">
      <c r="A15" s="4" t="s">
        <v>10</v>
      </c>
      <c r="B15" s="100" t="s">
        <v>191</v>
      </c>
      <c r="C15" s="75" t="s">
        <v>51</v>
      </c>
      <c r="D15" s="54">
        <v>5.4</v>
      </c>
      <c r="E15" s="95"/>
      <c r="F15" s="67">
        <f t="shared" si="0"/>
        <v>0</v>
      </c>
      <c r="G15" s="71"/>
      <c r="H15" s="71"/>
      <c r="I15" s="77"/>
    </row>
    <row r="16" spans="1:9" s="80" customFormat="1" ht="26.25" customHeight="1">
      <c r="A16" s="4" t="s">
        <v>11</v>
      </c>
      <c r="B16" s="100" t="s">
        <v>192</v>
      </c>
      <c r="C16" s="75" t="s">
        <v>51</v>
      </c>
      <c r="D16" s="58">
        <v>3.96</v>
      </c>
      <c r="E16" s="95"/>
      <c r="F16" s="67">
        <f t="shared" si="0"/>
        <v>0</v>
      </c>
      <c r="G16" s="71"/>
      <c r="H16" s="71"/>
      <c r="I16" s="77"/>
    </row>
    <row r="17" spans="1:9" s="80" customFormat="1" ht="22.5" customHeight="1">
      <c r="A17" s="4" t="s">
        <v>65</v>
      </c>
      <c r="B17" s="100" t="s">
        <v>193</v>
      </c>
      <c r="C17" s="4" t="s">
        <v>207</v>
      </c>
      <c r="D17" s="54">
        <v>23.8</v>
      </c>
      <c r="E17" s="95"/>
      <c r="F17" s="67">
        <f t="shared" si="0"/>
        <v>0</v>
      </c>
      <c r="G17" s="71"/>
      <c r="H17" s="71"/>
      <c r="I17" s="77"/>
    </row>
    <row r="18" spans="1:10" s="79" customFormat="1" ht="22.5" customHeight="1">
      <c r="A18" s="4" t="s">
        <v>28</v>
      </c>
      <c r="B18" s="100" t="s">
        <v>178</v>
      </c>
      <c r="C18" s="4" t="s">
        <v>207</v>
      </c>
      <c r="D18" s="54">
        <v>23.8</v>
      </c>
      <c r="E18" s="95"/>
      <c r="F18" s="67">
        <f t="shared" si="0"/>
        <v>0</v>
      </c>
      <c r="G18" s="71"/>
      <c r="H18" s="71"/>
      <c r="I18" s="77"/>
      <c r="J18" s="78"/>
    </row>
    <row r="19" spans="1:7" s="14" customFormat="1" ht="23.25" customHeight="1">
      <c r="A19" s="4" t="s">
        <v>29</v>
      </c>
      <c r="B19" s="89" t="s">
        <v>177</v>
      </c>
      <c r="C19" s="4" t="s">
        <v>69</v>
      </c>
      <c r="D19" s="23">
        <v>1.451</v>
      </c>
      <c r="E19" s="95"/>
      <c r="F19" s="67">
        <f t="shared" si="0"/>
        <v>0</v>
      </c>
      <c r="G19" s="68"/>
    </row>
    <row r="20" spans="1:7" s="14" customFormat="1" ht="32.25" customHeight="1">
      <c r="A20" s="4" t="s">
        <v>30</v>
      </c>
      <c r="B20" s="89" t="s">
        <v>198</v>
      </c>
      <c r="C20" s="4" t="s">
        <v>208</v>
      </c>
      <c r="D20" s="9">
        <v>0.35</v>
      </c>
      <c r="E20" s="95"/>
      <c r="F20" s="67">
        <f t="shared" si="0"/>
        <v>0</v>
      </c>
      <c r="G20" s="57"/>
    </row>
    <row r="21" spans="1:10" s="79" customFormat="1" ht="32.25" customHeight="1">
      <c r="A21" s="4" t="s">
        <v>66</v>
      </c>
      <c r="B21" s="100" t="s">
        <v>179</v>
      </c>
      <c r="C21" s="4" t="s">
        <v>207</v>
      </c>
      <c r="D21" s="54">
        <v>10.8</v>
      </c>
      <c r="E21" s="95"/>
      <c r="F21" s="67">
        <f t="shared" si="0"/>
        <v>0</v>
      </c>
      <c r="G21" s="71"/>
      <c r="H21" s="71"/>
      <c r="I21" s="77"/>
      <c r="J21" s="78"/>
    </row>
    <row r="22" spans="1:6" s="14" customFormat="1" ht="24" customHeight="1">
      <c r="A22" s="4" t="s">
        <v>34</v>
      </c>
      <c r="B22" s="29" t="s">
        <v>194</v>
      </c>
      <c r="C22" s="4" t="s">
        <v>69</v>
      </c>
      <c r="D22" s="9">
        <v>2.19</v>
      </c>
      <c r="E22" s="95"/>
      <c r="F22" s="67">
        <f t="shared" si="0"/>
        <v>0</v>
      </c>
    </row>
    <row r="23" spans="1:6" s="14" customFormat="1" ht="23.25" customHeight="1">
      <c r="A23" s="4" t="s">
        <v>35</v>
      </c>
      <c r="B23" s="89" t="s">
        <v>195</v>
      </c>
      <c r="C23" s="4" t="s">
        <v>33</v>
      </c>
      <c r="D23" s="9">
        <v>0.35</v>
      </c>
      <c r="E23" s="95"/>
      <c r="F23" s="67">
        <f t="shared" si="0"/>
        <v>0</v>
      </c>
    </row>
    <row r="24" spans="1:6" s="14" customFormat="1" ht="34.5" customHeight="1">
      <c r="A24" s="4" t="s">
        <v>36</v>
      </c>
      <c r="B24" s="89" t="s">
        <v>197</v>
      </c>
      <c r="C24" s="4" t="s">
        <v>172</v>
      </c>
      <c r="D24" s="87">
        <v>0.05</v>
      </c>
      <c r="E24" s="95"/>
      <c r="F24" s="67">
        <f t="shared" si="0"/>
        <v>0</v>
      </c>
    </row>
    <row r="25" spans="1:8" ht="15.75" customHeight="1">
      <c r="A25" s="4"/>
      <c r="B25" s="83" t="s">
        <v>152</v>
      </c>
      <c r="C25" s="83" t="s">
        <v>0</v>
      </c>
      <c r="D25" s="45"/>
      <c r="E25" s="41"/>
      <c r="F25" s="97">
        <f>SUM(F7:F24)</f>
        <v>0</v>
      </c>
      <c r="G25" s="47"/>
      <c r="H25" s="14"/>
    </row>
    <row r="26" spans="1:8" ht="14.25" customHeight="1">
      <c r="A26" s="4"/>
      <c r="B26" s="89" t="s">
        <v>145</v>
      </c>
      <c r="C26" s="83" t="s">
        <v>0</v>
      </c>
      <c r="D26" s="45"/>
      <c r="E26" s="41"/>
      <c r="F26" s="97"/>
      <c r="G26" s="14"/>
      <c r="H26" s="14"/>
    </row>
    <row r="27" spans="1:8" ht="15" customHeight="1">
      <c r="A27" s="4"/>
      <c r="B27" s="29" t="s">
        <v>146</v>
      </c>
      <c r="C27" s="83" t="s">
        <v>0</v>
      </c>
      <c r="D27" s="45"/>
      <c r="E27" s="45"/>
      <c r="F27" s="98"/>
      <c r="G27" s="47"/>
      <c r="H27" s="14"/>
    </row>
    <row r="28" spans="1:8" ht="15" customHeight="1">
      <c r="A28" s="4"/>
      <c r="B28" s="29" t="s">
        <v>147</v>
      </c>
      <c r="C28" s="83" t="s">
        <v>0</v>
      </c>
      <c r="D28" s="45"/>
      <c r="E28" s="45"/>
      <c r="F28" s="98"/>
      <c r="G28" s="47"/>
      <c r="H28" s="14"/>
    </row>
    <row r="29" spans="1:8" ht="15.75" customHeight="1">
      <c r="A29" s="4"/>
      <c r="B29" s="29" t="s">
        <v>148</v>
      </c>
      <c r="C29" s="83" t="s">
        <v>0</v>
      </c>
      <c r="D29" s="45"/>
      <c r="E29" s="45"/>
      <c r="F29" s="98"/>
      <c r="G29" s="59"/>
      <c r="H29" s="14"/>
    </row>
    <row r="30" spans="1:14" s="64" customFormat="1" ht="32.25" customHeight="1">
      <c r="A30" s="90"/>
      <c r="B30" s="60" t="s">
        <v>209</v>
      </c>
      <c r="C30" s="75" t="s">
        <v>0</v>
      </c>
      <c r="D30" s="96">
        <v>0</v>
      </c>
      <c r="E30" s="75"/>
      <c r="F30" s="99">
        <f>D30*F29</f>
        <v>0</v>
      </c>
      <c r="G30" s="61"/>
      <c r="H30" s="62"/>
      <c r="I30" s="62"/>
      <c r="J30" s="63"/>
      <c r="K30" s="63"/>
      <c r="L30" s="63"/>
      <c r="M30" s="63"/>
      <c r="N30" s="63"/>
    </row>
    <row r="31" spans="1:8" ht="18" customHeight="1">
      <c r="A31" s="4"/>
      <c r="B31" s="83" t="s">
        <v>149</v>
      </c>
      <c r="C31" s="75" t="s">
        <v>0</v>
      </c>
      <c r="D31" s="45"/>
      <c r="E31" s="45"/>
      <c r="F31" s="97">
        <f>F30+F25</f>
        <v>0</v>
      </c>
      <c r="G31" s="65"/>
      <c r="H31" s="14"/>
    </row>
    <row r="32" spans="1:8" ht="18.75" customHeight="1">
      <c r="A32" s="4"/>
      <c r="B32" s="83" t="s">
        <v>210</v>
      </c>
      <c r="C32" s="83" t="s">
        <v>0</v>
      </c>
      <c r="D32" s="96">
        <v>0</v>
      </c>
      <c r="E32" s="45"/>
      <c r="F32" s="97">
        <f>D32*F31</f>
        <v>0</v>
      </c>
      <c r="G32" s="14"/>
      <c r="H32" s="14"/>
    </row>
    <row r="33" spans="1:8" ht="14.25" customHeight="1">
      <c r="A33" s="4"/>
      <c r="B33" s="83" t="s">
        <v>12</v>
      </c>
      <c r="C33" s="83" t="s">
        <v>0</v>
      </c>
      <c r="D33" s="45"/>
      <c r="E33" s="45"/>
      <c r="F33" s="97">
        <f>F32+F31</f>
        <v>0</v>
      </c>
      <c r="G33" s="33"/>
      <c r="H33" s="14"/>
    </row>
    <row r="34" spans="1:8" ht="18.75" customHeight="1">
      <c r="A34" s="4"/>
      <c r="B34" s="83" t="s">
        <v>211</v>
      </c>
      <c r="C34" s="83" t="s">
        <v>0</v>
      </c>
      <c r="D34" s="96">
        <v>0</v>
      </c>
      <c r="E34" s="45"/>
      <c r="F34" s="97">
        <f>D34*F33</f>
        <v>0</v>
      </c>
      <c r="G34" s="14"/>
      <c r="H34" s="33"/>
    </row>
    <row r="35" spans="1:7" ht="17.25" customHeight="1">
      <c r="A35" s="4"/>
      <c r="B35" s="83" t="s">
        <v>40</v>
      </c>
      <c r="C35" s="83" t="s">
        <v>0</v>
      </c>
      <c r="D35" s="45"/>
      <c r="E35" s="41"/>
      <c r="F35" s="67">
        <f>F34+F33</f>
        <v>0</v>
      </c>
      <c r="G35" s="35"/>
    </row>
    <row r="36" spans="2:8" ht="15">
      <c r="B36" s="27"/>
      <c r="C36" s="27"/>
      <c r="D36" s="27"/>
      <c r="E36" s="27"/>
      <c r="F36" s="27"/>
      <c r="G36" s="27"/>
      <c r="H36" s="27"/>
    </row>
    <row r="37" ht="7.5" customHeight="1"/>
    <row r="38" spans="1:8" ht="15" customHeight="1">
      <c r="A38" s="172" t="s">
        <v>212</v>
      </c>
      <c r="B38" s="172"/>
      <c r="C38" s="172"/>
      <c r="D38" s="172"/>
      <c r="E38" s="172"/>
      <c r="F38" s="172"/>
      <c r="G38" s="27"/>
      <c r="H38" s="27"/>
    </row>
  </sheetData>
  <sheetProtection password="CE2E" sheet="1"/>
  <mergeCells count="5">
    <mergeCell ref="A38:F38"/>
    <mergeCell ref="A1:F1"/>
    <mergeCell ref="A2:F2"/>
    <mergeCell ref="A3:F3"/>
    <mergeCell ref="A4:F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7">
      <selection activeCell="K13" sqref="K13"/>
    </sheetView>
  </sheetViews>
  <sheetFormatPr defaultColWidth="9.00390625" defaultRowHeight="12.75"/>
  <cols>
    <col min="1" max="1" width="3.875" style="0" customWidth="1"/>
    <col min="2" max="2" width="10.125" style="0" customWidth="1"/>
    <col min="3" max="3" width="29.25390625" style="0" customWidth="1"/>
    <col min="4" max="4" width="10.875" style="0" customWidth="1"/>
    <col min="5" max="5" width="10.125" style="0" customWidth="1"/>
    <col min="6" max="6" width="11.125" style="0" customWidth="1"/>
    <col min="7" max="7" width="10.25390625" style="0" customWidth="1"/>
    <col min="8" max="8" width="13.75390625" style="0" customWidth="1"/>
  </cols>
  <sheetData>
    <row r="1" spans="1:13" ht="16.5">
      <c r="A1" s="146" t="s">
        <v>60</v>
      </c>
      <c r="B1" s="146"/>
      <c r="C1" s="146"/>
      <c r="D1" s="146"/>
      <c r="E1" s="146"/>
      <c r="F1" s="146"/>
      <c r="G1" s="146"/>
      <c r="H1" s="146"/>
      <c r="I1" s="31"/>
      <c r="J1" s="31"/>
      <c r="K1" s="31"/>
      <c r="L1" s="31"/>
      <c r="M1" s="31"/>
    </row>
    <row r="2" spans="1:13" ht="24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31"/>
      <c r="J2" s="31"/>
      <c r="K2" s="31"/>
      <c r="L2" s="31"/>
      <c r="M2" s="31"/>
    </row>
    <row r="3" spans="1:13" ht="21.75" customHeight="1">
      <c r="A3" s="145" t="s">
        <v>107</v>
      </c>
      <c r="B3" s="145"/>
      <c r="C3" s="145"/>
      <c r="D3" s="145"/>
      <c r="E3" s="145"/>
      <c r="F3" s="148">
        <f>F12</f>
        <v>0</v>
      </c>
      <c r="G3" s="148"/>
      <c r="H3" s="118" t="s">
        <v>0</v>
      </c>
      <c r="I3" s="31"/>
      <c r="J3" s="31"/>
      <c r="K3" s="31"/>
      <c r="L3" s="31"/>
      <c r="M3" s="31"/>
    </row>
    <row r="4" spans="1:13" ht="21.75" customHeight="1">
      <c r="A4" s="145" t="s">
        <v>108</v>
      </c>
      <c r="B4" s="145"/>
      <c r="C4" s="145"/>
      <c r="D4" s="145"/>
      <c r="E4" s="145"/>
      <c r="F4" s="148">
        <f>G12</f>
        <v>0</v>
      </c>
      <c r="G4" s="148"/>
      <c r="H4" s="118" t="s">
        <v>0</v>
      </c>
      <c r="I4" s="31"/>
      <c r="J4" s="31"/>
      <c r="K4" s="31"/>
      <c r="L4" s="31"/>
      <c r="M4" s="31"/>
    </row>
    <row r="5" spans="1:13" ht="11.25" customHeight="1">
      <c r="A5" s="128"/>
      <c r="B5" s="128"/>
      <c r="C5" s="128"/>
      <c r="D5" s="128"/>
      <c r="E5" s="128"/>
      <c r="F5" s="128"/>
      <c r="G5" s="128"/>
      <c r="H5" s="128"/>
      <c r="I5" s="31"/>
      <c r="J5" s="31"/>
      <c r="K5" s="31"/>
      <c r="L5" s="31"/>
      <c r="M5" s="31"/>
    </row>
    <row r="6" spans="1:13" ht="9" customHeight="1">
      <c r="A6" s="131"/>
      <c r="B6" s="131"/>
      <c r="C6" s="131"/>
      <c r="D6" s="131"/>
      <c r="E6" s="131"/>
      <c r="F6" s="131"/>
      <c r="G6" s="31"/>
      <c r="H6" s="31"/>
      <c r="I6" s="31"/>
      <c r="J6" s="31"/>
      <c r="K6" s="31"/>
      <c r="L6" s="31"/>
      <c r="M6" s="31"/>
    </row>
    <row r="7" spans="1:13" ht="33" customHeight="1">
      <c r="A7" s="149" t="s">
        <v>1</v>
      </c>
      <c r="B7" s="151" t="s">
        <v>61</v>
      </c>
      <c r="C7" s="149" t="s">
        <v>62</v>
      </c>
      <c r="D7" s="153" t="s">
        <v>221</v>
      </c>
      <c r="E7" s="154"/>
      <c r="F7" s="155"/>
      <c r="G7" s="156" t="s">
        <v>137</v>
      </c>
      <c r="H7" s="158" t="s">
        <v>63</v>
      </c>
      <c r="I7" s="31"/>
      <c r="J7" s="31"/>
      <c r="K7" s="31"/>
      <c r="L7" s="31"/>
      <c r="M7" s="31"/>
    </row>
    <row r="8" spans="1:13" ht="72.75" customHeight="1">
      <c r="A8" s="150"/>
      <c r="B8" s="152"/>
      <c r="C8" s="150"/>
      <c r="D8" s="117" t="s">
        <v>220</v>
      </c>
      <c r="E8" s="117" t="s">
        <v>219</v>
      </c>
      <c r="F8" s="32" t="s">
        <v>14</v>
      </c>
      <c r="G8" s="157"/>
      <c r="H8" s="159"/>
      <c r="I8" s="31"/>
      <c r="J8" s="31"/>
      <c r="K8" s="31"/>
      <c r="L8" s="31"/>
      <c r="M8" s="31"/>
    </row>
    <row r="9" spans="1:13" ht="42.75" customHeight="1">
      <c r="A9" s="32">
        <v>1</v>
      </c>
      <c r="B9" s="94" t="s">
        <v>133</v>
      </c>
      <c r="C9" s="32" t="s">
        <v>132</v>
      </c>
      <c r="D9" s="22">
        <f>'1-1'!F35</f>
        <v>0</v>
      </c>
      <c r="E9" s="22"/>
      <c r="F9" s="22">
        <f>D9</f>
        <v>0</v>
      </c>
      <c r="G9" s="22">
        <f>'1-1'!F27</f>
        <v>0</v>
      </c>
      <c r="H9" s="22"/>
      <c r="I9" s="31"/>
      <c r="J9" s="31"/>
      <c r="K9" s="31"/>
      <c r="L9" s="31"/>
      <c r="M9" s="31"/>
    </row>
    <row r="10" spans="1:13" ht="41.25" customHeight="1">
      <c r="A10" s="32">
        <v>2</v>
      </c>
      <c r="B10" s="94" t="s">
        <v>134</v>
      </c>
      <c r="C10" s="32" t="s">
        <v>135</v>
      </c>
      <c r="D10" s="22"/>
      <c r="E10" s="22">
        <f>'1-2'!F24</f>
        <v>0</v>
      </c>
      <c r="F10" s="22">
        <f>E10</f>
        <v>0</v>
      </c>
      <c r="G10" s="22">
        <f>'1-2'!F16</f>
        <v>0</v>
      </c>
      <c r="H10" s="22"/>
      <c r="I10" s="31"/>
      <c r="J10" s="31"/>
      <c r="K10" s="31"/>
      <c r="L10" s="31"/>
      <c r="M10" s="31"/>
    </row>
    <row r="11" spans="1:13" ht="42" customHeight="1">
      <c r="A11" s="32">
        <v>3</v>
      </c>
      <c r="B11" s="94" t="s">
        <v>139</v>
      </c>
      <c r="C11" s="32" t="s">
        <v>136</v>
      </c>
      <c r="D11" s="22">
        <f>'1-3'!F22</f>
        <v>0</v>
      </c>
      <c r="E11" s="22"/>
      <c r="F11" s="22">
        <f>D11</f>
        <v>0</v>
      </c>
      <c r="G11" s="22">
        <f>'1-3'!F14</f>
        <v>0</v>
      </c>
      <c r="H11" s="22"/>
      <c r="I11" s="31"/>
      <c r="J11" s="31"/>
      <c r="K11" s="31"/>
      <c r="L11" s="31"/>
      <c r="M11" s="31"/>
    </row>
    <row r="12" spans="1:13" ht="41.25" customHeight="1">
      <c r="A12" s="32"/>
      <c r="B12" s="32"/>
      <c r="C12" s="53" t="s">
        <v>12</v>
      </c>
      <c r="D12" s="16">
        <f>D11+D9</f>
        <v>0</v>
      </c>
      <c r="E12" s="16">
        <f>E10</f>
        <v>0</v>
      </c>
      <c r="F12" s="16">
        <f>F9+F10+F11</f>
        <v>0</v>
      </c>
      <c r="G12" s="16">
        <f>G9+G10+G11</f>
        <v>0</v>
      </c>
      <c r="H12" s="16"/>
      <c r="I12" s="31"/>
      <c r="J12" s="31"/>
      <c r="K12" s="31"/>
      <c r="L12" s="31"/>
      <c r="M12" s="31"/>
    </row>
    <row r="13" spans="1:13" ht="16.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6.5">
      <c r="A14" s="31"/>
      <c r="B14" s="31"/>
      <c r="C14" s="124"/>
      <c r="D14" s="124"/>
      <c r="E14" s="124"/>
      <c r="F14" s="124"/>
      <c r="G14" s="124"/>
      <c r="H14" s="124"/>
      <c r="I14" s="31"/>
      <c r="J14" s="31"/>
      <c r="K14" s="31"/>
      <c r="L14" s="31"/>
      <c r="M14" s="31"/>
    </row>
    <row r="15" spans="1:13" ht="16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8" ht="18" customHeight="1">
      <c r="A16" s="174" t="s">
        <v>222</v>
      </c>
      <c r="B16" s="174"/>
      <c r="C16" s="174"/>
      <c r="D16" s="174"/>
      <c r="E16" s="174"/>
      <c r="F16" s="174"/>
      <c r="G16" s="174"/>
      <c r="H16" s="174"/>
    </row>
  </sheetData>
  <sheetProtection password="CE2E" sheet="1"/>
  <mergeCells count="16">
    <mergeCell ref="A16:H16"/>
    <mergeCell ref="A5:H5"/>
    <mergeCell ref="A6:F6"/>
    <mergeCell ref="A7:A8"/>
    <mergeCell ref="B7:B8"/>
    <mergeCell ref="C7:C8"/>
    <mergeCell ref="D7:F7"/>
    <mergeCell ref="G7:G8"/>
    <mergeCell ref="H7:H8"/>
    <mergeCell ref="A4:E4"/>
    <mergeCell ref="A1:H1"/>
    <mergeCell ref="A2:H2"/>
    <mergeCell ref="A3:E3"/>
    <mergeCell ref="C14:H14"/>
    <mergeCell ref="F3:G3"/>
    <mergeCell ref="F4:G4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Normal="90" zoomScaleSheetLayoutView="100" zoomScalePageLayoutView="0" workbookViewId="0" topLeftCell="A1">
      <selection activeCell="J15" sqref="J14:J15"/>
    </sheetView>
  </sheetViews>
  <sheetFormatPr defaultColWidth="9.00390625" defaultRowHeight="12.75"/>
  <cols>
    <col min="1" max="1" width="3.375" style="0" customWidth="1"/>
    <col min="2" max="2" width="16.00390625" style="0" customWidth="1"/>
    <col min="3" max="3" width="42.125" style="0" customWidth="1"/>
    <col min="4" max="4" width="13.875" style="0" customWidth="1"/>
    <col min="5" max="5" width="14.625" style="0" customWidth="1"/>
    <col min="6" max="6" width="13.00390625" style="0" customWidth="1"/>
    <col min="7" max="7" width="12.875" style="0" customWidth="1"/>
    <col min="8" max="8" width="17.25390625" style="0" customWidth="1"/>
  </cols>
  <sheetData>
    <row r="1" spans="1:8" ht="16.5" customHeight="1">
      <c r="A1" s="170" t="s">
        <v>106</v>
      </c>
      <c r="B1" s="170"/>
      <c r="C1" s="170"/>
      <c r="D1" s="170"/>
      <c r="E1" s="120">
        <f>H14</f>
        <v>0</v>
      </c>
      <c r="F1" s="119" t="s">
        <v>0</v>
      </c>
      <c r="G1" s="119"/>
      <c r="H1" s="119"/>
    </row>
    <row r="2" spans="1:8" ht="14.25">
      <c r="A2" s="144" t="s">
        <v>42</v>
      </c>
      <c r="B2" s="144"/>
      <c r="C2" s="144"/>
      <c r="D2" s="144"/>
      <c r="E2" s="144"/>
      <c r="F2" s="144"/>
      <c r="G2" s="144"/>
      <c r="H2" s="144"/>
    </row>
    <row r="3" spans="1:8" ht="21.75" customHeight="1">
      <c r="A3" s="126" t="s">
        <v>174</v>
      </c>
      <c r="B3" s="126"/>
      <c r="C3" s="126"/>
      <c r="D3" s="126"/>
      <c r="E3" s="126"/>
      <c r="F3" s="126"/>
      <c r="G3" s="126"/>
      <c r="H3" s="126"/>
    </row>
    <row r="4" spans="1:8" ht="24" customHeight="1">
      <c r="A4" s="161" t="s">
        <v>1</v>
      </c>
      <c r="B4" s="162" t="s">
        <v>2</v>
      </c>
      <c r="C4" s="163" t="s">
        <v>43</v>
      </c>
      <c r="D4" s="162" t="s">
        <v>3</v>
      </c>
      <c r="E4" s="162"/>
      <c r="F4" s="162"/>
      <c r="G4" s="162"/>
      <c r="H4" s="162"/>
    </row>
    <row r="5" spans="1:8" ht="56.25" customHeight="1">
      <c r="A5" s="161"/>
      <c r="B5" s="162"/>
      <c r="C5" s="163"/>
      <c r="D5" s="121" t="s">
        <v>4</v>
      </c>
      <c r="E5" s="121" t="s">
        <v>5</v>
      </c>
      <c r="F5" s="121" t="s">
        <v>226</v>
      </c>
      <c r="G5" s="121" t="s">
        <v>6</v>
      </c>
      <c r="H5" s="121" t="s">
        <v>7</v>
      </c>
    </row>
    <row r="6" spans="1:8" ht="13.5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</row>
    <row r="7" spans="1:8" ht="13.5" customHeight="1">
      <c r="A7" s="121"/>
      <c r="B7" s="121"/>
      <c r="C7" s="122" t="s">
        <v>44</v>
      </c>
      <c r="D7" s="164" t="s">
        <v>223</v>
      </c>
      <c r="E7" s="165"/>
      <c r="F7" s="165"/>
      <c r="G7" s="165"/>
      <c r="H7" s="166"/>
    </row>
    <row r="8" spans="1:8" ht="15">
      <c r="A8" s="121"/>
      <c r="B8" s="123"/>
      <c r="C8" s="122" t="s">
        <v>45</v>
      </c>
      <c r="D8" s="123"/>
      <c r="E8" s="123"/>
      <c r="F8" s="123"/>
      <c r="G8" s="123"/>
      <c r="H8" s="123"/>
    </row>
    <row r="9" spans="1:8" ht="15">
      <c r="A9" s="121"/>
      <c r="B9" s="123"/>
      <c r="C9" s="22" t="s">
        <v>46</v>
      </c>
      <c r="D9" s="123"/>
      <c r="E9" s="123"/>
      <c r="F9" s="123"/>
      <c r="G9" s="123"/>
      <c r="H9" s="123"/>
    </row>
    <row r="10" spans="1:8" s="14" customFormat="1" ht="22.5" customHeight="1">
      <c r="A10" s="121">
        <v>1</v>
      </c>
      <c r="B10" s="123" t="s">
        <v>67</v>
      </c>
      <c r="C10" s="22" t="s">
        <v>199</v>
      </c>
      <c r="D10" s="123">
        <f>ობიექტ!D12</f>
        <v>0</v>
      </c>
      <c r="E10" s="123">
        <f>ობიექტ!E12</f>
        <v>0</v>
      </c>
      <c r="F10" s="123"/>
      <c r="G10" s="123"/>
      <c r="H10" s="123">
        <f>D10+E10</f>
        <v>0</v>
      </c>
    </row>
    <row r="11" spans="1:8" s="14" customFormat="1" ht="15">
      <c r="A11" s="121"/>
      <c r="B11" s="123"/>
      <c r="C11" s="22" t="s">
        <v>47</v>
      </c>
      <c r="D11" s="123">
        <f>D10</f>
        <v>0</v>
      </c>
      <c r="E11" s="123">
        <f>E10</f>
        <v>0</v>
      </c>
      <c r="F11" s="123"/>
      <c r="G11" s="123"/>
      <c r="H11" s="123">
        <f>E11+D11</f>
        <v>0</v>
      </c>
    </row>
    <row r="12" spans="1:8" ht="13.5" customHeight="1">
      <c r="A12" s="121"/>
      <c r="B12" s="123"/>
      <c r="C12" s="22" t="s">
        <v>224</v>
      </c>
      <c r="D12" s="167" t="s">
        <v>223</v>
      </c>
      <c r="E12" s="168"/>
      <c r="F12" s="168"/>
      <c r="G12" s="168"/>
      <c r="H12" s="169"/>
    </row>
    <row r="13" spans="1:9" ht="21" customHeight="1">
      <c r="A13" s="121">
        <v>2</v>
      </c>
      <c r="B13" s="123"/>
      <c r="C13" s="22" t="s">
        <v>48</v>
      </c>
      <c r="D13" s="123">
        <v>0</v>
      </c>
      <c r="E13" s="123">
        <v>0</v>
      </c>
      <c r="F13" s="123">
        <v>0</v>
      </c>
      <c r="G13" s="123"/>
      <c r="H13" s="123">
        <v>0</v>
      </c>
      <c r="I13" s="56"/>
    </row>
    <row r="14" spans="1:9" s="26" customFormat="1" ht="31.5" customHeight="1">
      <c r="A14" s="121"/>
      <c r="B14" s="123"/>
      <c r="C14" s="22" t="s">
        <v>56</v>
      </c>
      <c r="D14" s="123">
        <f>D13+D11</f>
        <v>0</v>
      </c>
      <c r="E14" s="123">
        <f>E13+E11</f>
        <v>0</v>
      </c>
      <c r="F14" s="123"/>
      <c r="G14" s="123"/>
      <c r="H14" s="123">
        <f>H13+H11</f>
        <v>0</v>
      </c>
      <c r="I14" s="55"/>
    </row>
    <row r="15" spans="1:8" s="26" customFormat="1" ht="12" customHeight="1">
      <c r="A15" s="48"/>
      <c r="B15" s="49"/>
      <c r="C15" s="50"/>
      <c r="D15" s="51"/>
      <c r="E15" s="52"/>
      <c r="F15" s="52"/>
      <c r="G15" s="51"/>
      <c r="H15" s="51"/>
    </row>
    <row r="16" spans="1:8" ht="15">
      <c r="A16" s="160"/>
      <c r="B16" s="160"/>
      <c r="C16" s="160"/>
      <c r="D16" s="160"/>
      <c r="E16" s="160"/>
      <c r="F16" s="160"/>
      <c r="G16" s="160"/>
      <c r="H16" s="160"/>
    </row>
    <row r="17" spans="1:8" ht="12.75">
      <c r="A17" s="173" t="s">
        <v>225</v>
      </c>
      <c r="B17" s="173"/>
      <c r="C17" s="173"/>
      <c r="D17" s="173"/>
      <c r="E17" s="173"/>
      <c r="F17" s="173"/>
      <c r="G17" s="173"/>
      <c r="H17" s="173"/>
    </row>
  </sheetData>
  <sheetProtection password="CE2E" sheet="1"/>
  <mergeCells count="11">
    <mergeCell ref="A3:H3"/>
    <mergeCell ref="A2:H2"/>
    <mergeCell ref="A1:D1"/>
    <mergeCell ref="A16:H16"/>
    <mergeCell ref="A17:H17"/>
    <mergeCell ref="A4:A5"/>
    <mergeCell ref="B4:B5"/>
    <mergeCell ref="C4:C5"/>
    <mergeCell ref="D4:H4"/>
    <mergeCell ref="D7:H7"/>
    <mergeCell ref="D12:H12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ucha</cp:lastModifiedBy>
  <cp:lastPrinted>2014-05-01T13:44:55Z</cp:lastPrinted>
  <dcterms:created xsi:type="dcterms:W3CDTF">2005-10-04T05:52:32Z</dcterms:created>
  <dcterms:modified xsi:type="dcterms:W3CDTF">2014-05-13T17:03:30Z</dcterms:modified>
  <cp:category/>
  <cp:version/>
  <cp:contentType/>
  <cp:contentStatus/>
</cp:coreProperties>
</file>