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06" yWindow="360" windowWidth="15570" windowHeight="10485" activeTab="6"/>
  </bookViews>
  <sheets>
    <sheet name="krebs. moc. ywy." sheetId="1" r:id="rId1"/>
    <sheet name="KIUVETEBI" sheetId="2" r:id="rId2"/>
    <sheet name="MILEBI" sheetId="3" r:id="rId3"/>
    <sheet name="MILI (2)" sheetId="4" r:id="rId4"/>
    <sheet name="GABIONI" sheetId="5" r:id="rId5"/>
    <sheet name="SAMOSI" sheetId="6" r:id="rId6"/>
    <sheet name="SHESASVLELI" sheetId="7" r:id="rId7"/>
  </sheets>
  <externalReferences>
    <externalReference r:id="rId10"/>
    <externalReference r:id="rId11"/>
    <externalReference r:id="rId12"/>
  </externalReferences>
  <definedNames>
    <definedName name="aaaa">#REF!</definedName>
    <definedName name="cxaura" localSheetId="5">#REF!</definedName>
    <definedName name="cxaura">#REF!</definedName>
    <definedName name="fdrt124" localSheetId="4">#REF!</definedName>
    <definedName name="fdrt124" localSheetId="2">#REF!</definedName>
    <definedName name="fdrt124" localSheetId="3">#REF!</definedName>
    <definedName name="fdrt124" localSheetId="5">#REF!</definedName>
    <definedName name="fdrt124" localSheetId="6">#REF!</definedName>
    <definedName name="fdrt124">#REF!</definedName>
    <definedName name="fffffvvv30214" localSheetId="4">#REF!</definedName>
    <definedName name="fffffvvv30214" localSheetId="2">#REF!</definedName>
    <definedName name="fffffvvv30214" localSheetId="3">#REF!</definedName>
    <definedName name="fffffvvv30214" localSheetId="5">#REF!</definedName>
    <definedName name="fffffvvv30214" localSheetId="6">#REF!</definedName>
    <definedName name="fffffvvv30214">#REF!</definedName>
    <definedName name="ggggddd51515" localSheetId="4">#REF!</definedName>
    <definedName name="ggggddd51515" localSheetId="2">#REF!</definedName>
    <definedName name="ggggddd51515" localSheetId="3">#REF!</definedName>
    <definedName name="ggggddd51515" localSheetId="5">#REF!</definedName>
    <definedName name="ggggddd51515" localSheetId="6">#REF!</definedName>
    <definedName name="ggggddd51515">#REF!</definedName>
    <definedName name="hgyui54876" localSheetId="4">#REF!</definedName>
    <definedName name="hgyui54876" localSheetId="2">#REF!</definedName>
    <definedName name="hgyui54876" localSheetId="3">#REF!</definedName>
    <definedName name="hgyui54876" localSheetId="5">#REF!</definedName>
    <definedName name="hgyui54876" localSheetId="6">#REF!</definedName>
    <definedName name="hgyui54876">#REF!</definedName>
    <definedName name="ijhuy4587" localSheetId="4">#REF!</definedName>
    <definedName name="ijhuy4587" localSheetId="2">#REF!</definedName>
    <definedName name="ijhuy4587" localSheetId="3">#REF!</definedName>
    <definedName name="ijhuy4587" localSheetId="5">#REF!</definedName>
    <definedName name="ijhuy4587" localSheetId="6">#REF!</definedName>
    <definedName name="ijhuy4587">#REF!</definedName>
    <definedName name="jfdyrt14790" localSheetId="4">#REF!</definedName>
    <definedName name="jfdyrt14790" localSheetId="2">#REF!</definedName>
    <definedName name="jfdyrt14790" localSheetId="3">#REF!</definedName>
    <definedName name="jfdyrt14790" localSheetId="5">#REF!</definedName>
    <definedName name="jfdyrt14790" localSheetId="6">#REF!</definedName>
    <definedName name="jfdyrt14790">#REF!</definedName>
    <definedName name="jkhjgkliob1012" localSheetId="4">#REF!</definedName>
    <definedName name="jkhjgkliob1012" localSheetId="2">#REF!</definedName>
    <definedName name="jkhjgkliob1012" localSheetId="3">#REF!</definedName>
    <definedName name="jkhjgkliob1012" localSheetId="5">#REF!</definedName>
    <definedName name="jkhjgkliob1012" localSheetId="6">#REF!</definedName>
    <definedName name="jkhjgkliob1012">#REF!</definedName>
    <definedName name="jkio54576" localSheetId="4">#REF!</definedName>
    <definedName name="jkio54576" localSheetId="2">#REF!</definedName>
    <definedName name="jkio54576" localSheetId="3">#REF!</definedName>
    <definedName name="jkio54576" localSheetId="5">#REF!</definedName>
    <definedName name="jkio54576" localSheetId="6">#REF!</definedName>
    <definedName name="jkio54576">#REF!</definedName>
    <definedName name="KALA" localSheetId="4">#REF!</definedName>
    <definedName name="KALA" localSheetId="2">#REF!</definedName>
    <definedName name="KALA" localSheetId="6">#REF!</definedName>
    <definedName name="KALA">#REF!</definedName>
    <definedName name="kala12" localSheetId="4">#REF!</definedName>
    <definedName name="kala12" localSheetId="2">#REF!</definedName>
    <definedName name="kala12" localSheetId="6">#REF!</definedName>
    <definedName name="kala12">#REF!</definedName>
    <definedName name="kkkjjhhmnb" localSheetId="4">#REF!</definedName>
    <definedName name="kkkjjhhmnb" localSheetId="2">#REF!</definedName>
    <definedName name="kkkjjhhmnb" localSheetId="3">#REF!</definedName>
    <definedName name="kkkjjhhmnb" localSheetId="5">#REF!</definedName>
    <definedName name="kkkjjhhmnb" localSheetId="6">#REF!</definedName>
    <definedName name="kkkjjhhmnb">#REF!</definedName>
    <definedName name="kkkmmnmm52140" localSheetId="4">#REF!</definedName>
    <definedName name="kkkmmnmm52140" localSheetId="2">#REF!</definedName>
    <definedName name="kkkmmnmm52140" localSheetId="3">#REF!</definedName>
    <definedName name="kkkmmnmm52140" localSheetId="5">#REF!</definedName>
    <definedName name="kkkmmnmm52140" localSheetId="6">#REF!</definedName>
    <definedName name="kkkmmnmm52140">#REF!</definedName>
    <definedName name="lkjiu5147" localSheetId="4">#REF!</definedName>
    <definedName name="lkjiu5147" localSheetId="2">#REF!</definedName>
    <definedName name="lkjiu5147" localSheetId="3">#REF!</definedName>
    <definedName name="lkjiu5147" localSheetId="5">#REF!</definedName>
    <definedName name="lkjiu5147" localSheetId="6">#REF!</definedName>
    <definedName name="lkjiu5147">#REF!</definedName>
    <definedName name="lllkkk8889999" localSheetId="4">#REF!</definedName>
    <definedName name="lllkkk8889999" localSheetId="2">#REF!</definedName>
    <definedName name="lllkkk8889999" localSheetId="3">#REF!</definedName>
    <definedName name="lllkkk8889999" localSheetId="5">#REF!</definedName>
    <definedName name="lllkkk8889999" localSheetId="6">#REF!</definedName>
    <definedName name="lllkkk8889999">#REF!</definedName>
    <definedName name="mnmnmn101010" localSheetId="4">#REF!</definedName>
    <definedName name="mnmnmn101010" localSheetId="2">#REF!</definedName>
    <definedName name="mnmnmn101010" localSheetId="3">#REF!</definedName>
    <definedName name="mnmnmn101010" localSheetId="5">#REF!</definedName>
    <definedName name="mnmnmn101010" localSheetId="6">#REF!</definedName>
    <definedName name="mnmnmn101010">#REF!</definedName>
    <definedName name="oplop321" localSheetId="4">#REF!</definedName>
    <definedName name="oplop321" localSheetId="2">#REF!</definedName>
    <definedName name="oplop321" localSheetId="3">#REF!</definedName>
    <definedName name="oplop321" localSheetId="5">#REF!</definedName>
    <definedName name="oplop321" localSheetId="6">#REF!</definedName>
    <definedName name="oplop321">#REF!</definedName>
    <definedName name="rkb" localSheetId="5">#REF!</definedName>
    <definedName name="rkb">#REF!</definedName>
    <definedName name="valeriii" localSheetId="5">#REF!</definedName>
    <definedName name="valeriii">#REF!</definedName>
    <definedName name="_xlnm.Print_Area" localSheetId="4">'GABIONI'!$A$1:$J$9</definedName>
    <definedName name="_xlnm.Print_Area" localSheetId="2">'MILEBI'!$A$1:$E$14</definedName>
    <definedName name="_xlnm.Print_Area" localSheetId="3">'MILI (2)'!$A$1:$K$15</definedName>
    <definedName name="_xlnm.Print_Area" localSheetId="5">'SAMOSI'!$A$1:$P$27</definedName>
    <definedName name="_xlnm.Print_Area" localSheetId="6">'SHESASVLELI'!$A$1:$F$20</definedName>
  </definedNames>
  <calcPr fullCalcOnLoad="1"/>
</workbook>
</file>

<file path=xl/comments3.xml><?xml version="1.0" encoding="utf-8"?>
<comments xmlns="http://schemas.openxmlformats.org/spreadsheetml/2006/main">
  <authors>
    <author>PAATA</author>
  </authors>
  <commentList>
    <comment ref="A6" authorId="0">
      <text>
        <r>
          <rPr>
            <b/>
            <sz val="9"/>
            <rFont val="Tahoma"/>
            <family val="2"/>
          </rPr>
          <t>PAATA: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<sst xmlns="http://schemas.openxmlformats.org/spreadsheetml/2006/main" count="295" uniqueCount="185">
  <si>
    <t>adgilmdebareoba</t>
  </si>
  <si>
    <t>m</t>
  </si>
  <si>
    <t>sul:</t>
  </si>
  <si>
    <t>#</t>
  </si>
  <si>
    <r>
      <t xml:space="preserve">ganzomileba
</t>
    </r>
    <r>
      <rPr>
        <sz val="10"/>
        <color indexed="8"/>
        <rFont val="AcadNusx"/>
        <family val="0"/>
      </rPr>
      <t>sigrZe/
simaRle</t>
    </r>
  </si>
  <si>
    <t>sigane</t>
  </si>
  <si>
    <t>SeniSvna</t>
  </si>
  <si>
    <t>jami:</t>
  </si>
  <si>
    <t>I</t>
  </si>
  <si>
    <t>pk+dan</t>
  </si>
  <si>
    <t>pk+mde</t>
  </si>
  <si>
    <r>
      <t>farTobi m</t>
    </r>
    <r>
      <rPr>
        <vertAlign val="superscript"/>
        <sz val="10"/>
        <color indexed="8"/>
        <rFont val="AcadNusx"/>
        <family val="0"/>
      </rPr>
      <t>2</t>
    </r>
  </si>
  <si>
    <t>samuSaos dasaxeleba</t>
  </si>
  <si>
    <t>erT.ganz</t>
  </si>
  <si>
    <t>t</t>
  </si>
  <si>
    <r>
      <t>m</t>
    </r>
    <r>
      <rPr>
        <vertAlign val="superscript"/>
        <sz val="12"/>
        <rFont val="AcadNusx"/>
        <family val="0"/>
      </rPr>
      <t>3</t>
    </r>
  </si>
  <si>
    <t>jami</t>
  </si>
  <si>
    <t>pk-dan</t>
  </si>
  <si>
    <t>pk-mde</t>
  </si>
  <si>
    <r>
      <t>m</t>
    </r>
    <r>
      <rPr>
        <vertAlign val="superscript"/>
        <sz val="12"/>
        <color indexed="8"/>
        <rFont val="AcadNusx"/>
        <family val="0"/>
      </rPr>
      <t>3</t>
    </r>
  </si>
  <si>
    <t>ganz-ba</t>
  </si>
  <si>
    <t>monakveTis 
sigrZe 
m</t>
  </si>
  <si>
    <t>arsebuli milebis daxasiaTeba</t>
  </si>
  <si>
    <t>saproeqto RonisZieba</t>
  </si>
  <si>
    <t xml:space="preserve">marjvena </t>
  </si>
  <si>
    <t>marcxena</t>
  </si>
  <si>
    <t>adgilmdebareoba pk</t>
  </si>
  <si>
    <t>ezoSi Sesasvleli</t>
  </si>
  <si>
    <r>
      <t>moc-ba m</t>
    </r>
    <r>
      <rPr>
        <vertAlign val="superscript"/>
        <sz val="10"/>
        <color indexed="8"/>
        <rFont val="AcadNusx"/>
        <family val="0"/>
      </rPr>
      <t>3</t>
    </r>
  </si>
  <si>
    <t>sigrZe</t>
  </si>
  <si>
    <t>SeniSvna:</t>
  </si>
  <si>
    <t>pk</t>
  </si>
  <si>
    <t>a/betoni 
safaris mowyoba sisqiT 5sm</t>
  </si>
  <si>
    <t>miwis vakisis aRdgenis samuSaoTa moculobebis uwyisi #1</t>
  </si>
  <si>
    <t>8+90</t>
  </si>
  <si>
    <t>sagzao 
samosis tipi</t>
  </si>
  <si>
    <t>6+40</t>
  </si>
  <si>
    <t>33g III jg. kiuvetebis 
aRdgena gawmenda</t>
  </si>
  <si>
    <t>meqanizmebiT</t>
  </si>
  <si>
    <t>xeliT</t>
  </si>
  <si>
    <t>adgilmdebareoba pk+</t>
  </si>
  <si>
    <r>
      <t>m</t>
    </r>
    <r>
      <rPr>
        <vertAlign val="superscript"/>
        <sz val="11"/>
        <rFont val="AcadNusx"/>
        <family val="0"/>
      </rPr>
      <t>3</t>
    </r>
  </si>
  <si>
    <r>
      <t>Txrilis mowyoba 33g jg III gruntebis damuSaveba eqskavatoriT V-0.5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datvirTva avtotTviTmclelebze</t>
    </r>
  </si>
  <si>
    <t xml:space="preserve">33g III jg. gruntis damuSaveba xeliT </t>
  </si>
  <si>
    <r>
      <t xml:space="preserve">wyalgamtari liTonis </t>
    </r>
    <r>
      <rPr>
        <sz val="11"/>
        <rFont val="Arial"/>
        <family val="2"/>
      </rPr>
      <t>d</t>
    </r>
    <r>
      <rPr>
        <sz val="11"/>
        <rFont val="AcadNusx"/>
        <family val="0"/>
      </rPr>
      <t xml:space="preserve">=0,5m milis montaJi </t>
    </r>
  </si>
  <si>
    <t>Sesasvlelebi</t>
  </si>
  <si>
    <t>qvabulis damuSaveba III jg. gruntebSi eqsk.
datvirTva da gatana nayarSi</t>
  </si>
  <si>
    <t>soflis gza</t>
  </si>
  <si>
    <r>
      <t>farTi 
m</t>
    </r>
    <r>
      <rPr>
        <vertAlign val="superscript"/>
        <sz val="11"/>
        <color indexed="8"/>
        <rFont val="AcadNusx"/>
        <family val="0"/>
      </rPr>
      <t>2</t>
    </r>
  </si>
  <si>
    <r>
      <t xml:space="preserve">saproeqto liTonis 
mili </t>
    </r>
    <r>
      <rPr>
        <sz val="11"/>
        <color indexed="8"/>
        <rFont val="Arial"/>
        <family val="2"/>
      </rPr>
      <t>d</t>
    </r>
    <r>
      <rPr>
        <sz val="11"/>
        <color indexed="8"/>
        <rFont val="AcadNusx"/>
        <family val="0"/>
      </rPr>
      <t xml:space="preserve">=0,5m </t>
    </r>
    <r>
      <rPr>
        <sz val="11"/>
        <color indexed="8"/>
        <rFont val="Arial"/>
        <family val="2"/>
      </rPr>
      <t>L</t>
    </r>
    <r>
      <rPr>
        <sz val="11"/>
        <color indexed="8"/>
        <rFont val="AcadNusx"/>
        <family val="0"/>
      </rPr>
      <t>=7,0m</t>
    </r>
  </si>
  <si>
    <r>
      <t xml:space="preserve">saproeqto liTonis 
mili </t>
    </r>
    <r>
      <rPr>
        <sz val="11"/>
        <color indexed="8"/>
        <rFont val="Arial"/>
        <family val="2"/>
      </rPr>
      <t>d</t>
    </r>
    <r>
      <rPr>
        <sz val="11"/>
        <color indexed="8"/>
        <rFont val="AcadNusx"/>
        <family val="0"/>
      </rPr>
      <t xml:space="preserve">=0,5m </t>
    </r>
    <r>
      <rPr>
        <sz val="11"/>
        <color indexed="8"/>
        <rFont val="Arial"/>
        <family val="2"/>
      </rPr>
      <t>L</t>
    </r>
    <r>
      <rPr>
        <sz val="11"/>
        <color indexed="8"/>
        <rFont val="AcadNusx"/>
        <family val="0"/>
      </rPr>
      <t>=5,0m</t>
    </r>
  </si>
  <si>
    <t xml:space="preserve">qvabulis damuSaveba
xeliT III jg. gruntebSi </t>
  </si>
  <si>
    <t xml:space="preserve"> gabionis yuTebi 2X1X1</t>
  </si>
  <si>
    <t xml:space="preserve"> gabionis yuTebi 1,5X1X1</t>
  </si>
  <si>
    <t>Sesakravi mavTuli</t>
  </si>
  <si>
    <t>gabionis qva</t>
  </si>
  <si>
    <t>cali</t>
  </si>
  <si>
    <t>kg</t>
  </si>
  <si>
    <t>8</t>
  </si>
  <si>
    <t>9</t>
  </si>
  <si>
    <t>10</t>
  </si>
  <si>
    <t>11</t>
  </si>
  <si>
    <t>4+32</t>
  </si>
  <si>
    <t>5+60</t>
  </si>
  <si>
    <t>6+20</t>
  </si>
  <si>
    <t>6+50</t>
  </si>
  <si>
    <t>7+00</t>
  </si>
  <si>
    <t>7+70</t>
  </si>
  <si>
    <t>8+75</t>
  </si>
  <si>
    <t>9+25</t>
  </si>
  <si>
    <t>mosacdeli</t>
  </si>
  <si>
    <t>misasvleli gza</t>
  </si>
  <si>
    <t>3+08</t>
  </si>
  <si>
    <t>0+02</t>
  </si>
  <si>
    <r>
      <t xml:space="preserve">liTonis milis mowyoba </t>
    </r>
    <r>
      <rPr>
        <sz val="11"/>
        <color indexed="8"/>
        <rFont val="Arial"/>
        <family val="2"/>
      </rPr>
      <t>d</t>
    </r>
    <r>
      <rPr>
        <sz val="11"/>
        <color indexed="8"/>
        <rFont val="AcadNusx"/>
        <family val="0"/>
      </rPr>
      <t xml:space="preserve">=0.5m </t>
    </r>
    <r>
      <rPr>
        <sz val="11"/>
        <color indexed="8"/>
        <rFont val="Arial"/>
        <family val="2"/>
      </rPr>
      <t>L</t>
    </r>
    <r>
      <rPr>
        <sz val="11"/>
        <color indexed="8"/>
        <rFont val="AcadNusx"/>
        <family val="0"/>
      </rPr>
      <t>=14.0m</t>
    </r>
  </si>
  <si>
    <r>
      <t xml:space="preserve">gofrirebuli mili 
</t>
    </r>
    <r>
      <rPr>
        <sz val="11"/>
        <color indexed="8"/>
        <rFont val="Arial"/>
        <family val="2"/>
      </rPr>
      <t>d</t>
    </r>
    <r>
      <rPr>
        <sz val="11"/>
        <color indexed="8"/>
        <rFont val="AcadNusx"/>
        <family val="0"/>
      </rPr>
      <t xml:space="preserve">=0.3m </t>
    </r>
    <r>
      <rPr>
        <sz val="11"/>
        <color indexed="8"/>
        <rFont val="Arial"/>
        <family val="2"/>
      </rPr>
      <t>L</t>
    </r>
    <r>
      <rPr>
        <sz val="11"/>
        <color indexed="8"/>
        <rFont val="AcadNusx"/>
        <family val="0"/>
      </rPr>
      <t>=7.0m</t>
    </r>
  </si>
  <si>
    <r>
      <t xml:space="preserve">liTonis milis mowyoba </t>
    </r>
    <r>
      <rPr>
        <sz val="11"/>
        <color indexed="8"/>
        <rFont val="Arial"/>
        <family val="2"/>
      </rPr>
      <t>d</t>
    </r>
    <r>
      <rPr>
        <sz val="11"/>
        <color indexed="8"/>
        <rFont val="AcadNusx"/>
        <family val="0"/>
      </rPr>
      <t xml:space="preserve">=0.5m </t>
    </r>
    <r>
      <rPr>
        <sz val="11"/>
        <color indexed="8"/>
        <rFont val="Arial"/>
        <family val="2"/>
      </rPr>
      <t>L</t>
    </r>
    <r>
      <rPr>
        <sz val="11"/>
        <color indexed="8"/>
        <rFont val="AcadNusx"/>
        <family val="0"/>
      </rPr>
      <t>=7.0m</t>
    </r>
  </si>
  <si>
    <t>3+93</t>
  </si>
  <si>
    <r>
      <t xml:space="preserve">gofrirebuli mili 
</t>
    </r>
    <r>
      <rPr>
        <sz val="11"/>
        <color indexed="8"/>
        <rFont val="Arial"/>
        <family val="2"/>
      </rPr>
      <t>d</t>
    </r>
    <r>
      <rPr>
        <sz val="11"/>
        <color indexed="8"/>
        <rFont val="AcadNusx"/>
        <family val="0"/>
      </rPr>
      <t xml:space="preserve">=0.3m </t>
    </r>
    <r>
      <rPr>
        <sz val="11"/>
        <color indexed="8"/>
        <rFont val="Arial"/>
        <family val="2"/>
      </rPr>
      <t>L</t>
    </r>
    <r>
      <rPr>
        <sz val="11"/>
        <color indexed="8"/>
        <rFont val="AcadNusx"/>
        <family val="0"/>
      </rPr>
      <t>=6.0m</t>
    </r>
  </si>
  <si>
    <r>
      <t xml:space="preserve">liTonis milis mowyoba </t>
    </r>
    <r>
      <rPr>
        <sz val="11"/>
        <color indexed="8"/>
        <rFont val="Arial"/>
        <family val="2"/>
      </rPr>
      <t>d</t>
    </r>
    <r>
      <rPr>
        <sz val="11"/>
        <color indexed="8"/>
        <rFont val="AcadNusx"/>
        <family val="0"/>
      </rPr>
      <t xml:space="preserve">=0.5m </t>
    </r>
    <r>
      <rPr>
        <sz val="11"/>
        <color indexed="8"/>
        <rFont val="Arial"/>
        <family val="2"/>
      </rPr>
      <t>L</t>
    </r>
    <r>
      <rPr>
        <sz val="11"/>
        <color indexed="8"/>
        <rFont val="AcadNusx"/>
        <family val="0"/>
      </rPr>
      <t>=8.0m</t>
    </r>
  </si>
  <si>
    <t>5+28</t>
  </si>
  <si>
    <t>7+65</t>
  </si>
  <si>
    <r>
      <t xml:space="preserve">liTonis milis mowyoba </t>
    </r>
    <r>
      <rPr>
        <sz val="11"/>
        <color indexed="8"/>
        <rFont val="Arial"/>
        <family val="2"/>
      </rPr>
      <t>d</t>
    </r>
    <r>
      <rPr>
        <sz val="11"/>
        <color indexed="8"/>
        <rFont val="AcadNusx"/>
        <family val="0"/>
      </rPr>
      <t xml:space="preserve">=0.5m </t>
    </r>
    <r>
      <rPr>
        <sz val="11"/>
        <color indexed="8"/>
        <rFont val="Arial"/>
        <family val="2"/>
      </rPr>
      <t>L</t>
    </r>
    <r>
      <rPr>
        <sz val="11"/>
        <color indexed="8"/>
        <rFont val="AcadNusx"/>
        <family val="0"/>
      </rPr>
      <t>=9.0m</t>
    </r>
  </si>
  <si>
    <r>
      <t xml:space="preserve">SeniSvna:  </t>
    </r>
    <r>
      <rPr>
        <sz val="11"/>
        <color indexed="8"/>
        <rFont val="AcadNusx"/>
        <family val="0"/>
      </rPr>
      <t>1. Sesasvlelze safuZvlis mowyoba fraqciuli RorRiT (0-40)
             sisqiT 12sm-200m</t>
    </r>
    <r>
      <rPr>
        <vertAlign val="superscript"/>
        <sz val="11"/>
        <color indexed="8"/>
        <rFont val="AcadNusx"/>
        <family val="0"/>
      </rPr>
      <t>2</t>
    </r>
    <r>
      <rPr>
        <sz val="11"/>
        <color indexed="8"/>
        <rFont val="AcadNusx"/>
        <family val="0"/>
      </rPr>
      <t>.
           2. zedapiris damuSaveba Txevadi bitumiT 1m</t>
    </r>
    <r>
      <rPr>
        <vertAlign val="superscript"/>
        <sz val="11"/>
        <color indexed="8"/>
        <rFont val="AcadNusx"/>
        <family val="0"/>
      </rPr>
      <t>2</t>
    </r>
    <r>
      <rPr>
        <sz val="11"/>
        <color indexed="8"/>
        <rFont val="AcadNusx"/>
        <family val="0"/>
      </rPr>
      <t>-0.6l 0.11 tona
           3. erTfeniani safaris  mowyoba  wvrilmarclovani mkvrivi
             RorRovani cxeli  asfaltobetonisagan sisqiT 5sm-185m</t>
    </r>
    <r>
      <rPr>
        <vertAlign val="superscript"/>
        <sz val="11"/>
        <color indexed="8"/>
        <rFont val="AcadNusx"/>
        <family val="0"/>
      </rPr>
      <t>2</t>
    </r>
    <r>
      <rPr>
        <sz val="11"/>
        <color indexed="8"/>
        <rFont val="AcadNusx"/>
        <family val="0"/>
      </rPr>
      <t xml:space="preserve">. 
           4. liTonis mili ori cali </t>
    </r>
    <r>
      <rPr>
        <sz val="11"/>
        <color indexed="8"/>
        <rFont val="Arial"/>
        <family val="2"/>
      </rPr>
      <t>d</t>
    </r>
    <r>
      <rPr>
        <sz val="11"/>
        <color indexed="8"/>
        <rFont val="AcadNusx"/>
        <family val="0"/>
      </rPr>
      <t xml:space="preserve">=0,5 </t>
    </r>
    <r>
      <rPr>
        <sz val="11"/>
        <color indexed="8"/>
        <rFont val="Arial"/>
        <family val="2"/>
      </rPr>
      <t>L</t>
    </r>
    <r>
      <rPr>
        <sz val="11"/>
        <color indexed="8"/>
        <rFont val="AcadNusx"/>
        <family val="0"/>
      </rPr>
      <t>=5+7=12.0m</t>
    </r>
  </si>
  <si>
    <r>
      <rPr>
        <sz val="10"/>
        <color indexed="8"/>
        <rFont val="Calibri"/>
        <family val="2"/>
      </rPr>
      <t>0+14÷</t>
    </r>
    <r>
      <rPr>
        <sz val="10"/>
        <color indexed="8"/>
        <rFont val="AcadNusx"/>
        <family val="0"/>
      </rPr>
      <t>0+26</t>
    </r>
  </si>
  <si>
    <t>12/2</t>
  </si>
  <si>
    <t>42/2</t>
  </si>
  <si>
    <t>4+50÷4+92</t>
  </si>
  <si>
    <t>0+00</t>
  </si>
  <si>
    <t>2+20</t>
  </si>
  <si>
    <t>4+60</t>
  </si>
  <si>
    <t>5+20</t>
  </si>
  <si>
    <t>IVр jg. kldovan gruntebSi kiuvetebis 
mowyoba</t>
  </si>
  <si>
    <t>6+80</t>
  </si>
  <si>
    <t>8+60</t>
  </si>
  <si>
    <t>9+40</t>
  </si>
  <si>
    <t>9+60</t>
  </si>
  <si>
    <t>10+00</t>
  </si>
  <si>
    <t>adgil-ba</t>
  </si>
  <si>
    <t>sagzao samosis safuZveli</t>
  </si>
  <si>
    <r>
      <t>Txevadi bitumi
tn
1m</t>
    </r>
    <r>
      <rPr>
        <vertAlign val="superscript"/>
        <sz val="10"/>
        <color indexed="8"/>
        <rFont val="AcadNusx"/>
        <family val="0"/>
      </rPr>
      <t>2</t>
    </r>
    <r>
      <rPr>
        <sz val="10"/>
        <color indexed="8"/>
        <rFont val="AcadNusx"/>
        <family val="0"/>
      </rPr>
      <t>-0,6l</t>
    </r>
  </si>
  <si>
    <t>qviSa-xreSovani narevi sisqiT 10sm</t>
  </si>
  <si>
    <t xml:space="preserve">qviSa-xreSovani narevi sisqiT 20sm  </t>
  </si>
  <si>
    <t>fraqciuli RorRi 
0-40mm sisqiT 12sm</t>
  </si>
  <si>
    <t>0+14</t>
  </si>
  <si>
    <t>13-4</t>
  </si>
  <si>
    <t>1+00</t>
  </si>
  <si>
    <t>1+20</t>
  </si>
  <si>
    <t>II</t>
  </si>
  <si>
    <t>4+40</t>
  </si>
  <si>
    <t>4+54</t>
  </si>
  <si>
    <t>5+80</t>
  </si>
  <si>
    <t>7+40</t>
  </si>
  <si>
    <t>7+60</t>
  </si>
  <si>
    <t>8+66</t>
  </si>
  <si>
    <t>9+10</t>
  </si>
  <si>
    <t>9+48</t>
  </si>
  <si>
    <t>sul jami</t>
  </si>
  <si>
    <t>gruntis gatana nayarSi 1 km-ze</t>
  </si>
  <si>
    <t>Txrilis Sevseba xreSovani  gruntis ukuCayriT</t>
  </si>
  <si>
    <t xml:space="preserve">kedlis ukan yrilis mowyoba xreSovani 
gruntiT. eqskavatoriT Cayra
kedlis ukan
</t>
  </si>
  <si>
    <r>
      <t>m</t>
    </r>
    <r>
      <rPr>
        <vertAlign val="superscript"/>
        <sz val="10"/>
        <color indexed="8"/>
        <rFont val="AcadNusx"/>
        <family val="0"/>
      </rPr>
      <t>3</t>
    </r>
  </si>
  <si>
    <r>
      <t xml:space="preserve">1. </t>
    </r>
    <r>
      <rPr>
        <sz val="12"/>
        <color indexed="8"/>
        <rFont val="AcadNusx"/>
        <family val="0"/>
      </rPr>
      <t xml:space="preserve">liTonis mili </t>
    </r>
    <r>
      <rPr>
        <sz val="12"/>
        <color indexed="8"/>
        <rFont val="Arial"/>
        <family val="2"/>
      </rPr>
      <t>d</t>
    </r>
    <r>
      <rPr>
        <sz val="12"/>
        <color indexed="8"/>
        <rFont val="AcadNusx"/>
        <family val="0"/>
      </rPr>
      <t>=0.5m sigrZiT 46.0 metri</t>
    </r>
  </si>
  <si>
    <t>Sesasvlelebis adgilmdebareoba da farTis piketuri daTvlis uwyisi #6</t>
  </si>
  <si>
    <t>sagzao samosis mowyobis uwyisi #5</t>
  </si>
  <si>
    <t>liTonis milebis mowyobis samuSaoTa moculobebis uwyisi #3</t>
  </si>
  <si>
    <t>gzaze arsebuli da saproeqto milebis uwyisi #2</t>
  </si>
  <si>
    <t>skolasTan misasvleli gza</t>
  </si>
  <si>
    <t>saavtomobilo gza: oqtomberi _ Surmuli km0+000-km1+000</t>
  </si>
  <si>
    <t>saavtomobilo gza:  oqtomberi _ Surmuli km0+000-km1+000</t>
  </si>
  <si>
    <t xml:space="preserve"> damcavi gabionis sayrdeni kedlis mowyoba #4
saavtomobilo gza: oqtomberi _ Surmuli km0+000-km1+000</t>
  </si>
  <si>
    <r>
      <t>1. kiuvetebis gawmenda meqanizirebuli wesiT eqskavatoriT  datvirTva da 
gatana 1km-ze 33-g jg. III-220m</t>
    </r>
    <r>
      <rPr>
        <vertAlign val="superscript"/>
        <sz val="11"/>
        <color indexed="8"/>
        <rFont val="AcadNusx"/>
        <family val="0"/>
      </rPr>
      <t>3</t>
    </r>
  </si>
  <si>
    <r>
      <t>2. kiuvetebis gawmenda xeliT datvirTa avtoTviTmclelebze da 
gatana nayarSi 1km-ze 33-g jg. III-40m</t>
    </r>
    <r>
      <rPr>
        <vertAlign val="superscript"/>
        <sz val="11"/>
        <color indexed="8"/>
        <rFont val="AcadNusx"/>
        <family val="0"/>
      </rPr>
      <t>3</t>
    </r>
  </si>
  <si>
    <r>
      <t>3. IVр jg. kldovan gruntebSi kiuvetebis mowyoba, datvirTa avtoTviTmclelebze da 
gatana 1km-ze -10 m</t>
    </r>
    <r>
      <rPr>
        <vertAlign val="superscript"/>
        <sz val="11"/>
        <color indexed="8"/>
        <rFont val="AcadNusx"/>
        <family val="0"/>
      </rPr>
      <t>3</t>
    </r>
  </si>
  <si>
    <t xml:space="preserve">samuSaoTa moculobebis krebsiTi uwyisi </t>
  </si>
  <si>
    <t>s/gza oqtomberi-Surmuli km0+000-km1+000  
a/betonis safaris mowyoba</t>
  </si>
  <si>
    <t>ganz.</t>
  </si>
  <si>
    <t>rao-ba</t>
  </si>
  <si>
    <t>1.</t>
  </si>
  <si>
    <t>miwis vakisi</t>
  </si>
  <si>
    <t>1)</t>
  </si>
  <si>
    <t xml:space="preserve">kiuvetebisa mowyoba </t>
  </si>
  <si>
    <r>
      <t>33g jg III gruntebis damuSaveba kiuvetebSi eqskavatoriT V-0.5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datvirTviT</t>
    </r>
  </si>
  <si>
    <t>gatana 
1,0km-ze</t>
  </si>
  <si>
    <t>33g III jg. gruntis damuSaveba kiuvetebSi xeliT</t>
  </si>
  <si>
    <t xml:space="preserve">IVр jg. kldovan gruntebSi kiuvetebis mowyoba gafxviereba samtvrevi CaquCiT </t>
  </si>
  <si>
    <t>2)</t>
  </si>
  <si>
    <t>pk3+00 _ pk4+40 monakveTze sigrZiT 140 metri varclis mowyoba</t>
  </si>
  <si>
    <r>
      <t>varclis mowyoba siRrmiT 0.5 metri susti daWaobebuli gruntebis damuSaveba eqskavatoriT V-0.5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datvirTviT avtoTviTmcvlelebze 140X5.5X0.5</t>
    </r>
  </si>
  <si>
    <r>
      <t>xreSovani-drenirebadi (qva-RorRi) gruntebis damuSaveba da datvirTva eqskavatoriT V-0.5m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avtoTviTmcvlelebze</t>
    </r>
  </si>
  <si>
    <t>transportireba 10 km-ze</t>
  </si>
  <si>
    <t>varclis Sevseba, yrilis mowyoba xreSovani-drenirebadi (qva-RorRi) gruntis buldozeriT da datkepna fenebad</t>
  </si>
  <si>
    <t>2.</t>
  </si>
  <si>
    <t>xelovnuri nagebobebi</t>
  </si>
  <si>
    <t xml:space="preserve">liTonis milebis mowyoba </t>
  </si>
  <si>
    <r>
      <t>6g jg III gruntebis damuSaveba eqskavatoriT V-0.5m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datvirTviT avtoTviTmcvlelebze</t>
    </r>
  </si>
  <si>
    <t xml:space="preserve">6g III jg. gruntis damuSaveba xeliT </t>
  </si>
  <si>
    <r>
      <t xml:space="preserve">wyalgamtari liTonis milis montaJi </t>
    </r>
    <r>
      <rPr>
        <sz val="12"/>
        <rFont val="Arial"/>
        <family val="2"/>
      </rPr>
      <t>d</t>
    </r>
    <r>
      <rPr>
        <sz val="12"/>
        <rFont val="AcadNusx"/>
        <family val="0"/>
      </rPr>
      <t xml:space="preserve">-0,5m  </t>
    </r>
  </si>
  <si>
    <t>c/grZ.m</t>
  </si>
  <si>
    <t>7/58</t>
  </si>
  <si>
    <t xml:space="preserve">Txrilis Sevseba xreSovani  gruntis ukuCayriT </t>
  </si>
  <si>
    <t xml:space="preserve">damcavi gabionis kedlis mowyoba </t>
  </si>
  <si>
    <t>33g jg III gruntebis damuSaveba eqskavatoriT V-0.5m3 datvirTviT avtoTviTmcvlelebze</t>
  </si>
  <si>
    <t>33g III jg. gruntis damuSaveba xeliT adgilze mosworeba</t>
  </si>
  <si>
    <t>gabionebis mowyoba, gabionis yuTebi zomiT 2X1X1m 27c, 1,5X1X1 54c  Sesakravi mavTuli 58kg</t>
  </si>
  <si>
    <t>20-30sm diametris qvis Segroveba xeliT</t>
  </si>
  <si>
    <r>
      <t>qvis datvirTva eqskavatoriT V-0.5m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avtoTviTmcvlelebze</t>
    </r>
  </si>
  <si>
    <t xml:space="preserve">gabionis yuTebis Sevseba qviT </t>
  </si>
  <si>
    <r>
      <t>xreSovani gruntis eqskavatoriT V-0.5m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datvirTva avtoTviTmcvlelebze</t>
    </r>
  </si>
  <si>
    <t>xreSovani gruntis eqskavatoriT Cayra da mosworeba</t>
  </si>
  <si>
    <t>3.</t>
  </si>
  <si>
    <t>gzis samosi</t>
  </si>
  <si>
    <t xml:space="preserve">savali nawilis mowyoba  </t>
  </si>
  <si>
    <t xml:space="preserve">qvesagebi fenis mowyoba qviSa-xreSovani nareviT </t>
  </si>
  <si>
    <t>safuZvlis  mowyoba fraqciuli  RorRiT 0-40mm  sisqiT 12 sm</t>
  </si>
  <si>
    <r>
      <t>m</t>
    </r>
    <r>
      <rPr>
        <vertAlign val="superscript"/>
        <sz val="12"/>
        <rFont val="AcadNusx"/>
        <family val="0"/>
      </rPr>
      <t>2</t>
    </r>
  </si>
  <si>
    <t>ГОСТ 25607-83 sisqiT 12sm</t>
  </si>
  <si>
    <t xml:space="preserve">zedapiris  damuSaveba  Txevadi  bitumiT </t>
  </si>
  <si>
    <t>tn</t>
  </si>
  <si>
    <r>
      <t>ГОСТ11955-82 
1m</t>
    </r>
    <r>
      <rPr>
        <vertAlign val="superscript"/>
        <sz val="11"/>
        <rFont val="AcadNusx"/>
        <family val="0"/>
      </rPr>
      <t>2</t>
    </r>
    <r>
      <rPr>
        <sz val="11"/>
        <rFont val="AcadNusx"/>
        <family val="0"/>
      </rPr>
      <t xml:space="preserve">-0,6l       </t>
    </r>
  </si>
  <si>
    <t>erTfeniani safaris  mowyoba  wvrilmarclovani mkvrivi RorRovani cxeli  asfaltobetonisagan sisqiT 5 sm</t>
  </si>
  <si>
    <t xml:space="preserve">ГОСТ9128-84 sisqiT 5sm          </t>
  </si>
  <si>
    <t>misayreli  gverdulebis  mowyoba qviSa-xreSovani  masaliT</t>
  </si>
  <si>
    <t>Sesasvlelebze da mierTebebze gzis samosis mowyoba</t>
  </si>
  <si>
    <t>zedapiris  damuSaveba  Txevadi  bitumiT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</si>
</sst>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00_р_._-;\-* #,##0.0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#,##0_ ;\-#,##0\ "/>
    <numFmt numFmtId="185" formatCode="0.000"/>
    <numFmt numFmtId="186" formatCode="0.0000"/>
    <numFmt numFmtId="187" formatCode="#,##0.0_ ;\-#,##0.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cadNusx"/>
      <family val="0"/>
    </font>
    <font>
      <vertAlign val="superscript"/>
      <sz val="10"/>
      <color indexed="8"/>
      <name val="AcadNusx"/>
      <family val="0"/>
    </font>
    <font>
      <sz val="10"/>
      <name val="Arial"/>
      <family val="2"/>
    </font>
    <font>
      <sz val="12"/>
      <name val="AcadNusx"/>
      <family val="0"/>
    </font>
    <font>
      <sz val="10"/>
      <name val="Arial Cyr"/>
      <family val="0"/>
    </font>
    <font>
      <sz val="12"/>
      <name val="GEOWIN_SMALL"/>
      <family val="1"/>
    </font>
    <font>
      <vertAlign val="superscript"/>
      <sz val="12"/>
      <name val="AcadNusx"/>
      <family val="0"/>
    </font>
    <font>
      <sz val="12"/>
      <name val="Arial"/>
      <family val="2"/>
    </font>
    <font>
      <vertAlign val="superscript"/>
      <sz val="12"/>
      <color indexed="8"/>
      <name val="AcadNusx"/>
      <family val="0"/>
    </font>
    <font>
      <sz val="11"/>
      <color indexed="8"/>
      <name val="AcadNusx"/>
      <family val="0"/>
    </font>
    <font>
      <sz val="11"/>
      <color indexed="8"/>
      <name val="Arial"/>
      <family val="2"/>
    </font>
    <font>
      <vertAlign val="superscript"/>
      <sz val="11"/>
      <color indexed="8"/>
      <name val="AcadNusx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AcadNusx"/>
      <family val="0"/>
    </font>
    <font>
      <sz val="11"/>
      <name val="AcadNusx"/>
      <family val="0"/>
    </font>
    <font>
      <sz val="11"/>
      <name val="Arial"/>
      <family val="2"/>
    </font>
    <font>
      <vertAlign val="superscript"/>
      <sz val="11"/>
      <name val="AcadNusx"/>
      <family val="0"/>
    </font>
    <font>
      <sz val="12"/>
      <color indexed="8"/>
      <name val="AcadNusx"/>
      <family val="0"/>
    </font>
    <font>
      <sz val="12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cadNusx"/>
      <family val="0"/>
    </font>
    <font>
      <b/>
      <sz val="12"/>
      <color indexed="8"/>
      <name val="AcadNusx"/>
      <family val="0"/>
    </font>
    <font>
      <b/>
      <sz val="12"/>
      <name val="AcadNusx"/>
      <family val="0"/>
    </font>
    <font>
      <sz val="8"/>
      <name val="Calibri"/>
      <family val="2"/>
    </font>
    <font>
      <sz val="13"/>
      <name val="AcadNusx"/>
      <family val="0"/>
    </font>
    <font>
      <sz val="12"/>
      <name val="AcadMtavr"/>
      <family val="0"/>
    </font>
    <font>
      <b/>
      <sz val="12"/>
      <name val="AcadMtav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80" fontId="20" fillId="0" borderId="10" xfId="0" applyNumberFormat="1" applyFont="1" applyBorder="1" applyAlignment="1">
      <alignment horizontal="center" vertical="center"/>
    </xf>
    <xf numFmtId="0" fontId="7" fillId="0" borderId="0" xfId="54" applyFont="1" applyFill="1" applyAlignment="1">
      <alignment horizontal="center" vertical="center" wrapText="1"/>
      <protection/>
    </xf>
    <xf numFmtId="0" fontId="5" fillId="0" borderId="0" xfId="54" applyFont="1" applyFill="1" applyAlignment="1">
      <alignment horizontal="right" vertical="center" wrapText="1"/>
      <protection/>
    </xf>
    <xf numFmtId="2" fontId="5" fillId="0" borderId="0" xfId="54" applyNumberFormat="1" applyFont="1" applyFill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center" vertical="center"/>
      <protection/>
    </xf>
    <xf numFmtId="2" fontId="5" fillId="0" borderId="10" xfId="62" applyNumberFormat="1" applyFont="1" applyBorder="1" applyAlignment="1">
      <alignment horizontal="center" vertical="center"/>
      <protection/>
    </xf>
    <xf numFmtId="0" fontId="5" fillId="0" borderId="10" xfId="54" applyNumberFormat="1" applyFont="1" applyBorder="1" applyAlignment="1">
      <alignment horizontal="center" vertical="center"/>
      <protection/>
    </xf>
    <xf numFmtId="180" fontId="5" fillId="0" borderId="10" xfId="62" applyNumberFormat="1" applyFont="1" applyBorder="1" applyAlignment="1">
      <alignment horizontal="center" vertical="center"/>
      <protection/>
    </xf>
    <xf numFmtId="2" fontId="5" fillId="0" borderId="11" xfId="54" applyNumberFormat="1" applyFont="1" applyFill="1" applyBorder="1" applyAlignment="1">
      <alignment horizontal="center" vertical="center" wrapText="1"/>
      <protection/>
    </xf>
    <xf numFmtId="0" fontId="20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7" fillId="0" borderId="10" xfId="54" applyFont="1" applyFill="1" applyBorder="1" applyAlignment="1">
      <alignment horizontal="center" vertical="center" wrapText="1"/>
      <protection/>
    </xf>
    <xf numFmtId="0" fontId="17" fillId="0" borderId="10" xfId="62" applyFont="1" applyBorder="1" applyAlignment="1">
      <alignment horizontal="center" vertical="top"/>
      <protection/>
    </xf>
    <xf numFmtId="0" fontId="5" fillId="0" borderId="14" xfId="62" applyFont="1" applyBorder="1" applyAlignment="1">
      <alignment horizontal="left" vertical="center" wrapText="1"/>
      <protection/>
    </xf>
    <xf numFmtId="0" fontId="17" fillId="0" borderId="10" xfId="62" applyFont="1" applyBorder="1" applyAlignment="1">
      <alignment vertical="center"/>
      <protection/>
    </xf>
    <xf numFmtId="0" fontId="17" fillId="0" borderId="10" xfId="54" applyFont="1" applyBorder="1" applyAlignment="1">
      <alignment vertical="center" wrapText="1"/>
      <protection/>
    </xf>
    <xf numFmtId="180" fontId="5" fillId="0" borderId="10" xfId="54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185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4" fillId="0" borderId="0" xfId="61">
      <alignment/>
      <protection/>
    </xf>
    <xf numFmtId="0" fontId="5" fillId="0" borderId="0" xfId="61" applyFont="1">
      <alignment/>
      <protection/>
    </xf>
    <xf numFmtId="0" fontId="5" fillId="34" borderId="10" xfId="61" applyFont="1" applyFill="1" applyBorder="1" applyAlignment="1">
      <alignment horizontal="center" vertical="center" wrapText="1"/>
      <protection/>
    </xf>
    <xf numFmtId="0" fontId="5" fillId="34" borderId="15" xfId="61" applyFont="1" applyFill="1" applyBorder="1" applyAlignment="1">
      <alignment horizontal="center" vertical="center" wrapText="1"/>
      <protection/>
    </xf>
    <xf numFmtId="0" fontId="5" fillId="34" borderId="14" xfId="61" applyFont="1" applyFill="1" applyBorder="1" applyAlignment="1">
      <alignment horizontal="center"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25" fillId="0" borderId="14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vertical="center" wrapText="1"/>
      <protection/>
    </xf>
    <xf numFmtId="0" fontId="25" fillId="0" borderId="10" xfId="61" applyFont="1" applyBorder="1" applyAlignment="1">
      <alignment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vertical="center" wrapText="1"/>
      <protection/>
    </xf>
    <xf numFmtId="0" fontId="5" fillId="0" borderId="17" xfId="61" applyFont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left" vertical="center" wrapTex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18" xfId="61" applyFont="1" applyBorder="1" applyAlignment="1">
      <alignment horizontal="center" vertical="top" wrapText="1"/>
      <protection/>
    </xf>
    <xf numFmtId="0" fontId="25" fillId="0" borderId="10" xfId="62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9" xfId="61" applyFont="1" applyBorder="1" applyAlignment="1">
      <alignment horizontal="center" vertical="center" wrapText="1"/>
      <protection/>
    </xf>
    <xf numFmtId="0" fontId="5" fillId="0" borderId="16" xfId="61" applyFont="1" applyBorder="1" applyAlignment="1">
      <alignment horizontal="center" vertical="top" wrapText="1"/>
      <protection/>
    </xf>
    <xf numFmtId="0" fontId="5" fillId="0" borderId="18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vertical="center" wrapText="1"/>
      <protection/>
    </xf>
    <xf numFmtId="49" fontId="5" fillId="0" borderId="10" xfId="61" applyNumberFormat="1" applyFont="1" applyBorder="1" applyAlignment="1">
      <alignment horizontal="center" vertical="center" wrapText="1"/>
      <protection/>
    </xf>
    <xf numFmtId="0" fontId="5" fillId="0" borderId="20" xfId="61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left" vertical="top" wrapText="1"/>
      <protection/>
    </xf>
    <xf numFmtId="0" fontId="28" fillId="0" borderId="14" xfId="61" applyFont="1" applyBorder="1" applyAlignment="1">
      <alignment horizontal="center" vertical="center" wrapText="1"/>
      <protection/>
    </xf>
    <xf numFmtId="0" fontId="29" fillId="0" borderId="17" xfId="61" applyFont="1" applyBorder="1" applyAlignment="1">
      <alignment horizontal="center" vertical="center" wrapText="1"/>
      <protection/>
    </xf>
    <xf numFmtId="0" fontId="17" fillId="0" borderId="17" xfId="61" applyFont="1" applyBorder="1" applyAlignment="1">
      <alignment horizontal="center" vertical="center" wrapText="1"/>
      <protection/>
    </xf>
    <xf numFmtId="0" fontId="16" fillId="0" borderId="17" xfId="61" applyFont="1" applyBorder="1" applyAlignment="1">
      <alignment horizontal="center" vertical="center" wrapText="1"/>
      <protection/>
    </xf>
    <xf numFmtId="0" fontId="5" fillId="0" borderId="15" xfId="62" applyFont="1" applyBorder="1" applyAlignment="1">
      <alignment vertical="center" wrapText="1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5" fillId="0" borderId="14" xfId="62" applyFont="1" applyBorder="1" applyAlignment="1">
      <alignment vertical="center" wrapText="1"/>
      <protection/>
    </xf>
    <xf numFmtId="0" fontId="5" fillId="0" borderId="14" xfId="62" applyFont="1" applyBorder="1" applyAlignment="1">
      <alignment vertical="center"/>
      <protection/>
    </xf>
    <xf numFmtId="0" fontId="5" fillId="0" borderId="10" xfId="62" applyFont="1" applyBorder="1" applyAlignment="1">
      <alignment vertical="center" wrapText="1"/>
      <protection/>
    </xf>
    <xf numFmtId="0" fontId="24" fillId="0" borderId="0" xfId="0" applyFont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4" xfId="54" applyFont="1" applyFill="1" applyBorder="1" applyAlignment="1">
      <alignment horizontal="center" vertical="center" wrapText="1"/>
      <protection/>
    </xf>
    <xf numFmtId="0" fontId="5" fillId="0" borderId="13" xfId="54" applyFont="1" applyFill="1" applyBorder="1" applyAlignment="1">
      <alignment horizontal="center" vertical="center" wrapText="1"/>
      <protection/>
    </xf>
    <xf numFmtId="0" fontId="5" fillId="0" borderId="21" xfId="54" applyFont="1" applyFill="1" applyBorder="1" applyAlignment="1">
      <alignment horizontal="center" vertical="center" wrapText="1"/>
      <protection/>
    </xf>
    <xf numFmtId="0" fontId="5" fillId="0" borderId="12" xfId="54" applyFont="1" applyFill="1" applyBorder="1" applyAlignment="1">
      <alignment horizontal="center" vertical="center" wrapText="1"/>
      <protection/>
    </xf>
    <xf numFmtId="0" fontId="25" fillId="0" borderId="0" xfId="62" applyFont="1" applyAlignment="1">
      <alignment horizontal="center" vertical="center" wrapText="1"/>
      <protection/>
    </xf>
    <xf numFmtId="0" fontId="25" fillId="0" borderId="0" xfId="62" applyFont="1" applyAlignment="1">
      <alignment horizontal="center" vertical="center"/>
      <protection/>
    </xf>
    <xf numFmtId="0" fontId="5" fillId="0" borderId="0" xfId="54" applyFont="1" applyFill="1" applyAlignment="1">
      <alignment horizontal="right" vertical="center" wrapText="1"/>
      <protection/>
    </xf>
    <xf numFmtId="0" fontId="7" fillId="0" borderId="0" xfId="54" applyFont="1" applyFill="1" applyAlignment="1">
      <alignment horizontal="center" vertical="center"/>
      <protection/>
    </xf>
    <xf numFmtId="0" fontId="5" fillId="0" borderId="22" xfId="54" applyFont="1" applyFill="1" applyBorder="1" applyAlignment="1">
      <alignment horizontal="center" vertical="center" wrapText="1"/>
      <protection/>
    </xf>
    <xf numFmtId="0" fontId="5" fillId="0" borderId="17" xfId="54" applyFont="1" applyFill="1" applyBorder="1" applyAlignment="1">
      <alignment horizontal="center" vertical="center" wrapText="1"/>
      <protection/>
    </xf>
    <xf numFmtId="49" fontId="24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" fillId="34" borderId="14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5" fillId="0" borderId="10" xfId="61" applyFont="1" applyBorder="1" applyAlignment="1">
      <alignment horizontal="left" vertical="center" wrapText="1"/>
      <protection/>
    </xf>
    <xf numFmtId="0" fontId="25" fillId="0" borderId="21" xfId="61" applyFont="1" applyBorder="1" applyAlignment="1">
      <alignment horizontal="left" vertical="center" wrapText="1"/>
      <protection/>
    </xf>
    <xf numFmtId="0" fontId="25" fillId="0" borderId="22" xfId="61" applyFont="1" applyBorder="1" applyAlignment="1">
      <alignment horizontal="left" vertical="center" wrapText="1"/>
      <protection/>
    </xf>
    <xf numFmtId="0" fontId="25" fillId="0" borderId="12" xfId="61" applyFont="1" applyBorder="1" applyAlignment="1">
      <alignment horizontal="left" vertical="center" wrapText="1"/>
      <protection/>
    </xf>
    <xf numFmtId="0" fontId="27" fillId="0" borderId="0" xfId="61" applyFont="1" applyAlignment="1">
      <alignment horizontal="center" vertical="center"/>
      <protection/>
    </xf>
    <xf numFmtId="0" fontId="27" fillId="0" borderId="0" xfId="61" applyFont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top" wrapText="1"/>
      <protection/>
    </xf>
    <xf numFmtId="0" fontId="5" fillId="0" borderId="17" xfId="61" applyFont="1" applyBorder="1" applyAlignment="1">
      <alignment horizontal="center" vertical="top" wrapText="1"/>
      <protection/>
    </xf>
    <xf numFmtId="0" fontId="5" fillId="0" borderId="13" xfId="61" applyFont="1" applyBorder="1" applyAlignment="1">
      <alignment horizontal="center" vertical="top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7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25" fillId="0" borderId="21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3" xfId="57"/>
    <cellStyle name="Обычный 3" xfId="58"/>
    <cellStyle name="Обычный 3 2" xfId="59"/>
    <cellStyle name="Обычный 4" xfId="60"/>
    <cellStyle name="Обычный 5" xfId="61"/>
    <cellStyle name="Обычный_FERIIS~1 2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s.BETONI%20KAPANDIB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.28.09\STIQIA3\XULO\XIDEBI\stefanasvilebi-MERCHXETI-xidi\OQRUASVILEBI-TAVARTQILAZEEB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3\05.12.13\CHAQVI%20#2%20FABRIKA\As.BETONI%20KAPANDI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UVETI (5)"/>
      <sheetName val="MILI(KAPANDIBI)"/>
      <sheetName val="MILI(KAPANDIBI) (2)"/>
      <sheetName val="კედელი"/>
      <sheetName val="GABIONI (kapandibi)"/>
      <sheetName val="PARAPETI(9)"/>
      <sheetName val="MOAJIREBI"/>
      <sheetName val="KAPANDIDBI A,BETINI(3)"/>
      <sheetName val="KAPANDIDBI  MIERT A,BETINI(4)"/>
      <sheetName val="krepsiTi"/>
      <sheetName val="Лист1"/>
      <sheetName val="Лист1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UVETI (5)"/>
      <sheetName val="MILI(KAPANDIBI)"/>
      <sheetName val="MILI(KAPANDIBI) (2)"/>
      <sheetName val="კედელი"/>
      <sheetName val="GABIONI (kapandibi)"/>
      <sheetName val="PARAPETI(9)"/>
      <sheetName val="MOAJIREBI"/>
      <sheetName val="KAPANDIDBI A,BETINI(3)"/>
      <sheetName val="KAPANDIDBI  MIERT A,BETINI(4)"/>
      <sheetName val="krepsiTi"/>
      <sheetName val="Лист1"/>
      <sheetName val="Лист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D51" sqref="D51"/>
    </sheetView>
  </sheetViews>
  <sheetFormatPr defaultColWidth="9.140625" defaultRowHeight="15"/>
  <cols>
    <col min="1" max="1" width="3.8515625" style="49" customWidth="1"/>
    <col min="2" max="2" width="59.8515625" style="49" customWidth="1"/>
    <col min="3" max="3" width="9.7109375" style="49" customWidth="1"/>
    <col min="4" max="4" width="8.140625" style="49" customWidth="1"/>
    <col min="5" max="5" width="16.00390625" style="49" customWidth="1"/>
    <col min="6" max="16384" width="9.140625" style="49" customWidth="1"/>
  </cols>
  <sheetData>
    <row r="1" spans="1:5" ht="29.25" customHeight="1">
      <c r="A1" s="138" t="s">
        <v>134</v>
      </c>
      <c r="B1" s="138"/>
      <c r="C1" s="138"/>
      <c r="D1" s="138"/>
      <c r="E1" s="138"/>
    </row>
    <row r="2" spans="1:5" ht="36.75" customHeight="1">
      <c r="A2" s="139" t="s">
        <v>135</v>
      </c>
      <c r="B2" s="138"/>
      <c r="C2" s="138"/>
      <c r="D2" s="138"/>
      <c r="E2" s="138"/>
    </row>
    <row r="3" spans="1:5" ht="4.5" customHeight="1">
      <c r="A3" s="50"/>
      <c r="B3" s="50"/>
      <c r="C3" s="50"/>
      <c r="D3" s="50"/>
      <c r="E3" s="50"/>
    </row>
    <row r="4" spans="1:5" ht="36.75" customHeight="1">
      <c r="A4" s="51" t="s">
        <v>3</v>
      </c>
      <c r="B4" s="51" t="s">
        <v>12</v>
      </c>
      <c r="C4" s="51" t="s">
        <v>136</v>
      </c>
      <c r="D4" s="51" t="s">
        <v>137</v>
      </c>
      <c r="E4" s="51" t="s">
        <v>6</v>
      </c>
    </row>
    <row r="5" spans="1:5" ht="18.75" customHeight="1">
      <c r="A5" s="51">
        <v>1</v>
      </c>
      <c r="B5" s="52">
        <v>2</v>
      </c>
      <c r="C5" s="53">
        <v>3</v>
      </c>
      <c r="D5" s="53">
        <v>4</v>
      </c>
      <c r="E5" s="53">
        <v>5</v>
      </c>
    </row>
    <row r="6" spans="1:5" ht="21.75" customHeight="1">
      <c r="A6" s="54" t="s">
        <v>138</v>
      </c>
      <c r="B6" s="55" t="s">
        <v>139</v>
      </c>
      <c r="C6" s="56"/>
      <c r="D6" s="57"/>
      <c r="E6" s="58"/>
    </row>
    <row r="7" spans="1:5" ht="24" customHeight="1">
      <c r="A7" s="140" t="s">
        <v>140</v>
      </c>
      <c r="B7" s="59" t="s">
        <v>141</v>
      </c>
      <c r="C7" s="60"/>
      <c r="D7" s="60"/>
      <c r="E7" s="61"/>
    </row>
    <row r="8" spans="1:5" ht="37.5" customHeight="1">
      <c r="A8" s="141"/>
      <c r="B8" s="32" t="s">
        <v>142</v>
      </c>
      <c r="C8" s="60" t="s">
        <v>15</v>
      </c>
      <c r="D8" s="60">
        <v>220</v>
      </c>
      <c r="E8" s="143" t="s">
        <v>143</v>
      </c>
    </row>
    <row r="9" spans="1:5" ht="22.5" customHeight="1">
      <c r="A9" s="141"/>
      <c r="B9" s="32" t="s">
        <v>144</v>
      </c>
      <c r="C9" s="60" t="s">
        <v>15</v>
      </c>
      <c r="D9" s="60">
        <v>40</v>
      </c>
      <c r="E9" s="144"/>
    </row>
    <row r="10" spans="1:5" ht="36.75" customHeight="1">
      <c r="A10" s="142"/>
      <c r="B10" s="63" t="s">
        <v>145</v>
      </c>
      <c r="C10" s="60" t="s">
        <v>15</v>
      </c>
      <c r="D10" s="60">
        <v>10</v>
      </c>
      <c r="E10" s="145"/>
    </row>
    <row r="11" spans="1:5" ht="35.25" customHeight="1">
      <c r="A11" s="65" t="s">
        <v>146</v>
      </c>
      <c r="B11" s="66" t="s">
        <v>147</v>
      </c>
      <c r="C11" s="60"/>
      <c r="D11" s="60"/>
      <c r="E11" s="60"/>
    </row>
    <row r="12" spans="1:5" ht="33.75" customHeight="1">
      <c r="A12" s="65"/>
      <c r="B12" s="63" t="s">
        <v>148</v>
      </c>
      <c r="C12" s="60" t="s">
        <v>15</v>
      </c>
      <c r="D12" s="60">
        <v>385</v>
      </c>
      <c r="E12" s="60" t="s">
        <v>143</v>
      </c>
    </row>
    <row r="13" spans="1:5" ht="36.75" customHeight="1">
      <c r="A13" s="65"/>
      <c r="B13" s="63" t="s">
        <v>149</v>
      </c>
      <c r="C13" s="60" t="s">
        <v>15</v>
      </c>
      <c r="D13" s="60">
        <v>280</v>
      </c>
      <c r="E13" s="61" t="s">
        <v>150</v>
      </c>
    </row>
    <row r="14" spans="1:5" ht="54" customHeight="1">
      <c r="A14" s="65"/>
      <c r="B14" s="67" t="s">
        <v>151</v>
      </c>
      <c r="C14" s="60" t="s">
        <v>15</v>
      </c>
      <c r="D14" s="60">
        <v>280</v>
      </c>
      <c r="E14" s="61"/>
    </row>
    <row r="15" spans="1:5" ht="21" customHeight="1">
      <c r="A15" s="54" t="s">
        <v>152</v>
      </c>
      <c r="B15" s="55" t="s">
        <v>153</v>
      </c>
      <c r="C15" s="68"/>
      <c r="D15" s="57"/>
      <c r="E15" s="58"/>
    </row>
    <row r="16" spans="1:5" ht="21" customHeight="1">
      <c r="A16" s="69" t="s">
        <v>140</v>
      </c>
      <c r="B16" s="134" t="s">
        <v>154</v>
      </c>
      <c r="C16" s="134"/>
      <c r="D16" s="134"/>
      <c r="E16" s="134"/>
    </row>
    <row r="17" spans="1:5" ht="39.75" customHeight="1">
      <c r="A17" s="70"/>
      <c r="B17" s="63" t="s">
        <v>155</v>
      </c>
      <c r="C17" s="60" t="s">
        <v>15</v>
      </c>
      <c r="D17" s="60">
        <v>50</v>
      </c>
      <c r="E17" s="60" t="s">
        <v>143</v>
      </c>
    </row>
    <row r="18" spans="1:5" ht="24" customHeight="1">
      <c r="A18" s="70"/>
      <c r="B18" s="63" t="s">
        <v>156</v>
      </c>
      <c r="C18" s="60" t="s">
        <v>15</v>
      </c>
      <c r="D18" s="60">
        <v>11</v>
      </c>
      <c r="E18" s="71"/>
    </row>
    <row r="19" spans="1:5" ht="24" customHeight="1">
      <c r="A19" s="70"/>
      <c r="B19" s="67" t="s">
        <v>157</v>
      </c>
      <c r="C19" s="60" t="s">
        <v>158</v>
      </c>
      <c r="D19" s="72" t="s">
        <v>159</v>
      </c>
      <c r="E19" s="60"/>
    </row>
    <row r="20" spans="1:5" ht="24" customHeight="1">
      <c r="A20" s="73"/>
      <c r="B20" s="67" t="s">
        <v>160</v>
      </c>
      <c r="C20" s="60" t="s">
        <v>15</v>
      </c>
      <c r="D20" s="72" t="s">
        <v>61</v>
      </c>
      <c r="E20" s="60"/>
    </row>
    <row r="21" spans="1:5" ht="24" customHeight="1">
      <c r="A21" s="54" t="s">
        <v>146</v>
      </c>
      <c r="B21" s="146" t="s">
        <v>161</v>
      </c>
      <c r="C21" s="147"/>
      <c r="D21" s="147"/>
      <c r="E21" s="148"/>
    </row>
    <row r="22" spans="1:5" ht="33.75" customHeight="1">
      <c r="A22" s="70"/>
      <c r="B22" s="63" t="s">
        <v>162</v>
      </c>
      <c r="C22" s="16" t="s">
        <v>15</v>
      </c>
      <c r="D22" s="19">
        <v>130</v>
      </c>
      <c r="E22" s="60" t="s">
        <v>143</v>
      </c>
    </row>
    <row r="23" spans="1:5" ht="34.5" customHeight="1">
      <c r="A23" s="70"/>
      <c r="B23" s="63" t="s">
        <v>163</v>
      </c>
      <c r="C23" s="16" t="s">
        <v>15</v>
      </c>
      <c r="D23" s="19">
        <v>20</v>
      </c>
      <c r="E23" s="61"/>
    </row>
    <row r="24" spans="1:5" ht="33.75" customHeight="1">
      <c r="A24" s="70"/>
      <c r="B24" s="74" t="s">
        <v>164</v>
      </c>
      <c r="C24" s="16" t="s">
        <v>15</v>
      </c>
      <c r="D24" s="19">
        <v>135</v>
      </c>
      <c r="E24" s="60"/>
    </row>
    <row r="25" spans="1:5" ht="24" customHeight="1">
      <c r="A25" s="70"/>
      <c r="B25" s="74" t="s">
        <v>165</v>
      </c>
      <c r="C25" s="75" t="s">
        <v>15</v>
      </c>
      <c r="D25" s="19">
        <v>135</v>
      </c>
      <c r="E25" s="60"/>
    </row>
    <row r="26" spans="1:5" ht="39" customHeight="1">
      <c r="A26" s="70"/>
      <c r="B26" s="76" t="s">
        <v>166</v>
      </c>
      <c r="C26" s="16" t="s">
        <v>15</v>
      </c>
      <c r="D26" s="19">
        <v>135</v>
      </c>
      <c r="E26" s="61" t="s">
        <v>150</v>
      </c>
    </row>
    <row r="27" spans="1:5" ht="24" customHeight="1">
      <c r="A27" s="70"/>
      <c r="B27" s="74" t="s">
        <v>167</v>
      </c>
      <c r="C27" s="16" t="s">
        <v>15</v>
      </c>
      <c r="D27" s="19">
        <v>135</v>
      </c>
      <c r="E27" s="60"/>
    </row>
    <row r="28" spans="1:5" ht="36" customHeight="1">
      <c r="A28" s="70"/>
      <c r="B28" s="76" t="s">
        <v>168</v>
      </c>
      <c r="C28" s="75" t="s">
        <v>15</v>
      </c>
      <c r="D28" s="19">
        <v>140</v>
      </c>
      <c r="E28" s="61" t="s">
        <v>150</v>
      </c>
    </row>
    <row r="29" spans="1:5" ht="36" customHeight="1">
      <c r="A29" s="73"/>
      <c r="B29" s="67" t="s">
        <v>169</v>
      </c>
      <c r="C29" s="75" t="s">
        <v>15</v>
      </c>
      <c r="D29" s="19">
        <v>140</v>
      </c>
      <c r="E29" s="60"/>
    </row>
    <row r="30" spans="1:5" ht="21.75" customHeight="1">
      <c r="A30" s="77" t="s">
        <v>170</v>
      </c>
      <c r="B30" s="78" t="s">
        <v>171</v>
      </c>
      <c r="C30" s="79"/>
      <c r="D30" s="62"/>
      <c r="E30" s="80"/>
    </row>
    <row r="31" spans="1:5" ht="21.75" customHeight="1">
      <c r="A31" s="69" t="s">
        <v>140</v>
      </c>
      <c r="B31" s="134" t="s">
        <v>172</v>
      </c>
      <c r="C31" s="134"/>
      <c r="D31" s="134"/>
      <c r="E31" s="134"/>
    </row>
    <row r="32" spans="1:5" ht="35.25" customHeight="1">
      <c r="A32" s="62"/>
      <c r="B32" s="81" t="s">
        <v>173</v>
      </c>
      <c r="C32" s="60" t="s">
        <v>15</v>
      </c>
      <c r="D32" s="57">
        <v>840</v>
      </c>
      <c r="E32" s="82"/>
    </row>
    <row r="33" spans="1:5" ht="33.75" customHeight="1">
      <c r="A33" s="62"/>
      <c r="B33" s="83" t="s">
        <v>174</v>
      </c>
      <c r="C33" s="60" t="s">
        <v>175</v>
      </c>
      <c r="D33" s="57">
        <v>4550</v>
      </c>
      <c r="E33" s="82" t="s">
        <v>176</v>
      </c>
    </row>
    <row r="34" spans="1:5" ht="33.75" customHeight="1">
      <c r="A34" s="62"/>
      <c r="B34" s="84" t="s">
        <v>177</v>
      </c>
      <c r="C34" s="60" t="s">
        <v>178</v>
      </c>
      <c r="D34" s="57">
        <v>2.49</v>
      </c>
      <c r="E34" s="82" t="s">
        <v>179</v>
      </c>
    </row>
    <row r="35" spans="1:5" ht="51" customHeight="1">
      <c r="A35" s="62"/>
      <c r="B35" s="83" t="s">
        <v>180</v>
      </c>
      <c r="C35" s="60" t="s">
        <v>175</v>
      </c>
      <c r="D35" s="57">
        <v>4150</v>
      </c>
      <c r="E35" s="82" t="s">
        <v>181</v>
      </c>
    </row>
    <row r="36" spans="1:5" ht="33.75" customHeight="1">
      <c r="A36" s="64"/>
      <c r="B36" s="63" t="s">
        <v>182</v>
      </c>
      <c r="C36" s="60" t="s">
        <v>15</v>
      </c>
      <c r="D36" s="60">
        <v>0.7</v>
      </c>
      <c r="E36" s="82"/>
    </row>
    <row r="37" spans="1:5" ht="21" customHeight="1">
      <c r="A37" s="77" t="s">
        <v>146</v>
      </c>
      <c r="B37" s="135" t="s">
        <v>183</v>
      </c>
      <c r="C37" s="136"/>
      <c r="D37" s="136"/>
      <c r="E37" s="137"/>
    </row>
    <row r="38" spans="1:5" ht="33.75" customHeight="1">
      <c r="A38" s="62"/>
      <c r="B38" s="85" t="s">
        <v>174</v>
      </c>
      <c r="C38" s="60" t="s">
        <v>175</v>
      </c>
      <c r="D38" s="60">
        <v>200</v>
      </c>
      <c r="E38" s="82" t="s">
        <v>176</v>
      </c>
    </row>
    <row r="39" spans="1:5" ht="33.75" customHeight="1">
      <c r="A39" s="62"/>
      <c r="B39" s="61" t="s">
        <v>184</v>
      </c>
      <c r="C39" s="60" t="s">
        <v>178</v>
      </c>
      <c r="D39" s="60">
        <v>0.11</v>
      </c>
      <c r="E39" s="82" t="s">
        <v>179</v>
      </c>
    </row>
    <row r="40" spans="1:5" ht="51.75" customHeight="1">
      <c r="A40" s="64"/>
      <c r="B40" s="85" t="s">
        <v>180</v>
      </c>
      <c r="C40" s="60" t="s">
        <v>175</v>
      </c>
      <c r="D40" s="60">
        <v>185</v>
      </c>
      <c r="E40" s="82" t="s">
        <v>181</v>
      </c>
    </row>
    <row r="42" ht="16.5">
      <c r="B42" s="50"/>
    </row>
  </sheetData>
  <sheetProtection/>
  <mergeCells count="8">
    <mergeCell ref="B31:E31"/>
    <mergeCell ref="B37:E37"/>
    <mergeCell ref="A1:E1"/>
    <mergeCell ref="A2:E2"/>
    <mergeCell ref="A7:A10"/>
    <mergeCell ref="E8:E10"/>
    <mergeCell ref="B16:E16"/>
    <mergeCell ref="B21:E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3.57421875" style="9" customWidth="1"/>
    <col min="2" max="2" width="15.00390625" style="9" customWidth="1"/>
    <col min="3" max="3" width="18.421875" style="9" customWidth="1"/>
    <col min="4" max="4" width="15.421875" style="9" customWidth="1"/>
    <col min="5" max="5" width="11.28125" style="9" customWidth="1"/>
    <col min="6" max="6" width="17.421875" style="9" customWidth="1"/>
    <col min="7" max="7" width="16.140625" style="9" customWidth="1"/>
    <col min="8" max="8" width="23.140625" style="9" customWidth="1"/>
    <col min="9" max="16384" width="9.140625" style="9" customWidth="1"/>
  </cols>
  <sheetData>
    <row r="1" spans="1:8" ht="22.5" customHeight="1">
      <c r="A1" s="86" t="s">
        <v>33</v>
      </c>
      <c r="B1" s="86"/>
      <c r="C1" s="86"/>
      <c r="D1" s="86"/>
      <c r="E1" s="86"/>
      <c r="F1" s="86"/>
      <c r="G1" s="86"/>
      <c r="H1" s="86"/>
    </row>
    <row r="2" spans="1:8" ht="32.25" customHeight="1">
      <c r="A2" s="86" t="s">
        <v>128</v>
      </c>
      <c r="B2" s="86"/>
      <c r="C2" s="86"/>
      <c r="D2" s="86"/>
      <c r="E2" s="86"/>
      <c r="F2" s="86"/>
      <c r="G2" s="86"/>
      <c r="H2" s="86"/>
    </row>
    <row r="3" ht="10.5" customHeight="1"/>
    <row r="4" spans="1:8" ht="36.75" customHeight="1">
      <c r="A4" s="90" t="s">
        <v>3</v>
      </c>
      <c r="B4" s="90" t="s">
        <v>0</v>
      </c>
      <c r="C4" s="90"/>
      <c r="D4" s="91" t="s">
        <v>21</v>
      </c>
      <c r="E4" s="92" t="s">
        <v>20</v>
      </c>
      <c r="F4" s="91" t="s">
        <v>37</v>
      </c>
      <c r="G4" s="90"/>
      <c r="H4" s="92" t="s">
        <v>92</v>
      </c>
    </row>
    <row r="5" spans="1:8" ht="24" customHeight="1">
      <c r="A5" s="90"/>
      <c r="B5" s="8" t="s">
        <v>17</v>
      </c>
      <c r="C5" s="8" t="s">
        <v>18</v>
      </c>
      <c r="D5" s="90"/>
      <c r="E5" s="93"/>
      <c r="F5" s="21" t="s">
        <v>38</v>
      </c>
      <c r="G5" s="21" t="s">
        <v>39</v>
      </c>
      <c r="H5" s="93"/>
    </row>
    <row r="6" spans="1:8" ht="24" customHeight="1">
      <c r="A6" s="8">
        <v>1</v>
      </c>
      <c r="B6" s="8" t="s">
        <v>88</v>
      </c>
      <c r="C6" s="8" t="s">
        <v>89</v>
      </c>
      <c r="D6" s="8">
        <v>220</v>
      </c>
      <c r="E6" s="8" t="s">
        <v>19</v>
      </c>
      <c r="F6" s="10">
        <v>80</v>
      </c>
      <c r="G6" s="8">
        <v>10</v>
      </c>
      <c r="H6" s="10"/>
    </row>
    <row r="7" spans="1:8" ht="24" customHeight="1">
      <c r="A7" s="8">
        <v>2</v>
      </c>
      <c r="B7" s="8" t="str">
        <f>C6</f>
        <v>2+20</v>
      </c>
      <c r="C7" s="8" t="s">
        <v>90</v>
      </c>
      <c r="D7" s="8">
        <v>240</v>
      </c>
      <c r="E7" s="8" t="s">
        <v>19</v>
      </c>
      <c r="F7" s="8">
        <v>70</v>
      </c>
      <c r="G7" s="10">
        <v>10</v>
      </c>
      <c r="H7" s="8"/>
    </row>
    <row r="8" spans="1:8" ht="24" customHeight="1">
      <c r="A8" s="8">
        <v>3</v>
      </c>
      <c r="B8" s="8" t="str">
        <f>C7</f>
        <v>4+60</v>
      </c>
      <c r="C8" s="8" t="s">
        <v>91</v>
      </c>
      <c r="D8" s="8">
        <v>60</v>
      </c>
      <c r="E8" s="8" t="s">
        <v>19</v>
      </c>
      <c r="F8" s="10"/>
      <c r="G8" s="8"/>
      <c r="H8" s="10">
        <v>5</v>
      </c>
    </row>
    <row r="9" spans="1:8" ht="24" customHeight="1">
      <c r="A9" s="8">
        <v>4</v>
      </c>
      <c r="B9" s="8" t="str">
        <f>C8</f>
        <v>5+20</v>
      </c>
      <c r="C9" s="8" t="s">
        <v>36</v>
      </c>
      <c r="D9" s="8">
        <v>120</v>
      </c>
      <c r="E9" s="8" t="s">
        <v>19</v>
      </c>
      <c r="F9" s="10">
        <v>15</v>
      </c>
      <c r="G9" s="8">
        <v>5</v>
      </c>
      <c r="H9" s="10"/>
    </row>
    <row r="10" spans="1:8" ht="24" customHeight="1">
      <c r="A10" s="8">
        <v>5</v>
      </c>
      <c r="B10" s="8" t="str">
        <f>C9</f>
        <v>6+40</v>
      </c>
      <c r="C10" s="8" t="s">
        <v>93</v>
      </c>
      <c r="D10" s="8">
        <v>190</v>
      </c>
      <c r="E10" s="8" t="s">
        <v>19</v>
      </c>
      <c r="F10" s="10"/>
      <c r="G10" s="8"/>
      <c r="H10" s="10">
        <v>3</v>
      </c>
    </row>
    <row r="11" spans="1:8" ht="24" customHeight="1">
      <c r="A11" s="8">
        <v>6</v>
      </c>
      <c r="B11" s="8" t="str">
        <f>C10</f>
        <v>6+80</v>
      </c>
      <c r="C11" s="8" t="s">
        <v>94</v>
      </c>
      <c r="D11" s="8">
        <v>180</v>
      </c>
      <c r="E11" s="8" t="s">
        <v>19</v>
      </c>
      <c r="F11" s="8">
        <v>45</v>
      </c>
      <c r="G11" s="10">
        <v>10</v>
      </c>
      <c r="H11" s="8"/>
    </row>
    <row r="12" spans="1:8" ht="24" customHeight="1">
      <c r="A12" s="8">
        <v>7</v>
      </c>
      <c r="B12" s="8" t="s">
        <v>95</v>
      </c>
      <c r="C12" s="8" t="s">
        <v>96</v>
      </c>
      <c r="D12" s="8">
        <v>484</v>
      </c>
      <c r="E12" s="8" t="s">
        <v>19</v>
      </c>
      <c r="F12" s="8"/>
      <c r="G12" s="10"/>
      <c r="H12" s="8">
        <v>2</v>
      </c>
    </row>
    <row r="13" spans="1:8" ht="24" customHeight="1">
      <c r="A13" s="8">
        <v>8</v>
      </c>
      <c r="B13" s="8" t="s">
        <v>96</v>
      </c>
      <c r="C13" s="8" t="s">
        <v>97</v>
      </c>
      <c r="D13" s="8">
        <v>485</v>
      </c>
      <c r="E13" s="8" t="s">
        <v>19</v>
      </c>
      <c r="F13" s="8">
        <v>10</v>
      </c>
      <c r="G13" s="10">
        <v>5</v>
      </c>
      <c r="H13" s="8"/>
    </row>
    <row r="14" spans="1:8" ht="24" customHeight="1">
      <c r="A14" s="87" t="s">
        <v>7</v>
      </c>
      <c r="B14" s="88"/>
      <c r="C14" s="89"/>
      <c r="D14" s="8">
        <f>SUM(D6:D11)</f>
        <v>1010</v>
      </c>
      <c r="E14" s="8"/>
      <c r="F14" s="10">
        <f>SUM(F6:F13)</f>
        <v>220</v>
      </c>
      <c r="G14" s="10">
        <f>SUM(G6:G13)</f>
        <v>40</v>
      </c>
      <c r="H14" s="10">
        <f>SUM(H6:H13)</f>
        <v>10</v>
      </c>
    </row>
    <row r="15" ht="6" customHeight="1"/>
    <row r="16" spans="2:8" ht="36.75" customHeight="1">
      <c r="B16" s="25" t="s">
        <v>30</v>
      </c>
      <c r="C16" s="94" t="s">
        <v>131</v>
      </c>
      <c r="D16" s="95"/>
      <c r="E16" s="95"/>
      <c r="F16" s="95"/>
      <c r="G16" s="95"/>
      <c r="H16" s="95"/>
    </row>
    <row r="17" spans="2:8" ht="34.5" customHeight="1">
      <c r="B17" s="26"/>
      <c r="C17" s="94" t="s">
        <v>132</v>
      </c>
      <c r="D17" s="95"/>
      <c r="E17" s="95"/>
      <c r="F17" s="95"/>
      <c r="G17" s="95"/>
      <c r="H17" s="95"/>
    </row>
    <row r="18" spans="2:8" ht="36.75" customHeight="1">
      <c r="B18" s="26"/>
      <c r="C18" s="94" t="s">
        <v>133</v>
      </c>
      <c r="D18" s="95"/>
      <c r="E18" s="95"/>
      <c r="F18" s="95"/>
      <c r="G18" s="95"/>
      <c r="H18" s="95"/>
    </row>
  </sheetData>
  <sheetProtection/>
  <mergeCells count="12">
    <mergeCell ref="C16:H16"/>
    <mergeCell ref="C17:H17"/>
    <mergeCell ref="C18:H18"/>
    <mergeCell ref="A1:H1"/>
    <mergeCell ref="A14:C14"/>
    <mergeCell ref="A2:H2"/>
    <mergeCell ref="A4:A5"/>
    <mergeCell ref="B4:C4"/>
    <mergeCell ref="D4:D5"/>
    <mergeCell ref="E4:E5"/>
    <mergeCell ref="F4:G4"/>
    <mergeCell ref="H4:H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zoomScalePageLayoutView="0" workbookViewId="0" topLeftCell="A1">
      <selection activeCell="K9" sqref="K9"/>
    </sheetView>
  </sheetViews>
  <sheetFormatPr defaultColWidth="9.140625" defaultRowHeight="15"/>
  <cols>
    <col min="1" max="1" width="3.421875" style="9" customWidth="1"/>
    <col min="2" max="2" width="17.28125" style="9" customWidth="1"/>
    <col min="3" max="3" width="22.00390625" style="9" customWidth="1"/>
    <col min="4" max="4" width="25.57421875" style="9" customWidth="1"/>
    <col min="5" max="5" width="12.140625" style="9" customWidth="1"/>
    <col min="6" max="16384" width="9.140625" style="9" customWidth="1"/>
  </cols>
  <sheetData>
    <row r="1" spans="1:5" ht="22.5" customHeight="1">
      <c r="A1" s="86" t="s">
        <v>126</v>
      </c>
      <c r="B1" s="86"/>
      <c r="C1" s="86"/>
      <c r="D1" s="86"/>
      <c r="E1" s="86"/>
    </row>
    <row r="2" spans="1:5" ht="26.25" customHeight="1">
      <c r="A2" s="86" t="s">
        <v>129</v>
      </c>
      <c r="B2" s="86"/>
      <c r="C2" s="86"/>
      <c r="D2" s="86"/>
      <c r="E2" s="86"/>
    </row>
    <row r="3" ht="10.5" customHeight="1"/>
    <row r="4" spans="1:5" ht="36" customHeight="1">
      <c r="A4" s="98" t="s">
        <v>3</v>
      </c>
      <c r="B4" s="99" t="s">
        <v>0</v>
      </c>
      <c r="C4" s="101" t="s">
        <v>22</v>
      </c>
      <c r="D4" s="101" t="s">
        <v>23</v>
      </c>
      <c r="E4" s="103" t="s">
        <v>6</v>
      </c>
    </row>
    <row r="5" spans="1:5" ht="11.25" customHeight="1">
      <c r="A5" s="98"/>
      <c r="B5" s="100"/>
      <c r="C5" s="102"/>
      <c r="D5" s="102"/>
      <c r="E5" s="103"/>
    </row>
    <row r="6" spans="1:5" ht="18" customHeight="1">
      <c r="A6" s="22">
        <v>1</v>
      </c>
      <c r="B6" s="27">
        <v>2</v>
      </c>
      <c r="C6" s="28">
        <v>3</v>
      </c>
      <c r="D6" s="28">
        <v>4</v>
      </c>
      <c r="E6" s="29">
        <v>5</v>
      </c>
    </row>
    <row r="7" spans="1:5" ht="36" customHeight="1">
      <c r="A7" s="22">
        <v>1</v>
      </c>
      <c r="B7" s="22" t="s">
        <v>73</v>
      </c>
      <c r="C7" s="29"/>
      <c r="D7" s="29" t="s">
        <v>74</v>
      </c>
      <c r="E7" s="23"/>
    </row>
    <row r="8" spans="1:5" ht="42.75" customHeight="1">
      <c r="A8" s="22">
        <v>2</v>
      </c>
      <c r="B8" s="22" t="s">
        <v>72</v>
      </c>
      <c r="C8" s="29" t="s">
        <v>75</v>
      </c>
      <c r="D8" s="29" t="s">
        <v>79</v>
      </c>
      <c r="E8" s="24"/>
    </row>
    <row r="9" spans="1:5" ht="45" customHeight="1">
      <c r="A9" s="22">
        <v>3</v>
      </c>
      <c r="B9" s="22" t="s">
        <v>77</v>
      </c>
      <c r="C9" s="29" t="s">
        <v>78</v>
      </c>
      <c r="D9" s="29" t="s">
        <v>79</v>
      </c>
      <c r="E9" s="23"/>
    </row>
    <row r="10" spans="1:5" ht="36" customHeight="1">
      <c r="A10" s="22">
        <v>4</v>
      </c>
      <c r="B10" s="22" t="s">
        <v>80</v>
      </c>
      <c r="C10" s="29"/>
      <c r="D10" s="29" t="s">
        <v>76</v>
      </c>
      <c r="E10" s="23"/>
    </row>
    <row r="11" spans="1:5" ht="36" customHeight="1">
      <c r="A11" s="22">
        <v>5</v>
      </c>
      <c r="B11" s="22" t="s">
        <v>81</v>
      </c>
      <c r="C11" s="29"/>
      <c r="D11" s="29" t="s">
        <v>82</v>
      </c>
      <c r="E11" s="23"/>
    </row>
    <row r="12" ht="18" customHeight="1"/>
    <row r="13" spans="1:5" ht="33.75" customHeight="1">
      <c r="A13" s="96" t="s">
        <v>122</v>
      </c>
      <c r="B13" s="97"/>
      <c r="C13" s="97"/>
      <c r="D13" s="97"/>
      <c r="E13" s="97"/>
    </row>
  </sheetData>
  <sheetProtection/>
  <mergeCells count="8">
    <mergeCell ref="A13:E13"/>
    <mergeCell ref="A1:E1"/>
    <mergeCell ref="A2:E2"/>
    <mergeCell ref="A4:A5"/>
    <mergeCell ref="B4:B5"/>
    <mergeCell ref="C4:C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view="pageBreakPreview" zoomScale="75" zoomScaleSheetLayoutView="75" zoomScalePageLayoutView="0" workbookViewId="0" topLeftCell="A1">
      <selection activeCell="M8" sqref="M8"/>
    </sheetView>
  </sheetViews>
  <sheetFormatPr defaultColWidth="9.140625" defaultRowHeight="15"/>
  <cols>
    <col min="1" max="1" width="4.7109375" style="11" customWidth="1"/>
    <col min="2" max="2" width="46.8515625" style="11" customWidth="1"/>
    <col min="3" max="3" width="11.421875" style="11" customWidth="1"/>
    <col min="4" max="8" width="6.8515625" style="11" customWidth="1"/>
    <col min="9" max="9" width="8.421875" style="11" customWidth="1"/>
    <col min="10" max="10" width="9.7109375" style="11" customWidth="1"/>
    <col min="11" max="11" width="12.57421875" style="11" customWidth="1"/>
    <col min="12" max="12" width="9.140625" style="11" customWidth="1"/>
    <col min="13" max="13" width="13.28125" style="11" bestFit="1" customWidth="1"/>
    <col min="14" max="14" width="9.140625" style="11" customWidth="1"/>
    <col min="15" max="15" width="14.28125" style="11" customWidth="1"/>
    <col min="16" max="16384" width="9.140625" style="11" customWidth="1"/>
  </cols>
  <sheetData>
    <row r="1" spans="1:11" ht="31.5" customHeight="1">
      <c r="A1" s="108" t="s">
        <v>125</v>
      </c>
      <c r="B1" s="108"/>
      <c r="C1" s="108"/>
      <c r="D1" s="108"/>
      <c r="E1" s="108"/>
      <c r="F1" s="108"/>
      <c r="G1" s="108"/>
      <c r="H1" s="108"/>
      <c r="I1" s="108"/>
      <c r="J1" s="108"/>
      <c r="K1" s="109"/>
    </row>
    <row r="2" spans="1:11" ht="18.75" customHeight="1">
      <c r="A2" s="109" t="s">
        <v>128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2:13" ht="20.25" customHeight="1">
      <c r="B3" s="110"/>
      <c r="C3" s="110"/>
      <c r="D3" s="110"/>
      <c r="E3" s="12"/>
      <c r="F3" s="12"/>
      <c r="G3" s="12"/>
      <c r="H3" s="12"/>
      <c r="I3" s="13"/>
      <c r="J3" s="13"/>
      <c r="K3" s="20"/>
      <c r="M3" s="15"/>
    </row>
    <row r="4" spans="1:13" ht="24.75" customHeight="1">
      <c r="A4" s="104" t="s">
        <v>3</v>
      </c>
      <c r="B4" s="104" t="s">
        <v>12</v>
      </c>
      <c r="C4" s="104" t="s">
        <v>13</v>
      </c>
      <c r="D4" s="106" t="s">
        <v>40</v>
      </c>
      <c r="E4" s="112"/>
      <c r="F4" s="112"/>
      <c r="G4" s="112"/>
      <c r="H4" s="112"/>
      <c r="I4" s="112"/>
      <c r="J4" s="107"/>
      <c r="K4" s="104" t="s">
        <v>16</v>
      </c>
      <c r="M4" s="15"/>
    </row>
    <row r="5" spans="1:13" ht="25.5" customHeight="1">
      <c r="A5" s="113"/>
      <c r="B5" s="113"/>
      <c r="C5" s="113"/>
      <c r="D5" s="104" t="s">
        <v>73</v>
      </c>
      <c r="E5" s="104" t="s">
        <v>72</v>
      </c>
      <c r="F5" s="104" t="s">
        <v>77</v>
      </c>
      <c r="G5" s="104" t="s">
        <v>80</v>
      </c>
      <c r="H5" s="104" t="s">
        <v>81</v>
      </c>
      <c r="I5" s="106" t="s">
        <v>45</v>
      </c>
      <c r="J5" s="107"/>
      <c r="K5" s="113"/>
      <c r="M5" s="15"/>
    </row>
    <row r="6" spans="1:13" ht="25.5" customHeight="1">
      <c r="A6" s="105"/>
      <c r="B6" s="105"/>
      <c r="C6" s="105"/>
      <c r="D6" s="105"/>
      <c r="E6" s="105"/>
      <c r="F6" s="105"/>
      <c r="G6" s="105"/>
      <c r="H6" s="105"/>
      <c r="I6" s="14" t="s">
        <v>64</v>
      </c>
      <c r="J6" s="14" t="s">
        <v>66</v>
      </c>
      <c r="K6" s="105"/>
      <c r="M6" s="15"/>
    </row>
    <row r="7" spans="1:13" ht="18" customHeight="1">
      <c r="A7" s="14">
        <v>1</v>
      </c>
      <c r="B7" s="14">
        <v>3</v>
      </c>
      <c r="C7" s="14">
        <v>4</v>
      </c>
      <c r="D7" s="14">
        <v>5</v>
      </c>
      <c r="E7" s="14">
        <v>6</v>
      </c>
      <c r="F7" s="14">
        <v>7</v>
      </c>
      <c r="G7" s="14">
        <v>8</v>
      </c>
      <c r="H7" s="14">
        <v>9</v>
      </c>
      <c r="I7" s="14">
        <v>10</v>
      </c>
      <c r="J7" s="14">
        <v>11</v>
      </c>
      <c r="K7" s="14">
        <v>12</v>
      </c>
      <c r="M7" s="15"/>
    </row>
    <row r="8" spans="1:13" ht="66.75" customHeight="1">
      <c r="A8" s="31">
        <v>1</v>
      </c>
      <c r="B8" s="32" t="s">
        <v>42</v>
      </c>
      <c r="C8" s="16" t="s">
        <v>15</v>
      </c>
      <c r="D8" s="35">
        <v>12</v>
      </c>
      <c r="E8" s="35">
        <v>6</v>
      </c>
      <c r="F8" s="35">
        <v>7</v>
      </c>
      <c r="G8" s="35">
        <v>5</v>
      </c>
      <c r="H8" s="35">
        <v>6</v>
      </c>
      <c r="I8" s="19">
        <v>7</v>
      </c>
      <c r="J8" s="19">
        <v>7</v>
      </c>
      <c r="K8" s="17">
        <f>J8+I8+H8+G8+F8+E8+D8</f>
        <v>50</v>
      </c>
      <c r="M8" s="15"/>
    </row>
    <row r="9" spans="1:13" ht="30" customHeight="1">
      <c r="A9" s="31">
        <v>2</v>
      </c>
      <c r="B9" s="32" t="s">
        <v>43</v>
      </c>
      <c r="C9" s="16" t="s">
        <v>15</v>
      </c>
      <c r="D9" s="35">
        <v>3</v>
      </c>
      <c r="E9" s="35">
        <v>1</v>
      </c>
      <c r="F9" s="35">
        <v>2</v>
      </c>
      <c r="G9" s="35">
        <v>1</v>
      </c>
      <c r="H9" s="35">
        <v>1</v>
      </c>
      <c r="I9" s="17">
        <v>1</v>
      </c>
      <c r="J9" s="17">
        <v>2</v>
      </c>
      <c r="K9" s="17">
        <f>J9+I9+H9+G9+F9+E9+D9</f>
        <v>11</v>
      </c>
      <c r="M9" s="15"/>
    </row>
    <row r="10" spans="1:13" ht="30" customHeight="1">
      <c r="A10" s="31">
        <v>3</v>
      </c>
      <c r="B10" s="33" t="s">
        <v>118</v>
      </c>
      <c r="C10" s="16" t="s">
        <v>14</v>
      </c>
      <c r="D10" s="16">
        <f>(D8*1.75)</f>
        <v>21</v>
      </c>
      <c r="E10" s="16">
        <f aca="true" t="shared" si="0" ref="E10:J10">(E8*1.75)</f>
        <v>10.5</v>
      </c>
      <c r="F10" s="16">
        <f t="shared" si="0"/>
        <v>12.25</v>
      </c>
      <c r="G10" s="16">
        <f t="shared" si="0"/>
        <v>8.75</v>
      </c>
      <c r="H10" s="16">
        <f t="shared" si="0"/>
        <v>10.5</v>
      </c>
      <c r="I10" s="16">
        <f t="shared" si="0"/>
        <v>12.25</v>
      </c>
      <c r="J10" s="16">
        <f t="shared" si="0"/>
        <v>12.25</v>
      </c>
      <c r="K10" s="17">
        <f>J10+I10+H10+G10+F10+E10+D10</f>
        <v>87.5</v>
      </c>
      <c r="M10" s="15"/>
    </row>
    <row r="11" spans="1:11" ht="35.25" customHeight="1">
      <c r="A11" s="31">
        <v>6</v>
      </c>
      <c r="B11" s="34" t="s">
        <v>44</v>
      </c>
      <c r="C11" s="18" t="s">
        <v>1</v>
      </c>
      <c r="D11" s="35">
        <v>14</v>
      </c>
      <c r="E11" s="35">
        <v>8</v>
      </c>
      <c r="F11" s="35">
        <v>8</v>
      </c>
      <c r="G11" s="35">
        <v>7</v>
      </c>
      <c r="H11" s="35">
        <v>9</v>
      </c>
      <c r="I11" s="35">
        <v>5</v>
      </c>
      <c r="J11" s="35">
        <v>7</v>
      </c>
      <c r="K11" s="17">
        <f>J11+I11+H11+G11+F11+E11+D11</f>
        <v>58</v>
      </c>
    </row>
    <row r="12" spans="1:11" ht="39" customHeight="1">
      <c r="A12" s="31">
        <v>8</v>
      </c>
      <c r="B12" s="34" t="s">
        <v>119</v>
      </c>
      <c r="C12" s="30" t="s">
        <v>41</v>
      </c>
      <c r="D12" s="35">
        <v>3</v>
      </c>
      <c r="E12" s="35">
        <v>1</v>
      </c>
      <c r="F12" s="35">
        <v>2</v>
      </c>
      <c r="G12" s="35">
        <v>1</v>
      </c>
      <c r="H12" s="35">
        <v>1</v>
      </c>
      <c r="I12" s="17">
        <v>1</v>
      </c>
      <c r="J12" s="17">
        <v>2</v>
      </c>
      <c r="K12" s="17">
        <f>J12+I12+H12+G12+F12+E12+D12</f>
        <v>11</v>
      </c>
    </row>
    <row r="13" spans="1:11" ht="15.75">
      <c r="A13" s="15"/>
      <c r="B13" s="15"/>
      <c r="D13" s="111"/>
      <c r="E13" s="111"/>
      <c r="F13" s="111"/>
      <c r="G13" s="111"/>
      <c r="H13" s="111"/>
      <c r="I13" s="111"/>
      <c r="J13" s="111"/>
      <c r="K13" s="111"/>
    </row>
  </sheetData>
  <sheetProtection/>
  <mergeCells count="15">
    <mergeCell ref="A1:K1"/>
    <mergeCell ref="B3:D3"/>
    <mergeCell ref="A2:K2"/>
    <mergeCell ref="D13:K13"/>
    <mergeCell ref="D4:J4"/>
    <mergeCell ref="A4:A6"/>
    <mergeCell ref="B4:B6"/>
    <mergeCell ref="C4:C6"/>
    <mergeCell ref="D5:D6"/>
    <mergeCell ref="K4:K6"/>
    <mergeCell ref="E5:E6"/>
    <mergeCell ref="F5:F6"/>
    <mergeCell ref="G5:G6"/>
    <mergeCell ref="H5:H6"/>
    <mergeCell ref="I5:J5"/>
  </mergeCells>
  <printOptions horizontalCentered="1"/>
  <pageMargins left="0.2362204724409449" right="0.2362204724409449" top="0.2362204724409449" bottom="0.31496062992125984" header="0.1968503937007874" footer="0.236220472440944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view="pageBreakPreview" zoomScale="120" zoomScaleSheetLayoutView="120" workbookViewId="0" topLeftCell="A1">
      <selection activeCell="D11" sqref="D11"/>
    </sheetView>
  </sheetViews>
  <sheetFormatPr defaultColWidth="9.140625" defaultRowHeight="15"/>
  <cols>
    <col min="1" max="1" width="3.421875" style="1" customWidth="1"/>
    <col min="2" max="2" width="17.00390625" style="0" customWidth="1"/>
    <col min="3" max="3" width="12.7109375" style="0" customWidth="1"/>
    <col min="4" max="4" width="11.57421875" style="0" customWidth="1"/>
    <col min="5" max="5" width="10.7109375" style="0" customWidth="1"/>
    <col min="6" max="6" width="9.8515625" style="0" customWidth="1"/>
    <col min="7" max="7" width="9.140625" style="0" customWidth="1"/>
    <col min="8" max="8" width="9.7109375" style="0" customWidth="1"/>
    <col min="9" max="9" width="8.57421875" style="0" customWidth="1"/>
    <col min="10" max="10" width="19.421875" style="0" customWidth="1"/>
    <col min="13" max="13" width="44.28125" style="0" customWidth="1"/>
  </cols>
  <sheetData>
    <row r="1" spans="1:10" ht="55.5" customHeight="1">
      <c r="A1" s="114" t="s">
        <v>130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12.5" customHeight="1">
      <c r="A2" s="37" t="s">
        <v>3</v>
      </c>
      <c r="B2" s="37" t="s">
        <v>0</v>
      </c>
      <c r="C2" s="36" t="s">
        <v>4</v>
      </c>
      <c r="D2" s="36" t="s">
        <v>46</v>
      </c>
      <c r="E2" s="2" t="s">
        <v>51</v>
      </c>
      <c r="F2" s="36" t="s">
        <v>52</v>
      </c>
      <c r="G2" s="36" t="s">
        <v>53</v>
      </c>
      <c r="H2" s="36" t="s">
        <v>54</v>
      </c>
      <c r="I2" s="36" t="s">
        <v>55</v>
      </c>
      <c r="J2" s="36" t="s">
        <v>120</v>
      </c>
    </row>
    <row r="3" spans="1:10" ht="18.75" customHeight="1">
      <c r="A3" s="37"/>
      <c r="B3" s="37" t="s">
        <v>31</v>
      </c>
      <c r="C3" s="3" t="s">
        <v>1</v>
      </c>
      <c r="D3" s="3" t="s">
        <v>121</v>
      </c>
      <c r="E3" s="3" t="s">
        <v>121</v>
      </c>
      <c r="F3" s="3" t="s">
        <v>56</v>
      </c>
      <c r="G3" s="3" t="s">
        <v>56</v>
      </c>
      <c r="H3" s="3" t="s">
        <v>57</v>
      </c>
      <c r="I3" s="3" t="s">
        <v>121</v>
      </c>
      <c r="J3" s="3" t="s">
        <v>121</v>
      </c>
    </row>
    <row r="4" spans="1:10" ht="15">
      <c r="A4" s="4">
        <v>1</v>
      </c>
      <c r="B4" s="7">
        <v>2</v>
      </c>
      <c r="C4" s="7">
        <v>3</v>
      </c>
      <c r="D4" s="7">
        <v>4</v>
      </c>
      <c r="E4" s="7">
        <v>5</v>
      </c>
      <c r="F4" s="7">
        <v>7</v>
      </c>
      <c r="G4" s="7" t="s">
        <v>58</v>
      </c>
      <c r="H4" s="7" t="s">
        <v>59</v>
      </c>
      <c r="I4" s="7" t="s">
        <v>60</v>
      </c>
      <c r="J4" s="7" t="s">
        <v>61</v>
      </c>
    </row>
    <row r="5" spans="1:10" ht="24" customHeight="1">
      <c r="A5" s="5">
        <v>1</v>
      </c>
      <c r="B5" s="41" t="s">
        <v>84</v>
      </c>
      <c r="C5" s="3" t="s">
        <v>85</v>
      </c>
      <c r="D5" s="6">
        <f>1.67*12</f>
        <v>20.04</v>
      </c>
      <c r="E5" s="6">
        <v>5</v>
      </c>
      <c r="F5" s="38">
        <v>6</v>
      </c>
      <c r="G5" s="38">
        <v>12</v>
      </c>
      <c r="H5" s="38">
        <f>G5*12.8*0.05+F5*17.5*0.05</f>
        <v>12.930000000000001</v>
      </c>
      <c r="I5" s="38">
        <f>F5*2+G5*1.5</f>
        <v>30</v>
      </c>
      <c r="J5" s="6">
        <v>40</v>
      </c>
    </row>
    <row r="6" spans="1:10" ht="24" customHeight="1">
      <c r="A6" s="5">
        <v>2</v>
      </c>
      <c r="B6" s="40" t="s">
        <v>87</v>
      </c>
      <c r="C6" s="3" t="s">
        <v>86</v>
      </c>
      <c r="D6" s="6">
        <v>110</v>
      </c>
      <c r="E6" s="6">
        <v>15</v>
      </c>
      <c r="F6" s="38">
        <v>21</v>
      </c>
      <c r="G6" s="38">
        <v>42</v>
      </c>
      <c r="H6" s="38">
        <f>G6*12.8*0.05+F6*17.5*0.05</f>
        <v>45.255</v>
      </c>
      <c r="I6" s="38">
        <f>F6*2+G6*1.5</f>
        <v>105</v>
      </c>
      <c r="J6" s="6">
        <v>100</v>
      </c>
    </row>
    <row r="7" spans="1:10" ht="21" customHeight="1">
      <c r="A7" s="37"/>
      <c r="B7" s="3" t="s">
        <v>2</v>
      </c>
      <c r="C7" s="3"/>
      <c r="D7" s="6">
        <f>SUM(D5:D6)</f>
        <v>130.04</v>
      </c>
      <c r="E7" s="6">
        <f>SUM(E5:E6)</f>
        <v>20</v>
      </c>
      <c r="F7" s="6">
        <f>SUM(F5:F6)</f>
        <v>27</v>
      </c>
      <c r="G7" s="6">
        <f>SUM(G5:G6)</f>
        <v>54</v>
      </c>
      <c r="H7" s="6">
        <f>SUM(H5:H6)</f>
        <v>58.185</v>
      </c>
      <c r="I7" s="6">
        <f>I5+I6</f>
        <v>135</v>
      </c>
      <c r="J7" s="6">
        <f>SUM(J5:J6)</f>
        <v>140</v>
      </c>
    </row>
  </sheetData>
  <sheetProtection/>
  <mergeCells count="1">
    <mergeCell ref="A1:J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workbookViewId="0" topLeftCell="A1">
      <selection activeCell="G28" sqref="G28"/>
    </sheetView>
  </sheetViews>
  <sheetFormatPr defaultColWidth="9.140625" defaultRowHeight="15"/>
  <cols>
    <col min="1" max="1" width="2.8515625" style="43" customWidth="1"/>
    <col min="2" max="2" width="6.421875" style="43" customWidth="1"/>
    <col min="3" max="3" width="6.28125" style="43" customWidth="1"/>
    <col min="4" max="4" width="6.140625" style="43" customWidth="1"/>
    <col min="5" max="5" width="7.00390625" style="43" customWidth="1"/>
    <col min="6" max="6" width="8.7109375" style="43" customWidth="1"/>
    <col min="7" max="7" width="8.8515625" style="43" customWidth="1"/>
    <col min="8" max="8" width="7.8515625" style="43" customWidth="1"/>
    <col min="9" max="9" width="10.421875" style="43" customWidth="1"/>
    <col min="10" max="10" width="7.7109375" style="43" customWidth="1"/>
    <col min="11" max="11" width="10.7109375" style="43" customWidth="1"/>
    <col min="12" max="12" width="7.57421875" style="43" customWidth="1"/>
    <col min="13" max="13" width="11.00390625" style="43" customWidth="1"/>
    <col min="14" max="14" width="8.28125" style="43" customWidth="1"/>
    <col min="15" max="15" width="7.00390625" style="43" customWidth="1"/>
    <col min="16" max="16" width="10.421875" style="43" customWidth="1"/>
    <col min="17" max="16384" width="9.140625" style="43" customWidth="1"/>
  </cols>
  <sheetData>
    <row r="1" spans="1:16" ht="27.75" customHeight="1">
      <c r="A1" s="116" t="s">
        <v>129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1:16" ht="18" customHeight="1">
      <c r="A2" s="117" t="s">
        <v>124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ht="9.75" customHeight="1"/>
    <row r="4" spans="1:16" ht="18" customHeight="1">
      <c r="A4" s="118" t="s">
        <v>3</v>
      </c>
      <c r="B4" s="121" t="s">
        <v>98</v>
      </c>
      <c r="C4" s="122"/>
      <c r="D4" s="123" t="s">
        <v>29</v>
      </c>
      <c r="E4" s="123" t="s">
        <v>35</v>
      </c>
      <c r="F4" s="126" t="s">
        <v>99</v>
      </c>
      <c r="G4" s="127"/>
      <c r="H4" s="127"/>
      <c r="I4" s="127"/>
      <c r="J4" s="127"/>
      <c r="K4" s="127"/>
      <c r="L4" s="127"/>
      <c r="M4" s="127"/>
      <c r="N4" s="128" t="s">
        <v>100</v>
      </c>
      <c r="O4" s="128" t="s">
        <v>32</v>
      </c>
      <c r="P4" s="129"/>
    </row>
    <row r="5" spans="1:16" ht="30" customHeight="1">
      <c r="A5" s="119"/>
      <c r="B5" s="118" t="s">
        <v>9</v>
      </c>
      <c r="C5" s="118" t="s">
        <v>10</v>
      </c>
      <c r="D5" s="119"/>
      <c r="E5" s="124"/>
      <c r="F5" s="126" t="s">
        <v>101</v>
      </c>
      <c r="G5" s="122"/>
      <c r="H5" s="126" t="s">
        <v>102</v>
      </c>
      <c r="I5" s="122"/>
      <c r="J5" s="126" t="s">
        <v>103</v>
      </c>
      <c r="K5" s="122"/>
      <c r="L5" s="126" t="s">
        <v>103</v>
      </c>
      <c r="M5" s="122"/>
      <c r="N5" s="129"/>
      <c r="O5" s="129"/>
      <c r="P5" s="129"/>
    </row>
    <row r="6" spans="1:16" ht="20.25" customHeight="1">
      <c r="A6" s="120"/>
      <c r="B6" s="120"/>
      <c r="C6" s="120"/>
      <c r="D6" s="120"/>
      <c r="E6" s="125"/>
      <c r="F6" s="42" t="s">
        <v>5</v>
      </c>
      <c r="G6" s="39" t="s">
        <v>28</v>
      </c>
      <c r="H6" s="42" t="s">
        <v>5</v>
      </c>
      <c r="I6" s="39" t="s">
        <v>28</v>
      </c>
      <c r="J6" s="42" t="s">
        <v>5</v>
      </c>
      <c r="K6" s="42" t="s">
        <v>11</v>
      </c>
      <c r="L6" s="42" t="s">
        <v>5</v>
      </c>
      <c r="M6" s="42" t="s">
        <v>11</v>
      </c>
      <c r="N6" s="129"/>
      <c r="O6" s="42" t="s">
        <v>5</v>
      </c>
      <c r="P6" s="42" t="s">
        <v>11</v>
      </c>
    </row>
    <row r="7" spans="1:16" ht="20.25" customHeight="1">
      <c r="A7" s="42">
        <v>1</v>
      </c>
      <c r="B7" s="42" t="s">
        <v>88</v>
      </c>
      <c r="C7" s="42" t="s">
        <v>104</v>
      </c>
      <c r="D7" s="42">
        <v>14</v>
      </c>
      <c r="E7" s="42" t="s">
        <v>8</v>
      </c>
      <c r="F7" s="42"/>
      <c r="G7" s="44"/>
      <c r="H7" s="44">
        <v>7</v>
      </c>
      <c r="I7" s="44">
        <f>(H7*D7)*0.2</f>
        <v>19.6</v>
      </c>
      <c r="J7" s="42">
        <v>6.4</v>
      </c>
      <c r="K7" s="44">
        <f>D7*J7</f>
        <v>89.60000000000001</v>
      </c>
      <c r="L7" s="42"/>
      <c r="M7" s="44"/>
      <c r="N7" s="45">
        <f aca="true" t="shared" si="0" ref="N7:N18">P7*0.6/1000</f>
        <v>0.051</v>
      </c>
      <c r="O7" s="46" t="s">
        <v>105</v>
      </c>
      <c r="P7" s="44">
        <v>85</v>
      </c>
    </row>
    <row r="8" spans="1:16" ht="20.25" customHeight="1">
      <c r="A8" s="42">
        <v>2</v>
      </c>
      <c r="B8" s="42" t="str">
        <f aca="true" t="shared" si="1" ref="B8:B20">C7</f>
        <v>0+14</v>
      </c>
      <c r="C8" s="42" t="s">
        <v>106</v>
      </c>
      <c r="D8" s="42">
        <v>86</v>
      </c>
      <c r="E8" s="42" t="s">
        <v>8</v>
      </c>
      <c r="F8" s="42"/>
      <c r="G8" s="44"/>
      <c r="H8" s="44">
        <v>4.6</v>
      </c>
      <c r="I8" s="44">
        <f aca="true" t="shared" si="2" ref="I8:I23">(H8*D8)*0.2</f>
        <v>79.12</v>
      </c>
      <c r="J8" s="42">
        <v>4.4</v>
      </c>
      <c r="K8" s="44">
        <f aca="true" t="shared" si="3" ref="K8:K22">D8*J8</f>
        <v>378.40000000000003</v>
      </c>
      <c r="L8" s="42"/>
      <c r="M8" s="44"/>
      <c r="N8" s="45">
        <f t="shared" si="0"/>
        <v>0.2064</v>
      </c>
      <c r="O8" s="42">
        <v>4</v>
      </c>
      <c r="P8" s="44">
        <f>O8*D8</f>
        <v>344</v>
      </c>
    </row>
    <row r="9" spans="1:16" ht="20.25" customHeight="1">
      <c r="A9" s="42">
        <v>3</v>
      </c>
      <c r="B9" s="42" t="str">
        <f t="shared" si="1"/>
        <v>1+00</v>
      </c>
      <c r="C9" s="42" t="s">
        <v>107</v>
      </c>
      <c r="D9" s="42">
        <v>20</v>
      </c>
      <c r="E9" s="42" t="s">
        <v>108</v>
      </c>
      <c r="F9" s="42">
        <v>4.8</v>
      </c>
      <c r="G9" s="44">
        <f>(F9*D9)*0.1</f>
        <v>9.600000000000001</v>
      </c>
      <c r="H9" s="44"/>
      <c r="I9" s="44">
        <f t="shared" si="2"/>
        <v>0</v>
      </c>
      <c r="J9" s="42"/>
      <c r="K9" s="44">
        <f t="shared" si="3"/>
        <v>0</v>
      </c>
      <c r="L9" s="42">
        <v>4.6</v>
      </c>
      <c r="M9" s="44">
        <f>D9*L9</f>
        <v>92</v>
      </c>
      <c r="N9" s="45">
        <f t="shared" si="0"/>
        <v>0.051</v>
      </c>
      <c r="O9" s="42">
        <v>4.25</v>
      </c>
      <c r="P9" s="44">
        <f aca="true" t="shared" si="4" ref="P9:P23">O9*D9</f>
        <v>85</v>
      </c>
    </row>
    <row r="10" spans="1:16" ht="20.25" customHeight="1">
      <c r="A10" s="42">
        <v>4</v>
      </c>
      <c r="B10" s="42" t="str">
        <f t="shared" si="1"/>
        <v>1+20</v>
      </c>
      <c r="C10" s="42" t="s">
        <v>89</v>
      </c>
      <c r="D10" s="42">
        <v>100</v>
      </c>
      <c r="E10" s="42" t="s">
        <v>108</v>
      </c>
      <c r="F10" s="42">
        <v>5.1</v>
      </c>
      <c r="G10" s="44">
        <f>(F10*D10)*0.1</f>
        <v>51</v>
      </c>
      <c r="H10" s="44"/>
      <c r="I10" s="44">
        <f t="shared" si="2"/>
        <v>0</v>
      </c>
      <c r="J10" s="42"/>
      <c r="K10" s="44">
        <f t="shared" si="3"/>
        <v>0</v>
      </c>
      <c r="L10" s="42">
        <v>4.9</v>
      </c>
      <c r="M10" s="44">
        <f>D10*L10</f>
        <v>490.00000000000006</v>
      </c>
      <c r="N10" s="45">
        <f t="shared" si="0"/>
        <v>0.27</v>
      </c>
      <c r="O10" s="42">
        <v>4.5</v>
      </c>
      <c r="P10" s="44">
        <f t="shared" si="4"/>
        <v>450</v>
      </c>
    </row>
    <row r="11" spans="1:16" ht="20.25" customHeight="1">
      <c r="A11" s="42">
        <v>5</v>
      </c>
      <c r="B11" s="42" t="str">
        <f t="shared" si="1"/>
        <v>2+20</v>
      </c>
      <c r="C11" s="42" t="s">
        <v>109</v>
      </c>
      <c r="D11" s="42">
        <v>220</v>
      </c>
      <c r="E11" s="42" t="s">
        <v>108</v>
      </c>
      <c r="F11" s="42"/>
      <c r="G11" s="44"/>
      <c r="H11" s="44">
        <v>5.2</v>
      </c>
      <c r="I11" s="44">
        <f t="shared" si="2"/>
        <v>228.8</v>
      </c>
      <c r="J11" s="42">
        <v>4.9</v>
      </c>
      <c r="K11" s="44">
        <f t="shared" si="3"/>
        <v>1078</v>
      </c>
      <c r="L11" s="42"/>
      <c r="M11" s="44"/>
      <c r="N11" s="45">
        <f t="shared" si="0"/>
        <v>0.594</v>
      </c>
      <c r="O11" s="42">
        <v>4.5</v>
      </c>
      <c r="P11" s="44">
        <f t="shared" si="4"/>
        <v>990</v>
      </c>
    </row>
    <row r="12" spans="1:16" ht="20.25" customHeight="1">
      <c r="A12" s="42">
        <v>6</v>
      </c>
      <c r="B12" s="42" t="str">
        <f t="shared" si="1"/>
        <v>4+40</v>
      </c>
      <c r="C12" s="42" t="s">
        <v>110</v>
      </c>
      <c r="D12" s="42">
        <v>14</v>
      </c>
      <c r="E12" s="42" t="s">
        <v>8</v>
      </c>
      <c r="F12" s="42"/>
      <c r="G12" s="44"/>
      <c r="H12" s="44">
        <v>4.8</v>
      </c>
      <c r="I12" s="44">
        <f t="shared" si="2"/>
        <v>13.440000000000001</v>
      </c>
      <c r="J12" s="42">
        <v>4.6</v>
      </c>
      <c r="K12" s="44">
        <f t="shared" si="3"/>
        <v>64.39999999999999</v>
      </c>
      <c r="L12" s="42"/>
      <c r="M12" s="44"/>
      <c r="N12" s="45">
        <f t="shared" si="0"/>
        <v>0.035699999999999996</v>
      </c>
      <c r="O12" s="42">
        <v>4.25</v>
      </c>
      <c r="P12" s="44">
        <f t="shared" si="4"/>
        <v>59.5</v>
      </c>
    </row>
    <row r="13" spans="1:16" ht="20.25" customHeight="1">
      <c r="A13" s="42">
        <v>7</v>
      </c>
      <c r="B13" s="42" t="str">
        <f t="shared" si="1"/>
        <v>4+54</v>
      </c>
      <c r="C13" s="42" t="s">
        <v>63</v>
      </c>
      <c r="D13" s="42">
        <v>106</v>
      </c>
      <c r="E13" s="42" t="s">
        <v>8</v>
      </c>
      <c r="F13" s="42"/>
      <c r="G13" s="44"/>
      <c r="H13" s="44">
        <v>4.6</v>
      </c>
      <c r="I13" s="44">
        <f t="shared" si="2"/>
        <v>97.52</v>
      </c>
      <c r="J13" s="42">
        <v>4.4</v>
      </c>
      <c r="K13" s="44">
        <f t="shared" si="3"/>
        <v>466.40000000000003</v>
      </c>
      <c r="L13" s="42"/>
      <c r="M13" s="44"/>
      <c r="N13" s="45">
        <f t="shared" si="0"/>
        <v>0.25439999999999996</v>
      </c>
      <c r="O13" s="42">
        <v>4</v>
      </c>
      <c r="P13" s="44">
        <f t="shared" si="4"/>
        <v>424</v>
      </c>
    </row>
    <row r="14" spans="1:16" ht="20.25" customHeight="1">
      <c r="A14" s="42">
        <v>8</v>
      </c>
      <c r="B14" s="42" t="str">
        <f t="shared" si="1"/>
        <v>5+60</v>
      </c>
      <c r="C14" s="42" t="s">
        <v>111</v>
      </c>
      <c r="D14" s="42">
        <v>20</v>
      </c>
      <c r="E14" s="42" t="s">
        <v>108</v>
      </c>
      <c r="F14" s="42">
        <v>4.1</v>
      </c>
      <c r="G14" s="44">
        <f>(F14*D14)*0.1</f>
        <v>8.200000000000001</v>
      </c>
      <c r="H14" s="44"/>
      <c r="I14" s="44">
        <f t="shared" si="2"/>
        <v>0</v>
      </c>
      <c r="J14" s="42"/>
      <c r="K14" s="44"/>
      <c r="L14" s="42">
        <v>3.9</v>
      </c>
      <c r="M14" s="44">
        <f aca="true" t="shared" si="5" ref="M14:M20">D14*L14</f>
        <v>78</v>
      </c>
      <c r="N14" s="45">
        <f t="shared" si="0"/>
        <v>0.042</v>
      </c>
      <c r="O14" s="42">
        <v>3.5</v>
      </c>
      <c r="P14" s="44">
        <f t="shared" si="4"/>
        <v>70</v>
      </c>
    </row>
    <row r="15" spans="1:16" ht="20.25" customHeight="1">
      <c r="A15" s="42">
        <v>9</v>
      </c>
      <c r="B15" s="42" t="str">
        <f t="shared" si="1"/>
        <v>5+80</v>
      </c>
      <c r="C15" s="42" t="s">
        <v>64</v>
      </c>
      <c r="D15" s="42">
        <v>40</v>
      </c>
      <c r="E15" s="42" t="s">
        <v>8</v>
      </c>
      <c r="F15" s="42">
        <v>3.7</v>
      </c>
      <c r="G15" s="44">
        <f>(F15*D15)*0.1</f>
        <v>14.8</v>
      </c>
      <c r="H15" s="44"/>
      <c r="I15" s="44">
        <f t="shared" si="2"/>
        <v>0</v>
      </c>
      <c r="J15" s="42"/>
      <c r="K15" s="44"/>
      <c r="L15" s="42">
        <v>3.5</v>
      </c>
      <c r="M15" s="44">
        <f t="shared" si="5"/>
        <v>140</v>
      </c>
      <c r="N15" s="45">
        <f t="shared" si="0"/>
        <v>0.072</v>
      </c>
      <c r="O15" s="42">
        <v>3</v>
      </c>
      <c r="P15" s="44">
        <f t="shared" si="4"/>
        <v>120</v>
      </c>
    </row>
    <row r="16" spans="1:16" ht="20.25" customHeight="1">
      <c r="A16" s="42">
        <v>10</v>
      </c>
      <c r="B16" s="42" t="str">
        <f>C15</f>
        <v>6+20</v>
      </c>
      <c r="C16" s="42" t="s">
        <v>112</v>
      </c>
      <c r="D16" s="42">
        <v>120</v>
      </c>
      <c r="E16" s="42" t="s">
        <v>8</v>
      </c>
      <c r="F16" s="42"/>
      <c r="G16" s="44"/>
      <c r="H16" s="42">
        <v>3.6</v>
      </c>
      <c r="I16" s="44">
        <f t="shared" si="2"/>
        <v>86.4</v>
      </c>
      <c r="J16" s="44">
        <v>3.4</v>
      </c>
      <c r="K16" s="44">
        <f t="shared" si="3"/>
        <v>408</v>
      </c>
      <c r="L16" s="42"/>
      <c r="M16" s="44"/>
      <c r="N16" s="45">
        <f t="shared" si="0"/>
        <v>0.216</v>
      </c>
      <c r="O16" s="42">
        <v>3</v>
      </c>
      <c r="P16" s="44">
        <f t="shared" si="4"/>
        <v>360</v>
      </c>
    </row>
    <row r="17" spans="1:16" ht="20.25" customHeight="1">
      <c r="A17" s="42">
        <v>11</v>
      </c>
      <c r="B17" s="42" t="str">
        <f t="shared" si="1"/>
        <v>7+40</v>
      </c>
      <c r="C17" s="42" t="s">
        <v>113</v>
      </c>
      <c r="D17" s="42">
        <v>20</v>
      </c>
      <c r="E17" s="42" t="s">
        <v>8</v>
      </c>
      <c r="F17" s="42"/>
      <c r="G17" s="44"/>
      <c r="H17" s="42">
        <v>4.4</v>
      </c>
      <c r="I17" s="44">
        <f t="shared" si="2"/>
        <v>17.6</v>
      </c>
      <c r="J17" s="44">
        <v>4.1</v>
      </c>
      <c r="K17" s="44">
        <f t="shared" si="3"/>
        <v>82</v>
      </c>
      <c r="L17" s="42"/>
      <c r="M17" s="44"/>
      <c r="N17" s="45">
        <f t="shared" si="0"/>
        <v>0.045</v>
      </c>
      <c r="O17" s="42">
        <v>3.75</v>
      </c>
      <c r="P17" s="44">
        <f t="shared" si="4"/>
        <v>75</v>
      </c>
    </row>
    <row r="18" spans="1:16" ht="20.25" customHeight="1">
      <c r="A18" s="42">
        <v>12</v>
      </c>
      <c r="B18" s="42" t="str">
        <f t="shared" si="1"/>
        <v>7+60</v>
      </c>
      <c r="C18" s="42" t="s">
        <v>94</v>
      </c>
      <c r="D18" s="42">
        <v>100</v>
      </c>
      <c r="E18" s="42" t="s">
        <v>8</v>
      </c>
      <c r="F18" s="42"/>
      <c r="G18" s="44"/>
      <c r="H18" s="42">
        <v>5.2</v>
      </c>
      <c r="I18" s="44">
        <f t="shared" si="2"/>
        <v>104</v>
      </c>
      <c r="J18" s="44">
        <v>4.9</v>
      </c>
      <c r="K18" s="44">
        <f t="shared" si="3"/>
        <v>490.00000000000006</v>
      </c>
      <c r="L18" s="42"/>
      <c r="M18" s="44"/>
      <c r="N18" s="45">
        <f t="shared" si="0"/>
        <v>0.27</v>
      </c>
      <c r="O18" s="42">
        <v>4.5</v>
      </c>
      <c r="P18" s="44">
        <f t="shared" si="4"/>
        <v>450</v>
      </c>
    </row>
    <row r="19" spans="1:16" ht="21" customHeight="1">
      <c r="A19" s="42">
        <v>13</v>
      </c>
      <c r="B19" s="42" t="str">
        <f>C18</f>
        <v>8+60</v>
      </c>
      <c r="C19" s="42" t="s">
        <v>114</v>
      </c>
      <c r="D19" s="42">
        <v>6</v>
      </c>
      <c r="E19" s="42" t="s">
        <v>108</v>
      </c>
      <c r="F19" s="42">
        <v>5.9</v>
      </c>
      <c r="G19" s="44">
        <f>(F19*D19)*0.1</f>
        <v>3.540000000000001</v>
      </c>
      <c r="H19" s="44"/>
      <c r="I19" s="44">
        <f t="shared" si="2"/>
        <v>0</v>
      </c>
      <c r="J19" s="44"/>
      <c r="K19" s="44"/>
      <c r="L19" s="42">
        <v>5.7</v>
      </c>
      <c r="M19" s="44">
        <f t="shared" si="5"/>
        <v>34.2</v>
      </c>
      <c r="N19" s="45">
        <f>P19*0.6/1000</f>
        <v>0.0189</v>
      </c>
      <c r="O19" s="42">
        <v>5.25</v>
      </c>
      <c r="P19" s="44">
        <f t="shared" si="4"/>
        <v>31.5</v>
      </c>
    </row>
    <row r="20" spans="1:16" ht="21" customHeight="1">
      <c r="A20" s="42">
        <v>14</v>
      </c>
      <c r="B20" s="42" t="str">
        <f t="shared" si="1"/>
        <v>8+66</v>
      </c>
      <c r="C20" s="42" t="s">
        <v>115</v>
      </c>
      <c r="D20" s="42">
        <v>44</v>
      </c>
      <c r="E20" s="42" t="s">
        <v>108</v>
      </c>
      <c r="F20" s="42">
        <v>6.6</v>
      </c>
      <c r="G20" s="44">
        <f>(F20*D20)*0.1</f>
        <v>29.04</v>
      </c>
      <c r="H20" s="44"/>
      <c r="I20" s="44">
        <f t="shared" si="2"/>
        <v>0</v>
      </c>
      <c r="J20" s="44"/>
      <c r="K20" s="44"/>
      <c r="L20" s="42">
        <v>6.4</v>
      </c>
      <c r="M20" s="44">
        <f t="shared" si="5"/>
        <v>281.6</v>
      </c>
      <c r="N20" s="45">
        <f>P20*0.6/1000</f>
        <v>0.1584</v>
      </c>
      <c r="O20" s="42">
        <v>6</v>
      </c>
      <c r="P20" s="44">
        <f t="shared" si="4"/>
        <v>264</v>
      </c>
    </row>
    <row r="21" spans="1:16" ht="21" customHeight="1">
      <c r="A21" s="42">
        <v>15</v>
      </c>
      <c r="B21" s="42" t="str">
        <f>C20</f>
        <v>9+10</v>
      </c>
      <c r="C21" s="42" t="s">
        <v>95</v>
      </c>
      <c r="D21" s="42">
        <v>30</v>
      </c>
      <c r="E21" s="42" t="s">
        <v>8</v>
      </c>
      <c r="F21" s="42"/>
      <c r="G21" s="44"/>
      <c r="H21" s="42">
        <v>6.1</v>
      </c>
      <c r="I21" s="44">
        <f t="shared" si="2"/>
        <v>36.6</v>
      </c>
      <c r="J21" s="44">
        <v>5.7</v>
      </c>
      <c r="K21" s="44">
        <f t="shared" si="3"/>
        <v>171</v>
      </c>
      <c r="L21" s="42"/>
      <c r="M21" s="44"/>
      <c r="N21" s="45">
        <f>P21*0.6/1000</f>
        <v>0.0945</v>
      </c>
      <c r="O21" s="42">
        <v>5.25</v>
      </c>
      <c r="P21" s="44">
        <f t="shared" si="4"/>
        <v>157.5</v>
      </c>
    </row>
    <row r="22" spans="1:16" ht="21" customHeight="1">
      <c r="A22" s="42">
        <v>16</v>
      </c>
      <c r="B22" s="42" t="str">
        <f>C21</f>
        <v>9+40</v>
      </c>
      <c r="C22" s="42" t="s">
        <v>116</v>
      </c>
      <c r="D22" s="42">
        <v>8</v>
      </c>
      <c r="E22" s="42" t="s">
        <v>8</v>
      </c>
      <c r="F22" s="42"/>
      <c r="G22" s="44"/>
      <c r="H22" s="42">
        <v>4.4</v>
      </c>
      <c r="I22" s="44">
        <f t="shared" si="2"/>
        <v>7.040000000000001</v>
      </c>
      <c r="J22" s="44">
        <v>4.1</v>
      </c>
      <c r="K22" s="44">
        <f t="shared" si="3"/>
        <v>32.8</v>
      </c>
      <c r="L22" s="42"/>
      <c r="M22" s="44"/>
      <c r="N22" s="45">
        <f>P22*0.6/1000</f>
        <v>0.018</v>
      </c>
      <c r="O22" s="42">
        <v>3.75</v>
      </c>
      <c r="P22" s="44">
        <f t="shared" si="4"/>
        <v>30</v>
      </c>
    </row>
    <row r="23" spans="1:16" ht="21" customHeight="1">
      <c r="A23" s="42">
        <v>17</v>
      </c>
      <c r="B23" s="42" t="str">
        <f>C22</f>
        <v>9+48</v>
      </c>
      <c r="C23" s="42" t="s">
        <v>97</v>
      </c>
      <c r="D23" s="42">
        <v>52</v>
      </c>
      <c r="E23" s="42" t="s">
        <v>8</v>
      </c>
      <c r="F23" s="42"/>
      <c r="G23" s="44"/>
      <c r="H23" s="42">
        <v>3.6</v>
      </c>
      <c r="I23" s="44">
        <f t="shared" si="2"/>
        <v>37.440000000000005</v>
      </c>
      <c r="J23" s="44">
        <v>3.4</v>
      </c>
      <c r="K23" s="44">
        <f>D23*J23</f>
        <v>176.79999999999998</v>
      </c>
      <c r="L23" s="42"/>
      <c r="M23" s="44"/>
      <c r="N23" s="45">
        <f>P23*0.6/1000</f>
        <v>0.09359999999999999</v>
      </c>
      <c r="O23" s="42">
        <v>3</v>
      </c>
      <c r="P23" s="44">
        <f t="shared" si="4"/>
        <v>156</v>
      </c>
    </row>
    <row r="24" spans="1:16" ht="21" customHeight="1">
      <c r="A24" s="129" t="s">
        <v>117</v>
      </c>
      <c r="B24" s="129"/>
      <c r="C24" s="129"/>
      <c r="D24" s="47">
        <f>SUM(D7:D23)</f>
        <v>1000</v>
      </c>
      <c r="E24" s="42"/>
      <c r="F24" s="42"/>
      <c r="G24" s="47">
        <f>SUM(G7:G23)</f>
        <v>116.18</v>
      </c>
      <c r="H24" s="47"/>
      <c r="I24" s="47">
        <f>SUM(I7:I23)</f>
        <v>727.5600000000001</v>
      </c>
      <c r="J24" s="47"/>
      <c r="K24" s="47">
        <f>SUM(K7:K23)</f>
        <v>3437.4000000000005</v>
      </c>
      <c r="L24" s="42"/>
      <c r="M24" s="47">
        <f>SUM(M7:M23)</f>
        <v>1115.8000000000002</v>
      </c>
      <c r="N24" s="44">
        <f>SUM(N7:N23)</f>
        <v>2.4908999999999994</v>
      </c>
      <c r="O24" s="44"/>
      <c r="P24" s="47">
        <f>SUM(P7:P23)</f>
        <v>4151.5</v>
      </c>
    </row>
    <row r="25" ht="3.75" customHeight="1"/>
    <row r="28" spans="14:16" ht="16.5">
      <c r="N28" s="48"/>
      <c r="P28" s="48"/>
    </row>
  </sheetData>
  <sheetProtection/>
  <mergeCells count="16">
    <mergeCell ref="C5:C6"/>
    <mergeCell ref="F5:G5"/>
    <mergeCell ref="H5:I5"/>
    <mergeCell ref="J5:K5"/>
    <mergeCell ref="L5:M5"/>
    <mergeCell ref="A24:C24"/>
    <mergeCell ref="A1:P1"/>
    <mergeCell ref="A2:P2"/>
    <mergeCell ref="A4:A6"/>
    <mergeCell ref="B4:C4"/>
    <mergeCell ref="D4:D6"/>
    <mergeCell ref="E4:E6"/>
    <mergeCell ref="F4:M4"/>
    <mergeCell ref="N4:N6"/>
    <mergeCell ref="O4:P5"/>
    <mergeCell ref="B5:B6"/>
  </mergeCells>
  <printOptions horizontalCentered="1"/>
  <pageMargins left="0.5905511811023623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SheetLayoutView="100" zoomScalePageLayoutView="0" workbookViewId="0" topLeftCell="A1">
      <selection activeCell="M6" sqref="M6"/>
    </sheetView>
  </sheetViews>
  <sheetFormatPr defaultColWidth="9.140625" defaultRowHeight="15"/>
  <cols>
    <col min="1" max="1" width="3.57421875" style="9" customWidth="1"/>
    <col min="2" max="3" width="11.7109375" style="9" customWidth="1"/>
    <col min="4" max="4" width="8.421875" style="9" customWidth="1"/>
    <col min="5" max="5" width="29.421875" style="9" customWidth="1"/>
    <col min="6" max="6" width="47.8515625" style="9" customWidth="1"/>
    <col min="7" max="16384" width="9.140625" style="9" customWidth="1"/>
  </cols>
  <sheetData>
    <row r="1" spans="1:6" ht="36.75" customHeight="1">
      <c r="A1" s="149" t="s">
        <v>123</v>
      </c>
      <c r="B1" s="149"/>
      <c r="C1" s="149"/>
      <c r="D1" s="149"/>
      <c r="E1" s="149"/>
      <c r="F1" s="149"/>
    </row>
    <row r="2" spans="1:6" ht="38.25" customHeight="1">
      <c r="A2" s="86" t="s">
        <v>128</v>
      </c>
      <c r="B2" s="86"/>
      <c r="C2" s="86"/>
      <c r="D2" s="86"/>
      <c r="E2" s="86"/>
      <c r="F2" s="86"/>
    </row>
    <row r="3" ht="5.25" customHeight="1"/>
    <row r="4" spans="1:6" ht="37.5" customHeight="1">
      <c r="A4" s="98" t="s">
        <v>3</v>
      </c>
      <c r="B4" s="98" t="s">
        <v>26</v>
      </c>
      <c r="C4" s="98"/>
      <c r="D4" s="101" t="s">
        <v>48</v>
      </c>
      <c r="E4" s="101" t="s">
        <v>23</v>
      </c>
      <c r="F4" s="103" t="s">
        <v>6</v>
      </c>
    </row>
    <row r="5" spans="1:6" ht="24" customHeight="1">
      <c r="A5" s="98"/>
      <c r="B5" s="22" t="s">
        <v>24</v>
      </c>
      <c r="C5" s="22" t="s">
        <v>25</v>
      </c>
      <c r="D5" s="102"/>
      <c r="E5" s="102"/>
      <c r="F5" s="103"/>
    </row>
    <row r="6" spans="1:6" ht="21" customHeight="1">
      <c r="A6" s="22">
        <v>1</v>
      </c>
      <c r="B6" s="22"/>
      <c r="C6" s="22" t="s">
        <v>62</v>
      </c>
      <c r="D6" s="22">
        <v>10</v>
      </c>
      <c r="E6" s="24"/>
      <c r="F6" s="24" t="s">
        <v>71</v>
      </c>
    </row>
    <row r="7" spans="1:6" ht="21" customHeight="1">
      <c r="A7" s="22">
        <v>2</v>
      </c>
      <c r="B7" s="22"/>
      <c r="C7" s="22" t="s">
        <v>63</v>
      </c>
      <c r="D7" s="22">
        <v>30</v>
      </c>
      <c r="E7" s="24"/>
      <c r="F7" s="24" t="s">
        <v>27</v>
      </c>
    </row>
    <row r="8" spans="1:6" ht="30" customHeight="1">
      <c r="A8" s="22">
        <v>3</v>
      </c>
      <c r="B8" s="22" t="s">
        <v>64</v>
      </c>
      <c r="C8" s="22"/>
      <c r="D8" s="22">
        <v>10</v>
      </c>
      <c r="E8" s="24" t="s">
        <v>50</v>
      </c>
      <c r="F8" s="24" t="s">
        <v>71</v>
      </c>
    </row>
    <row r="9" spans="1:6" ht="21" customHeight="1">
      <c r="A9" s="22">
        <v>4</v>
      </c>
      <c r="B9" s="22"/>
      <c r="C9" s="22" t="s">
        <v>65</v>
      </c>
      <c r="D9" s="22">
        <v>15</v>
      </c>
      <c r="E9" s="23"/>
      <c r="F9" s="24" t="s">
        <v>71</v>
      </c>
    </row>
    <row r="10" spans="1:6" ht="30" customHeight="1">
      <c r="A10" s="22">
        <v>5</v>
      </c>
      <c r="B10" s="22" t="s">
        <v>66</v>
      </c>
      <c r="C10" s="22"/>
      <c r="D10" s="22">
        <v>15</v>
      </c>
      <c r="E10" s="24" t="s">
        <v>49</v>
      </c>
      <c r="F10" s="24" t="s">
        <v>71</v>
      </c>
    </row>
    <row r="11" spans="1:6" ht="21" customHeight="1">
      <c r="A11" s="22">
        <v>6</v>
      </c>
      <c r="B11" s="22"/>
      <c r="C11" s="22" t="s">
        <v>67</v>
      </c>
      <c r="D11" s="22">
        <v>25</v>
      </c>
      <c r="E11" s="24"/>
      <c r="F11" s="24" t="s">
        <v>27</v>
      </c>
    </row>
    <row r="12" spans="1:6" ht="21" customHeight="1">
      <c r="A12" s="22">
        <v>7</v>
      </c>
      <c r="B12" s="22" t="s">
        <v>68</v>
      </c>
      <c r="C12" s="22"/>
      <c r="D12" s="22">
        <v>45</v>
      </c>
      <c r="E12" s="24"/>
      <c r="F12" s="24" t="s">
        <v>127</v>
      </c>
    </row>
    <row r="13" spans="1:6" ht="21" customHeight="1">
      <c r="A13" s="22">
        <v>8</v>
      </c>
      <c r="B13" s="22"/>
      <c r="C13" s="22" t="s">
        <v>34</v>
      </c>
      <c r="D13" s="22">
        <v>10</v>
      </c>
      <c r="E13" s="24"/>
      <c r="F13" s="24" t="s">
        <v>70</v>
      </c>
    </row>
    <row r="14" spans="1:6" ht="21" customHeight="1">
      <c r="A14" s="22">
        <v>9</v>
      </c>
      <c r="B14" s="22" t="s">
        <v>69</v>
      </c>
      <c r="C14" s="22"/>
      <c r="D14" s="22">
        <v>25</v>
      </c>
      <c r="E14" s="24"/>
      <c r="F14" s="24" t="s">
        <v>47</v>
      </c>
    </row>
    <row r="15" spans="1:6" ht="21" customHeight="1">
      <c r="A15" s="131" t="s">
        <v>7</v>
      </c>
      <c r="B15" s="132"/>
      <c r="C15" s="133"/>
      <c r="D15" s="22">
        <f>D6+D7+D8+D9+D10+D11+D12+D13+D14</f>
        <v>185</v>
      </c>
      <c r="E15" s="23"/>
      <c r="F15" s="23"/>
    </row>
    <row r="16" ht="15" customHeight="1"/>
    <row r="17" spans="2:6" ht="105" customHeight="1">
      <c r="B17" s="95" t="s">
        <v>83</v>
      </c>
      <c r="C17" s="130"/>
      <c r="D17" s="130"/>
      <c r="E17" s="130"/>
      <c r="F17" s="130"/>
    </row>
    <row r="18" ht="13.5" customHeight="1"/>
  </sheetData>
  <sheetProtection/>
  <mergeCells count="9">
    <mergeCell ref="B17:F17"/>
    <mergeCell ref="A15:C15"/>
    <mergeCell ref="A1:F1"/>
    <mergeCell ref="A2:F2"/>
    <mergeCell ref="A4:A5"/>
    <mergeCell ref="B4:C4"/>
    <mergeCell ref="D4:D5"/>
    <mergeCell ref="F4:F5"/>
    <mergeCell ref="E4:E5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</dc:creator>
  <cp:keywords/>
  <dc:description/>
  <cp:lastModifiedBy>User</cp:lastModifiedBy>
  <cp:lastPrinted>2014-04-23T14:11:55Z</cp:lastPrinted>
  <dcterms:created xsi:type="dcterms:W3CDTF">2013-05-09T15:20:42Z</dcterms:created>
  <dcterms:modified xsi:type="dcterms:W3CDTF">2014-04-24T11:30:28Z</dcterms:modified>
  <cp:category/>
  <cp:version/>
  <cp:contentType/>
  <cp:contentStatus/>
</cp:coreProperties>
</file>