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ხარჯთაღრიცხვა" sheetId="1" r:id="rId1"/>
    <sheet name="ბესიკის ქ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</author>
  </authors>
  <commentList>
    <comment ref="E5" authorId="0">
      <text>
        <r>
          <rPr>
            <b/>
            <sz val="8"/>
            <rFont val="Tahoma"/>
            <family val="2"/>
          </rPr>
          <t>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<sst xmlns="http://schemas.openxmlformats.org/spreadsheetml/2006/main" count="366" uniqueCount="126">
  <si>
    <t>#</t>
  </si>
  <si>
    <t>ხარჯთაღრიცხვა</t>
  </si>
  <si>
    <t>სამუშაოს დასახელება</t>
  </si>
  <si>
    <t>განზ</t>
  </si>
  <si>
    <t>ხელფასი</t>
  </si>
  <si>
    <t>ჯამი</t>
  </si>
  <si>
    <t>ერთ ფასი</t>
  </si>
  <si>
    <t>სულ</t>
  </si>
  <si>
    <t>საფუძველი</t>
  </si>
  <si>
    <t>მ/სთ</t>
  </si>
  <si>
    <t>ლარი</t>
  </si>
  <si>
    <t>კაც/სთ</t>
  </si>
  <si>
    <t>პროქტ</t>
  </si>
  <si>
    <t xml:space="preserve"> რესურსი</t>
  </si>
  <si>
    <t>ნორმით</t>
  </si>
  <si>
    <t>მასალა</t>
  </si>
  <si>
    <t xml:space="preserve">საამშენებლო მანქ.მექანიზმები </t>
  </si>
  <si>
    <t>27--7-2</t>
  </si>
  <si>
    <t>27-63-1</t>
  </si>
  <si>
    <t>27-39-1,
27-40-1</t>
  </si>
  <si>
    <t>ტონა</t>
  </si>
  <si>
    <t>100 კვმ</t>
  </si>
  <si>
    <t>კბმ</t>
  </si>
  <si>
    <t>შრომის რესურსი</t>
  </si>
  <si>
    <t>ავტოგრეიდერი 79 კვტ</t>
  </si>
  <si>
    <t>საგზაო. სატ. თვით. პნევ. სვლაზე 5ტ</t>
  </si>
  <si>
    <t>სარწყავი მანქანა</t>
  </si>
  <si>
    <t>კოდი 1504</t>
  </si>
  <si>
    <t>კოდი 1521</t>
  </si>
  <si>
    <t>კოდი 1554</t>
  </si>
  <si>
    <t>გზის კუთვნილება და მოწყობა</t>
  </si>
  <si>
    <t>შრომითი რესურსი</t>
  </si>
  <si>
    <t>ორმოს მთხრელი მანქანა</t>
  </si>
  <si>
    <t>ამწე</t>
  </si>
  <si>
    <t>მანიშნებელი</t>
  </si>
  <si>
    <t xml:space="preserve">სხვა ხარჯები </t>
  </si>
  <si>
    <t>27--48-2</t>
  </si>
  <si>
    <t>კოდი 1120</t>
  </si>
  <si>
    <t>კოდი 0465</t>
  </si>
  <si>
    <t>მომნიშვნელი მანქანა</t>
  </si>
  <si>
    <t>კმ</t>
  </si>
  <si>
    <t>კგ</t>
  </si>
  <si>
    <t>კვმ</t>
  </si>
  <si>
    <t>სხვა ხარჯები</t>
  </si>
  <si>
    <t>27--56-1</t>
  </si>
  <si>
    <t>სხვა მანქანები</t>
  </si>
  <si>
    <t>ნიტრო ემალი საღებავი</t>
  </si>
  <si>
    <t>100 ცალი</t>
  </si>
  <si>
    <t>ბეტონი M 100</t>
  </si>
  <si>
    <t>ცალი</t>
  </si>
  <si>
    <t>ყალიბი ფარი</t>
  </si>
  <si>
    <t>სრფ 2-47</t>
  </si>
  <si>
    <t>სრფ 4 289</t>
  </si>
  <si>
    <t>სატრანსპორტო ხარჯები 3%</t>
  </si>
  <si>
    <t>ზედნადები ხარჯები 10%</t>
  </si>
  <si>
    <t>გეგმიური დაგროვება 8%</t>
  </si>
  <si>
    <t>დღგ 18%</t>
  </si>
  <si>
    <t>კოდი 1010</t>
  </si>
  <si>
    <t>კოდი 1522</t>
  </si>
  <si>
    <t>კოდი 1501</t>
  </si>
  <si>
    <t>კოდი 1564</t>
  </si>
  <si>
    <t>კოდი1501</t>
  </si>
  <si>
    <t>სრფ 4,1 p371</t>
  </si>
  <si>
    <t>სრფ 4,1 p 3-71</t>
  </si>
  <si>
    <t>სრფ p4-1-368</t>
  </si>
  <si>
    <t>წყალი</t>
  </si>
  <si>
    <t>ავტოგუდრონატორი 3500ლ</t>
  </si>
  <si>
    <t>თხევადი ბითუმი</t>
  </si>
  <si>
    <t>ასფალტობეტონის დამგები</t>
  </si>
  <si>
    <t>ა/ ბეტონი</t>
  </si>
  <si>
    <t>თხევადი ბითუმის მოხსნა 0,3 კგ/კვმ</t>
  </si>
  <si>
    <t>100კვმ</t>
  </si>
  <si>
    <t>წვრილმარცლოვანი ფოროვანი ასფალტობეტონის ცხელი ნარევი Hh=4 სმ</t>
  </si>
  <si>
    <t>27-39-2
27-40-2</t>
  </si>
  <si>
    <t>მოეწყოს მანიშნებელი ლითონის დგარებზე  ბეტონის საძირკველით</t>
  </si>
  <si>
    <t>საგზ. სატკ. თვიმ. gluvi 5 ტ</t>
  </si>
  <si>
    <t>საგზ. სატკ. თვიმ. gluvi 10 ტ</t>
  </si>
  <si>
    <t>Seadgina:</t>
  </si>
  <si>
    <t>1000 კვმ</t>
  </si>
  <si>
    <t>საგზ. სატკ. თვიმ. პლევ.სვლაზე 16 ტ</t>
  </si>
  <si>
    <t>შრომითი რესურსი 3,75+0,14</t>
  </si>
  <si>
    <t>ა/ ბეტონი 9,68+1,21*2</t>
  </si>
  <si>
    <t>ფრეზი 79 კვტ</t>
  </si>
  <si>
    <t>27--1</t>
  </si>
  <si>
    <t xml:space="preserve">1-- 6.1
ცხ 1-29 
6         
   </t>
  </si>
  <si>
    <t>1000კბმ</t>
  </si>
  <si>
    <t>ბულდოზერი 8,9+6,28X1,15</t>
  </si>
  <si>
    <t xml:space="preserve">III ჯგ გრუნტის  ბულდოზერით (96 კვტ) და გადაადგილება 30მ
 </t>
  </si>
  <si>
    <t xml:space="preserve">1-პ 4.1
ცხ 1-22
15         
   </t>
  </si>
  <si>
    <t>შრომითი რესურსი 20X1,1</t>
  </si>
  <si>
    <t>კოდი 0926 სრფ 122</t>
  </si>
  <si>
    <t>ექსკავატორი 80,3X1,1</t>
  </si>
  <si>
    <t>სხვა ხარჯები 5,6X1,1</t>
  </si>
  <si>
    <t>სრფ 2013</t>
  </si>
  <si>
    <t>ზედმეტი გრუნტის transportireba</t>
  </si>
  <si>
    <t>თ12 პ 5</t>
  </si>
  <si>
    <t>გრუნტის გატანა gatana 1 km</t>
  </si>
  <si>
    <t xml:space="preserve">ბესიკის ქუჩა.
 გზის რეაბილიტაცია  </t>
  </si>
  <si>
    <r>
      <t>მსხვილმარცლოვანი ფოროვანი ასფალტობეტონის ცხელი ნარევი H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=5 სმ</t>
    </r>
  </si>
  <si>
    <r>
      <t xml:space="preserve">სავალი ნაწილის ჰორიზონტალური მონიშვნა თეთრი ნიტროემალით გაუმჯობესებული ღამის ხილვადობით გოსტ 2345786б </t>
    </r>
    <r>
      <rPr>
        <b/>
        <sz val="10"/>
        <rFont val="Arial"/>
        <family val="2"/>
      </rPr>
      <t>EN1423 და EN1424 მიხედვით</t>
    </r>
  </si>
  <si>
    <t xml:space="preserve">ზედმეტი გრუნტის, 0,25 კბმ ჩამჩიანი ექსკავატორით, დატვირთვა ავტოთვითმცვლელზე
 </t>
  </si>
  <si>
    <t>მისაყრელი გვერდულების მოწყობა ფრაქციული ღორღით ნარევი</t>
  </si>
  <si>
    <t>ღორღი 0-40 მმ</t>
  </si>
  <si>
    <t>ფოლადის მილი 76მმ</t>
  </si>
  <si>
    <t xml:space="preserve">გზის საფუძველის ფრეზირება და მოწყობა ღორღით (ფრაქციით 0-40მმ) 15 სმ </t>
  </si>
  <si>
    <t>ღორღი 0-40მმ 150*1,26</t>
  </si>
  <si>
    <t>გაუთვალისწინებელი ხარჯი 2 %</t>
  </si>
  <si>
    <t>24--2-10</t>
  </si>
  <si>
    <t>გრძმ</t>
  </si>
  <si>
    <t>შემდურებელი აგრეგატი დიზელის ძრავაზე</t>
  </si>
  <si>
    <t>ელ.სახეხი მანქანა</t>
  </si>
  <si>
    <t>12-306</t>
  </si>
  <si>
    <t>ხელის სარებავმფრქვევი</t>
  </si>
  <si>
    <t>ელექტროდი</t>
  </si>
  <si>
    <t>ზეTოვანი საღებავი</t>
  </si>
  <si>
    <t>მილხიდების მოწყობა ლითონის ელ.შენადუღი მილით დ=102 მმ. შეღებვით.</t>
  </si>
  <si>
    <t>ლითონის მილი დ=102 მმ 3,5 მმ</t>
  </si>
  <si>
    <t>სრფ 2-56</t>
  </si>
  <si>
    <t xml:space="preserve">ქ. ოზურგეთი, ბესიკის ქუჩის გზის საფარის რეაბილიტაცია  </t>
  </si>
  <si>
    <t xml:space="preserve">გზის საფუძველის ფრეზირება და მოწ– ყობა ღორღით (ფრაქციით 0-40მმ) 15 სმ </t>
  </si>
  <si>
    <t>გარცმის მილის მოწყობა ლითონის ელ. შენადუღი მილით დ=102 მმ. შეღებვით.</t>
  </si>
  <si>
    <t xml:space="preserve">ზედმეტი გრუნტის, 0,25 კბმ ჩამჩიანი ექსკავატორით, დატვირთვა ავტოთვითმცვლელზე </t>
  </si>
  <si>
    <t xml:space="preserve">სატრანსპორტო ხარჯები </t>
  </si>
  <si>
    <t xml:space="preserve">ზედნადები ხარჯები </t>
  </si>
  <si>
    <t xml:space="preserve">გეგმიური დაგროვება </t>
  </si>
  <si>
    <t>გაუთვალისწინებელი ხარჯი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</si>
</sst>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&quot;GL&quot;;\-#,##0&quot;GL&quot;"/>
    <numFmt numFmtId="189" formatCode="#,##0&quot;GL&quot;;[Red]\-#,##0&quot;GL&quot;"/>
    <numFmt numFmtId="190" formatCode="#,##0.00&quot;GL&quot;;\-#,##0.00&quot;GL&quot;"/>
    <numFmt numFmtId="191" formatCode="#,##0.00&quot;GL&quot;;[Red]\-#,##0.00&quot;GL&quot;"/>
    <numFmt numFmtId="192" formatCode="_-* #,##0&quot;GL&quot;_-;\-* #,##0&quot;GL&quot;_-;_-* &quot;-&quot;&quot;GL&quot;_-;_-@_-"/>
    <numFmt numFmtId="193" formatCode="_-* #,##0_G_L_-;\-* #,##0_G_L_-;_-* &quot;-&quot;_G_L_-;_-@_-"/>
    <numFmt numFmtId="194" formatCode="_-* #,##0.00&quot;GL&quot;_-;\-* #,##0.00&quot;GL&quot;_-;_-* &quot;-&quot;??&quot;GL&quot;_-;_-@_-"/>
    <numFmt numFmtId="195" formatCode="_-* #,##0.00_G_L_-;\-* #,##0.00_G_L_-;_-* &quot;-&quot;??_G_L_-;_-@_-"/>
    <numFmt numFmtId="196" formatCode="0.0"/>
    <numFmt numFmtId="197" formatCode="0.000"/>
    <numFmt numFmtId="198" formatCode="0.00000"/>
    <numFmt numFmtId="199" formatCode="0.0000"/>
    <numFmt numFmtId="200" formatCode="[$-FC19]d\ mmmm\ yyyy\ &quot;г.&quot;"/>
  </numFmts>
  <fonts count="46">
    <font>
      <sz val="10"/>
      <name val="Arial"/>
      <family val="0"/>
    </font>
    <font>
      <b/>
      <sz val="11"/>
      <name val="AcadNusx"/>
      <family val="0"/>
    </font>
    <font>
      <sz val="11"/>
      <name val="AcadMtavr"/>
      <family val="0"/>
    </font>
    <font>
      <sz val="11"/>
      <name val="AcadNusx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cadNusx"/>
      <family val="0"/>
    </font>
    <font>
      <sz val="10"/>
      <name val="AcadMtavr"/>
      <family val="0"/>
    </font>
    <font>
      <b/>
      <sz val="10"/>
      <name val="AcadNusx"/>
      <family val="0"/>
    </font>
    <font>
      <b/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2" fontId="7" fillId="33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0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197" fontId="9" fillId="0" borderId="12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35" borderId="14" xfId="0" applyFont="1" applyFill="1" applyBorder="1" applyAlignment="1">
      <alignment vertical="center"/>
    </xf>
    <xf numFmtId="1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196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197" fontId="9" fillId="0" borderId="11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wrapText="1"/>
    </xf>
    <xf numFmtId="196" fontId="7" fillId="0" borderId="17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197" fontId="9" fillId="0" borderId="10" xfId="0" applyNumberFormat="1" applyFont="1" applyFill="1" applyBorder="1" applyAlignment="1">
      <alignment horizontal="center" vertical="center"/>
    </xf>
    <xf numFmtId="196" fontId="7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0" fontId="9" fillId="35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196" fontId="7" fillId="0" borderId="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0" fontId="7" fillId="35" borderId="1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/>
    </xf>
    <xf numFmtId="1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0" fontId="9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97" fontId="7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97" fontId="9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6" fontId="7" fillId="0" borderId="18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5" borderId="14" xfId="0" applyFont="1" applyFill="1" applyBorder="1" applyAlignment="1">
      <alignment wrapText="1"/>
    </xf>
    <xf numFmtId="197" fontId="7" fillId="0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2" fontId="7" fillId="33" borderId="2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97" fontId="9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196" fontId="9" fillId="33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96" fontId="1" fillId="0" borderId="11" xfId="0" applyNumberFormat="1" applyFont="1" applyFill="1" applyBorder="1" applyAlignment="1">
      <alignment horizontal="center"/>
    </xf>
    <xf numFmtId="196" fontId="3" fillId="0" borderId="11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1" fontId="1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196" fontId="3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1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96" fontId="3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/>
    </xf>
    <xf numFmtId="1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97" fontId="9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96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96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center" vertical="center"/>
    </xf>
    <xf numFmtId="197" fontId="7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96" fontId="7" fillId="0" borderId="18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/>
    </xf>
    <xf numFmtId="196" fontId="2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73">
      <selection activeCell="P88" sqref="P88"/>
    </sheetView>
  </sheetViews>
  <sheetFormatPr defaultColWidth="9.140625" defaultRowHeight="12.75"/>
  <cols>
    <col min="1" max="1" width="3.28125" style="1" customWidth="1"/>
    <col min="2" max="2" width="12.421875" style="1" customWidth="1"/>
    <col min="3" max="3" width="42.28125" style="1" customWidth="1"/>
    <col min="4" max="4" width="9.00390625" style="1" customWidth="1"/>
    <col min="5" max="5" width="8.421875" style="1" customWidth="1"/>
    <col min="6" max="6" width="8.140625" style="1" customWidth="1"/>
    <col min="7" max="7" width="7.28125" style="1" customWidth="1"/>
    <col min="8" max="8" width="8.140625" style="1" customWidth="1"/>
    <col min="9" max="9" width="7.57421875" style="1" customWidth="1"/>
    <col min="10" max="11" width="9.00390625" style="1" customWidth="1"/>
    <col min="12" max="12" width="7.8515625" style="1" customWidth="1"/>
    <col min="13" max="13" width="8.421875" style="1" customWidth="1"/>
    <col min="14" max="16384" width="9.140625" style="1" customWidth="1"/>
  </cols>
  <sheetData>
    <row r="1" ht="13.5" customHeight="1"/>
    <row r="2" spans="1:13" ht="14.2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33.75" customHeight="1">
      <c r="A3" s="200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4" ht="21" customHeight="1">
      <c r="A4" s="23"/>
      <c r="B4" s="23"/>
      <c r="C4" s="213"/>
      <c r="D4" s="213"/>
      <c r="E4" s="213"/>
      <c r="F4" s="213"/>
      <c r="G4" s="213"/>
      <c r="H4" s="213"/>
      <c r="I4" s="213"/>
      <c r="J4" s="213"/>
      <c r="K4" s="213"/>
      <c r="L4" s="24"/>
      <c r="M4" s="24"/>
      <c r="N4" s="24"/>
    </row>
    <row r="5" spans="1:14" ht="42" customHeight="1">
      <c r="A5" s="208" t="s">
        <v>0</v>
      </c>
      <c r="B5" s="208" t="s">
        <v>8</v>
      </c>
      <c r="C5" s="214" t="s">
        <v>2</v>
      </c>
      <c r="D5" s="211" t="s">
        <v>3</v>
      </c>
      <c r="E5" s="210" t="s">
        <v>13</v>
      </c>
      <c r="F5" s="210"/>
      <c r="G5" s="211" t="s">
        <v>4</v>
      </c>
      <c r="H5" s="211"/>
      <c r="I5" s="211" t="s">
        <v>15</v>
      </c>
      <c r="J5" s="211"/>
      <c r="K5" s="206" t="s">
        <v>16</v>
      </c>
      <c r="L5" s="207"/>
      <c r="M5" s="204" t="s">
        <v>7</v>
      </c>
      <c r="N5" s="24"/>
    </row>
    <row r="6" spans="1:14" ht="29.25" customHeight="1">
      <c r="A6" s="209"/>
      <c r="B6" s="209"/>
      <c r="C6" s="215"/>
      <c r="D6" s="211"/>
      <c r="E6" s="25" t="s">
        <v>14</v>
      </c>
      <c r="F6" s="25" t="s">
        <v>12</v>
      </c>
      <c r="G6" s="26" t="s">
        <v>6</v>
      </c>
      <c r="H6" s="25" t="s">
        <v>5</v>
      </c>
      <c r="I6" s="26" t="s">
        <v>6</v>
      </c>
      <c r="J6" s="25" t="s">
        <v>5</v>
      </c>
      <c r="K6" s="26" t="s">
        <v>6</v>
      </c>
      <c r="L6" s="27" t="s">
        <v>5</v>
      </c>
      <c r="M6" s="205"/>
      <c r="N6" s="24"/>
    </row>
    <row r="7" spans="1:14" ht="14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4"/>
    </row>
    <row r="8" spans="1:14" ht="54">
      <c r="A8" s="29">
        <v>1</v>
      </c>
      <c r="B8" s="30" t="s">
        <v>84</v>
      </c>
      <c r="C8" s="31" t="s">
        <v>87</v>
      </c>
      <c r="D8" s="32" t="s">
        <v>85</v>
      </c>
      <c r="E8" s="29"/>
      <c r="F8" s="33">
        <v>0.1</v>
      </c>
      <c r="G8" s="6"/>
      <c r="H8" s="34"/>
      <c r="I8" s="35"/>
      <c r="J8" s="36"/>
      <c r="K8" s="36"/>
      <c r="L8" s="37"/>
      <c r="M8" s="38"/>
      <c r="N8" s="24"/>
    </row>
    <row r="9" spans="1:14" ht="15">
      <c r="A9" s="39"/>
      <c r="B9" s="40"/>
      <c r="C9" s="41" t="s">
        <v>86</v>
      </c>
      <c r="D9" s="42" t="s">
        <v>9</v>
      </c>
      <c r="E9" s="43">
        <v>31.9</v>
      </c>
      <c r="F9" s="44">
        <f>F8*E9</f>
        <v>3.19</v>
      </c>
      <c r="G9" s="42"/>
      <c r="H9" s="45">
        <f>G9*F9</f>
        <v>0</v>
      </c>
      <c r="I9" s="46"/>
      <c r="J9" s="45"/>
      <c r="K9" s="47">
        <v>35.34</v>
      </c>
      <c r="L9" s="48">
        <f>K9*F9</f>
        <v>112.73460000000001</v>
      </c>
      <c r="M9" s="49">
        <f>L9+J9+H9</f>
        <v>112.73460000000001</v>
      </c>
      <c r="N9" s="24"/>
    </row>
    <row r="10" spans="1:14" ht="40.5">
      <c r="A10" s="192">
        <v>13</v>
      </c>
      <c r="B10" s="14" t="s">
        <v>83</v>
      </c>
      <c r="C10" s="50" t="s">
        <v>104</v>
      </c>
      <c r="D10" s="51" t="s">
        <v>78</v>
      </c>
      <c r="E10" s="10"/>
      <c r="F10" s="52">
        <v>3.3</v>
      </c>
      <c r="G10" s="53"/>
      <c r="H10" s="54"/>
      <c r="I10" s="55"/>
      <c r="J10" s="53"/>
      <c r="K10" s="91"/>
      <c r="L10" s="11"/>
      <c r="M10" s="56"/>
      <c r="N10" s="24"/>
    </row>
    <row r="11" spans="1:14" ht="15">
      <c r="A11" s="193"/>
      <c r="B11" s="57"/>
      <c r="C11" s="58" t="s">
        <v>31</v>
      </c>
      <c r="D11" s="59" t="s">
        <v>11</v>
      </c>
      <c r="E11" s="58">
        <v>21.6</v>
      </c>
      <c r="F11" s="60">
        <f>E11*F10</f>
        <v>71.28</v>
      </c>
      <c r="G11" s="61">
        <v>4.6</v>
      </c>
      <c r="H11" s="60">
        <f>G11*F11</f>
        <v>327.888</v>
      </c>
      <c r="I11" s="62"/>
      <c r="J11" s="61"/>
      <c r="K11" s="76"/>
      <c r="L11" s="47"/>
      <c r="M11" s="63">
        <f>H11</f>
        <v>327.888</v>
      </c>
      <c r="N11" s="24"/>
    </row>
    <row r="12" spans="1:14" ht="15.75" customHeight="1">
      <c r="A12" s="193"/>
      <c r="B12" s="57" t="s">
        <v>27</v>
      </c>
      <c r="C12" s="58" t="s">
        <v>24</v>
      </c>
      <c r="D12" s="59" t="s">
        <v>9</v>
      </c>
      <c r="E12" s="58">
        <v>1.24</v>
      </c>
      <c r="F12" s="60">
        <f>E12*F10</f>
        <v>4.092</v>
      </c>
      <c r="G12" s="61"/>
      <c r="H12" s="60"/>
      <c r="I12" s="62"/>
      <c r="J12" s="61"/>
      <c r="K12" s="62">
        <v>26.45</v>
      </c>
      <c r="L12" s="47">
        <f>K12*F12</f>
        <v>108.23339999999999</v>
      </c>
      <c r="M12" s="63">
        <f>L12</f>
        <v>108.23339999999999</v>
      </c>
      <c r="N12" s="24"/>
    </row>
    <row r="13" spans="1:14" ht="15">
      <c r="A13" s="193"/>
      <c r="B13" s="57" t="s">
        <v>57</v>
      </c>
      <c r="C13" s="58" t="s">
        <v>82</v>
      </c>
      <c r="D13" s="59" t="s">
        <v>9</v>
      </c>
      <c r="E13" s="58">
        <v>2.58</v>
      </c>
      <c r="F13" s="60">
        <f>E13*F10</f>
        <v>8.514</v>
      </c>
      <c r="G13" s="61"/>
      <c r="H13" s="60"/>
      <c r="I13" s="62"/>
      <c r="J13" s="61"/>
      <c r="K13" s="62">
        <v>28.68</v>
      </c>
      <c r="L13" s="47">
        <f>K13*F13</f>
        <v>244.18151999999998</v>
      </c>
      <c r="M13" s="63">
        <f>L13</f>
        <v>244.18151999999998</v>
      </c>
      <c r="N13" s="24"/>
    </row>
    <row r="14" spans="1:14" ht="15">
      <c r="A14" s="193"/>
      <c r="B14" s="57" t="s">
        <v>58</v>
      </c>
      <c r="C14" s="64" t="s">
        <v>76</v>
      </c>
      <c r="D14" s="59" t="s">
        <v>9</v>
      </c>
      <c r="E14" s="58">
        <v>0.94</v>
      </c>
      <c r="F14" s="60">
        <f>E14*F10</f>
        <v>3.102</v>
      </c>
      <c r="G14" s="61"/>
      <c r="H14" s="60"/>
      <c r="I14" s="62"/>
      <c r="J14" s="61"/>
      <c r="K14" s="62">
        <v>20.54</v>
      </c>
      <c r="L14" s="47">
        <f>K14*F14</f>
        <v>63.71507999999999</v>
      </c>
      <c r="M14" s="63">
        <f>L14</f>
        <v>63.71507999999999</v>
      </c>
      <c r="N14" s="24"/>
    </row>
    <row r="15" spans="1:14" ht="15">
      <c r="A15" s="193"/>
      <c r="B15" s="57" t="s">
        <v>28</v>
      </c>
      <c r="C15" s="64" t="s">
        <v>79</v>
      </c>
      <c r="D15" s="59" t="s">
        <v>9</v>
      </c>
      <c r="E15" s="58">
        <v>2.31</v>
      </c>
      <c r="F15" s="60">
        <f>E15*F10</f>
        <v>7.622999999999999</v>
      </c>
      <c r="G15" s="61"/>
      <c r="H15" s="60"/>
      <c r="I15" s="62"/>
      <c r="J15" s="61"/>
      <c r="K15" s="62">
        <v>34.64</v>
      </c>
      <c r="L15" s="47">
        <f>K15*F15</f>
        <v>264.06072</v>
      </c>
      <c r="M15" s="63">
        <f>L15</f>
        <v>264.06072</v>
      </c>
      <c r="N15" s="24"/>
    </row>
    <row r="16" spans="1:14" ht="15">
      <c r="A16" s="193"/>
      <c r="B16" s="57" t="s">
        <v>29</v>
      </c>
      <c r="C16" s="64" t="s">
        <v>26</v>
      </c>
      <c r="D16" s="59" t="s">
        <v>9</v>
      </c>
      <c r="E16" s="58">
        <v>0.62</v>
      </c>
      <c r="F16" s="60">
        <f>E16*F10</f>
        <v>2.046</v>
      </c>
      <c r="G16" s="61"/>
      <c r="H16" s="60"/>
      <c r="I16" s="62"/>
      <c r="J16" s="61"/>
      <c r="K16" s="62">
        <v>45.8</v>
      </c>
      <c r="L16" s="47">
        <f>K16*F16</f>
        <v>93.70679999999999</v>
      </c>
      <c r="M16" s="63">
        <f>L16</f>
        <v>93.70679999999999</v>
      </c>
      <c r="N16" s="24"/>
    </row>
    <row r="17" spans="1:14" ht="15">
      <c r="A17" s="193"/>
      <c r="B17" s="57"/>
      <c r="C17" s="64" t="s">
        <v>105</v>
      </c>
      <c r="D17" s="59" t="s">
        <v>22</v>
      </c>
      <c r="E17" s="58">
        <v>189</v>
      </c>
      <c r="F17" s="60">
        <f>E17*F10</f>
        <v>623.6999999999999</v>
      </c>
      <c r="G17" s="61"/>
      <c r="H17" s="60"/>
      <c r="I17" s="62">
        <v>19.77</v>
      </c>
      <c r="J17" s="65">
        <f>I17*F17</f>
        <v>12330.548999999999</v>
      </c>
      <c r="K17" s="76"/>
      <c r="L17" s="47"/>
      <c r="M17" s="63">
        <f>J17</f>
        <v>12330.548999999999</v>
      </c>
      <c r="N17" s="24"/>
    </row>
    <row r="18" spans="1:14" ht="15">
      <c r="A18" s="193"/>
      <c r="B18" s="57"/>
      <c r="C18" s="64" t="s">
        <v>65</v>
      </c>
      <c r="D18" s="59" t="s">
        <v>10</v>
      </c>
      <c r="E18" s="58">
        <v>12.8</v>
      </c>
      <c r="F18" s="60">
        <f>E18*F10</f>
        <v>42.24</v>
      </c>
      <c r="G18" s="61"/>
      <c r="H18" s="60"/>
      <c r="I18" s="62"/>
      <c r="J18" s="61"/>
      <c r="K18" s="76"/>
      <c r="L18" s="47"/>
      <c r="M18" s="63">
        <f>F18</f>
        <v>42.24</v>
      </c>
      <c r="N18" s="24"/>
    </row>
    <row r="19" spans="1:14" ht="15">
      <c r="A19" s="193"/>
      <c r="B19" s="57" t="s">
        <v>59</v>
      </c>
      <c r="C19" s="64" t="s">
        <v>66</v>
      </c>
      <c r="D19" s="59" t="s">
        <v>9</v>
      </c>
      <c r="E19" s="58">
        <v>0.3</v>
      </c>
      <c r="F19" s="60">
        <f>E19*F10</f>
        <v>0.9899999999999999</v>
      </c>
      <c r="G19" s="61"/>
      <c r="H19" s="60"/>
      <c r="I19" s="62"/>
      <c r="J19" s="61"/>
      <c r="K19" s="76">
        <v>50.81</v>
      </c>
      <c r="L19" s="47">
        <f>K19*F19</f>
        <v>50.301899999999996</v>
      </c>
      <c r="M19" s="63">
        <f>L19</f>
        <v>50.301899999999996</v>
      </c>
      <c r="N19" s="24"/>
    </row>
    <row r="20" spans="1:14" ht="15">
      <c r="A20" s="212"/>
      <c r="B20" s="57" t="s">
        <v>62</v>
      </c>
      <c r="C20" s="58" t="s">
        <v>67</v>
      </c>
      <c r="D20" s="59" t="s">
        <v>20</v>
      </c>
      <c r="E20" s="58">
        <v>1.03</v>
      </c>
      <c r="F20" s="60">
        <f>E20*F10</f>
        <v>3.399</v>
      </c>
      <c r="G20" s="61"/>
      <c r="H20" s="60"/>
      <c r="I20" s="62">
        <v>1240</v>
      </c>
      <c r="J20" s="61">
        <f>I20*F20</f>
        <v>4214.76</v>
      </c>
      <c r="K20" s="76"/>
      <c r="L20" s="47"/>
      <c r="M20" s="63">
        <f>J20</f>
        <v>4214.76</v>
      </c>
      <c r="N20" s="24"/>
    </row>
    <row r="21" spans="1:14" ht="47.25">
      <c r="A21" s="216">
        <v>9</v>
      </c>
      <c r="B21" s="122" t="s">
        <v>107</v>
      </c>
      <c r="C21" s="123" t="s">
        <v>115</v>
      </c>
      <c r="D21" s="4" t="s">
        <v>108</v>
      </c>
      <c r="E21" s="2"/>
      <c r="F21" s="124">
        <v>35</v>
      </c>
      <c r="G21" s="3"/>
      <c r="H21" s="125"/>
      <c r="I21" s="3"/>
      <c r="J21" s="125"/>
      <c r="K21" s="126"/>
      <c r="L21" s="127"/>
      <c r="M21" s="128"/>
      <c r="N21" s="24"/>
    </row>
    <row r="22" spans="1:14" ht="18.75" customHeight="1">
      <c r="A22" s="217"/>
      <c r="B22" s="129"/>
      <c r="C22" s="130" t="s">
        <v>31</v>
      </c>
      <c r="D22" s="131" t="s">
        <v>11</v>
      </c>
      <c r="E22" s="132">
        <v>1.1</v>
      </c>
      <c r="F22" s="133">
        <f>E22*F21</f>
        <v>38.5</v>
      </c>
      <c r="G22" s="132">
        <v>4.6</v>
      </c>
      <c r="H22" s="133">
        <f>G22*F22</f>
        <v>177.1</v>
      </c>
      <c r="I22" s="132"/>
      <c r="J22" s="134"/>
      <c r="K22" s="135"/>
      <c r="L22" s="136"/>
      <c r="M22" s="137">
        <f>H22</f>
        <v>177.1</v>
      </c>
      <c r="N22" s="24"/>
    </row>
    <row r="23" spans="1:14" ht="30.75" customHeight="1">
      <c r="A23" s="217"/>
      <c r="B23" s="129"/>
      <c r="C23" s="130" t="s">
        <v>109</v>
      </c>
      <c r="D23" s="131" t="s">
        <v>10</v>
      </c>
      <c r="E23" s="132">
        <v>0.28</v>
      </c>
      <c r="F23" s="133">
        <f>E23*F21</f>
        <v>9.8</v>
      </c>
      <c r="G23" s="132"/>
      <c r="H23" s="134"/>
      <c r="I23" s="132"/>
      <c r="J23" s="134"/>
      <c r="K23" s="135">
        <v>3.2</v>
      </c>
      <c r="L23" s="136">
        <f>K23*F23</f>
        <v>31.360000000000003</v>
      </c>
      <c r="M23" s="137">
        <f>L23</f>
        <v>31.360000000000003</v>
      </c>
      <c r="N23" s="24"/>
    </row>
    <row r="24" spans="1:14" ht="15.75">
      <c r="A24" s="217"/>
      <c r="B24" s="129"/>
      <c r="C24" s="130" t="s">
        <v>110</v>
      </c>
      <c r="D24" s="131" t="s">
        <v>10</v>
      </c>
      <c r="E24" s="132">
        <v>0.006</v>
      </c>
      <c r="F24" s="133">
        <f>E24*F21</f>
        <v>0.21</v>
      </c>
      <c r="G24" s="132"/>
      <c r="H24" s="134"/>
      <c r="I24" s="132"/>
      <c r="J24" s="134"/>
      <c r="K24" s="135">
        <v>3.2</v>
      </c>
      <c r="L24" s="136">
        <f>K24*F24</f>
        <v>0.672</v>
      </c>
      <c r="M24" s="137">
        <f>L24</f>
        <v>0.672</v>
      </c>
      <c r="N24" s="24"/>
    </row>
    <row r="25" spans="1:14" ht="15.75">
      <c r="A25" s="217"/>
      <c r="B25" s="129" t="s">
        <v>111</v>
      </c>
      <c r="C25" s="130" t="s">
        <v>112</v>
      </c>
      <c r="D25" s="131" t="s">
        <v>10</v>
      </c>
      <c r="E25" s="132">
        <v>0.001</v>
      </c>
      <c r="F25" s="133">
        <f>E25*F21</f>
        <v>0.035</v>
      </c>
      <c r="G25" s="132"/>
      <c r="H25" s="134"/>
      <c r="I25" s="132"/>
      <c r="J25" s="134"/>
      <c r="K25" s="135">
        <v>3.2</v>
      </c>
      <c r="L25" s="136">
        <f>K25*F25</f>
        <v>0.11200000000000002</v>
      </c>
      <c r="M25" s="137">
        <f>L25</f>
        <v>0.11200000000000002</v>
      </c>
      <c r="N25" s="24"/>
    </row>
    <row r="26" spans="1:14" ht="15.75">
      <c r="A26" s="217"/>
      <c r="B26" s="138" t="s">
        <v>117</v>
      </c>
      <c r="C26" s="139" t="s">
        <v>116</v>
      </c>
      <c r="D26" s="131" t="s">
        <v>108</v>
      </c>
      <c r="E26" s="140">
        <v>1</v>
      </c>
      <c r="F26" s="133">
        <f>E26*F21</f>
        <v>35</v>
      </c>
      <c r="G26" s="141"/>
      <c r="H26" s="142"/>
      <c r="I26" s="143">
        <v>13.7</v>
      </c>
      <c r="J26" s="144">
        <f>I26*F26</f>
        <v>479.5</v>
      </c>
      <c r="K26" s="145"/>
      <c r="L26" s="133"/>
      <c r="M26" s="145">
        <f>J26</f>
        <v>479.5</v>
      </c>
      <c r="N26" s="24"/>
    </row>
    <row r="27" spans="1:14" ht="15.75">
      <c r="A27" s="217"/>
      <c r="B27" s="146"/>
      <c r="C27" s="147" t="s">
        <v>113</v>
      </c>
      <c r="D27" s="148" t="s">
        <v>10</v>
      </c>
      <c r="E27" s="132">
        <v>0.4</v>
      </c>
      <c r="F27" s="133">
        <f>E27*F21</f>
        <v>14</v>
      </c>
      <c r="G27" s="149"/>
      <c r="H27" s="150"/>
      <c r="I27" s="149"/>
      <c r="J27" s="150"/>
      <c r="K27" s="145"/>
      <c r="L27" s="136"/>
      <c r="M27" s="137">
        <f>F27</f>
        <v>14</v>
      </c>
      <c r="N27" s="24"/>
    </row>
    <row r="28" spans="1:14" ht="15.75">
      <c r="A28" s="217"/>
      <c r="B28" s="146"/>
      <c r="C28" s="147" t="s">
        <v>114</v>
      </c>
      <c r="D28" s="148" t="s">
        <v>41</v>
      </c>
      <c r="E28" s="132">
        <v>0.15</v>
      </c>
      <c r="F28" s="133">
        <f>E28*F21</f>
        <v>5.25</v>
      </c>
      <c r="G28" s="149"/>
      <c r="H28" s="150"/>
      <c r="I28" s="149">
        <v>5</v>
      </c>
      <c r="J28" s="150">
        <f>I28*F28</f>
        <v>26.25</v>
      </c>
      <c r="K28" s="145"/>
      <c r="L28" s="133"/>
      <c r="M28" s="145">
        <f>J28</f>
        <v>26.25</v>
      </c>
      <c r="N28" s="24"/>
    </row>
    <row r="29" spans="1:14" ht="54">
      <c r="A29" s="194">
        <v>5</v>
      </c>
      <c r="B29" s="66" t="s">
        <v>88</v>
      </c>
      <c r="C29" s="67" t="s">
        <v>100</v>
      </c>
      <c r="D29" s="29" t="s">
        <v>85</v>
      </c>
      <c r="E29" s="29"/>
      <c r="F29" s="68">
        <v>0.1</v>
      </c>
      <c r="G29" s="9"/>
      <c r="H29" s="34"/>
      <c r="I29" s="9"/>
      <c r="J29" s="34"/>
      <c r="K29" s="69"/>
      <c r="L29" s="70"/>
      <c r="M29" s="38"/>
      <c r="N29" s="24"/>
    </row>
    <row r="30" spans="1:14" ht="15">
      <c r="A30" s="195"/>
      <c r="B30" s="71"/>
      <c r="C30" s="72" t="s">
        <v>89</v>
      </c>
      <c r="D30" s="43" t="s">
        <v>11</v>
      </c>
      <c r="E30" s="43">
        <v>34</v>
      </c>
      <c r="F30" s="47">
        <f>E30*F29</f>
        <v>3.4000000000000004</v>
      </c>
      <c r="G30" s="46">
        <v>4.6</v>
      </c>
      <c r="H30" s="47">
        <f>G30*F30</f>
        <v>15.64</v>
      </c>
      <c r="I30" s="46"/>
      <c r="J30" s="45"/>
      <c r="K30" s="73"/>
      <c r="L30" s="74"/>
      <c r="M30" s="49">
        <f>H30</f>
        <v>15.64</v>
      </c>
      <c r="N30" s="24"/>
    </row>
    <row r="31" spans="1:14" ht="27">
      <c r="A31" s="195"/>
      <c r="B31" s="75" t="s">
        <v>90</v>
      </c>
      <c r="C31" s="72" t="s">
        <v>91</v>
      </c>
      <c r="D31" s="43" t="s">
        <v>9</v>
      </c>
      <c r="E31" s="43">
        <v>88.33</v>
      </c>
      <c r="F31" s="47">
        <f>E31*F29</f>
        <v>8.833</v>
      </c>
      <c r="G31" s="46"/>
      <c r="H31" s="45"/>
      <c r="I31" s="46"/>
      <c r="J31" s="45"/>
      <c r="K31" s="76">
        <v>18.52</v>
      </c>
      <c r="L31" s="77">
        <f>K31*F31</f>
        <v>163.58716</v>
      </c>
      <c r="M31" s="49">
        <f>L31</f>
        <v>163.58716</v>
      </c>
      <c r="N31" s="24"/>
    </row>
    <row r="32" spans="1:14" ht="15">
      <c r="A32" s="196"/>
      <c r="B32" s="71"/>
      <c r="C32" s="72" t="s">
        <v>92</v>
      </c>
      <c r="D32" s="43" t="s">
        <v>10</v>
      </c>
      <c r="E32" s="43">
        <v>6.16</v>
      </c>
      <c r="F32" s="47">
        <f>E32*F29</f>
        <v>0.6160000000000001</v>
      </c>
      <c r="G32" s="46"/>
      <c r="H32" s="45"/>
      <c r="I32" s="46"/>
      <c r="J32" s="45"/>
      <c r="K32" s="73">
        <v>3.2</v>
      </c>
      <c r="L32" s="77">
        <f>K32*F32</f>
        <v>1.9712000000000005</v>
      </c>
      <c r="M32" s="49">
        <f>L32</f>
        <v>1.9712000000000005</v>
      </c>
      <c r="N32" s="24"/>
    </row>
    <row r="33" spans="1:14" ht="15">
      <c r="A33" s="197">
        <v>7</v>
      </c>
      <c r="B33" s="78" t="s">
        <v>93</v>
      </c>
      <c r="C33" s="79" t="s">
        <v>94</v>
      </c>
      <c r="D33" s="29" t="s">
        <v>22</v>
      </c>
      <c r="E33" s="80"/>
      <c r="F33" s="81">
        <v>100</v>
      </c>
      <c r="G33" s="5"/>
      <c r="H33" s="69"/>
      <c r="I33" s="5"/>
      <c r="J33" s="69"/>
      <c r="K33" s="34"/>
      <c r="L33" s="82"/>
      <c r="M33" s="83"/>
      <c r="N33" s="24"/>
    </row>
    <row r="34" spans="1:14" ht="15">
      <c r="A34" s="198"/>
      <c r="B34" s="84" t="s">
        <v>95</v>
      </c>
      <c r="C34" s="41" t="s">
        <v>96</v>
      </c>
      <c r="D34" s="43" t="s">
        <v>22</v>
      </c>
      <c r="E34" s="85">
        <v>1</v>
      </c>
      <c r="F34" s="73">
        <f>E34*F33</f>
        <v>100</v>
      </c>
      <c r="G34" s="43"/>
      <c r="H34" s="73"/>
      <c r="I34" s="43"/>
      <c r="J34" s="73"/>
      <c r="K34" s="86">
        <v>1.47</v>
      </c>
      <c r="L34" s="87">
        <f>K34*F34</f>
        <v>147</v>
      </c>
      <c r="M34" s="88">
        <f>L34</f>
        <v>147</v>
      </c>
      <c r="N34" s="24"/>
    </row>
    <row r="35" spans="1:14" ht="40.5">
      <c r="A35" s="192">
        <v>14</v>
      </c>
      <c r="B35" s="7" t="s">
        <v>73</v>
      </c>
      <c r="C35" s="50" t="s">
        <v>98</v>
      </c>
      <c r="D35" s="51" t="s">
        <v>71</v>
      </c>
      <c r="E35" s="89"/>
      <c r="F35" s="90">
        <v>30.25</v>
      </c>
      <c r="G35" s="53"/>
      <c r="H35" s="54"/>
      <c r="I35" s="53"/>
      <c r="J35" s="54"/>
      <c r="K35" s="11"/>
      <c r="L35" s="91"/>
      <c r="M35" s="11"/>
      <c r="N35" s="24"/>
    </row>
    <row r="36" spans="1:14" ht="15">
      <c r="A36" s="193"/>
      <c r="B36" s="57"/>
      <c r="C36" s="58" t="s">
        <v>80</v>
      </c>
      <c r="D36" s="59" t="s">
        <v>11</v>
      </c>
      <c r="E36" s="58">
        <v>3.89</v>
      </c>
      <c r="F36" s="60">
        <f>E36*F35</f>
        <v>117.6725</v>
      </c>
      <c r="G36" s="61">
        <v>4.6</v>
      </c>
      <c r="H36" s="60">
        <f>G36*F36</f>
        <v>541.2935</v>
      </c>
      <c r="I36" s="61"/>
      <c r="J36" s="60"/>
      <c r="K36" s="47"/>
      <c r="L36" s="76"/>
      <c r="M36" s="47">
        <f>H36</f>
        <v>541.2935</v>
      </c>
      <c r="N36" s="24"/>
    </row>
    <row r="37" spans="1:14" ht="15">
      <c r="A37" s="193"/>
      <c r="B37" s="57" t="s">
        <v>60</v>
      </c>
      <c r="C37" s="58" t="s">
        <v>68</v>
      </c>
      <c r="D37" s="59" t="s">
        <v>9</v>
      </c>
      <c r="E37" s="58">
        <v>0.302</v>
      </c>
      <c r="F37" s="60">
        <f>E37*F35</f>
        <v>9.1355</v>
      </c>
      <c r="G37" s="61"/>
      <c r="H37" s="60"/>
      <c r="I37" s="61"/>
      <c r="J37" s="60"/>
      <c r="K37" s="61">
        <v>21.45</v>
      </c>
      <c r="L37" s="76">
        <f>K37*F37</f>
        <v>195.956475</v>
      </c>
      <c r="M37" s="47">
        <f>L37</f>
        <v>195.956475</v>
      </c>
      <c r="N37" s="24"/>
    </row>
    <row r="38" spans="1:14" ht="15">
      <c r="A38" s="193"/>
      <c r="B38" s="57" t="s">
        <v>28</v>
      </c>
      <c r="C38" s="64" t="s">
        <v>75</v>
      </c>
      <c r="D38" s="59" t="s">
        <v>9</v>
      </c>
      <c r="E38" s="58">
        <v>0.37</v>
      </c>
      <c r="F38" s="60">
        <f>E38*F35</f>
        <v>11.192499999999999</v>
      </c>
      <c r="G38" s="61"/>
      <c r="H38" s="60"/>
      <c r="I38" s="61"/>
      <c r="J38" s="60"/>
      <c r="K38" s="61">
        <v>17.24</v>
      </c>
      <c r="L38" s="76">
        <f>K38*F38</f>
        <v>192.95869999999996</v>
      </c>
      <c r="M38" s="47">
        <f>L38</f>
        <v>192.95869999999996</v>
      </c>
      <c r="N38" s="24"/>
    </row>
    <row r="39" spans="1:14" ht="15">
      <c r="A39" s="193"/>
      <c r="B39" s="57" t="s">
        <v>58</v>
      </c>
      <c r="C39" s="64" t="s">
        <v>76</v>
      </c>
      <c r="D39" s="59" t="s">
        <v>9</v>
      </c>
      <c r="E39" s="58">
        <v>1.11</v>
      </c>
      <c r="F39" s="60">
        <f>E39*F35</f>
        <v>33.5775</v>
      </c>
      <c r="G39" s="61"/>
      <c r="H39" s="60"/>
      <c r="I39" s="61"/>
      <c r="J39" s="60"/>
      <c r="K39" s="61">
        <v>20.54</v>
      </c>
      <c r="L39" s="76">
        <f>K39*F39</f>
        <v>689.6818499999999</v>
      </c>
      <c r="M39" s="47">
        <f>L39</f>
        <v>689.6818499999999</v>
      </c>
      <c r="N39" s="24"/>
    </row>
    <row r="40" spans="1:14" ht="15">
      <c r="A40" s="193"/>
      <c r="B40" s="57"/>
      <c r="C40" s="58" t="s">
        <v>45</v>
      </c>
      <c r="D40" s="59" t="s">
        <v>10</v>
      </c>
      <c r="E40" s="58">
        <v>0.23</v>
      </c>
      <c r="F40" s="60">
        <f>E40*F35</f>
        <v>6.9575000000000005</v>
      </c>
      <c r="G40" s="61"/>
      <c r="H40" s="60"/>
      <c r="I40" s="61"/>
      <c r="J40" s="60"/>
      <c r="K40" s="47">
        <v>3.2</v>
      </c>
      <c r="L40" s="76">
        <f>K40*F40</f>
        <v>22.264000000000003</v>
      </c>
      <c r="M40" s="47">
        <f>L40</f>
        <v>22.264000000000003</v>
      </c>
      <c r="N40" s="24"/>
    </row>
    <row r="41" spans="1:14" ht="15">
      <c r="A41" s="193"/>
      <c r="B41" s="57"/>
      <c r="C41" s="58" t="s">
        <v>81</v>
      </c>
      <c r="D41" s="59" t="s">
        <v>20</v>
      </c>
      <c r="E41" s="58">
        <v>12.1</v>
      </c>
      <c r="F41" s="60">
        <f>E41*F35</f>
        <v>366.025</v>
      </c>
      <c r="G41" s="61"/>
      <c r="H41" s="60"/>
      <c r="I41" s="61">
        <v>121.61</v>
      </c>
      <c r="J41" s="60">
        <f>I41*F41</f>
        <v>44512.30025</v>
      </c>
      <c r="K41" s="47"/>
      <c r="L41" s="76"/>
      <c r="M41" s="47">
        <f>J41</f>
        <v>44512.30025</v>
      </c>
      <c r="N41" s="24"/>
    </row>
    <row r="42" spans="1:14" ht="15">
      <c r="A42" s="193"/>
      <c r="B42" s="57"/>
      <c r="C42" s="58" t="s">
        <v>43</v>
      </c>
      <c r="D42" s="59" t="s">
        <v>10</v>
      </c>
      <c r="E42" s="58">
        <v>1.45</v>
      </c>
      <c r="F42" s="60">
        <f>E42*F35</f>
        <v>43.8625</v>
      </c>
      <c r="G42" s="61"/>
      <c r="H42" s="60"/>
      <c r="I42" s="61"/>
      <c r="J42" s="60"/>
      <c r="K42" s="47">
        <v>3.2</v>
      </c>
      <c r="L42" s="76">
        <f>K42*F42</f>
        <v>140.35999999999999</v>
      </c>
      <c r="M42" s="92">
        <f>L42</f>
        <v>140.35999999999999</v>
      </c>
      <c r="N42" s="24"/>
    </row>
    <row r="43" spans="1:14" ht="15">
      <c r="A43" s="192">
        <v>15</v>
      </c>
      <c r="B43" s="10" t="s">
        <v>18</v>
      </c>
      <c r="C43" s="51" t="s">
        <v>70</v>
      </c>
      <c r="D43" s="89" t="s">
        <v>20</v>
      </c>
      <c r="E43" s="51"/>
      <c r="F43" s="93">
        <v>0.957</v>
      </c>
      <c r="G43" s="54"/>
      <c r="H43" s="53"/>
      <c r="I43" s="54"/>
      <c r="J43" s="53"/>
      <c r="K43" s="91"/>
      <c r="L43" s="11"/>
      <c r="M43" s="56"/>
      <c r="N43" s="24"/>
    </row>
    <row r="44" spans="1:14" ht="15">
      <c r="A44" s="193"/>
      <c r="B44" s="58" t="s">
        <v>61</v>
      </c>
      <c r="C44" s="94" t="s">
        <v>66</v>
      </c>
      <c r="D44" s="58" t="s">
        <v>9</v>
      </c>
      <c r="E44" s="59">
        <v>0.3</v>
      </c>
      <c r="F44" s="61">
        <f>E44*F43</f>
        <v>0.28709999999999997</v>
      </c>
      <c r="G44" s="60"/>
      <c r="H44" s="61"/>
      <c r="I44" s="60"/>
      <c r="J44" s="61"/>
      <c r="K44" s="76">
        <v>50.81</v>
      </c>
      <c r="L44" s="47">
        <f>K44*F44</f>
        <v>14.587551</v>
      </c>
      <c r="M44" s="95">
        <f>L44</f>
        <v>14.587551</v>
      </c>
      <c r="N44" s="24"/>
    </row>
    <row r="45" spans="1:14" ht="15">
      <c r="A45" s="193"/>
      <c r="B45" s="58" t="s">
        <v>63</v>
      </c>
      <c r="C45" s="59" t="s">
        <v>67</v>
      </c>
      <c r="D45" s="58" t="s">
        <v>20</v>
      </c>
      <c r="E45" s="60">
        <v>1</v>
      </c>
      <c r="F45" s="61">
        <f>E45*F43</f>
        <v>0.957</v>
      </c>
      <c r="G45" s="60"/>
      <c r="H45" s="61"/>
      <c r="I45" s="60">
        <v>1240</v>
      </c>
      <c r="J45" s="61">
        <f>I45*F45</f>
        <v>1186.68</v>
      </c>
      <c r="K45" s="76"/>
      <c r="L45" s="47"/>
      <c r="M45" s="95">
        <f>J45</f>
        <v>1186.68</v>
      </c>
      <c r="N45" s="24"/>
    </row>
    <row r="46" spans="1:14" ht="40.5">
      <c r="A46" s="192">
        <v>16</v>
      </c>
      <c r="B46" s="8" t="s">
        <v>19</v>
      </c>
      <c r="C46" s="67" t="s">
        <v>72</v>
      </c>
      <c r="D46" s="89" t="s">
        <v>21</v>
      </c>
      <c r="E46" s="51"/>
      <c r="F46" s="96">
        <v>30.25</v>
      </c>
      <c r="G46" s="54"/>
      <c r="H46" s="53"/>
      <c r="I46" s="54"/>
      <c r="J46" s="53"/>
      <c r="K46" s="91"/>
      <c r="L46" s="11"/>
      <c r="M46" s="56"/>
      <c r="N46" s="24"/>
    </row>
    <row r="47" spans="1:14" ht="15">
      <c r="A47" s="193"/>
      <c r="B47" s="58"/>
      <c r="C47" s="59" t="s">
        <v>31</v>
      </c>
      <c r="D47" s="58" t="s">
        <v>11</v>
      </c>
      <c r="E47" s="58">
        <v>3.75</v>
      </c>
      <c r="F47" s="61">
        <f>E47*F46</f>
        <v>113.4375</v>
      </c>
      <c r="G47" s="61">
        <v>4.6</v>
      </c>
      <c r="H47" s="60">
        <f>G47*F47</f>
        <v>521.8125</v>
      </c>
      <c r="I47" s="61"/>
      <c r="J47" s="60"/>
      <c r="K47" s="47"/>
      <c r="L47" s="76"/>
      <c r="M47" s="47">
        <f>H47</f>
        <v>521.8125</v>
      </c>
      <c r="N47" s="24"/>
    </row>
    <row r="48" spans="1:14" ht="15">
      <c r="A48" s="193"/>
      <c r="B48" s="58" t="s">
        <v>60</v>
      </c>
      <c r="C48" s="59" t="s">
        <v>68</v>
      </c>
      <c r="D48" s="58" t="s">
        <v>9</v>
      </c>
      <c r="E48" s="58">
        <v>0.302</v>
      </c>
      <c r="F48" s="61">
        <f>E48*F46</f>
        <v>9.1355</v>
      </c>
      <c r="G48" s="61"/>
      <c r="H48" s="60"/>
      <c r="I48" s="61"/>
      <c r="J48" s="60"/>
      <c r="K48" s="61">
        <v>21.45</v>
      </c>
      <c r="L48" s="76">
        <f>K48*F48</f>
        <v>195.956475</v>
      </c>
      <c r="M48" s="47">
        <f>L48</f>
        <v>195.956475</v>
      </c>
      <c r="N48" s="24"/>
    </row>
    <row r="49" spans="1:14" ht="15">
      <c r="A49" s="193"/>
      <c r="B49" s="58" t="s">
        <v>28</v>
      </c>
      <c r="C49" s="64" t="s">
        <v>75</v>
      </c>
      <c r="D49" s="58" t="s">
        <v>9</v>
      </c>
      <c r="E49" s="58">
        <v>0.37</v>
      </c>
      <c r="F49" s="61">
        <f>E49*F46</f>
        <v>11.192499999999999</v>
      </c>
      <c r="G49" s="61"/>
      <c r="H49" s="60"/>
      <c r="I49" s="61"/>
      <c r="J49" s="60"/>
      <c r="K49" s="61">
        <v>17.24</v>
      </c>
      <c r="L49" s="76">
        <f>K49*F49</f>
        <v>192.95869999999996</v>
      </c>
      <c r="M49" s="47">
        <f>L49</f>
        <v>192.95869999999996</v>
      </c>
      <c r="N49" s="24"/>
    </row>
    <row r="50" spans="1:14" ht="15">
      <c r="A50" s="193"/>
      <c r="B50" s="58" t="s">
        <v>58</v>
      </c>
      <c r="C50" s="64" t="s">
        <v>76</v>
      </c>
      <c r="D50" s="58" t="s">
        <v>9</v>
      </c>
      <c r="E50" s="58">
        <v>1.11</v>
      </c>
      <c r="F50" s="61">
        <f>E50*F46</f>
        <v>33.5775</v>
      </c>
      <c r="G50" s="61"/>
      <c r="H50" s="60"/>
      <c r="I50" s="61"/>
      <c r="J50" s="60"/>
      <c r="K50" s="61">
        <v>20.54</v>
      </c>
      <c r="L50" s="76">
        <f>K50*F50</f>
        <v>689.6818499999999</v>
      </c>
      <c r="M50" s="47">
        <f>L50</f>
        <v>689.6818499999999</v>
      </c>
      <c r="N50" s="24"/>
    </row>
    <row r="51" spans="1:14" ht="15">
      <c r="A51" s="193"/>
      <c r="B51" s="58"/>
      <c r="C51" s="59" t="s">
        <v>45</v>
      </c>
      <c r="D51" s="58" t="s">
        <v>10</v>
      </c>
      <c r="E51" s="58">
        <v>0.23</v>
      </c>
      <c r="F51" s="61">
        <f>E51*F46</f>
        <v>6.9575000000000005</v>
      </c>
      <c r="G51" s="61"/>
      <c r="H51" s="60"/>
      <c r="I51" s="61"/>
      <c r="J51" s="60"/>
      <c r="K51" s="47">
        <v>3.2</v>
      </c>
      <c r="L51" s="76">
        <f>K51*F51</f>
        <v>22.264000000000003</v>
      </c>
      <c r="M51" s="47">
        <f>L51</f>
        <v>22.264000000000003</v>
      </c>
      <c r="N51" s="24"/>
    </row>
    <row r="52" spans="1:14" ht="15">
      <c r="A52" s="193"/>
      <c r="B52" s="58" t="s">
        <v>64</v>
      </c>
      <c r="C52" s="59" t="s">
        <v>69</v>
      </c>
      <c r="D52" s="58" t="s">
        <v>20</v>
      </c>
      <c r="E52" s="58">
        <v>9.77</v>
      </c>
      <c r="F52" s="61">
        <f>E52*F46</f>
        <v>295.54249999999996</v>
      </c>
      <c r="G52" s="61"/>
      <c r="H52" s="60"/>
      <c r="I52" s="61">
        <v>131.61</v>
      </c>
      <c r="J52" s="60">
        <f>I52*F52</f>
        <v>38896.348425</v>
      </c>
      <c r="K52" s="47"/>
      <c r="L52" s="76"/>
      <c r="M52" s="47">
        <f>J52</f>
        <v>38896.348425</v>
      </c>
      <c r="N52" s="24"/>
    </row>
    <row r="53" spans="1:14" ht="15">
      <c r="A53" s="193"/>
      <c r="B53" s="58"/>
      <c r="C53" s="59" t="s">
        <v>43</v>
      </c>
      <c r="D53" s="58" t="s">
        <v>10</v>
      </c>
      <c r="E53" s="58">
        <v>1.45</v>
      </c>
      <c r="F53" s="97">
        <f>E53*F46</f>
        <v>43.8625</v>
      </c>
      <c r="G53" s="61"/>
      <c r="H53" s="60"/>
      <c r="I53" s="61"/>
      <c r="J53" s="60"/>
      <c r="K53" s="47">
        <v>3.2</v>
      </c>
      <c r="L53" s="76">
        <f>K53*F53</f>
        <v>140.35999999999999</v>
      </c>
      <c r="M53" s="92">
        <f>L53</f>
        <v>140.35999999999999</v>
      </c>
      <c r="N53" s="24"/>
    </row>
    <row r="54" spans="1:14" ht="27">
      <c r="A54" s="192">
        <v>17</v>
      </c>
      <c r="B54" s="14" t="s">
        <v>17</v>
      </c>
      <c r="C54" s="50" t="s">
        <v>101</v>
      </c>
      <c r="D54" s="98" t="s">
        <v>22</v>
      </c>
      <c r="E54" s="51"/>
      <c r="F54" s="96">
        <v>104.5</v>
      </c>
      <c r="G54" s="54"/>
      <c r="H54" s="53"/>
      <c r="I54" s="54"/>
      <c r="J54" s="53"/>
      <c r="K54" s="91"/>
      <c r="L54" s="11"/>
      <c r="M54" s="56"/>
      <c r="N54" s="24"/>
    </row>
    <row r="55" spans="1:14" ht="15">
      <c r="A55" s="193"/>
      <c r="B55" s="57"/>
      <c r="C55" s="58" t="s">
        <v>23</v>
      </c>
      <c r="D55" s="99" t="s">
        <v>11</v>
      </c>
      <c r="E55" s="59">
        <v>0.15</v>
      </c>
      <c r="F55" s="61">
        <f>E55*F54</f>
        <v>15.674999999999999</v>
      </c>
      <c r="G55" s="60">
        <v>4.6</v>
      </c>
      <c r="H55" s="61">
        <f>G55*F55</f>
        <v>72.10499999999999</v>
      </c>
      <c r="I55" s="60"/>
      <c r="J55" s="61"/>
      <c r="K55" s="76"/>
      <c r="L55" s="47"/>
      <c r="M55" s="63">
        <f>H55</f>
        <v>72.10499999999999</v>
      </c>
      <c r="N55" s="24"/>
    </row>
    <row r="56" spans="1:14" ht="15">
      <c r="A56" s="193"/>
      <c r="B56" s="57" t="s">
        <v>27</v>
      </c>
      <c r="C56" s="58" t="s">
        <v>24</v>
      </c>
      <c r="D56" s="99" t="s">
        <v>9</v>
      </c>
      <c r="E56" s="59">
        <v>0.02</v>
      </c>
      <c r="F56" s="61">
        <f>E56*F54</f>
        <v>2.09</v>
      </c>
      <c r="G56" s="60"/>
      <c r="H56" s="61"/>
      <c r="I56" s="62"/>
      <c r="J56" s="61"/>
      <c r="K56" s="76">
        <v>26.45</v>
      </c>
      <c r="L56" s="47">
        <f>K56*F56</f>
        <v>55.280499999999996</v>
      </c>
      <c r="M56" s="63">
        <f>L56</f>
        <v>55.280499999999996</v>
      </c>
      <c r="N56" s="24"/>
    </row>
    <row r="57" spans="1:14" ht="15">
      <c r="A57" s="193"/>
      <c r="B57" s="57" t="s">
        <v>28</v>
      </c>
      <c r="C57" s="58" t="s">
        <v>25</v>
      </c>
      <c r="D57" s="99" t="s">
        <v>9</v>
      </c>
      <c r="E57" s="59">
        <v>0.03</v>
      </c>
      <c r="F57" s="61">
        <f>E57*F54</f>
        <v>3.135</v>
      </c>
      <c r="G57" s="60"/>
      <c r="H57" s="61"/>
      <c r="I57" s="60"/>
      <c r="J57" s="61"/>
      <c r="K57" s="76">
        <v>17.24</v>
      </c>
      <c r="L57" s="47">
        <f>K57*F57</f>
        <v>54.04739999999999</v>
      </c>
      <c r="M57" s="63">
        <f>L57</f>
        <v>54.04739999999999</v>
      </c>
      <c r="N57" s="24"/>
    </row>
    <row r="58" spans="1:14" ht="15">
      <c r="A58" s="193"/>
      <c r="B58" s="57" t="s">
        <v>29</v>
      </c>
      <c r="C58" s="58" t="s">
        <v>26</v>
      </c>
      <c r="D58" s="99" t="s">
        <v>22</v>
      </c>
      <c r="E58" s="59">
        <v>0.01</v>
      </c>
      <c r="F58" s="61">
        <f>E58*F54</f>
        <v>1.045</v>
      </c>
      <c r="G58" s="60"/>
      <c r="H58" s="61"/>
      <c r="I58" s="60"/>
      <c r="J58" s="61"/>
      <c r="K58" s="62">
        <v>45.8</v>
      </c>
      <c r="L58" s="47">
        <f>K58*F58</f>
        <v>47.861</v>
      </c>
      <c r="M58" s="63">
        <f>L58</f>
        <v>47.861</v>
      </c>
      <c r="N58" s="24"/>
    </row>
    <row r="59" spans="1:14" ht="15">
      <c r="A59" s="193"/>
      <c r="B59" s="57"/>
      <c r="C59" s="58" t="s">
        <v>102</v>
      </c>
      <c r="D59" s="99"/>
      <c r="E59" s="59">
        <v>1.26</v>
      </c>
      <c r="F59" s="61">
        <f>E59*F54</f>
        <v>131.67</v>
      </c>
      <c r="G59" s="60"/>
      <c r="H59" s="61"/>
      <c r="I59" s="60">
        <v>19.77</v>
      </c>
      <c r="J59" s="61">
        <f>I59*F59</f>
        <v>2603.1159</v>
      </c>
      <c r="K59" s="60"/>
      <c r="L59" s="47"/>
      <c r="M59" s="63">
        <f>J59</f>
        <v>2603.1159</v>
      </c>
      <c r="N59" s="24"/>
    </row>
    <row r="60" spans="1:14" ht="15">
      <c r="A60" s="212"/>
      <c r="B60" s="100"/>
      <c r="C60" s="101" t="s">
        <v>65</v>
      </c>
      <c r="D60" s="59" t="s">
        <v>10</v>
      </c>
      <c r="E60" s="102">
        <v>0.07</v>
      </c>
      <c r="F60" s="60">
        <f>E60*F54</f>
        <v>7.315</v>
      </c>
      <c r="G60" s="61"/>
      <c r="H60" s="60"/>
      <c r="I60" s="62"/>
      <c r="J60" s="61"/>
      <c r="K60" s="76"/>
      <c r="L60" s="47"/>
      <c r="M60" s="63">
        <f>F60</f>
        <v>7.315</v>
      </c>
      <c r="N60" s="24"/>
    </row>
    <row r="61" spans="1:14" ht="15">
      <c r="A61" s="103"/>
      <c r="B61" s="104"/>
      <c r="C61" s="105" t="s">
        <v>30</v>
      </c>
      <c r="D61" s="12"/>
      <c r="E61" s="12"/>
      <c r="F61" s="22"/>
      <c r="G61" s="22"/>
      <c r="H61" s="22"/>
      <c r="I61" s="22"/>
      <c r="J61" s="22"/>
      <c r="K61" s="106"/>
      <c r="L61" s="13"/>
      <c r="M61" s="13"/>
      <c r="N61" s="24"/>
    </row>
    <row r="62" spans="1:14" ht="67.5">
      <c r="A62" s="192">
        <v>18</v>
      </c>
      <c r="B62" s="15" t="s">
        <v>44</v>
      </c>
      <c r="C62" s="50" t="s">
        <v>99</v>
      </c>
      <c r="D62" s="107" t="s">
        <v>40</v>
      </c>
      <c r="E62" s="89"/>
      <c r="F62" s="108">
        <v>0.55</v>
      </c>
      <c r="G62" s="53"/>
      <c r="H62" s="54"/>
      <c r="I62" s="53"/>
      <c r="J62" s="54"/>
      <c r="K62" s="11"/>
      <c r="L62" s="91"/>
      <c r="M62" s="11"/>
      <c r="N62" s="24"/>
    </row>
    <row r="63" spans="1:14" ht="15">
      <c r="A63" s="193"/>
      <c r="B63" s="57"/>
      <c r="C63" s="58" t="s">
        <v>31</v>
      </c>
      <c r="D63" s="109" t="s">
        <v>11</v>
      </c>
      <c r="E63" s="58">
        <v>3.25</v>
      </c>
      <c r="F63" s="60">
        <f>E63*F62</f>
        <v>1.7875</v>
      </c>
      <c r="G63" s="61">
        <v>4.6</v>
      </c>
      <c r="H63" s="60">
        <f>G63*F63</f>
        <v>8.2225</v>
      </c>
      <c r="I63" s="61"/>
      <c r="J63" s="60"/>
      <c r="K63" s="47"/>
      <c r="L63" s="76"/>
      <c r="M63" s="47">
        <f>H63</f>
        <v>8.2225</v>
      </c>
      <c r="N63" s="24"/>
    </row>
    <row r="64" spans="1:14" ht="15">
      <c r="A64" s="193"/>
      <c r="B64" s="57"/>
      <c r="C64" s="58" t="s">
        <v>39</v>
      </c>
      <c r="D64" s="109" t="s">
        <v>9</v>
      </c>
      <c r="E64" s="58">
        <v>0.88</v>
      </c>
      <c r="F64" s="60">
        <f>E64*F62</f>
        <v>0.48400000000000004</v>
      </c>
      <c r="G64" s="61"/>
      <c r="H64" s="60"/>
      <c r="I64" s="61"/>
      <c r="J64" s="60"/>
      <c r="K64" s="47">
        <v>21.45</v>
      </c>
      <c r="L64" s="76">
        <f>K64*F64</f>
        <v>10.3818</v>
      </c>
      <c r="M64" s="47">
        <f>L64</f>
        <v>10.3818</v>
      </c>
      <c r="N64" s="24"/>
    </row>
    <row r="65" spans="1:14" ht="15">
      <c r="A65" s="193"/>
      <c r="B65" s="57"/>
      <c r="C65" s="58" t="s">
        <v>45</v>
      </c>
      <c r="D65" s="109" t="s">
        <v>10</v>
      </c>
      <c r="E65" s="58">
        <v>3.25</v>
      </c>
      <c r="F65" s="60">
        <f>E65*F62</f>
        <v>1.7875</v>
      </c>
      <c r="G65" s="61"/>
      <c r="H65" s="60"/>
      <c r="I65" s="61"/>
      <c r="J65" s="60"/>
      <c r="K65" s="47"/>
      <c r="L65" s="76"/>
      <c r="M65" s="47">
        <f>F65</f>
        <v>1.7875</v>
      </c>
      <c r="N65" s="24"/>
    </row>
    <row r="66" spans="1:14" ht="15">
      <c r="A66" s="193"/>
      <c r="B66" s="57"/>
      <c r="C66" s="58" t="s">
        <v>46</v>
      </c>
      <c r="D66" s="109" t="s">
        <v>41</v>
      </c>
      <c r="E66" s="58">
        <v>42</v>
      </c>
      <c r="F66" s="60">
        <f>E66*F62</f>
        <v>23.1</v>
      </c>
      <c r="G66" s="61">
        <v>10</v>
      </c>
      <c r="H66" s="60">
        <f>G66*F66</f>
        <v>231</v>
      </c>
      <c r="I66" s="61"/>
      <c r="J66" s="60"/>
      <c r="K66" s="47"/>
      <c r="L66" s="76"/>
      <c r="M66" s="47">
        <f>H66</f>
        <v>231</v>
      </c>
      <c r="N66" s="24"/>
    </row>
    <row r="67" spans="1:14" ht="27">
      <c r="A67" s="201">
        <v>19</v>
      </c>
      <c r="B67" s="5" t="s">
        <v>36</v>
      </c>
      <c r="C67" s="67" t="s">
        <v>74</v>
      </c>
      <c r="D67" s="110" t="s">
        <v>47</v>
      </c>
      <c r="E67" s="51"/>
      <c r="F67" s="96">
        <v>0.02</v>
      </c>
      <c r="G67" s="54"/>
      <c r="H67" s="53"/>
      <c r="I67" s="54"/>
      <c r="J67" s="53"/>
      <c r="K67" s="91"/>
      <c r="L67" s="11"/>
      <c r="M67" s="56"/>
      <c r="N67" s="24"/>
    </row>
    <row r="68" spans="1:14" ht="15">
      <c r="A68" s="202"/>
      <c r="B68" s="58"/>
      <c r="C68" s="59" t="s">
        <v>31</v>
      </c>
      <c r="D68" s="58" t="s">
        <v>11</v>
      </c>
      <c r="E68" s="59">
        <v>392</v>
      </c>
      <c r="F68" s="61">
        <f>E68*F67</f>
        <v>7.84</v>
      </c>
      <c r="G68" s="60">
        <v>4.6</v>
      </c>
      <c r="H68" s="61">
        <f>G68*F68</f>
        <v>36.064</v>
      </c>
      <c r="I68" s="60"/>
      <c r="J68" s="61"/>
      <c r="K68" s="76"/>
      <c r="L68" s="47"/>
      <c r="M68" s="63">
        <f>H68</f>
        <v>36.064</v>
      </c>
      <c r="N68" s="24"/>
    </row>
    <row r="69" spans="1:14" ht="15">
      <c r="A69" s="202"/>
      <c r="B69" s="58" t="s">
        <v>37</v>
      </c>
      <c r="C69" s="59" t="s">
        <v>32</v>
      </c>
      <c r="D69" s="58" t="s">
        <v>10</v>
      </c>
      <c r="E69" s="59">
        <v>15</v>
      </c>
      <c r="F69" s="61">
        <f>E69*F67</f>
        <v>0.3</v>
      </c>
      <c r="G69" s="60"/>
      <c r="H69" s="61"/>
      <c r="I69" s="60"/>
      <c r="J69" s="61"/>
      <c r="K69" s="76">
        <v>1.5</v>
      </c>
      <c r="L69" s="47">
        <f>K69*F69</f>
        <v>0.44999999999999996</v>
      </c>
      <c r="M69" s="63">
        <f>L69</f>
        <v>0.44999999999999996</v>
      </c>
      <c r="N69" s="24"/>
    </row>
    <row r="70" spans="1:14" ht="15">
      <c r="A70" s="202"/>
      <c r="B70" s="58" t="s">
        <v>38</v>
      </c>
      <c r="C70" s="59" t="s">
        <v>33</v>
      </c>
      <c r="D70" s="58" t="s">
        <v>9</v>
      </c>
      <c r="E70" s="59">
        <v>39.2</v>
      </c>
      <c r="F70" s="61">
        <f>E70*F67</f>
        <v>0.784</v>
      </c>
      <c r="G70" s="60"/>
      <c r="H70" s="61"/>
      <c r="I70" s="60"/>
      <c r="J70" s="61"/>
      <c r="K70" s="76">
        <v>14.95</v>
      </c>
      <c r="L70" s="47">
        <f>K70*F70</f>
        <v>11.7208</v>
      </c>
      <c r="M70" s="63">
        <f>L70</f>
        <v>11.7208</v>
      </c>
      <c r="N70" s="24"/>
    </row>
    <row r="71" spans="1:14" ht="15">
      <c r="A71" s="202"/>
      <c r="B71" s="58" t="s">
        <v>52</v>
      </c>
      <c r="C71" s="111" t="s">
        <v>48</v>
      </c>
      <c r="D71" s="58" t="s">
        <v>22</v>
      </c>
      <c r="E71" s="59">
        <v>24.5</v>
      </c>
      <c r="F71" s="61">
        <f>E71*F67</f>
        <v>0.49</v>
      </c>
      <c r="G71" s="60"/>
      <c r="H71" s="61"/>
      <c r="I71" s="60">
        <v>95</v>
      </c>
      <c r="J71" s="61">
        <f>I71*F71</f>
        <v>46.55</v>
      </c>
      <c r="K71" s="76"/>
      <c r="L71" s="47"/>
      <c r="M71" s="63">
        <f>J71</f>
        <v>46.55</v>
      </c>
      <c r="N71" s="24"/>
    </row>
    <row r="72" spans="1:14" ht="15">
      <c r="A72" s="202"/>
      <c r="B72" s="58"/>
      <c r="C72" s="59" t="s">
        <v>34</v>
      </c>
      <c r="D72" s="58" t="s">
        <v>49</v>
      </c>
      <c r="E72" s="59">
        <v>100</v>
      </c>
      <c r="F72" s="61">
        <f>E72*F67</f>
        <v>2</v>
      </c>
      <c r="G72" s="60"/>
      <c r="H72" s="61"/>
      <c r="I72" s="60"/>
      <c r="J72" s="61">
        <v>36.9</v>
      </c>
      <c r="K72" s="76"/>
      <c r="L72" s="47"/>
      <c r="M72" s="63">
        <f>J72</f>
        <v>36.9</v>
      </c>
      <c r="N72" s="24"/>
    </row>
    <row r="73" spans="1:14" ht="15">
      <c r="A73" s="202"/>
      <c r="B73" s="58" t="s">
        <v>51</v>
      </c>
      <c r="C73" s="59" t="s">
        <v>103</v>
      </c>
      <c r="D73" s="58" t="s">
        <v>20</v>
      </c>
      <c r="E73" s="59">
        <v>1.88</v>
      </c>
      <c r="F73" s="61">
        <f>E73*F67</f>
        <v>0.0376</v>
      </c>
      <c r="G73" s="60"/>
      <c r="H73" s="61"/>
      <c r="I73" s="61">
        <v>1521</v>
      </c>
      <c r="J73" s="61">
        <f>I73*F73</f>
        <v>57.189600000000006</v>
      </c>
      <c r="K73" s="76"/>
      <c r="L73" s="47"/>
      <c r="M73" s="63">
        <f>J73</f>
        <v>57.189600000000006</v>
      </c>
      <c r="N73" s="24"/>
    </row>
    <row r="74" spans="1:14" ht="15">
      <c r="A74" s="202"/>
      <c r="B74" s="58"/>
      <c r="C74" s="59" t="s">
        <v>50</v>
      </c>
      <c r="D74" s="58" t="s">
        <v>42</v>
      </c>
      <c r="E74" s="59">
        <v>68.4</v>
      </c>
      <c r="F74" s="61">
        <f>E74*F67</f>
        <v>1.368</v>
      </c>
      <c r="G74" s="60"/>
      <c r="H74" s="61"/>
      <c r="I74" s="61">
        <v>9.5</v>
      </c>
      <c r="J74" s="61">
        <f>I74*F74</f>
        <v>12.996</v>
      </c>
      <c r="K74" s="76"/>
      <c r="L74" s="47"/>
      <c r="M74" s="63">
        <f>J74</f>
        <v>12.996</v>
      </c>
      <c r="N74" s="24"/>
    </row>
    <row r="75" spans="1:14" ht="15">
      <c r="A75" s="203"/>
      <c r="B75" s="112"/>
      <c r="C75" s="113" t="s">
        <v>35</v>
      </c>
      <c r="D75" s="112" t="s">
        <v>10</v>
      </c>
      <c r="E75" s="113">
        <v>28.3</v>
      </c>
      <c r="F75" s="97">
        <f>E75*F67</f>
        <v>0.5660000000000001</v>
      </c>
      <c r="G75" s="114"/>
      <c r="H75" s="97"/>
      <c r="I75" s="114"/>
      <c r="J75" s="97"/>
      <c r="K75" s="115"/>
      <c r="L75" s="92"/>
      <c r="M75" s="116">
        <f>F75</f>
        <v>0.5660000000000001</v>
      </c>
      <c r="N75" s="24"/>
    </row>
    <row r="76" spans="1:14" ht="15">
      <c r="A76" s="103"/>
      <c r="B76" s="16"/>
      <c r="C76" s="16" t="s">
        <v>5</v>
      </c>
      <c r="D76" s="16"/>
      <c r="E76" s="16"/>
      <c r="F76" s="17"/>
      <c r="G76" s="17"/>
      <c r="H76" s="17"/>
      <c r="I76" s="17"/>
      <c r="J76" s="17"/>
      <c r="K76" s="117"/>
      <c r="L76" s="117"/>
      <c r="M76" s="117">
        <f>SUM(M10:M75)</f>
        <v>110245.84605599998</v>
      </c>
      <c r="N76" s="24"/>
    </row>
    <row r="77" spans="1:14" ht="15">
      <c r="A77" s="18"/>
      <c r="B77" s="19"/>
      <c r="C77" s="19" t="s">
        <v>53</v>
      </c>
      <c r="D77" s="19"/>
      <c r="E77" s="19"/>
      <c r="F77" s="20"/>
      <c r="G77" s="20"/>
      <c r="H77" s="20"/>
      <c r="I77" s="20"/>
      <c r="J77" s="20"/>
      <c r="K77" s="118"/>
      <c r="L77" s="118"/>
      <c r="M77" s="118">
        <f>M76*0.03</f>
        <v>3307.3753816799995</v>
      </c>
      <c r="N77" s="24"/>
    </row>
    <row r="78" spans="1:13" ht="15">
      <c r="A78" s="21"/>
      <c r="B78" s="12"/>
      <c r="C78" s="12" t="s">
        <v>5</v>
      </c>
      <c r="D78" s="12"/>
      <c r="E78" s="12"/>
      <c r="F78" s="22"/>
      <c r="G78" s="22"/>
      <c r="H78" s="22"/>
      <c r="I78" s="22"/>
      <c r="J78" s="22"/>
      <c r="K78" s="119"/>
      <c r="L78" s="119"/>
      <c r="M78" s="119">
        <f>SUM(M76:M77)</f>
        <v>113553.22143767998</v>
      </c>
    </row>
    <row r="79" spans="1:13" ht="15">
      <c r="A79" s="18"/>
      <c r="B79" s="19"/>
      <c r="C79" s="19" t="s">
        <v>54</v>
      </c>
      <c r="D79" s="19"/>
      <c r="E79" s="19"/>
      <c r="F79" s="20"/>
      <c r="G79" s="20"/>
      <c r="H79" s="20"/>
      <c r="I79" s="20"/>
      <c r="J79" s="20"/>
      <c r="K79" s="118"/>
      <c r="L79" s="118"/>
      <c r="M79" s="118">
        <f>M78*0.1</f>
        <v>11355.322143767999</v>
      </c>
    </row>
    <row r="80" spans="1:13" ht="15">
      <c r="A80" s="21"/>
      <c r="B80" s="12"/>
      <c r="C80" s="12" t="s">
        <v>5</v>
      </c>
      <c r="D80" s="12"/>
      <c r="E80" s="12"/>
      <c r="F80" s="22"/>
      <c r="G80" s="22"/>
      <c r="H80" s="22"/>
      <c r="I80" s="22"/>
      <c r="J80" s="22"/>
      <c r="K80" s="119"/>
      <c r="L80" s="119"/>
      <c r="M80" s="119">
        <f>SUM(M78:M79)</f>
        <v>124908.54358144799</v>
      </c>
    </row>
    <row r="81" spans="1:13" ht="15">
      <c r="A81" s="18"/>
      <c r="B81" s="19"/>
      <c r="C81" s="19" t="s">
        <v>55</v>
      </c>
      <c r="D81" s="19"/>
      <c r="E81" s="19"/>
      <c r="F81" s="20"/>
      <c r="G81" s="20"/>
      <c r="H81" s="20"/>
      <c r="I81" s="20"/>
      <c r="J81" s="20"/>
      <c r="K81" s="118"/>
      <c r="L81" s="118"/>
      <c r="M81" s="118">
        <f>M80*0.08</f>
        <v>9992.68348651584</v>
      </c>
    </row>
    <row r="82" spans="1:13" ht="15">
      <c r="A82" s="21"/>
      <c r="B82" s="12"/>
      <c r="C82" s="12" t="s">
        <v>5</v>
      </c>
      <c r="D82" s="12"/>
      <c r="E82" s="12"/>
      <c r="F82" s="22"/>
      <c r="G82" s="22"/>
      <c r="H82" s="22"/>
      <c r="I82" s="22"/>
      <c r="J82" s="22"/>
      <c r="K82" s="119"/>
      <c r="L82" s="119"/>
      <c r="M82" s="119">
        <f>SUM(M80:M81)</f>
        <v>134901.22706796383</v>
      </c>
    </row>
    <row r="83" spans="1:13" ht="15">
      <c r="A83" s="18"/>
      <c r="B83" s="19"/>
      <c r="C83" s="19" t="s">
        <v>106</v>
      </c>
      <c r="D83" s="19"/>
      <c r="E83" s="19"/>
      <c r="F83" s="20"/>
      <c r="G83" s="20"/>
      <c r="H83" s="20"/>
      <c r="I83" s="20"/>
      <c r="J83" s="20"/>
      <c r="K83" s="118"/>
      <c r="L83" s="118"/>
      <c r="M83" s="118">
        <f>M82*0.02</f>
        <v>2698.0245413592766</v>
      </c>
    </row>
    <row r="84" spans="1:13" ht="15">
      <c r="A84" s="21"/>
      <c r="B84" s="12"/>
      <c r="C84" s="12" t="s">
        <v>5</v>
      </c>
      <c r="D84" s="12"/>
      <c r="E84" s="12"/>
      <c r="F84" s="22"/>
      <c r="G84" s="22"/>
      <c r="H84" s="22"/>
      <c r="I84" s="22"/>
      <c r="J84" s="22"/>
      <c r="K84" s="119"/>
      <c r="L84" s="119"/>
      <c r="M84" s="120">
        <f>SUM(M82:M83)</f>
        <v>137599.2516093231</v>
      </c>
    </row>
    <row r="85" spans="1:13" ht="15">
      <c r="A85" s="18"/>
      <c r="B85" s="19"/>
      <c r="C85" s="19" t="s">
        <v>56</v>
      </c>
      <c r="D85" s="19"/>
      <c r="E85" s="19"/>
      <c r="F85" s="20"/>
      <c r="G85" s="20"/>
      <c r="H85" s="20"/>
      <c r="I85" s="20"/>
      <c r="J85" s="20"/>
      <c r="K85" s="118"/>
      <c r="L85" s="118"/>
      <c r="M85" s="118">
        <f>M84*0.18</f>
        <v>24767.86528967816</v>
      </c>
    </row>
    <row r="86" spans="1:13" ht="15">
      <c r="A86" s="21"/>
      <c r="B86" s="12"/>
      <c r="C86" s="12" t="s">
        <v>5</v>
      </c>
      <c r="D86" s="12"/>
      <c r="E86" s="12"/>
      <c r="F86" s="22"/>
      <c r="G86" s="22"/>
      <c r="H86" s="22"/>
      <c r="I86" s="22"/>
      <c r="J86" s="22"/>
      <c r="K86" s="119"/>
      <c r="L86" s="119"/>
      <c r="M86" s="120">
        <f>SUM(M84:M85)</f>
        <v>162367.11689900127</v>
      </c>
    </row>
    <row r="87" spans="1:13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24"/>
      <c r="B88" s="24"/>
      <c r="C88" s="24" t="s">
        <v>77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</row>
  </sheetData>
  <sheetProtection/>
  <mergeCells count="22">
    <mergeCell ref="I5:J5"/>
    <mergeCell ref="A21:A28"/>
    <mergeCell ref="A67:A75"/>
    <mergeCell ref="M5:M6"/>
    <mergeCell ref="K5:L5"/>
    <mergeCell ref="B5:B6"/>
    <mergeCell ref="E5:F5"/>
    <mergeCell ref="G5:H5"/>
    <mergeCell ref="A43:A45"/>
    <mergeCell ref="A54:A60"/>
    <mergeCell ref="A5:A6"/>
    <mergeCell ref="C5:C6"/>
    <mergeCell ref="A46:A53"/>
    <mergeCell ref="A62:A66"/>
    <mergeCell ref="A29:A32"/>
    <mergeCell ref="A33:A34"/>
    <mergeCell ref="A2:M2"/>
    <mergeCell ref="A3:M3"/>
    <mergeCell ref="C4:K4"/>
    <mergeCell ref="D5:D6"/>
    <mergeCell ref="A10:A20"/>
    <mergeCell ref="A35:A4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91"/>
  <sheetViews>
    <sheetView tabSelected="1" zoomScalePageLayoutView="0" workbookViewId="0" topLeftCell="A1">
      <selection activeCell="P86" sqref="P86"/>
    </sheetView>
  </sheetViews>
  <sheetFormatPr defaultColWidth="9.140625" defaultRowHeight="12.75"/>
  <cols>
    <col min="1" max="1" width="3.28125" style="1" customWidth="1"/>
    <col min="2" max="2" width="44.140625" style="1" customWidth="1"/>
    <col min="3" max="3" width="9.00390625" style="1" customWidth="1"/>
    <col min="4" max="4" width="8.421875" style="1" customWidth="1"/>
    <col min="5" max="5" width="8.140625" style="1" customWidth="1"/>
    <col min="6" max="6" width="7.28125" style="1" customWidth="1"/>
    <col min="7" max="7" width="8.140625" style="1" customWidth="1"/>
    <col min="8" max="8" width="7.57421875" style="1" customWidth="1"/>
    <col min="9" max="10" width="9.00390625" style="1" customWidth="1"/>
    <col min="11" max="11" width="7.8515625" style="1" customWidth="1"/>
    <col min="12" max="12" width="8.421875" style="1" customWidth="1"/>
    <col min="13" max="16384" width="9.140625" style="1" customWidth="1"/>
  </cols>
  <sheetData>
    <row r="1" ht="13.5" customHeight="1"/>
    <row r="2" spans="1:12" ht="15.7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33.75" customHeight="1">
      <c r="A3" s="200" t="s">
        <v>118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ht="42" customHeight="1">
      <c r="A4" s="208" t="s">
        <v>0</v>
      </c>
      <c r="B4" s="214" t="s">
        <v>2</v>
      </c>
      <c r="C4" s="211" t="s">
        <v>3</v>
      </c>
      <c r="D4" s="210" t="s">
        <v>13</v>
      </c>
      <c r="E4" s="210"/>
      <c r="F4" s="211" t="s">
        <v>4</v>
      </c>
      <c r="G4" s="211"/>
      <c r="H4" s="211" t="s">
        <v>15</v>
      </c>
      <c r="I4" s="211"/>
      <c r="J4" s="206" t="s">
        <v>16</v>
      </c>
      <c r="K4" s="207"/>
      <c r="L4" s="204" t="s">
        <v>7</v>
      </c>
      <c r="M4" s="24"/>
    </row>
    <row r="5" spans="1:13" ht="29.25" customHeight="1">
      <c r="A5" s="209"/>
      <c r="B5" s="215"/>
      <c r="C5" s="211"/>
      <c r="D5" s="25" t="s">
        <v>14</v>
      </c>
      <c r="E5" s="25" t="s">
        <v>12</v>
      </c>
      <c r="F5" s="26" t="s">
        <v>6</v>
      </c>
      <c r="G5" s="25" t="s">
        <v>5</v>
      </c>
      <c r="H5" s="26" t="s">
        <v>6</v>
      </c>
      <c r="I5" s="25" t="s">
        <v>5</v>
      </c>
      <c r="J5" s="26" t="s">
        <v>6</v>
      </c>
      <c r="K5" s="27" t="s">
        <v>5</v>
      </c>
      <c r="L5" s="205"/>
      <c r="M5" s="24"/>
    </row>
    <row r="6" spans="1:13" ht="14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4"/>
    </row>
    <row r="7" spans="1:13" ht="40.5">
      <c r="A7" s="29">
        <v>1</v>
      </c>
      <c r="B7" s="31" t="s">
        <v>87</v>
      </c>
      <c r="C7" s="32" t="s">
        <v>85</v>
      </c>
      <c r="D7" s="29"/>
      <c r="E7" s="33">
        <v>0.1</v>
      </c>
      <c r="F7" s="6"/>
      <c r="G7" s="36"/>
      <c r="H7" s="35"/>
      <c r="I7" s="36"/>
      <c r="J7" s="36"/>
      <c r="K7" s="155"/>
      <c r="L7" s="155"/>
      <c r="M7" s="24"/>
    </row>
    <row r="8" spans="1:13" ht="15">
      <c r="A8" s="39"/>
      <c r="B8" s="41" t="s">
        <v>86</v>
      </c>
      <c r="C8" s="42" t="s">
        <v>9</v>
      </c>
      <c r="D8" s="43">
        <v>31.9</v>
      </c>
      <c r="E8" s="156">
        <f>E7*D8</f>
        <v>3.19</v>
      </c>
      <c r="F8" s="42"/>
      <c r="G8" s="157"/>
      <c r="H8" s="46"/>
      <c r="I8" s="157"/>
      <c r="J8" s="158"/>
      <c r="K8" s="159"/>
      <c r="L8" s="159"/>
      <c r="M8" s="24"/>
    </row>
    <row r="9" spans="1:13" ht="27">
      <c r="A9" s="192">
        <v>2</v>
      </c>
      <c r="B9" s="50" t="s">
        <v>119</v>
      </c>
      <c r="C9" s="107" t="s">
        <v>78</v>
      </c>
      <c r="D9" s="5"/>
      <c r="E9" s="154">
        <v>3.3</v>
      </c>
      <c r="F9" s="160"/>
      <c r="G9" s="161"/>
      <c r="H9" s="162"/>
      <c r="I9" s="160"/>
      <c r="J9" s="161"/>
      <c r="K9" s="160"/>
      <c r="L9" s="163"/>
      <c r="M9" s="24"/>
    </row>
    <row r="10" spans="1:13" ht="15">
      <c r="A10" s="193"/>
      <c r="B10" s="58" t="s">
        <v>31</v>
      </c>
      <c r="C10" s="46" t="s">
        <v>11</v>
      </c>
      <c r="D10" s="43">
        <v>21.6</v>
      </c>
      <c r="E10" s="164">
        <f>D10*E9</f>
        <v>71.28</v>
      </c>
      <c r="F10" s="158"/>
      <c r="G10" s="164"/>
      <c r="H10" s="156"/>
      <c r="I10" s="158"/>
      <c r="J10" s="164"/>
      <c r="K10" s="158"/>
      <c r="L10" s="165"/>
      <c r="M10" s="24"/>
    </row>
    <row r="11" spans="1:13" ht="15.75" customHeight="1">
      <c r="A11" s="193"/>
      <c r="B11" s="58" t="s">
        <v>24</v>
      </c>
      <c r="C11" s="46" t="s">
        <v>9</v>
      </c>
      <c r="D11" s="43">
        <v>1.24</v>
      </c>
      <c r="E11" s="164">
        <f>D11*E9</f>
        <v>4.092</v>
      </c>
      <c r="F11" s="158"/>
      <c r="G11" s="164"/>
      <c r="H11" s="156"/>
      <c r="I11" s="158"/>
      <c r="J11" s="156"/>
      <c r="K11" s="158"/>
      <c r="L11" s="165"/>
      <c r="M11" s="24"/>
    </row>
    <row r="12" spans="1:13" ht="15">
      <c r="A12" s="193"/>
      <c r="B12" s="58" t="s">
        <v>82</v>
      </c>
      <c r="C12" s="46" t="s">
        <v>9</v>
      </c>
      <c r="D12" s="43">
        <v>2.58</v>
      </c>
      <c r="E12" s="164">
        <f>D12*E9</f>
        <v>8.514</v>
      </c>
      <c r="F12" s="158"/>
      <c r="G12" s="164"/>
      <c r="H12" s="156"/>
      <c r="I12" s="158"/>
      <c r="J12" s="156"/>
      <c r="K12" s="158"/>
      <c r="L12" s="165"/>
      <c r="M12" s="24"/>
    </row>
    <row r="13" spans="1:13" ht="15">
      <c r="A13" s="193"/>
      <c r="B13" s="64" t="s">
        <v>76</v>
      </c>
      <c r="C13" s="46" t="s">
        <v>9</v>
      </c>
      <c r="D13" s="43">
        <v>0.94</v>
      </c>
      <c r="E13" s="164">
        <f>D13*E9</f>
        <v>3.102</v>
      </c>
      <c r="F13" s="158"/>
      <c r="G13" s="164"/>
      <c r="H13" s="156"/>
      <c r="I13" s="158"/>
      <c r="J13" s="156"/>
      <c r="K13" s="158"/>
      <c r="L13" s="165"/>
      <c r="M13" s="24"/>
    </row>
    <row r="14" spans="1:13" ht="15">
      <c r="A14" s="193"/>
      <c r="B14" s="64" t="s">
        <v>79</v>
      </c>
      <c r="C14" s="46" t="s">
        <v>9</v>
      </c>
      <c r="D14" s="43">
        <v>2.31</v>
      </c>
      <c r="E14" s="164">
        <f>D14*E9</f>
        <v>7.622999999999999</v>
      </c>
      <c r="F14" s="158"/>
      <c r="G14" s="164"/>
      <c r="H14" s="156"/>
      <c r="I14" s="158"/>
      <c r="J14" s="156"/>
      <c r="K14" s="158"/>
      <c r="L14" s="165"/>
      <c r="M14" s="24"/>
    </row>
    <row r="15" spans="1:13" ht="15">
      <c r="A15" s="193"/>
      <c r="B15" s="64" t="s">
        <v>26</v>
      </c>
      <c r="C15" s="46" t="s">
        <v>9</v>
      </c>
      <c r="D15" s="43">
        <v>0.62</v>
      </c>
      <c r="E15" s="164">
        <f>D15*E9</f>
        <v>2.046</v>
      </c>
      <c r="F15" s="158"/>
      <c r="G15" s="164"/>
      <c r="H15" s="156"/>
      <c r="I15" s="158"/>
      <c r="J15" s="156"/>
      <c r="K15" s="158"/>
      <c r="L15" s="165"/>
      <c r="M15" s="24"/>
    </row>
    <row r="16" spans="1:13" ht="15">
      <c r="A16" s="193"/>
      <c r="B16" s="64" t="s">
        <v>105</v>
      </c>
      <c r="C16" s="46" t="s">
        <v>22</v>
      </c>
      <c r="D16" s="43">
        <v>189</v>
      </c>
      <c r="E16" s="164">
        <f>D16*E9</f>
        <v>623.6999999999999</v>
      </c>
      <c r="F16" s="158"/>
      <c r="G16" s="164"/>
      <c r="H16" s="156"/>
      <c r="I16" s="157"/>
      <c r="J16" s="164"/>
      <c r="K16" s="158"/>
      <c r="L16" s="165"/>
      <c r="M16" s="24"/>
    </row>
    <row r="17" spans="1:13" ht="15">
      <c r="A17" s="193"/>
      <c r="B17" s="64" t="s">
        <v>65</v>
      </c>
      <c r="C17" s="46" t="s">
        <v>10</v>
      </c>
      <c r="D17" s="43">
        <v>12.8</v>
      </c>
      <c r="E17" s="164">
        <f>D17*E9</f>
        <v>42.24</v>
      </c>
      <c r="F17" s="158"/>
      <c r="G17" s="164"/>
      <c r="H17" s="156"/>
      <c r="I17" s="158"/>
      <c r="J17" s="164"/>
      <c r="K17" s="158"/>
      <c r="L17" s="165"/>
      <c r="M17" s="24"/>
    </row>
    <row r="18" spans="1:13" ht="15">
      <c r="A18" s="193"/>
      <c r="B18" s="64" t="s">
        <v>66</v>
      </c>
      <c r="C18" s="46" t="s">
        <v>9</v>
      </c>
      <c r="D18" s="43">
        <v>0.3</v>
      </c>
      <c r="E18" s="164">
        <f>D18*E9</f>
        <v>0.9899999999999999</v>
      </c>
      <c r="F18" s="158"/>
      <c r="G18" s="164"/>
      <c r="H18" s="156"/>
      <c r="I18" s="158"/>
      <c r="J18" s="164"/>
      <c r="K18" s="158"/>
      <c r="L18" s="165"/>
      <c r="M18" s="24"/>
    </row>
    <row r="19" spans="1:13" ht="15">
      <c r="A19" s="212"/>
      <c r="B19" s="58" t="s">
        <v>67</v>
      </c>
      <c r="C19" s="46" t="s">
        <v>20</v>
      </c>
      <c r="D19" s="43">
        <v>1.03</v>
      </c>
      <c r="E19" s="164">
        <f>D19*E9</f>
        <v>3.399</v>
      </c>
      <c r="F19" s="158"/>
      <c r="G19" s="164"/>
      <c r="H19" s="156"/>
      <c r="I19" s="158"/>
      <c r="J19" s="164"/>
      <c r="K19" s="158"/>
      <c r="L19" s="165"/>
      <c r="M19" s="24"/>
    </row>
    <row r="20" spans="1:13" ht="27">
      <c r="A20" s="197">
        <v>3</v>
      </c>
      <c r="B20" s="50" t="s">
        <v>120</v>
      </c>
      <c r="C20" s="107" t="s">
        <v>108</v>
      </c>
      <c r="D20" s="29"/>
      <c r="E20" s="171">
        <v>35</v>
      </c>
      <c r="F20" s="5"/>
      <c r="G20" s="166"/>
      <c r="H20" s="5"/>
      <c r="I20" s="166"/>
      <c r="J20" s="36"/>
      <c r="K20" s="35"/>
      <c r="L20" s="167"/>
      <c r="M20" s="24"/>
    </row>
    <row r="21" spans="1:13" ht="18.75" customHeight="1">
      <c r="A21" s="218"/>
      <c r="B21" s="72" t="s">
        <v>31</v>
      </c>
      <c r="C21" s="46" t="s">
        <v>11</v>
      </c>
      <c r="D21" s="43">
        <v>1.1</v>
      </c>
      <c r="E21" s="164">
        <f>D21*E20</f>
        <v>38.5</v>
      </c>
      <c r="F21" s="43"/>
      <c r="G21" s="164"/>
      <c r="H21" s="43"/>
      <c r="I21" s="168"/>
      <c r="J21" s="157"/>
      <c r="K21" s="173"/>
      <c r="L21" s="170"/>
      <c r="M21" s="24"/>
    </row>
    <row r="22" spans="1:13" ht="14.25">
      <c r="A22" s="218"/>
      <c r="B22" s="188" t="s">
        <v>109</v>
      </c>
      <c r="C22" s="46" t="s">
        <v>10</v>
      </c>
      <c r="D22" s="43">
        <v>0.28</v>
      </c>
      <c r="E22" s="164">
        <f>D22*E20</f>
        <v>9.8</v>
      </c>
      <c r="F22" s="43"/>
      <c r="G22" s="168"/>
      <c r="H22" s="43"/>
      <c r="I22" s="168"/>
      <c r="J22" s="157"/>
      <c r="K22" s="173"/>
      <c r="L22" s="170"/>
      <c r="M22" s="24"/>
    </row>
    <row r="23" spans="1:13" ht="15">
      <c r="A23" s="218"/>
      <c r="B23" s="72" t="s">
        <v>110</v>
      </c>
      <c r="C23" s="46" t="s">
        <v>10</v>
      </c>
      <c r="D23" s="43">
        <v>0.006</v>
      </c>
      <c r="E23" s="164">
        <f>D23*E20</f>
        <v>0.21</v>
      </c>
      <c r="F23" s="43"/>
      <c r="G23" s="168"/>
      <c r="H23" s="43"/>
      <c r="I23" s="168"/>
      <c r="J23" s="157"/>
      <c r="K23" s="173"/>
      <c r="L23" s="170"/>
      <c r="M23" s="24"/>
    </row>
    <row r="24" spans="1:13" ht="15">
      <c r="A24" s="218"/>
      <c r="B24" s="72" t="s">
        <v>112</v>
      </c>
      <c r="C24" s="46" t="s">
        <v>10</v>
      </c>
      <c r="D24" s="43">
        <v>0.001</v>
      </c>
      <c r="E24" s="164">
        <f>D24*E20</f>
        <v>0.035</v>
      </c>
      <c r="F24" s="43"/>
      <c r="G24" s="168"/>
      <c r="H24" s="43"/>
      <c r="I24" s="168"/>
      <c r="J24" s="157"/>
      <c r="K24" s="173"/>
      <c r="L24" s="170"/>
      <c r="M24" s="24"/>
    </row>
    <row r="25" spans="1:13" ht="14.25">
      <c r="A25" s="218"/>
      <c r="B25" s="185" t="s">
        <v>116</v>
      </c>
      <c r="C25" s="46" t="s">
        <v>108</v>
      </c>
      <c r="D25" s="157">
        <v>1</v>
      </c>
      <c r="E25" s="164">
        <f>D25*E20</f>
        <v>35</v>
      </c>
      <c r="F25" s="186"/>
      <c r="G25" s="187"/>
      <c r="H25" s="158"/>
      <c r="I25" s="164"/>
      <c r="J25" s="158"/>
      <c r="K25" s="164"/>
      <c r="L25" s="158"/>
      <c r="M25" s="24"/>
    </row>
    <row r="26" spans="1:13" ht="15">
      <c r="A26" s="218"/>
      <c r="B26" s="58" t="s">
        <v>113</v>
      </c>
      <c r="C26" s="46" t="s">
        <v>10</v>
      </c>
      <c r="D26" s="43">
        <v>0.4</v>
      </c>
      <c r="E26" s="164">
        <f>D26*E20</f>
        <v>14</v>
      </c>
      <c r="F26" s="158"/>
      <c r="G26" s="164"/>
      <c r="H26" s="158"/>
      <c r="I26" s="164"/>
      <c r="J26" s="158"/>
      <c r="K26" s="173"/>
      <c r="L26" s="170"/>
      <c r="M26" s="24"/>
    </row>
    <row r="27" spans="1:13" ht="15">
      <c r="A27" s="218"/>
      <c r="B27" s="58" t="s">
        <v>114</v>
      </c>
      <c r="C27" s="46" t="s">
        <v>41</v>
      </c>
      <c r="D27" s="43">
        <v>0.15</v>
      </c>
      <c r="E27" s="164">
        <f>D27*E20</f>
        <v>5.25</v>
      </c>
      <c r="F27" s="158"/>
      <c r="G27" s="164"/>
      <c r="H27" s="158"/>
      <c r="I27" s="164"/>
      <c r="J27" s="158"/>
      <c r="K27" s="164"/>
      <c r="L27" s="158"/>
      <c r="M27" s="24"/>
    </row>
    <row r="28" spans="1:13" ht="40.5">
      <c r="A28" s="194">
        <v>4</v>
      </c>
      <c r="B28" s="189" t="s">
        <v>121</v>
      </c>
      <c r="C28" s="29" t="s">
        <v>85</v>
      </c>
      <c r="D28" s="29"/>
      <c r="E28" s="68">
        <v>0.1</v>
      </c>
      <c r="F28" s="9"/>
      <c r="G28" s="36"/>
      <c r="H28" s="9"/>
      <c r="I28" s="36"/>
      <c r="J28" s="166"/>
      <c r="K28" s="167"/>
      <c r="L28" s="155"/>
      <c r="M28" s="24"/>
    </row>
    <row r="29" spans="1:13" ht="15">
      <c r="A29" s="195"/>
      <c r="B29" s="72" t="s">
        <v>89</v>
      </c>
      <c r="C29" s="43" t="s">
        <v>11</v>
      </c>
      <c r="D29" s="43">
        <v>34</v>
      </c>
      <c r="E29" s="158">
        <f>D29*E28</f>
        <v>3.4000000000000004</v>
      </c>
      <c r="F29" s="46"/>
      <c r="G29" s="158"/>
      <c r="H29" s="46"/>
      <c r="I29" s="157"/>
      <c r="J29" s="168"/>
      <c r="K29" s="169"/>
      <c r="L29" s="159"/>
      <c r="M29" s="24"/>
    </row>
    <row r="30" spans="1:13" ht="14.25">
      <c r="A30" s="195"/>
      <c r="B30" s="188" t="s">
        <v>91</v>
      </c>
      <c r="C30" s="43" t="s">
        <v>9</v>
      </c>
      <c r="D30" s="43">
        <v>88.33</v>
      </c>
      <c r="E30" s="158">
        <f>D30*E28</f>
        <v>8.833</v>
      </c>
      <c r="F30" s="46"/>
      <c r="G30" s="157"/>
      <c r="H30" s="46"/>
      <c r="I30" s="157"/>
      <c r="J30" s="164"/>
      <c r="K30" s="170"/>
      <c r="L30" s="159"/>
      <c r="M30" s="24"/>
    </row>
    <row r="31" spans="1:13" ht="15">
      <c r="A31" s="196"/>
      <c r="B31" s="72" t="s">
        <v>92</v>
      </c>
      <c r="C31" s="43" t="s">
        <v>10</v>
      </c>
      <c r="D31" s="43">
        <v>6.16</v>
      </c>
      <c r="E31" s="158">
        <f>D31*E28</f>
        <v>0.6160000000000001</v>
      </c>
      <c r="F31" s="46"/>
      <c r="G31" s="157"/>
      <c r="H31" s="46"/>
      <c r="I31" s="157"/>
      <c r="J31" s="168"/>
      <c r="K31" s="170"/>
      <c r="L31" s="159"/>
      <c r="M31" s="24"/>
    </row>
    <row r="32" spans="1:13" ht="15">
      <c r="A32" s="197">
        <v>5</v>
      </c>
      <c r="B32" s="79" t="s">
        <v>94</v>
      </c>
      <c r="C32" s="29" t="s">
        <v>22</v>
      </c>
      <c r="D32" s="80"/>
      <c r="E32" s="171">
        <v>100</v>
      </c>
      <c r="F32" s="5"/>
      <c r="G32" s="166"/>
      <c r="H32" s="5"/>
      <c r="I32" s="166"/>
      <c r="J32" s="36"/>
      <c r="K32" s="35"/>
      <c r="L32" s="167"/>
      <c r="M32" s="24"/>
    </row>
    <row r="33" spans="1:13" ht="15">
      <c r="A33" s="198"/>
      <c r="B33" s="41" t="s">
        <v>96</v>
      </c>
      <c r="C33" s="43" t="s">
        <v>22</v>
      </c>
      <c r="D33" s="85">
        <v>1</v>
      </c>
      <c r="E33" s="168">
        <f>D33*E32</f>
        <v>100</v>
      </c>
      <c r="F33" s="43"/>
      <c r="G33" s="168"/>
      <c r="H33" s="43"/>
      <c r="I33" s="168"/>
      <c r="J33" s="172"/>
      <c r="K33" s="173"/>
      <c r="L33" s="169"/>
      <c r="M33" s="24"/>
    </row>
    <row r="34" spans="1:13" ht="33" customHeight="1">
      <c r="A34" s="192">
        <v>6</v>
      </c>
      <c r="B34" s="153" t="s">
        <v>98</v>
      </c>
      <c r="C34" s="107" t="s">
        <v>71</v>
      </c>
      <c r="D34" s="29"/>
      <c r="E34" s="174">
        <v>30.25</v>
      </c>
      <c r="F34" s="160"/>
      <c r="G34" s="161"/>
      <c r="H34" s="160"/>
      <c r="I34" s="161"/>
      <c r="J34" s="160"/>
      <c r="K34" s="161"/>
      <c r="L34" s="160"/>
      <c r="M34" s="24"/>
    </row>
    <row r="35" spans="1:13" ht="15">
      <c r="A35" s="193"/>
      <c r="B35" s="58" t="s">
        <v>80</v>
      </c>
      <c r="C35" s="46" t="s">
        <v>11</v>
      </c>
      <c r="D35" s="43">
        <v>3.89</v>
      </c>
      <c r="E35" s="164">
        <f>D35*E34</f>
        <v>117.6725</v>
      </c>
      <c r="F35" s="158"/>
      <c r="G35" s="164"/>
      <c r="H35" s="158"/>
      <c r="I35" s="164"/>
      <c r="J35" s="158"/>
      <c r="K35" s="164"/>
      <c r="L35" s="158"/>
      <c r="M35" s="24"/>
    </row>
    <row r="36" spans="1:13" ht="15">
      <c r="A36" s="193"/>
      <c r="B36" s="58" t="s">
        <v>68</v>
      </c>
      <c r="C36" s="46" t="s">
        <v>9</v>
      </c>
      <c r="D36" s="43">
        <v>0.302</v>
      </c>
      <c r="E36" s="164">
        <f>D36*E34</f>
        <v>9.1355</v>
      </c>
      <c r="F36" s="158"/>
      <c r="G36" s="164"/>
      <c r="H36" s="158"/>
      <c r="I36" s="164"/>
      <c r="J36" s="158"/>
      <c r="K36" s="164"/>
      <c r="L36" s="158"/>
      <c r="M36" s="24"/>
    </row>
    <row r="37" spans="1:13" ht="15">
      <c r="A37" s="193"/>
      <c r="B37" s="64" t="s">
        <v>75</v>
      </c>
      <c r="C37" s="46" t="s">
        <v>9</v>
      </c>
      <c r="D37" s="43">
        <v>0.37</v>
      </c>
      <c r="E37" s="164">
        <f>D37*E34</f>
        <v>11.192499999999999</v>
      </c>
      <c r="F37" s="158"/>
      <c r="G37" s="164"/>
      <c r="H37" s="158"/>
      <c r="I37" s="164"/>
      <c r="J37" s="158"/>
      <c r="K37" s="164"/>
      <c r="L37" s="158"/>
      <c r="M37" s="24"/>
    </row>
    <row r="38" spans="1:13" ht="15">
      <c r="A38" s="193"/>
      <c r="B38" s="64" t="s">
        <v>76</v>
      </c>
      <c r="C38" s="46" t="s">
        <v>9</v>
      </c>
      <c r="D38" s="43">
        <v>1.11</v>
      </c>
      <c r="E38" s="164">
        <f>D38*E34</f>
        <v>33.5775</v>
      </c>
      <c r="F38" s="158"/>
      <c r="G38" s="164"/>
      <c r="H38" s="158"/>
      <c r="I38" s="164"/>
      <c r="J38" s="158"/>
      <c r="K38" s="164"/>
      <c r="L38" s="158"/>
      <c r="M38" s="24"/>
    </row>
    <row r="39" spans="1:13" ht="15">
      <c r="A39" s="193"/>
      <c r="B39" s="58" t="s">
        <v>45</v>
      </c>
      <c r="C39" s="46" t="s">
        <v>10</v>
      </c>
      <c r="D39" s="43">
        <v>0.23</v>
      </c>
      <c r="E39" s="164">
        <f>D39*E34</f>
        <v>6.9575000000000005</v>
      </c>
      <c r="F39" s="158"/>
      <c r="G39" s="164"/>
      <c r="H39" s="158"/>
      <c r="I39" s="164"/>
      <c r="J39" s="158"/>
      <c r="K39" s="164"/>
      <c r="L39" s="158"/>
      <c r="M39" s="24"/>
    </row>
    <row r="40" spans="1:13" ht="15">
      <c r="A40" s="193"/>
      <c r="B40" s="58" t="s">
        <v>81</v>
      </c>
      <c r="C40" s="46" t="s">
        <v>20</v>
      </c>
      <c r="D40" s="43">
        <v>12.1</v>
      </c>
      <c r="E40" s="164">
        <f>D40*E34</f>
        <v>366.025</v>
      </c>
      <c r="F40" s="158"/>
      <c r="G40" s="164"/>
      <c r="H40" s="158"/>
      <c r="I40" s="164"/>
      <c r="J40" s="158"/>
      <c r="K40" s="164"/>
      <c r="L40" s="158"/>
      <c r="M40" s="24"/>
    </row>
    <row r="41" spans="1:13" ht="15">
      <c r="A41" s="193"/>
      <c r="B41" s="58" t="s">
        <v>43</v>
      </c>
      <c r="C41" s="46" t="s">
        <v>10</v>
      </c>
      <c r="D41" s="43">
        <v>1.45</v>
      </c>
      <c r="E41" s="164">
        <f>D41*E34</f>
        <v>43.8625</v>
      </c>
      <c r="F41" s="158"/>
      <c r="G41" s="164"/>
      <c r="H41" s="158"/>
      <c r="I41" s="164"/>
      <c r="J41" s="158"/>
      <c r="K41" s="164"/>
      <c r="L41" s="175"/>
      <c r="M41" s="24"/>
    </row>
    <row r="42" spans="1:13" ht="15">
      <c r="A42" s="192">
        <v>7</v>
      </c>
      <c r="B42" s="51" t="s">
        <v>70</v>
      </c>
      <c r="C42" s="29" t="s">
        <v>20</v>
      </c>
      <c r="D42" s="107"/>
      <c r="E42" s="68">
        <v>0.957</v>
      </c>
      <c r="F42" s="161"/>
      <c r="G42" s="160"/>
      <c r="H42" s="161"/>
      <c r="I42" s="160"/>
      <c r="J42" s="161"/>
      <c r="K42" s="160"/>
      <c r="L42" s="163"/>
      <c r="M42" s="24"/>
    </row>
    <row r="43" spans="1:13" ht="15">
      <c r="A43" s="193"/>
      <c r="B43" s="94" t="s">
        <v>66</v>
      </c>
      <c r="C43" s="43" t="s">
        <v>9</v>
      </c>
      <c r="D43" s="46">
        <v>0.3</v>
      </c>
      <c r="E43" s="158">
        <f>D43*E42</f>
        <v>0.28709999999999997</v>
      </c>
      <c r="F43" s="164"/>
      <c r="G43" s="158"/>
      <c r="H43" s="164"/>
      <c r="I43" s="158"/>
      <c r="J43" s="164"/>
      <c r="K43" s="158"/>
      <c r="L43" s="176"/>
      <c r="M43" s="24"/>
    </row>
    <row r="44" spans="1:13" ht="15">
      <c r="A44" s="193"/>
      <c r="B44" s="59" t="s">
        <v>67</v>
      </c>
      <c r="C44" s="43" t="s">
        <v>20</v>
      </c>
      <c r="D44" s="164">
        <v>1</v>
      </c>
      <c r="E44" s="158">
        <f>D44*E42</f>
        <v>0.957</v>
      </c>
      <c r="F44" s="164"/>
      <c r="G44" s="158"/>
      <c r="H44" s="164"/>
      <c r="I44" s="158"/>
      <c r="J44" s="164"/>
      <c r="K44" s="158"/>
      <c r="L44" s="176"/>
      <c r="M44" s="24"/>
    </row>
    <row r="45" spans="1:13" ht="29.25" customHeight="1">
      <c r="A45" s="192">
        <v>8</v>
      </c>
      <c r="B45" s="189" t="s">
        <v>72</v>
      </c>
      <c r="C45" s="29" t="s">
        <v>21</v>
      </c>
      <c r="D45" s="107"/>
      <c r="E45" s="177">
        <v>5.6</v>
      </c>
      <c r="F45" s="161"/>
      <c r="G45" s="160"/>
      <c r="H45" s="161"/>
      <c r="I45" s="160"/>
      <c r="J45" s="161"/>
      <c r="K45" s="160"/>
      <c r="L45" s="163"/>
      <c r="M45" s="24"/>
    </row>
    <row r="46" spans="1:13" ht="15">
      <c r="A46" s="193"/>
      <c r="B46" s="59" t="s">
        <v>31</v>
      </c>
      <c r="C46" s="43" t="s">
        <v>11</v>
      </c>
      <c r="D46" s="43">
        <v>3.75</v>
      </c>
      <c r="E46" s="158">
        <f>D46*E45</f>
        <v>21</v>
      </c>
      <c r="F46" s="158"/>
      <c r="G46" s="164"/>
      <c r="H46" s="158"/>
      <c r="I46" s="164"/>
      <c r="J46" s="158"/>
      <c r="K46" s="164"/>
      <c r="L46" s="158"/>
      <c r="M46" s="24"/>
    </row>
    <row r="47" spans="1:13" ht="15">
      <c r="A47" s="193"/>
      <c r="B47" s="59" t="s">
        <v>68</v>
      </c>
      <c r="C47" s="43" t="s">
        <v>9</v>
      </c>
      <c r="D47" s="43">
        <v>0.302</v>
      </c>
      <c r="E47" s="158">
        <f>D47*E45</f>
        <v>1.6911999999999998</v>
      </c>
      <c r="F47" s="158"/>
      <c r="G47" s="164"/>
      <c r="H47" s="158"/>
      <c r="I47" s="164"/>
      <c r="J47" s="158"/>
      <c r="K47" s="164"/>
      <c r="L47" s="158"/>
      <c r="M47" s="24"/>
    </row>
    <row r="48" spans="1:13" ht="15">
      <c r="A48" s="193"/>
      <c r="B48" s="64" t="s">
        <v>75</v>
      </c>
      <c r="C48" s="43" t="s">
        <v>9</v>
      </c>
      <c r="D48" s="43">
        <v>0.37</v>
      </c>
      <c r="E48" s="158">
        <f>D48*E45</f>
        <v>2.072</v>
      </c>
      <c r="F48" s="158"/>
      <c r="G48" s="164"/>
      <c r="H48" s="158"/>
      <c r="I48" s="164"/>
      <c r="J48" s="158"/>
      <c r="K48" s="164"/>
      <c r="L48" s="158"/>
      <c r="M48" s="24"/>
    </row>
    <row r="49" spans="1:13" ht="15">
      <c r="A49" s="193"/>
      <c r="B49" s="64" t="s">
        <v>76</v>
      </c>
      <c r="C49" s="43" t="s">
        <v>9</v>
      </c>
      <c r="D49" s="43">
        <v>1.11</v>
      </c>
      <c r="E49" s="158">
        <f>D49*E45</f>
        <v>6.216</v>
      </c>
      <c r="F49" s="158"/>
      <c r="G49" s="164"/>
      <c r="H49" s="158"/>
      <c r="I49" s="164"/>
      <c r="J49" s="158"/>
      <c r="K49" s="164"/>
      <c r="L49" s="158"/>
      <c r="M49" s="24"/>
    </row>
    <row r="50" spans="1:13" ht="15">
      <c r="A50" s="193"/>
      <c r="B50" s="59" t="s">
        <v>45</v>
      </c>
      <c r="C50" s="43" t="s">
        <v>10</v>
      </c>
      <c r="D50" s="43">
        <v>0.23</v>
      </c>
      <c r="E50" s="158">
        <f>D50*E45</f>
        <v>1.288</v>
      </c>
      <c r="F50" s="158"/>
      <c r="G50" s="164"/>
      <c r="H50" s="158"/>
      <c r="I50" s="164"/>
      <c r="J50" s="158"/>
      <c r="K50" s="164"/>
      <c r="L50" s="158"/>
      <c r="M50" s="24"/>
    </row>
    <row r="51" spans="1:13" ht="15">
      <c r="A51" s="193"/>
      <c r="B51" s="59" t="s">
        <v>69</v>
      </c>
      <c r="C51" s="43" t="s">
        <v>20</v>
      </c>
      <c r="D51" s="43">
        <v>9.77</v>
      </c>
      <c r="E51" s="158">
        <f>D51*E45</f>
        <v>54.711999999999996</v>
      </c>
      <c r="F51" s="158"/>
      <c r="G51" s="164"/>
      <c r="H51" s="158"/>
      <c r="I51" s="164"/>
      <c r="J51" s="158"/>
      <c r="K51" s="164"/>
      <c r="L51" s="158"/>
      <c r="M51" s="24"/>
    </row>
    <row r="52" spans="1:13" ht="15">
      <c r="A52" s="193"/>
      <c r="B52" s="59" t="s">
        <v>43</v>
      </c>
      <c r="C52" s="43" t="s">
        <v>10</v>
      </c>
      <c r="D52" s="43">
        <v>1.45</v>
      </c>
      <c r="E52" s="175">
        <f>D52*E45</f>
        <v>8.12</v>
      </c>
      <c r="F52" s="158"/>
      <c r="G52" s="164"/>
      <c r="H52" s="158"/>
      <c r="I52" s="164"/>
      <c r="J52" s="158"/>
      <c r="K52" s="164"/>
      <c r="L52" s="175"/>
      <c r="M52" s="24"/>
    </row>
    <row r="53" spans="1:13" ht="27">
      <c r="A53" s="192">
        <v>9</v>
      </c>
      <c r="B53" s="50" t="s">
        <v>101</v>
      </c>
      <c r="C53" s="178" t="s">
        <v>22</v>
      </c>
      <c r="D53" s="107"/>
      <c r="E53" s="177">
        <v>104.5</v>
      </c>
      <c r="F53" s="161"/>
      <c r="G53" s="160"/>
      <c r="H53" s="161"/>
      <c r="I53" s="160"/>
      <c r="J53" s="161"/>
      <c r="K53" s="160"/>
      <c r="L53" s="163"/>
      <c r="M53" s="24"/>
    </row>
    <row r="54" spans="1:13" ht="15">
      <c r="A54" s="193"/>
      <c r="B54" s="58" t="s">
        <v>23</v>
      </c>
      <c r="C54" s="85" t="s">
        <v>11</v>
      </c>
      <c r="D54" s="46">
        <v>0.15</v>
      </c>
      <c r="E54" s="158">
        <f>D54*E53</f>
        <v>15.674999999999999</v>
      </c>
      <c r="F54" s="164"/>
      <c r="G54" s="158"/>
      <c r="H54" s="164"/>
      <c r="I54" s="158"/>
      <c r="J54" s="164"/>
      <c r="K54" s="158"/>
      <c r="L54" s="165"/>
      <c r="M54" s="24"/>
    </row>
    <row r="55" spans="1:13" ht="15">
      <c r="A55" s="193"/>
      <c r="B55" s="58" t="s">
        <v>24</v>
      </c>
      <c r="C55" s="85" t="s">
        <v>9</v>
      </c>
      <c r="D55" s="46">
        <v>0.02</v>
      </c>
      <c r="E55" s="158">
        <f>D55*E53</f>
        <v>2.09</v>
      </c>
      <c r="F55" s="164"/>
      <c r="G55" s="158"/>
      <c r="H55" s="156"/>
      <c r="I55" s="158"/>
      <c r="J55" s="164"/>
      <c r="K55" s="158"/>
      <c r="L55" s="165"/>
      <c r="M55" s="24"/>
    </row>
    <row r="56" spans="1:13" ht="15">
      <c r="A56" s="193"/>
      <c r="B56" s="58" t="s">
        <v>25</v>
      </c>
      <c r="C56" s="85" t="s">
        <v>9</v>
      </c>
      <c r="D56" s="46">
        <v>0.03</v>
      </c>
      <c r="E56" s="158">
        <f>D56*E53</f>
        <v>3.135</v>
      </c>
      <c r="F56" s="164"/>
      <c r="G56" s="158"/>
      <c r="H56" s="164"/>
      <c r="I56" s="158"/>
      <c r="J56" s="164"/>
      <c r="K56" s="158"/>
      <c r="L56" s="165"/>
      <c r="M56" s="24"/>
    </row>
    <row r="57" spans="1:13" ht="15">
      <c r="A57" s="193"/>
      <c r="B57" s="58" t="s">
        <v>26</v>
      </c>
      <c r="C57" s="85" t="s">
        <v>22</v>
      </c>
      <c r="D57" s="46">
        <v>0.01</v>
      </c>
      <c r="E57" s="158">
        <f>D57*E53</f>
        <v>1.045</v>
      </c>
      <c r="F57" s="164"/>
      <c r="G57" s="158"/>
      <c r="H57" s="164"/>
      <c r="I57" s="158"/>
      <c r="J57" s="156"/>
      <c r="K57" s="158"/>
      <c r="L57" s="165"/>
      <c r="M57" s="24"/>
    </row>
    <row r="58" spans="1:13" ht="15">
      <c r="A58" s="193"/>
      <c r="B58" s="58" t="s">
        <v>102</v>
      </c>
      <c r="C58" s="85"/>
      <c r="D58" s="46">
        <v>1.26</v>
      </c>
      <c r="E58" s="158">
        <f>D58*E53</f>
        <v>131.67</v>
      </c>
      <c r="F58" s="164"/>
      <c r="G58" s="158"/>
      <c r="H58" s="164"/>
      <c r="I58" s="158"/>
      <c r="J58" s="164"/>
      <c r="K58" s="158"/>
      <c r="L58" s="165"/>
      <c r="M58" s="24"/>
    </row>
    <row r="59" spans="1:13" ht="15">
      <c r="A59" s="212"/>
      <c r="B59" s="101" t="s">
        <v>65</v>
      </c>
      <c r="C59" s="46" t="s">
        <v>10</v>
      </c>
      <c r="D59" s="172">
        <v>0.07</v>
      </c>
      <c r="E59" s="164">
        <f>D59*E53</f>
        <v>7.315</v>
      </c>
      <c r="F59" s="158"/>
      <c r="G59" s="164"/>
      <c r="H59" s="156"/>
      <c r="I59" s="158"/>
      <c r="J59" s="164"/>
      <c r="K59" s="158"/>
      <c r="L59" s="165"/>
      <c r="M59" s="24"/>
    </row>
    <row r="60" spans="1:13" ht="15">
      <c r="A60" s="103"/>
      <c r="B60" s="105" t="s">
        <v>30</v>
      </c>
      <c r="C60" s="179"/>
      <c r="D60" s="179"/>
      <c r="E60" s="180"/>
      <c r="F60" s="180"/>
      <c r="G60" s="180"/>
      <c r="H60" s="180"/>
      <c r="I60" s="180"/>
      <c r="J60" s="181"/>
      <c r="K60" s="180"/>
      <c r="L60" s="180"/>
      <c r="M60" s="24"/>
    </row>
    <row r="61" spans="1:13" ht="66.75">
      <c r="A61" s="192">
        <v>10</v>
      </c>
      <c r="B61" s="50" t="s">
        <v>99</v>
      </c>
      <c r="C61" s="107" t="s">
        <v>40</v>
      </c>
      <c r="D61" s="29"/>
      <c r="E61" s="154">
        <v>0.55</v>
      </c>
      <c r="F61" s="160"/>
      <c r="G61" s="161"/>
      <c r="H61" s="160"/>
      <c r="I61" s="161"/>
      <c r="J61" s="160"/>
      <c r="K61" s="161"/>
      <c r="L61" s="160"/>
      <c r="M61" s="24"/>
    </row>
    <row r="62" spans="1:13" ht="15">
      <c r="A62" s="193"/>
      <c r="B62" s="58" t="s">
        <v>31</v>
      </c>
      <c r="C62" s="46" t="s">
        <v>11</v>
      </c>
      <c r="D62" s="43">
        <v>3.25</v>
      </c>
      <c r="E62" s="164">
        <f>D62*E61</f>
        <v>1.7875</v>
      </c>
      <c r="F62" s="158"/>
      <c r="G62" s="164"/>
      <c r="H62" s="158"/>
      <c r="I62" s="164"/>
      <c r="J62" s="158"/>
      <c r="K62" s="164"/>
      <c r="L62" s="158"/>
      <c r="M62" s="24"/>
    </row>
    <row r="63" spans="1:13" ht="15">
      <c r="A63" s="193"/>
      <c r="B63" s="58" t="s">
        <v>39</v>
      </c>
      <c r="C63" s="46" t="s">
        <v>9</v>
      </c>
      <c r="D63" s="43">
        <v>0.88</v>
      </c>
      <c r="E63" s="164">
        <f>D63*E61</f>
        <v>0.48400000000000004</v>
      </c>
      <c r="F63" s="158"/>
      <c r="G63" s="164"/>
      <c r="H63" s="158"/>
      <c r="I63" s="164"/>
      <c r="J63" s="158"/>
      <c r="K63" s="164"/>
      <c r="L63" s="158"/>
      <c r="M63" s="24"/>
    </row>
    <row r="64" spans="1:13" ht="15">
      <c r="A64" s="193"/>
      <c r="B64" s="58" t="s">
        <v>45</v>
      </c>
      <c r="C64" s="46" t="s">
        <v>10</v>
      </c>
      <c r="D64" s="43">
        <v>3.25</v>
      </c>
      <c r="E64" s="164">
        <f>D64*E61</f>
        <v>1.7875</v>
      </c>
      <c r="F64" s="158"/>
      <c r="G64" s="164"/>
      <c r="H64" s="158"/>
      <c r="I64" s="164"/>
      <c r="J64" s="158"/>
      <c r="K64" s="164"/>
      <c r="L64" s="158"/>
      <c r="M64" s="24"/>
    </row>
    <row r="65" spans="1:13" ht="15">
      <c r="A65" s="193"/>
      <c r="B65" s="58" t="s">
        <v>46</v>
      </c>
      <c r="C65" s="46" t="s">
        <v>41</v>
      </c>
      <c r="D65" s="43">
        <v>42</v>
      </c>
      <c r="E65" s="164">
        <f>D65*E61</f>
        <v>23.1</v>
      </c>
      <c r="F65" s="158"/>
      <c r="G65" s="164"/>
      <c r="H65" s="158"/>
      <c r="I65" s="164"/>
      <c r="J65" s="158"/>
      <c r="K65" s="164"/>
      <c r="L65" s="158"/>
      <c r="M65" s="24"/>
    </row>
    <row r="66" spans="1:13" ht="27">
      <c r="A66" s="201">
        <v>11</v>
      </c>
      <c r="B66" s="67" t="s">
        <v>74</v>
      </c>
      <c r="C66" s="110" t="s">
        <v>47</v>
      </c>
      <c r="D66" s="107"/>
      <c r="E66" s="177">
        <v>0.02</v>
      </c>
      <c r="F66" s="161"/>
      <c r="G66" s="160"/>
      <c r="H66" s="161"/>
      <c r="I66" s="160"/>
      <c r="J66" s="161"/>
      <c r="K66" s="160"/>
      <c r="L66" s="163"/>
      <c r="M66" s="24"/>
    </row>
    <row r="67" spans="1:13" ht="15">
      <c r="A67" s="202"/>
      <c r="B67" s="59" t="s">
        <v>31</v>
      </c>
      <c r="C67" s="43" t="s">
        <v>11</v>
      </c>
      <c r="D67" s="46">
        <v>392</v>
      </c>
      <c r="E67" s="158">
        <f>D67*E66</f>
        <v>7.84</v>
      </c>
      <c r="F67" s="164"/>
      <c r="G67" s="158"/>
      <c r="H67" s="164"/>
      <c r="I67" s="158"/>
      <c r="J67" s="164"/>
      <c r="K67" s="158"/>
      <c r="L67" s="165"/>
      <c r="M67" s="24"/>
    </row>
    <row r="68" spans="1:13" ht="15">
      <c r="A68" s="202"/>
      <c r="B68" s="59" t="s">
        <v>32</v>
      </c>
      <c r="C68" s="43" t="s">
        <v>10</v>
      </c>
      <c r="D68" s="46">
        <v>15</v>
      </c>
      <c r="E68" s="158">
        <f>D68*E66</f>
        <v>0.3</v>
      </c>
      <c r="F68" s="164"/>
      <c r="G68" s="158"/>
      <c r="H68" s="164"/>
      <c r="I68" s="158"/>
      <c r="J68" s="164"/>
      <c r="K68" s="158"/>
      <c r="L68" s="165"/>
      <c r="M68" s="24"/>
    </row>
    <row r="69" spans="1:13" ht="15">
      <c r="A69" s="202"/>
      <c r="B69" s="59" t="s">
        <v>33</v>
      </c>
      <c r="C69" s="43" t="s">
        <v>9</v>
      </c>
      <c r="D69" s="46">
        <v>39.2</v>
      </c>
      <c r="E69" s="158">
        <f>D69*E66</f>
        <v>0.784</v>
      </c>
      <c r="F69" s="164"/>
      <c r="G69" s="158"/>
      <c r="H69" s="164"/>
      <c r="I69" s="158"/>
      <c r="J69" s="164"/>
      <c r="K69" s="158"/>
      <c r="L69" s="165"/>
      <c r="M69" s="24"/>
    </row>
    <row r="70" spans="1:13" ht="14.25">
      <c r="A70" s="202"/>
      <c r="B70" s="111" t="s">
        <v>48</v>
      </c>
      <c r="C70" s="43" t="s">
        <v>22</v>
      </c>
      <c r="D70" s="46">
        <v>24.5</v>
      </c>
      <c r="E70" s="158">
        <f>D70*E66</f>
        <v>0.49</v>
      </c>
      <c r="F70" s="164"/>
      <c r="G70" s="158"/>
      <c r="H70" s="164"/>
      <c r="I70" s="158"/>
      <c r="J70" s="164"/>
      <c r="K70" s="158"/>
      <c r="L70" s="165"/>
      <c r="M70" s="24"/>
    </row>
    <row r="71" spans="1:13" ht="15">
      <c r="A71" s="202"/>
      <c r="B71" s="59" t="s">
        <v>34</v>
      </c>
      <c r="C71" s="43" t="s">
        <v>49</v>
      </c>
      <c r="D71" s="46">
        <v>100</v>
      </c>
      <c r="E71" s="158">
        <f>D71*E66</f>
        <v>2</v>
      </c>
      <c r="F71" s="164"/>
      <c r="G71" s="158"/>
      <c r="H71" s="164"/>
      <c r="I71" s="158"/>
      <c r="J71" s="164"/>
      <c r="K71" s="158"/>
      <c r="L71" s="165"/>
      <c r="M71" s="24"/>
    </row>
    <row r="72" spans="1:13" ht="15">
      <c r="A72" s="202"/>
      <c r="B72" s="59" t="s">
        <v>103</v>
      </c>
      <c r="C72" s="43" t="s">
        <v>20</v>
      </c>
      <c r="D72" s="46">
        <v>1.88</v>
      </c>
      <c r="E72" s="158">
        <f>D72*E66</f>
        <v>0.0376</v>
      </c>
      <c r="F72" s="164"/>
      <c r="G72" s="158"/>
      <c r="H72" s="158"/>
      <c r="I72" s="158"/>
      <c r="J72" s="164"/>
      <c r="K72" s="158"/>
      <c r="L72" s="165"/>
      <c r="M72" s="24"/>
    </row>
    <row r="73" spans="1:13" ht="15">
      <c r="A73" s="202"/>
      <c r="B73" s="59" t="s">
        <v>50</v>
      </c>
      <c r="C73" s="43" t="s">
        <v>42</v>
      </c>
      <c r="D73" s="46">
        <v>68.4</v>
      </c>
      <c r="E73" s="158">
        <f>D73*E66</f>
        <v>1.368</v>
      </c>
      <c r="F73" s="164"/>
      <c r="G73" s="158"/>
      <c r="H73" s="158"/>
      <c r="I73" s="158"/>
      <c r="J73" s="164"/>
      <c r="K73" s="158"/>
      <c r="L73" s="165"/>
      <c r="M73" s="24"/>
    </row>
    <row r="74" spans="1:13" ht="15">
      <c r="A74" s="203"/>
      <c r="B74" s="113" t="s">
        <v>35</v>
      </c>
      <c r="C74" s="121" t="s">
        <v>10</v>
      </c>
      <c r="D74" s="182">
        <v>28.3</v>
      </c>
      <c r="E74" s="175">
        <f>D74*E66</f>
        <v>0.5660000000000001</v>
      </c>
      <c r="F74" s="183"/>
      <c r="G74" s="175"/>
      <c r="H74" s="183"/>
      <c r="I74" s="175"/>
      <c r="J74" s="183"/>
      <c r="K74" s="175"/>
      <c r="L74" s="184"/>
      <c r="M74" s="24"/>
    </row>
    <row r="75" spans="1:13" ht="15">
      <c r="A75" s="103"/>
      <c r="B75" s="190" t="s">
        <v>5</v>
      </c>
      <c r="C75" s="16"/>
      <c r="D75" s="16"/>
      <c r="E75" s="17"/>
      <c r="F75" s="17"/>
      <c r="G75" s="17"/>
      <c r="H75" s="17"/>
      <c r="I75" s="17"/>
      <c r="J75" s="117"/>
      <c r="K75" s="117"/>
      <c r="L75" s="117"/>
      <c r="M75" s="24"/>
    </row>
    <row r="76" spans="1:13" ht="15">
      <c r="A76" s="18"/>
      <c r="B76" s="152" t="s">
        <v>122</v>
      </c>
      <c r="C76" s="19"/>
      <c r="D76" s="19"/>
      <c r="E76" s="20"/>
      <c r="F76" s="20"/>
      <c r="G76" s="20"/>
      <c r="H76" s="20"/>
      <c r="I76" s="20"/>
      <c r="J76" s="118"/>
      <c r="K76" s="118"/>
      <c r="L76" s="118"/>
      <c r="M76" s="24"/>
    </row>
    <row r="77" spans="1:12" ht="15">
      <c r="A77" s="21"/>
      <c r="B77" s="151" t="s">
        <v>5</v>
      </c>
      <c r="C77" s="12"/>
      <c r="D77" s="12"/>
      <c r="E77" s="22"/>
      <c r="F77" s="22"/>
      <c r="G77" s="22"/>
      <c r="H77" s="22"/>
      <c r="I77" s="22"/>
      <c r="J77" s="119"/>
      <c r="K77" s="119"/>
      <c r="L77" s="119"/>
    </row>
    <row r="78" spans="1:12" ht="15">
      <c r="A78" s="18"/>
      <c r="B78" s="152" t="s">
        <v>123</v>
      </c>
      <c r="C78" s="19"/>
      <c r="D78" s="19"/>
      <c r="E78" s="20"/>
      <c r="F78" s="20"/>
      <c r="G78" s="20"/>
      <c r="H78" s="20"/>
      <c r="I78" s="20"/>
      <c r="J78" s="118"/>
      <c r="K78" s="118"/>
      <c r="L78" s="118"/>
    </row>
    <row r="79" spans="1:12" ht="15">
      <c r="A79" s="21"/>
      <c r="B79" s="151" t="s">
        <v>5</v>
      </c>
      <c r="C79" s="12"/>
      <c r="D79" s="12"/>
      <c r="E79" s="22"/>
      <c r="F79" s="22"/>
      <c r="G79" s="22"/>
      <c r="H79" s="22"/>
      <c r="I79" s="22"/>
      <c r="J79" s="119"/>
      <c r="K79" s="119"/>
      <c r="L79" s="119"/>
    </row>
    <row r="80" spans="1:12" ht="15">
      <c r="A80" s="18"/>
      <c r="B80" s="152" t="s">
        <v>124</v>
      </c>
      <c r="C80" s="19"/>
      <c r="D80" s="19"/>
      <c r="E80" s="20"/>
      <c r="F80" s="20"/>
      <c r="G80" s="20"/>
      <c r="H80" s="20"/>
      <c r="I80" s="20"/>
      <c r="J80" s="118"/>
      <c r="K80" s="118"/>
      <c r="L80" s="118"/>
    </row>
    <row r="81" spans="1:12" ht="15">
      <c r="A81" s="21"/>
      <c r="B81" s="151" t="s">
        <v>5</v>
      </c>
      <c r="C81" s="12"/>
      <c r="D81" s="12"/>
      <c r="E81" s="22"/>
      <c r="F81" s="22"/>
      <c r="G81" s="22"/>
      <c r="H81" s="22"/>
      <c r="I81" s="22"/>
      <c r="J81" s="119"/>
      <c r="K81" s="119"/>
      <c r="L81" s="119"/>
    </row>
    <row r="82" spans="1:12" ht="15">
      <c r="A82" s="18"/>
      <c r="B82" s="152" t="s">
        <v>125</v>
      </c>
      <c r="C82" s="19"/>
      <c r="D82" s="19"/>
      <c r="E82" s="20"/>
      <c r="F82" s="20"/>
      <c r="G82" s="20"/>
      <c r="H82" s="20"/>
      <c r="I82" s="20"/>
      <c r="J82" s="118"/>
      <c r="K82" s="118"/>
      <c r="L82" s="118"/>
    </row>
    <row r="83" spans="1:12" ht="15">
      <c r="A83" s="21"/>
      <c r="B83" s="151" t="s">
        <v>5</v>
      </c>
      <c r="C83" s="12"/>
      <c r="D83" s="12"/>
      <c r="E83" s="22"/>
      <c r="F83" s="22"/>
      <c r="G83" s="22"/>
      <c r="H83" s="22"/>
      <c r="I83" s="22"/>
      <c r="J83" s="119"/>
      <c r="K83" s="119"/>
      <c r="L83" s="120"/>
    </row>
    <row r="84" spans="1:12" ht="15">
      <c r="A84" s="18"/>
      <c r="B84" s="152" t="s">
        <v>56</v>
      </c>
      <c r="C84" s="19"/>
      <c r="D84" s="19"/>
      <c r="E84" s="20"/>
      <c r="F84" s="20"/>
      <c r="G84" s="20"/>
      <c r="H84" s="20"/>
      <c r="I84" s="20"/>
      <c r="J84" s="118"/>
      <c r="K84" s="118"/>
      <c r="L84" s="118"/>
    </row>
    <row r="85" spans="1:12" ht="15">
      <c r="A85" s="21"/>
      <c r="B85" s="151" t="s">
        <v>5</v>
      </c>
      <c r="C85" s="12"/>
      <c r="D85" s="12"/>
      <c r="E85" s="22"/>
      <c r="F85" s="22"/>
      <c r="G85" s="22"/>
      <c r="H85" s="22"/>
      <c r="I85" s="22"/>
      <c r="J85" s="119"/>
      <c r="K85" s="119"/>
      <c r="L85" s="120"/>
    </row>
    <row r="86" spans="1:12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91" ht="14.25">
      <c r="L91" s="191"/>
    </row>
  </sheetData>
  <sheetProtection/>
  <mergeCells count="20">
    <mergeCell ref="A2:L2"/>
    <mergeCell ref="A3:L3"/>
    <mergeCell ref="A4:A5"/>
    <mergeCell ref="B4:B5"/>
    <mergeCell ref="C4:C5"/>
    <mergeCell ref="D4:E4"/>
    <mergeCell ref="F4:G4"/>
    <mergeCell ref="L4:L5"/>
    <mergeCell ref="A66:A74"/>
    <mergeCell ref="J4:K4"/>
    <mergeCell ref="A34:A41"/>
    <mergeCell ref="A9:A19"/>
    <mergeCell ref="A20:A27"/>
    <mergeCell ref="A28:A31"/>
    <mergeCell ref="A32:A33"/>
    <mergeCell ref="H4:I4"/>
    <mergeCell ref="A42:A44"/>
    <mergeCell ref="A45:A52"/>
    <mergeCell ref="A53:A59"/>
    <mergeCell ref="A61:A65"/>
  </mergeCells>
  <printOptions/>
  <pageMargins left="0.36" right="0.35433070866141736" top="0.52" bottom="0.5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2014-04-04T12:21:32Z</cp:lastPrinted>
  <dcterms:created xsi:type="dcterms:W3CDTF">2009-06-03T09:48:40Z</dcterms:created>
  <dcterms:modified xsi:type="dcterms:W3CDTF">2014-04-23T13:50:27Z</dcterms:modified>
  <cp:category/>
  <cp:version/>
  <cp:contentType/>
  <cp:contentStatus/>
</cp:coreProperties>
</file>