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5040" activeTab="0"/>
  </bookViews>
  <sheets>
    <sheet name="Sheet1" sheetId="1" r:id="rId1"/>
    <sheet name="Sheet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<sst xmlns="http://schemas.openxmlformats.org/spreadsheetml/2006/main" count="323" uniqueCount="71">
  <si>
    <t>lari</t>
  </si>
  <si>
    <t>ganz.
erT.</t>
  </si>
  <si>
    <t>raod.</t>
  </si>
  <si>
    <t>sul</t>
  </si>
  <si>
    <t>kub.m</t>
  </si>
  <si>
    <t>grZ.m</t>
  </si>
  <si>
    <t>sul:</t>
  </si>
  <si>
    <t>Rirebuleba</t>
  </si>
  <si>
    <t>saxarjTaRricxvo Rirebuleba:</t>
  </si>
  <si>
    <t>Sromis</t>
  </si>
  <si>
    <t>masalis</t>
  </si>
  <si>
    <t>meqanizmis</t>
  </si>
  <si>
    <t>erT</t>
  </si>
  <si>
    <t>##</t>
  </si>
  <si>
    <t>samuSaoebis da masalebis
 dasaxeleba</t>
  </si>
  <si>
    <t>sabazro</t>
  </si>
  <si>
    <t>_fasonuri nawilebi</t>
  </si>
  <si>
    <t>komp.</t>
  </si>
  <si>
    <t>normat 
##</t>
  </si>
  <si>
    <t>masala da xelfasi:</t>
  </si>
  <si>
    <t xml:space="preserve">                       jami:</t>
  </si>
  <si>
    <t>srf-2.2.1</t>
  </si>
  <si>
    <t>cali</t>
  </si>
  <si>
    <t xml:space="preserve">wylis mricxvelis montaJi </t>
  </si>
  <si>
    <t>_wylis mricxveli</t>
  </si>
  <si>
    <t xml:space="preserve">gruntis damuSaveba xeliT </t>
  </si>
  <si>
    <t xml:space="preserve">_mricxvelis Wa plastmasis </t>
  </si>
  <si>
    <t>miwaTxrilis mowyoba milsadenis mosawyobad</t>
  </si>
  <si>
    <t>qviSis safenis mowyoba</t>
  </si>
  <si>
    <t>srf-4.1.129</t>
  </si>
  <si>
    <t>_qviSa, Savi</t>
  </si>
  <si>
    <t>wylis magistralis montaJi plastmasis miliT.</t>
  </si>
  <si>
    <t>srf-2.2..82</t>
  </si>
  <si>
    <t xml:space="preserve"> gruntis ukumiyra</t>
  </si>
  <si>
    <t>zedmeti gruntis gatana</t>
  </si>
  <si>
    <t xml:space="preserve">gruntis ukumiyra </t>
  </si>
  <si>
    <t xml:space="preserve">betonis safaris mongreva  xeliT </t>
  </si>
  <si>
    <t>betonis safaris aRdgena</t>
  </si>
  <si>
    <t>srf-4.1.130</t>
  </si>
  <si>
    <t xml:space="preserve">_ betoni m200  </t>
  </si>
  <si>
    <t xml:space="preserve">II. quCa #2 -s Cixebi  </t>
  </si>
  <si>
    <t>V. quCa #6  wylis magistrali</t>
  </si>
  <si>
    <t>VI. quCa #7  wylis magistrali</t>
  </si>
  <si>
    <t xml:space="preserve">VII. quCa #8 -is Cixebi  </t>
  </si>
  <si>
    <t>rk.betonis Webis montaJi</t>
  </si>
  <si>
    <t>rk.betonis Webis saxuravebis montaJi</t>
  </si>
  <si>
    <t>_rk.betonis Wis saxuravebi</t>
  </si>
  <si>
    <t>IV.  quCa #4  wylis magistrali</t>
  </si>
  <si>
    <t>VIII. mricxvelebis montaJi</t>
  </si>
  <si>
    <t>I. quCa #1 (skola) meore mxaris wylis magistrali, CixebiT</t>
  </si>
  <si>
    <t>_ fasonuri nawilebi</t>
  </si>
  <si>
    <t>III. quCa # 3-is meore mxaris wylis magistrali, CixebiT</t>
  </si>
  <si>
    <t>arsebuli saerTo sargeblobis onkanebis demontaJi</t>
  </si>
  <si>
    <r>
      <t xml:space="preserve">  mcxeTis municipalitetis sof. Zvel qandaSi, sasmeli wylis sistemis mowyobis da gamricxvelianebis  samuSaoebis                                                                                                                                                                                                           
</t>
    </r>
    <r>
      <rPr>
        <sz val="9"/>
        <rFont val="AcadNusx"/>
        <family val="0"/>
      </rPr>
      <t>xarjTaRricxva</t>
    </r>
    <r>
      <rPr>
        <sz val="11"/>
        <rFont val="AcadNusx"/>
        <family val="0"/>
      </rPr>
      <t xml:space="preserve"> </t>
    </r>
  </si>
  <si>
    <t>_ mili plastmasis d=40X3.0 mm 
  Savi  PN10</t>
  </si>
  <si>
    <t>_ mili plastmasis d=25X2.2 mm 
  Savi  PN10</t>
  </si>
  <si>
    <t xml:space="preserve">_ urduli d=40 mm </t>
  </si>
  <si>
    <t xml:space="preserve">_ ventili d=32 mm </t>
  </si>
  <si>
    <t>_rk.betonis Wa d=100, h=60</t>
  </si>
  <si>
    <t>_ mili plastmasis d=32X2,0 mm 
  Savi  PN10</t>
  </si>
  <si>
    <t xml:space="preserve">_urduli d=40 mm </t>
  </si>
  <si>
    <t>_mili plastmasis d=25X2.2 mm 
  Savi  PN10</t>
  </si>
  <si>
    <t xml:space="preserve">_ventili d=32 mm </t>
  </si>
  <si>
    <t xml:space="preserve">_mili plastmasis, (TeTri) d=20 </t>
  </si>
  <si>
    <t xml:space="preserve">1. satransporto xarjebi                         </t>
  </si>
  <si>
    <t xml:space="preserve">2. zednadebi xarjebi                         </t>
  </si>
  <si>
    <t xml:space="preserve">3. gegmiuri dagroveba                               </t>
  </si>
  <si>
    <t xml:space="preserve">4. gauTvaliswinebuli xarjebi                             </t>
  </si>
  <si>
    <t>6. Sesrulebuli samuSaos eqspertiza</t>
  </si>
  <si>
    <t>8. d R g</t>
  </si>
  <si>
    <t>7. proeqtis zedamxedveloba                               782 lari</t>
  </si>
</sst>
</file>

<file path=xl/styles.xml><?xml version="1.0" encoding="utf-8"?>
<styleSheet xmlns="http://schemas.openxmlformats.org/spreadsheetml/2006/main">
  <numFmts count="31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cadNusx"/>
      <family val="0"/>
    </font>
    <font>
      <sz val="16"/>
      <name val="Arial"/>
      <family val="2"/>
    </font>
    <font>
      <sz val="9"/>
      <name val="AcadNusx"/>
      <family val="0"/>
    </font>
    <font>
      <sz val="14"/>
      <name val="AcadNusx"/>
      <family val="0"/>
    </font>
    <font>
      <b/>
      <sz val="11"/>
      <name val="AcadNusx"/>
      <family val="0"/>
    </font>
    <font>
      <sz val="11"/>
      <color indexed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11" fillId="33" borderId="11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left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/>
    </xf>
    <xf numFmtId="1" fontId="11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2" fontId="2" fillId="33" borderId="11" xfId="0" applyNumberFormat="1" applyFont="1" applyFill="1" applyBorder="1" applyAlignment="1">
      <alignment vertical="center"/>
    </xf>
    <xf numFmtId="2" fontId="2" fillId="0" borderId="14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left" vertical="center" wrapText="1"/>
    </xf>
    <xf numFmtId="1" fontId="2" fillId="33" borderId="0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/>
    </xf>
    <xf numFmtId="2" fontId="11" fillId="33" borderId="12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10" fillId="34" borderId="13" xfId="0" applyNumberFormat="1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80" fontId="2" fillId="33" borderId="12" xfId="0" applyNumberFormat="1" applyFont="1" applyFill="1" applyBorder="1" applyAlignment="1">
      <alignment horizontal="center" vertical="center"/>
    </xf>
    <xf numFmtId="180" fontId="2" fillId="33" borderId="11" xfId="0" applyNumberFormat="1" applyFont="1" applyFill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1" fontId="10" fillId="34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3" fillId="34" borderId="0" xfId="0" applyNumberFormat="1" applyFont="1" applyFill="1" applyBorder="1" applyAlignment="1">
      <alignment vertical="center"/>
    </xf>
    <xf numFmtId="1" fontId="2" fillId="33" borderId="17" xfId="0" applyNumberFormat="1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1" fontId="2" fillId="33" borderId="21" xfId="0" applyNumberFormat="1" applyFont="1" applyFill="1" applyBorder="1" applyAlignment="1">
      <alignment horizontal="center" vertical="center"/>
    </xf>
    <xf numFmtId="1" fontId="2" fillId="33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" fontId="2" fillId="33" borderId="23" xfId="0" applyNumberFormat="1" applyFont="1" applyFill="1" applyBorder="1" applyAlignment="1">
      <alignment horizontal="center" vertical="center" wrapText="1"/>
    </xf>
    <xf numFmtId="1" fontId="2" fillId="33" borderId="24" xfId="0" applyNumberFormat="1" applyFont="1" applyFill="1" applyBorder="1" applyAlignment="1">
      <alignment horizontal="center" vertical="center" wrapText="1"/>
    </xf>
    <xf numFmtId="1" fontId="2" fillId="33" borderId="25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6"/>
  <sheetViews>
    <sheetView tabSelected="1" zoomScalePageLayoutView="0" workbookViewId="0" topLeftCell="A59">
      <selection activeCell="A129" sqref="A129:F129"/>
    </sheetView>
  </sheetViews>
  <sheetFormatPr defaultColWidth="9.140625" defaultRowHeight="12.75"/>
  <cols>
    <col min="1" max="1" width="5.57421875" style="0" customWidth="1"/>
    <col min="2" max="2" width="9.7109375" style="0" customWidth="1"/>
    <col min="3" max="3" width="34.421875" style="0" customWidth="1"/>
    <col min="4" max="4" width="7.7109375" style="0" customWidth="1"/>
    <col min="5" max="5" width="10.7109375" style="0" bestFit="1" customWidth="1"/>
    <col min="6" max="6" width="8.00390625" style="0" customWidth="1"/>
    <col min="7" max="7" width="10.8515625" style="0" customWidth="1"/>
    <col min="8" max="8" width="7.7109375" style="0" customWidth="1"/>
    <col min="9" max="9" width="11.8515625" style="0" customWidth="1"/>
    <col min="10" max="10" width="7.28125" style="0" customWidth="1"/>
    <col min="11" max="11" width="10.00390625" style="0" customWidth="1"/>
    <col min="15" max="15" width="11.57421875" style="0" bestFit="1" customWidth="1"/>
  </cols>
  <sheetData>
    <row r="1" spans="1:12" ht="39.75" customHeight="1">
      <c r="A1" s="95" t="s">
        <v>53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34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9.5" customHeight="1">
      <c r="A3" s="96" t="s">
        <v>8</v>
      </c>
      <c r="B3" s="96"/>
      <c r="C3" s="96"/>
      <c r="D3" s="96"/>
      <c r="E3" s="96"/>
      <c r="F3" s="96"/>
      <c r="G3" s="96"/>
      <c r="H3" s="96"/>
      <c r="I3" s="96"/>
      <c r="J3" s="96"/>
      <c r="K3" s="10">
        <f>L132</f>
        <v>0</v>
      </c>
      <c r="L3" s="11" t="s">
        <v>0</v>
      </c>
    </row>
    <row r="4" spans="1:12" ht="19.5" customHeight="1">
      <c r="A4" s="97" t="s">
        <v>13</v>
      </c>
      <c r="B4" s="99" t="s">
        <v>18</v>
      </c>
      <c r="C4" s="100" t="s">
        <v>14</v>
      </c>
      <c r="D4" s="99" t="s">
        <v>1</v>
      </c>
      <c r="E4" s="105" t="s">
        <v>2</v>
      </c>
      <c r="F4" s="99" t="s">
        <v>7</v>
      </c>
      <c r="G4" s="99"/>
      <c r="H4" s="99"/>
      <c r="I4" s="99"/>
      <c r="J4" s="99"/>
      <c r="K4" s="99"/>
      <c r="L4" s="102" t="s">
        <v>3</v>
      </c>
    </row>
    <row r="5" spans="1:12" ht="19.5" customHeight="1">
      <c r="A5" s="97"/>
      <c r="B5" s="97"/>
      <c r="C5" s="100"/>
      <c r="D5" s="99"/>
      <c r="E5" s="105"/>
      <c r="F5" s="102" t="s">
        <v>9</v>
      </c>
      <c r="G5" s="102"/>
      <c r="H5" s="97" t="s">
        <v>10</v>
      </c>
      <c r="I5" s="97"/>
      <c r="J5" s="97" t="s">
        <v>11</v>
      </c>
      <c r="K5" s="97"/>
      <c r="L5" s="102"/>
    </row>
    <row r="6" spans="1:12" ht="19.5" customHeight="1" thickBot="1">
      <c r="A6" s="98"/>
      <c r="B6" s="98"/>
      <c r="C6" s="101"/>
      <c r="D6" s="104"/>
      <c r="E6" s="106"/>
      <c r="F6" s="13" t="s">
        <v>12</v>
      </c>
      <c r="G6" s="13" t="s">
        <v>3</v>
      </c>
      <c r="H6" s="13" t="s">
        <v>12</v>
      </c>
      <c r="I6" s="13" t="s">
        <v>3</v>
      </c>
      <c r="J6" s="13" t="s">
        <v>12</v>
      </c>
      <c r="K6" s="13" t="s">
        <v>3</v>
      </c>
      <c r="L6" s="103"/>
    </row>
    <row r="7" spans="1:12" ht="39.75" customHeight="1">
      <c r="A7" s="122" t="s">
        <v>49</v>
      </c>
      <c r="B7" s="123"/>
      <c r="C7" s="123"/>
      <c r="D7" s="123"/>
      <c r="E7" s="123"/>
      <c r="F7" s="123"/>
      <c r="G7" s="14"/>
      <c r="H7" s="14"/>
      <c r="I7" s="14"/>
      <c r="J7" s="14"/>
      <c r="K7" s="14"/>
      <c r="L7" s="15"/>
    </row>
    <row r="8" spans="1:12" ht="31.5" customHeight="1">
      <c r="A8" s="16">
        <v>1</v>
      </c>
      <c r="B8" s="17" t="s">
        <v>15</v>
      </c>
      <c r="C8" s="18" t="s">
        <v>27</v>
      </c>
      <c r="D8" s="19" t="s">
        <v>4</v>
      </c>
      <c r="E8" s="20">
        <f>E13*0.6*0.4</f>
        <v>228</v>
      </c>
      <c r="F8" s="20"/>
      <c r="G8" s="21"/>
      <c r="H8" s="20"/>
      <c r="I8" s="20"/>
      <c r="J8" s="20"/>
      <c r="K8" s="20"/>
      <c r="L8" s="22"/>
    </row>
    <row r="9" spans="1:12" ht="21.75" customHeight="1">
      <c r="A9" s="16">
        <v>2</v>
      </c>
      <c r="B9" s="17" t="s">
        <v>15</v>
      </c>
      <c r="C9" s="23" t="s">
        <v>25</v>
      </c>
      <c r="D9" s="24" t="s">
        <v>4</v>
      </c>
      <c r="E9" s="20">
        <f>E13*0.3*0.1</f>
        <v>28.5</v>
      </c>
      <c r="F9" s="21"/>
      <c r="G9" s="20"/>
      <c r="H9" s="20"/>
      <c r="I9" s="20"/>
      <c r="J9" s="20"/>
      <c r="K9" s="20"/>
      <c r="L9" s="22"/>
    </row>
    <row r="10" spans="1:12" ht="31.5" customHeight="1">
      <c r="A10" s="16">
        <v>3</v>
      </c>
      <c r="B10" s="17" t="s">
        <v>15</v>
      </c>
      <c r="C10" s="23" t="s">
        <v>36</v>
      </c>
      <c r="D10" s="24" t="s">
        <v>4</v>
      </c>
      <c r="E10" s="20">
        <f>90*0.4*0.15</f>
        <v>5.3999999999999995</v>
      </c>
      <c r="F10" s="21"/>
      <c r="G10" s="20"/>
      <c r="H10" s="20"/>
      <c r="I10" s="20"/>
      <c r="J10" s="20"/>
      <c r="K10" s="20"/>
      <c r="L10" s="22"/>
    </row>
    <row r="11" spans="1:12" ht="21.75" customHeight="1">
      <c r="A11" s="16">
        <v>4</v>
      </c>
      <c r="B11" s="17" t="s">
        <v>15</v>
      </c>
      <c r="C11" s="25" t="s">
        <v>28</v>
      </c>
      <c r="D11" s="24" t="s">
        <v>4</v>
      </c>
      <c r="E11" s="20">
        <f>E13*0.4*0.2</f>
        <v>76</v>
      </c>
      <c r="F11" s="20"/>
      <c r="G11" s="21"/>
      <c r="H11" s="20"/>
      <c r="I11" s="20"/>
      <c r="J11" s="20"/>
      <c r="K11" s="20"/>
      <c r="L11" s="22"/>
    </row>
    <row r="12" spans="1:12" ht="21.75" customHeight="1">
      <c r="A12" s="16">
        <v>5</v>
      </c>
      <c r="B12" s="26" t="s">
        <v>29</v>
      </c>
      <c r="C12" s="25" t="s">
        <v>30</v>
      </c>
      <c r="D12" s="24" t="s">
        <v>4</v>
      </c>
      <c r="E12" s="20">
        <f>E11*1.03</f>
        <v>78.28</v>
      </c>
      <c r="F12" s="27"/>
      <c r="G12" s="20"/>
      <c r="H12" s="20"/>
      <c r="I12" s="20"/>
      <c r="J12" s="20"/>
      <c r="K12" s="20"/>
      <c r="L12" s="28"/>
    </row>
    <row r="13" spans="1:12" ht="31.5" customHeight="1">
      <c r="A13" s="85">
        <v>6</v>
      </c>
      <c r="B13" s="17" t="s">
        <v>15</v>
      </c>
      <c r="C13" s="25" t="s">
        <v>31</v>
      </c>
      <c r="D13" s="24" t="s">
        <v>5</v>
      </c>
      <c r="E13" s="20">
        <f>890+60</f>
        <v>950</v>
      </c>
      <c r="F13" s="20"/>
      <c r="G13" s="20"/>
      <c r="H13" s="20"/>
      <c r="I13" s="20"/>
      <c r="J13" s="20"/>
      <c r="K13" s="20"/>
      <c r="L13" s="28"/>
    </row>
    <row r="14" spans="1:12" ht="31.5" customHeight="1">
      <c r="A14" s="85"/>
      <c r="B14" s="29" t="s">
        <v>32</v>
      </c>
      <c r="C14" s="30" t="s">
        <v>54</v>
      </c>
      <c r="D14" s="19" t="s">
        <v>5</v>
      </c>
      <c r="E14" s="20">
        <f>890*1.02</f>
        <v>907.8000000000001</v>
      </c>
      <c r="F14" s="20"/>
      <c r="G14" s="20"/>
      <c r="H14" s="20"/>
      <c r="I14" s="20"/>
      <c r="J14" s="20"/>
      <c r="K14" s="20"/>
      <c r="L14" s="22"/>
    </row>
    <row r="15" spans="1:12" ht="31.5" customHeight="1">
      <c r="A15" s="85"/>
      <c r="B15" s="17" t="s">
        <v>15</v>
      </c>
      <c r="C15" s="30" t="s">
        <v>55</v>
      </c>
      <c r="D15" s="19" t="s">
        <v>5</v>
      </c>
      <c r="E15" s="20">
        <f>60*1.02</f>
        <v>61.2</v>
      </c>
      <c r="F15" s="20"/>
      <c r="G15" s="20"/>
      <c r="H15" s="20"/>
      <c r="I15" s="20"/>
      <c r="J15" s="20"/>
      <c r="K15" s="20"/>
      <c r="L15" s="22"/>
    </row>
    <row r="16" spans="1:12" ht="21.75" customHeight="1">
      <c r="A16" s="85"/>
      <c r="B16" s="17" t="s">
        <v>15</v>
      </c>
      <c r="C16" s="31" t="s">
        <v>50</v>
      </c>
      <c r="D16" s="16" t="s">
        <v>17</v>
      </c>
      <c r="E16" s="20">
        <v>4</v>
      </c>
      <c r="F16" s="20"/>
      <c r="G16" s="20"/>
      <c r="H16" s="20"/>
      <c r="I16" s="20"/>
      <c r="J16" s="32"/>
      <c r="K16" s="33"/>
      <c r="L16" s="34"/>
    </row>
    <row r="17" spans="1:12" ht="21.75" customHeight="1">
      <c r="A17" s="85"/>
      <c r="B17" s="17" t="s">
        <v>15</v>
      </c>
      <c r="C17" s="31" t="s">
        <v>56</v>
      </c>
      <c r="D17" s="16" t="s">
        <v>17</v>
      </c>
      <c r="E17" s="20">
        <v>2</v>
      </c>
      <c r="F17" s="20"/>
      <c r="G17" s="20"/>
      <c r="H17" s="20"/>
      <c r="I17" s="20"/>
      <c r="J17" s="20"/>
      <c r="K17" s="20"/>
      <c r="L17" s="22"/>
    </row>
    <row r="18" spans="1:12" ht="21.75" customHeight="1">
      <c r="A18" s="85"/>
      <c r="B18" s="17" t="s">
        <v>15</v>
      </c>
      <c r="C18" s="31" t="s">
        <v>57</v>
      </c>
      <c r="D18" s="16" t="s">
        <v>17</v>
      </c>
      <c r="E18" s="20">
        <v>1</v>
      </c>
      <c r="F18" s="20"/>
      <c r="G18" s="20"/>
      <c r="H18" s="20"/>
      <c r="I18" s="20"/>
      <c r="J18" s="20"/>
      <c r="K18" s="20"/>
      <c r="L18" s="22"/>
    </row>
    <row r="19" spans="1:12" ht="21.75" customHeight="1">
      <c r="A19" s="88">
        <v>7</v>
      </c>
      <c r="B19" s="17" t="s">
        <v>15</v>
      </c>
      <c r="C19" s="25" t="s">
        <v>44</v>
      </c>
      <c r="D19" s="24" t="s">
        <v>22</v>
      </c>
      <c r="E19" s="20">
        <v>2</v>
      </c>
      <c r="F19" s="20"/>
      <c r="G19" s="20"/>
      <c r="H19" s="20"/>
      <c r="I19" s="20"/>
      <c r="J19" s="20"/>
      <c r="K19" s="20"/>
      <c r="L19" s="22"/>
    </row>
    <row r="20" spans="1:12" ht="21.75" customHeight="1">
      <c r="A20" s="88"/>
      <c r="B20" s="17" t="s">
        <v>15</v>
      </c>
      <c r="C20" s="31" t="s">
        <v>58</v>
      </c>
      <c r="D20" s="16" t="s">
        <v>22</v>
      </c>
      <c r="E20" s="20">
        <f>E19</f>
        <v>2</v>
      </c>
      <c r="F20" s="20"/>
      <c r="G20" s="20"/>
      <c r="H20" s="20"/>
      <c r="I20" s="20"/>
      <c r="J20" s="20"/>
      <c r="K20" s="20"/>
      <c r="L20" s="22"/>
    </row>
    <row r="21" spans="1:12" ht="31.5" customHeight="1">
      <c r="A21" s="88">
        <v>8</v>
      </c>
      <c r="B21" s="17" t="s">
        <v>15</v>
      </c>
      <c r="C21" s="25" t="s">
        <v>45</v>
      </c>
      <c r="D21" s="24" t="s">
        <v>22</v>
      </c>
      <c r="E21" s="20">
        <f>E19</f>
        <v>2</v>
      </c>
      <c r="F21" s="20"/>
      <c r="G21" s="20"/>
      <c r="H21" s="20"/>
      <c r="I21" s="20"/>
      <c r="J21" s="20"/>
      <c r="K21" s="20"/>
      <c r="L21" s="22"/>
    </row>
    <row r="22" spans="1:12" ht="21.75" customHeight="1">
      <c r="A22" s="88"/>
      <c r="B22" s="17" t="s">
        <v>15</v>
      </c>
      <c r="C22" s="31" t="s">
        <v>46</v>
      </c>
      <c r="D22" s="16" t="s">
        <v>22</v>
      </c>
      <c r="E22" s="20">
        <f>E19</f>
        <v>2</v>
      </c>
      <c r="F22" s="20"/>
      <c r="G22" s="20"/>
      <c r="H22" s="20"/>
      <c r="I22" s="20"/>
      <c r="J22" s="20"/>
      <c r="K22" s="20"/>
      <c r="L22" s="22"/>
    </row>
    <row r="23" spans="1:12" ht="21.75" customHeight="1">
      <c r="A23" s="16">
        <v>9</v>
      </c>
      <c r="B23" s="17" t="s">
        <v>15</v>
      </c>
      <c r="C23" s="25" t="s">
        <v>33</v>
      </c>
      <c r="D23" s="24" t="s">
        <v>4</v>
      </c>
      <c r="E23" s="20">
        <f>E8+E9-E11</f>
        <v>180.5</v>
      </c>
      <c r="F23" s="20"/>
      <c r="G23" s="21"/>
      <c r="H23" s="20"/>
      <c r="I23" s="20"/>
      <c r="J23" s="20"/>
      <c r="K23" s="20"/>
      <c r="L23" s="22"/>
    </row>
    <row r="24" spans="1:12" ht="21.75" customHeight="1">
      <c r="A24" s="85">
        <v>10</v>
      </c>
      <c r="B24" s="17" t="s">
        <v>15</v>
      </c>
      <c r="C24" s="25" t="s">
        <v>37</v>
      </c>
      <c r="D24" s="24" t="s">
        <v>4</v>
      </c>
      <c r="E24" s="20">
        <f>E10</f>
        <v>5.3999999999999995</v>
      </c>
      <c r="F24" s="21"/>
      <c r="G24" s="20"/>
      <c r="H24" s="20"/>
      <c r="I24" s="20"/>
      <c r="J24" s="20"/>
      <c r="K24" s="20"/>
      <c r="L24" s="22"/>
    </row>
    <row r="25" spans="1:12" ht="21.75" customHeight="1">
      <c r="A25" s="85"/>
      <c r="B25" s="35" t="s">
        <v>38</v>
      </c>
      <c r="C25" s="31" t="s">
        <v>39</v>
      </c>
      <c r="D25" s="16" t="s">
        <v>4</v>
      </c>
      <c r="E25" s="20">
        <f>E24*1.03</f>
        <v>5.561999999999999</v>
      </c>
      <c r="F25" s="36"/>
      <c r="G25" s="36"/>
      <c r="H25" s="20"/>
      <c r="I25" s="20"/>
      <c r="J25" s="20"/>
      <c r="K25" s="20"/>
      <c r="L25" s="22"/>
    </row>
    <row r="26" spans="1:12" ht="31.5" customHeight="1">
      <c r="A26" s="86" t="s">
        <v>40</v>
      </c>
      <c r="B26" s="87"/>
      <c r="C26" s="87"/>
      <c r="D26" s="87"/>
      <c r="E26" s="87"/>
      <c r="F26" s="37"/>
      <c r="G26" s="37"/>
      <c r="H26" s="37"/>
      <c r="I26" s="37"/>
      <c r="J26" s="37"/>
      <c r="K26" s="37"/>
      <c r="L26" s="38"/>
    </row>
    <row r="27" spans="1:12" ht="31.5" customHeight="1">
      <c r="A27" s="16">
        <v>1</v>
      </c>
      <c r="B27" s="17" t="s">
        <v>15</v>
      </c>
      <c r="C27" s="25" t="s">
        <v>27</v>
      </c>
      <c r="D27" s="24" t="s">
        <v>4</v>
      </c>
      <c r="E27" s="20">
        <f>E31*0.6*0.4</f>
        <v>21.6</v>
      </c>
      <c r="F27" s="20"/>
      <c r="G27" s="21"/>
      <c r="H27" s="20"/>
      <c r="I27" s="20"/>
      <c r="J27" s="20"/>
      <c r="K27" s="20"/>
      <c r="L27" s="22"/>
    </row>
    <row r="28" spans="1:12" ht="21.75" customHeight="1">
      <c r="A28" s="16">
        <v>2</v>
      </c>
      <c r="B28" s="17" t="s">
        <v>15</v>
      </c>
      <c r="C28" s="25" t="s">
        <v>25</v>
      </c>
      <c r="D28" s="24" t="s">
        <v>4</v>
      </c>
      <c r="E28" s="20">
        <f>E31*0.3*0.1</f>
        <v>2.7</v>
      </c>
      <c r="F28" s="21"/>
      <c r="G28" s="20"/>
      <c r="H28" s="20"/>
      <c r="I28" s="20"/>
      <c r="J28" s="20"/>
      <c r="K28" s="20"/>
      <c r="L28" s="22"/>
    </row>
    <row r="29" spans="1:12" ht="21.75" customHeight="1">
      <c r="A29" s="16">
        <v>3</v>
      </c>
      <c r="B29" s="17" t="s">
        <v>15</v>
      </c>
      <c r="C29" s="25" t="s">
        <v>28</v>
      </c>
      <c r="D29" s="24" t="s">
        <v>4</v>
      </c>
      <c r="E29" s="20">
        <f>E31*0.4*0.2</f>
        <v>7.2</v>
      </c>
      <c r="F29" s="20"/>
      <c r="G29" s="21"/>
      <c r="H29" s="20"/>
      <c r="I29" s="20"/>
      <c r="J29" s="20"/>
      <c r="K29" s="20"/>
      <c r="L29" s="22"/>
    </row>
    <row r="30" spans="1:12" ht="21.75" customHeight="1">
      <c r="A30" s="16">
        <v>4</v>
      </c>
      <c r="B30" s="26" t="s">
        <v>29</v>
      </c>
      <c r="C30" s="31" t="s">
        <v>30</v>
      </c>
      <c r="D30" s="31" t="s">
        <v>4</v>
      </c>
      <c r="E30" s="20">
        <f>E29*1.03</f>
        <v>7.416</v>
      </c>
      <c r="F30" s="27"/>
      <c r="G30" s="20"/>
      <c r="H30" s="20"/>
      <c r="I30" s="20"/>
      <c r="J30" s="20"/>
      <c r="K30" s="20"/>
      <c r="L30" s="28"/>
    </row>
    <row r="31" spans="1:12" ht="31.5" customHeight="1">
      <c r="A31" s="85">
        <v>5</v>
      </c>
      <c r="B31" s="17" t="s">
        <v>15</v>
      </c>
      <c r="C31" s="25" t="s">
        <v>31</v>
      </c>
      <c r="D31" s="24" t="s">
        <v>5</v>
      </c>
      <c r="E31" s="20">
        <v>90</v>
      </c>
      <c r="F31" s="20"/>
      <c r="G31" s="20"/>
      <c r="H31" s="20"/>
      <c r="I31" s="20"/>
      <c r="J31" s="20"/>
      <c r="K31" s="20"/>
      <c r="L31" s="28"/>
    </row>
    <row r="32" spans="1:12" ht="31.5" customHeight="1">
      <c r="A32" s="85"/>
      <c r="B32" s="17" t="s">
        <v>15</v>
      </c>
      <c r="C32" s="30" t="s">
        <v>55</v>
      </c>
      <c r="D32" s="19" t="s">
        <v>5</v>
      </c>
      <c r="E32" s="20">
        <f>1.02*90</f>
        <v>91.8</v>
      </c>
      <c r="F32" s="20"/>
      <c r="G32" s="20"/>
      <c r="H32" s="20"/>
      <c r="I32" s="20"/>
      <c r="J32" s="20"/>
      <c r="K32" s="20"/>
      <c r="L32" s="22"/>
    </row>
    <row r="33" spans="1:12" ht="21.75" customHeight="1">
      <c r="A33" s="85"/>
      <c r="B33" s="17" t="s">
        <v>15</v>
      </c>
      <c r="C33" s="31" t="s">
        <v>16</v>
      </c>
      <c r="D33" s="33" t="s">
        <v>17</v>
      </c>
      <c r="E33" s="20">
        <f>2</f>
        <v>2</v>
      </c>
      <c r="F33" s="20"/>
      <c r="G33" s="20"/>
      <c r="H33" s="20"/>
      <c r="I33" s="20"/>
      <c r="J33" s="32"/>
      <c r="K33" s="33"/>
      <c r="L33" s="34"/>
    </row>
    <row r="34" spans="1:12" ht="21.75" customHeight="1">
      <c r="A34" s="85"/>
      <c r="B34" s="17" t="s">
        <v>15</v>
      </c>
      <c r="C34" s="31" t="s">
        <v>57</v>
      </c>
      <c r="D34" s="33" t="s">
        <v>17</v>
      </c>
      <c r="E34" s="20">
        <v>2</v>
      </c>
      <c r="F34" s="20"/>
      <c r="G34" s="20"/>
      <c r="H34" s="20"/>
      <c r="I34" s="20"/>
      <c r="J34" s="20"/>
      <c r="K34" s="20"/>
      <c r="L34" s="22"/>
    </row>
    <row r="35" spans="1:12" ht="21.75" customHeight="1">
      <c r="A35" s="16">
        <v>6</v>
      </c>
      <c r="B35" s="17" t="s">
        <v>15</v>
      </c>
      <c r="C35" s="25" t="s">
        <v>33</v>
      </c>
      <c r="D35" s="24" t="s">
        <v>4</v>
      </c>
      <c r="E35" s="20">
        <f>E27+E28-E29</f>
        <v>17.1</v>
      </c>
      <c r="F35" s="20"/>
      <c r="G35" s="21"/>
      <c r="H35" s="20"/>
      <c r="I35" s="20"/>
      <c r="J35" s="20"/>
      <c r="K35" s="20"/>
      <c r="L35" s="22"/>
    </row>
    <row r="36" spans="1:12" ht="21.75" customHeight="1">
      <c r="A36" s="14"/>
      <c r="B36" s="39"/>
      <c r="C36" s="40"/>
      <c r="D36" s="41"/>
      <c r="E36" s="42"/>
      <c r="F36" s="42"/>
      <c r="G36" s="43"/>
      <c r="H36" s="42"/>
      <c r="I36" s="42"/>
      <c r="J36" s="42"/>
      <c r="K36" s="42"/>
      <c r="L36" s="44"/>
    </row>
    <row r="37" spans="1:12" ht="21.75" customHeight="1">
      <c r="A37" s="14"/>
      <c r="B37" s="39"/>
      <c r="C37" s="40"/>
      <c r="D37" s="41"/>
      <c r="E37" s="42"/>
      <c r="F37" s="42"/>
      <c r="G37" s="43"/>
      <c r="H37" s="42"/>
      <c r="I37" s="42"/>
      <c r="J37" s="42"/>
      <c r="K37" s="42"/>
      <c r="L37" s="44"/>
    </row>
    <row r="38" spans="1:12" ht="39.75" customHeight="1">
      <c r="A38" s="86" t="s">
        <v>51</v>
      </c>
      <c r="B38" s="87"/>
      <c r="C38" s="87"/>
      <c r="D38" s="87"/>
      <c r="E38" s="87"/>
      <c r="F38" s="8"/>
      <c r="G38" s="8"/>
      <c r="H38" s="8"/>
      <c r="I38" s="8"/>
      <c r="J38" s="8"/>
      <c r="K38" s="8"/>
      <c r="L38" s="9"/>
    </row>
    <row r="39" spans="1:12" ht="31.5" customHeight="1">
      <c r="A39" s="45">
        <v>1</v>
      </c>
      <c r="B39" s="46" t="s">
        <v>15</v>
      </c>
      <c r="C39" s="47" t="s">
        <v>27</v>
      </c>
      <c r="D39" s="48" t="s">
        <v>4</v>
      </c>
      <c r="E39" s="49">
        <f>E44*0.6*0.4</f>
        <v>244.8</v>
      </c>
      <c r="F39" s="49"/>
      <c r="G39" s="50"/>
      <c r="H39" s="49"/>
      <c r="I39" s="49"/>
      <c r="J39" s="49"/>
      <c r="K39" s="49"/>
      <c r="L39" s="51"/>
    </row>
    <row r="40" spans="1:12" ht="21.75" customHeight="1">
      <c r="A40" s="16">
        <v>2</v>
      </c>
      <c r="B40" s="17" t="s">
        <v>15</v>
      </c>
      <c r="C40" s="25" t="s">
        <v>25</v>
      </c>
      <c r="D40" s="24" t="s">
        <v>4</v>
      </c>
      <c r="E40" s="20">
        <f>(E44+270)*0.3*0.1</f>
        <v>38.7</v>
      </c>
      <c r="F40" s="21"/>
      <c r="G40" s="20"/>
      <c r="H40" s="20"/>
      <c r="I40" s="20"/>
      <c r="J40" s="20"/>
      <c r="K40" s="20"/>
      <c r="L40" s="22"/>
    </row>
    <row r="41" spans="1:12" ht="31.5" customHeight="1">
      <c r="A41" s="16">
        <v>3</v>
      </c>
      <c r="B41" s="17" t="s">
        <v>15</v>
      </c>
      <c r="C41" s="25" t="s">
        <v>36</v>
      </c>
      <c r="D41" s="24" t="s">
        <v>4</v>
      </c>
      <c r="E41" s="20">
        <f>110*0.4*0.2</f>
        <v>8.8</v>
      </c>
      <c r="F41" s="21"/>
      <c r="G41" s="20"/>
      <c r="H41" s="20"/>
      <c r="I41" s="20"/>
      <c r="J41" s="20"/>
      <c r="K41" s="20"/>
      <c r="L41" s="22"/>
    </row>
    <row r="42" spans="1:12" ht="21.75" customHeight="1">
      <c r="A42" s="16">
        <v>4</v>
      </c>
      <c r="B42" s="17" t="s">
        <v>15</v>
      </c>
      <c r="C42" s="25" t="s">
        <v>28</v>
      </c>
      <c r="D42" s="24" t="s">
        <v>4</v>
      </c>
      <c r="E42" s="20">
        <f>(E44+270)*0.4*0.15</f>
        <v>77.39999999999999</v>
      </c>
      <c r="F42" s="20"/>
      <c r="G42" s="21"/>
      <c r="H42" s="20"/>
      <c r="I42" s="20"/>
      <c r="J42" s="20"/>
      <c r="K42" s="20"/>
      <c r="L42" s="22"/>
    </row>
    <row r="43" spans="1:12" ht="21.75" customHeight="1">
      <c r="A43" s="16">
        <v>5</v>
      </c>
      <c r="B43" s="26" t="s">
        <v>29</v>
      </c>
      <c r="C43" s="31" t="s">
        <v>30</v>
      </c>
      <c r="D43" s="16" t="s">
        <v>4</v>
      </c>
      <c r="E43" s="20">
        <f>E42*1.03</f>
        <v>79.722</v>
      </c>
      <c r="F43" s="27"/>
      <c r="G43" s="20"/>
      <c r="H43" s="20"/>
      <c r="I43" s="20"/>
      <c r="J43" s="20"/>
      <c r="K43" s="20"/>
      <c r="L43" s="28"/>
    </row>
    <row r="44" spans="1:12" ht="31.5" customHeight="1">
      <c r="A44" s="85">
        <v>6</v>
      </c>
      <c r="B44" s="17" t="s">
        <v>15</v>
      </c>
      <c r="C44" s="25" t="s">
        <v>31</v>
      </c>
      <c r="D44" s="24" t="s">
        <v>5</v>
      </c>
      <c r="E44" s="20">
        <f>750+270</f>
        <v>1020</v>
      </c>
      <c r="F44" s="20"/>
      <c r="G44" s="20"/>
      <c r="H44" s="20"/>
      <c r="I44" s="20"/>
      <c r="J44" s="20"/>
      <c r="K44" s="20"/>
      <c r="L44" s="28"/>
    </row>
    <row r="45" spans="1:12" ht="31.5" customHeight="1">
      <c r="A45" s="85"/>
      <c r="B45" s="29" t="s">
        <v>32</v>
      </c>
      <c r="C45" s="30" t="s">
        <v>54</v>
      </c>
      <c r="D45" s="19" t="s">
        <v>5</v>
      </c>
      <c r="E45" s="20">
        <f>750*1.02</f>
        <v>765</v>
      </c>
      <c r="F45" s="20"/>
      <c r="G45" s="20"/>
      <c r="H45" s="20"/>
      <c r="I45" s="20"/>
      <c r="J45" s="20"/>
      <c r="K45" s="20"/>
      <c r="L45" s="22"/>
    </row>
    <row r="46" spans="1:12" ht="31.5" customHeight="1">
      <c r="A46" s="85"/>
      <c r="B46" s="17" t="s">
        <v>15</v>
      </c>
      <c r="C46" s="30" t="s">
        <v>55</v>
      </c>
      <c r="D46" s="19" t="s">
        <v>5</v>
      </c>
      <c r="E46" s="20">
        <f>(60+60+150)*1.02</f>
        <v>275.4</v>
      </c>
      <c r="F46" s="20"/>
      <c r="G46" s="20"/>
      <c r="H46" s="20"/>
      <c r="I46" s="20"/>
      <c r="J46" s="20"/>
      <c r="K46" s="20"/>
      <c r="L46" s="22"/>
    </row>
    <row r="47" spans="1:12" ht="21.75" customHeight="1">
      <c r="A47" s="85"/>
      <c r="B47" s="17" t="s">
        <v>15</v>
      </c>
      <c r="C47" s="31" t="s">
        <v>50</v>
      </c>
      <c r="D47" s="16" t="s">
        <v>17</v>
      </c>
      <c r="E47" s="20">
        <v>6</v>
      </c>
      <c r="F47" s="20"/>
      <c r="G47" s="20"/>
      <c r="H47" s="20"/>
      <c r="I47" s="20"/>
      <c r="J47" s="32"/>
      <c r="K47" s="33"/>
      <c r="L47" s="34"/>
    </row>
    <row r="48" spans="1:12" ht="21.75" customHeight="1">
      <c r="A48" s="85"/>
      <c r="B48" s="17" t="s">
        <v>15</v>
      </c>
      <c r="C48" s="31" t="s">
        <v>56</v>
      </c>
      <c r="D48" s="16" t="s">
        <v>17</v>
      </c>
      <c r="E48" s="20">
        <v>2</v>
      </c>
      <c r="F48" s="20"/>
      <c r="G48" s="20"/>
      <c r="H48" s="20"/>
      <c r="I48" s="20"/>
      <c r="J48" s="20"/>
      <c r="K48" s="20"/>
      <c r="L48" s="22"/>
    </row>
    <row r="49" spans="1:12" ht="21.75" customHeight="1">
      <c r="A49" s="85"/>
      <c r="B49" s="17" t="s">
        <v>15</v>
      </c>
      <c r="C49" s="31" t="s">
        <v>57</v>
      </c>
      <c r="D49" s="16" t="s">
        <v>17</v>
      </c>
      <c r="E49" s="20">
        <v>3</v>
      </c>
      <c r="F49" s="20"/>
      <c r="G49" s="20"/>
      <c r="H49" s="20"/>
      <c r="I49" s="20"/>
      <c r="J49" s="20"/>
      <c r="K49" s="20"/>
      <c r="L49" s="22"/>
    </row>
    <row r="50" spans="1:12" ht="21.75" customHeight="1">
      <c r="A50" s="88">
        <v>7</v>
      </c>
      <c r="B50" s="17" t="s">
        <v>15</v>
      </c>
      <c r="C50" s="25" t="s">
        <v>44</v>
      </c>
      <c r="D50" s="24" t="s">
        <v>22</v>
      </c>
      <c r="E50" s="20">
        <v>1</v>
      </c>
      <c r="F50" s="20"/>
      <c r="G50" s="20"/>
      <c r="H50" s="20"/>
      <c r="I50" s="20"/>
      <c r="J50" s="20"/>
      <c r="K50" s="20"/>
      <c r="L50" s="22"/>
    </row>
    <row r="51" spans="1:12" ht="21.75" customHeight="1">
      <c r="A51" s="88"/>
      <c r="B51" s="17" t="s">
        <v>15</v>
      </c>
      <c r="C51" s="31" t="s">
        <v>58</v>
      </c>
      <c r="D51" s="31" t="s">
        <v>22</v>
      </c>
      <c r="E51" s="20">
        <f>E50</f>
        <v>1</v>
      </c>
      <c r="F51" s="20"/>
      <c r="G51" s="20"/>
      <c r="H51" s="20"/>
      <c r="I51" s="20"/>
      <c r="J51" s="20"/>
      <c r="K51" s="20"/>
      <c r="L51" s="22"/>
    </row>
    <row r="52" spans="1:12" ht="31.5" customHeight="1">
      <c r="A52" s="88">
        <v>8</v>
      </c>
      <c r="B52" s="17" t="s">
        <v>15</v>
      </c>
      <c r="C52" s="25" t="s">
        <v>45</v>
      </c>
      <c r="D52" s="24" t="s">
        <v>22</v>
      </c>
      <c r="E52" s="20">
        <f>E50</f>
        <v>1</v>
      </c>
      <c r="F52" s="20"/>
      <c r="G52" s="20"/>
      <c r="H52" s="20"/>
      <c r="I52" s="20"/>
      <c r="J52" s="20"/>
      <c r="K52" s="20"/>
      <c r="L52" s="22"/>
    </row>
    <row r="53" spans="1:12" ht="21.75" customHeight="1">
      <c r="A53" s="88"/>
      <c r="B53" s="17" t="s">
        <v>15</v>
      </c>
      <c r="C53" s="31" t="s">
        <v>46</v>
      </c>
      <c r="D53" s="31" t="s">
        <v>22</v>
      </c>
      <c r="E53" s="20">
        <f>E50</f>
        <v>1</v>
      </c>
      <c r="F53" s="20"/>
      <c r="G53" s="20"/>
      <c r="H53" s="20"/>
      <c r="I53" s="20"/>
      <c r="J53" s="20"/>
      <c r="K53" s="20"/>
      <c r="L53" s="22"/>
    </row>
    <row r="54" spans="1:12" ht="21.75" customHeight="1">
      <c r="A54" s="16">
        <v>9</v>
      </c>
      <c r="B54" s="17" t="s">
        <v>15</v>
      </c>
      <c r="C54" s="25" t="s">
        <v>33</v>
      </c>
      <c r="D54" s="24" t="s">
        <v>4</v>
      </c>
      <c r="E54" s="20">
        <f>E39+E40-E42</f>
        <v>206.10000000000002</v>
      </c>
      <c r="F54" s="20"/>
      <c r="G54" s="21"/>
      <c r="H54" s="20"/>
      <c r="I54" s="20"/>
      <c r="J54" s="20"/>
      <c r="K54" s="20"/>
      <c r="L54" s="22"/>
    </row>
    <row r="55" spans="1:12" ht="21.75" customHeight="1">
      <c r="A55" s="85">
        <v>10</v>
      </c>
      <c r="B55" s="17" t="s">
        <v>15</v>
      </c>
      <c r="C55" s="25" t="s">
        <v>37</v>
      </c>
      <c r="D55" s="24" t="s">
        <v>4</v>
      </c>
      <c r="E55" s="20">
        <f>E41</f>
        <v>8.8</v>
      </c>
      <c r="F55" s="21"/>
      <c r="G55" s="20"/>
      <c r="H55" s="20"/>
      <c r="I55" s="20"/>
      <c r="J55" s="20"/>
      <c r="K55" s="20"/>
      <c r="L55" s="22"/>
    </row>
    <row r="56" spans="1:12" ht="21.75" customHeight="1">
      <c r="A56" s="85"/>
      <c r="B56" s="35" t="s">
        <v>38</v>
      </c>
      <c r="C56" s="31" t="s">
        <v>39</v>
      </c>
      <c r="D56" s="31" t="s">
        <v>4</v>
      </c>
      <c r="E56" s="20">
        <f>E55*1.03</f>
        <v>9.064000000000002</v>
      </c>
      <c r="F56" s="36"/>
      <c r="G56" s="36"/>
      <c r="H56" s="20"/>
      <c r="I56" s="20"/>
      <c r="J56" s="20"/>
      <c r="K56" s="20"/>
      <c r="L56" s="22"/>
    </row>
    <row r="57" spans="1:12" ht="31.5" customHeight="1">
      <c r="A57" s="86" t="s">
        <v>47</v>
      </c>
      <c r="B57" s="87"/>
      <c r="C57" s="87"/>
      <c r="D57" s="87"/>
      <c r="E57" s="37"/>
      <c r="F57" s="37"/>
      <c r="G57" s="37"/>
      <c r="H57" s="37"/>
      <c r="I57" s="37"/>
      <c r="J57" s="37"/>
      <c r="K57" s="37"/>
      <c r="L57" s="38"/>
    </row>
    <row r="58" spans="1:12" ht="31.5" customHeight="1">
      <c r="A58" s="16">
        <v>1</v>
      </c>
      <c r="B58" s="17" t="s">
        <v>15</v>
      </c>
      <c r="C58" s="25" t="s">
        <v>27</v>
      </c>
      <c r="D58" s="24" t="s">
        <v>4</v>
      </c>
      <c r="E58" s="20">
        <f>E62*0.6*0.4</f>
        <v>60</v>
      </c>
      <c r="F58" s="20"/>
      <c r="G58" s="21"/>
      <c r="H58" s="20"/>
      <c r="I58" s="20"/>
      <c r="J58" s="20"/>
      <c r="K58" s="20"/>
      <c r="L58" s="22"/>
    </row>
    <row r="59" spans="1:12" ht="18.75" customHeight="1">
      <c r="A59" s="16">
        <v>2</v>
      </c>
      <c r="B59" s="17" t="s">
        <v>15</v>
      </c>
      <c r="C59" s="25" t="s">
        <v>25</v>
      </c>
      <c r="D59" s="24" t="s">
        <v>4</v>
      </c>
      <c r="E59" s="20">
        <f>E62*0.3*0.1</f>
        <v>7.5</v>
      </c>
      <c r="F59" s="21"/>
      <c r="G59" s="20"/>
      <c r="H59" s="20"/>
      <c r="I59" s="20"/>
      <c r="J59" s="20"/>
      <c r="K59" s="20"/>
      <c r="L59" s="22"/>
    </row>
    <row r="60" spans="1:12" ht="18.75" customHeight="1">
      <c r="A60" s="16">
        <v>3</v>
      </c>
      <c r="B60" s="17" t="s">
        <v>15</v>
      </c>
      <c r="C60" s="25" t="s">
        <v>28</v>
      </c>
      <c r="D60" s="24" t="s">
        <v>4</v>
      </c>
      <c r="E60" s="20">
        <f>E62*0.4*0.2</f>
        <v>20</v>
      </c>
      <c r="F60" s="20"/>
      <c r="G60" s="21"/>
      <c r="H60" s="20"/>
      <c r="I60" s="20"/>
      <c r="J60" s="20"/>
      <c r="K60" s="20"/>
      <c r="L60" s="22"/>
    </row>
    <row r="61" spans="1:12" ht="18.75" customHeight="1">
      <c r="A61" s="16">
        <v>4</v>
      </c>
      <c r="B61" s="26" t="s">
        <v>29</v>
      </c>
      <c r="C61" s="25" t="s">
        <v>30</v>
      </c>
      <c r="D61" s="24" t="s">
        <v>4</v>
      </c>
      <c r="E61" s="20">
        <f>E60*1.03</f>
        <v>20.6</v>
      </c>
      <c r="F61" s="27"/>
      <c r="G61" s="20"/>
      <c r="H61" s="20"/>
      <c r="I61" s="20"/>
      <c r="J61" s="20"/>
      <c r="K61" s="20"/>
      <c r="L61" s="28"/>
    </row>
    <row r="62" spans="1:12" ht="31.5" customHeight="1">
      <c r="A62" s="85">
        <v>5</v>
      </c>
      <c r="B62" s="17" t="s">
        <v>15</v>
      </c>
      <c r="C62" s="25" t="s">
        <v>31</v>
      </c>
      <c r="D62" s="24" t="s">
        <v>5</v>
      </c>
      <c r="E62" s="20">
        <v>250</v>
      </c>
      <c r="F62" s="20"/>
      <c r="G62" s="20"/>
      <c r="H62" s="20"/>
      <c r="I62" s="20"/>
      <c r="J62" s="20"/>
      <c r="K62" s="20"/>
      <c r="L62" s="28"/>
    </row>
    <row r="63" spans="1:12" ht="31.5" customHeight="1">
      <c r="A63" s="85"/>
      <c r="B63" s="17" t="s">
        <v>15</v>
      </c>
      <c r="C63" s="30" t="s">
        <v>59</v>
      </c>
      <c r="D63" s="19" t="s">
        <v>5</v>
      </c>
      <c r="E63" s="20">
        <f>E62*1.02</f>
        <v>255</v>
      </c>
      <c r="F63" s="20"/>
      <c r="G63" s="20"/>
      <c r="H63" s="20"/>
      <c r="I63" s="20"/>
      <c r="J63" s="20"/>
      <c r="K63" s="20"/>
      <c r="L63" s="22"/>
    </row>
    <row r="64" spans="1:12" ht="21.75" customHeight="1">
      <c r="A64" s="85"/>
      <c r="B64" s="17" t="s">
        <v>15</v>
      </c>
      <c r="C64" s="31" t="s">
        <v>16</v>
      </c>
      <c r="D64" s="16" t="s">
        <v>17</v>
      </c>
      <c r="E64" s="20">
        <f>2</f>
        <v>2</v>
      </c>
      <c r="F64" s="20"/>
      <c r="G64" s="20"/>
      <c r="H64" s="20"/>
      <c r="I64" s="20"/>
      <c r="J64" s="32"/>
      <c r="K64" s="33"/>
      <c r="L64" s="34"/>
    </row>
    <row r="65" spans="1:12" ht="21.75" customHeight="1">
      <c r="A65" s="85"/>
      <c r="B65" s="17" t="s">
        <v>15</v>
      </c>
      <c r="C65" s="31" t="s">
        <v>60</v>
      </c>
      <c r="D65" s="16" t="s">
        <v>17</v>
      </c>
      <c r="E65" s="20">
        <v>1</v>
      </c>
      <c r="F65" s="20"/>
      <c r="G65" s="20"/>
      <c r="H65" s="20"/>
      <c r="I65" s="20"/>
      <c r="J65" s="20"/>
      <c r="K65" s="20"/>
      <c r="L65" s="22"/>
    </row>
    <row r="66" spans="1:12" ht="21.75" customHeight="1">
      <c r="A66" s="52">
        <v>6</v>
      </c>
      <c r="B66" s="53" t="s">
        <v>15</v>
      </c>
      <c r="C66" s="54" t="s">
        <v>33</v>
      </c>
      <c r="D66" s="55" t="s">
        <v>4</v>
      </c>
      <c r="E66" s="56">
        <f>E58+E59-E60</f>
        <v>47.5</v>
      </c>
      <c r="F66" s="56"/>
      <c r="G66" s="57"/>
      <c r="H66" s="56"/>
      <c r="I66" s="56"/>
      <c r="J66" s="56"/>
      <c r="K66" s="56"/>
      <c r="L66" s="58"/>
    </row>
    <row r="67" spans="1:12" ht="31.5" customHeight="1">
      <c r="A67" s="86" t="s">
        <v>41</v>
      </c>
      <c r="B67" s="87"/>
      <c r="C67" s="87"/>
      <c r="D67" s="87"/>
      <c r="E67" s="37"/>
      <c r="F67" s="37"/>
      <c r="G67" s="37"/>
      <c r="H67" s="37"/>
      <c r="I67" s="37"/>
      <c r="J67" s="37"/>
      <c r="K67" s="37"/>
      <c r="L67" s="38"/>
    </row>
    <row r="68" spans="1:12" ht="31.5" customHeight="1">
      <c r="A68" s="45">
        <v>1</v>
      </c>
      <c r="B68" s="46" t="s">
        <v>15</v>
      </c>
      <c r="C68" s="47" t="s">
        <v>27</v>
      </c>
      <c r="D68" s="48" t="s">
        <v>4</v>
      </c>
      <c r="E68" s="49">
        <f>E72*0.6*0.4</f>
        <v>103.2</v>
      </c>
      <c r="F68" s="49"/>
      <c r="G68" s="50"/>
      <c r="H68" s="49"/>
      <c r="I68" s="49"/>
      <c r="J68" s="49"/>
      <c r="K68" s="49"/>
      <c r="L68" s="51"/>
    </row>
    <row r="69" spans="1:12" ht="21.75" customHeight="1">
      <c r="A69" s="16">
        <v>2</v>
      </c>
      <c r="B69" s="17" t="s">
        <v>15</v>
      </c>
      <c r="C69" s="25" t="s">
        <v>25</v>
      </c>
      <c r="D69" s="24" t="s">
        <v>4</v>
      </c>
      <c r="E69" s="20">
        <f>E72*0.3*0.1</f>
        <v>12.9</v>
      </c>
      <c r="F69" s="21"/>
      <c r="G69" s="20"/>
      <c r="H69" s="20"/>
      <c r="I69" s="20"/>
      <c r="J69" s="20"/>
      <c r="K69" s="20"/>
      <c r="L69" s="22"/>
    </row>
    <row r="70" spans="1:12" ht="21.75" customHeight="1">
      <c r="A70" s="16">
        <v>3</v>
      </c>
      <c r="B70" s="17" t="s">
        <v>15</v>
      </c>
      <c r="C70" s="25" t="s">
        <v>28</v>
      </c>
      <c r="D70" s="24" t="s">
        <v>4</v>
      </c>
      <c r="E70" s="20">
        <f>E72*0.4*0.2</f>
        <v>34.4</v>
      </c>
      <c r="F70" s="20"/>
      <c r="G70" s="21"/>
      <c r="H70" s="20"/>
      <c r="I70" s="20"/>
      <c r="J70" s="20"/>
      <c r="K70" s="20"/>
      <c r="L70" s="22"/>
    </row>
    <row r="71" spans="1:12" ht="21.75" customHeight="1">
      <c r="A71" s="16">
        <v>4</v>
      </c>
      <c r="B71" s="26" t="s">
        <v>29</v>
      </c>
      <c r="C71" s="31" t="s">
        <v>30</v>
      </c>
      <c r="D71" s="31" t="s">
        <v>4</v>
      </c>
      <c r="E71" s="20">
        <f>E70*1.03</f>
        <v>35.432</v>
      </c>
      <c r="F71" s="27"/>
      <c r="G71" s="20"/>
      <c r="H71" s="20"/>
      <c r="I71" s="20"/>
      <c r="J71" s="20"/>
      <c r="K71" s="20"/>
      <c r="L71" s="28"/>
    </row>
    <row r="72" spans="1:12" ht="31.5" customHeight="1">
      <c r="A72" s="85">
        <v>5</v>
      </c>
      <c r="B72" s="17" t="s">
        <v>15</v>
      </c>
      <c r="C72" s="25" t="s">
        <v>31</v>
      </c>
      <c r="D72" s="24" t="s">
        <v>5</v>
      </c>
      <c r="E72" s="20">
        <v>430</v>
      </c>
      <c r="F72" s="20"/>
      <c r="G72" s="20"/>
      <c r="H72" s="20"/>
      <c r="I72" s="20"/>
      <c r="J72" s="20"/>
      <c r="K72" s="20"/>
      <c r="L72" s="28"/>
    </row>
    <row r="73" spans="1:12" ht="31.5" customHeight="1">
      <c r="A73" s="85"/>
      <c r="B73" s="17" t="s">
        <v>15</v>
      </c>
      <c r="C73" s="30" t="s">
        <v>54</v>
      </c>
      <c r="D73" s="19" t="s">
        <v>5</v>
      </c>
      <c r="E73" s="20">
        <f>E72*1.02</f>
        <v>438.6</v>
      </c>
      <c r="F73" s="20"/>
      <c r="G73" s="20"/>
      <c r="H73" s="20"/>
      <c r="I73" s="20"/>
      <c r="J73" s="20"/>
      <c r="K73" s="20"/>
      <c r="L73" s="22"/>
    </row>
    <row r="74" spans="1:12" ht="18.75" customHeight="1">
      <c r="A74" s="85"/>
      <c r="B74" s="17" t="s">
        <v>15</v>
      </c>
      <c r="C74" s="31" t="s">
        <v>16</v>
      </c>
      <c r="D74" s="16" t="s">
        <v>17</v>
      </c>
      <c r="E74" s="20">
        <f>2</f>
        <v>2</v>
      </c>
      <c r="F74" s="20"/>
      <c r="G74" s="20"/>
      <c r="H74" s="20"/>
      <c r="I74" s="20"/>
      <c r="J74" s="32"/>
      <c r="K74" s="33"/>
      <c r="L74" s="34"/>
    </row>
    <row r="75" spans="1:12" ht="18.75" customHeight="1">
      <c r="A75" s="85"/>
      <c r="B75" s="17" t="s">
        <v>15</v>
      </c>
      <c r="C75" s="31" t="s">
        <v>60</v>
      </c>
      <c r="D75" s="16" t="s">
        <v>17</v>
      </c>
      <c r="E75" s="20">
        <v>1</v>
      </c>
      <c r="F75" s="20"/>
      <c r="G75" s="20"/>
      <c r="H75" s="20"/>
      <c r="I75" s="20"/>
      <c r="J75" s="20"/>
      <c r="K75" s="20"/>
      <c r="L75" s="22"/>
    </row>
    <row r="76" spans="1:12" ht="18.75" customHeight="1">
      <c r="A76" s="16">
        <v>6</v>
      </c>
      <c r="B76" s="17" t="s">
        <v>15</v>
      </c>
      <c r="C76" s="25" t="s">
        <v>33</v>
      </c>
      <c r="D76" s="24" t="s">
        <v>4</v>
      </c>
      <c r="E76" s="20">
        <f>E68+E69-E70</f>
        <v>81.70000000000002</v>
      </c>
      <c r="F76" s="20"/>
      <c r="G76" s="21"/>
      <c r="H76" s="20"/>
      <c r="I76" s="20"/>
      <c r="J76" s="20"/>
      <c r="K76" s="20"/>
      <c r="L76" s="22"/>
    </row>
    <row r="77" spans="1:12" ht="31.5" customHeight="1">
      <c r="A77" s="86" t="s">
        <v>42</v>
      </c>
      <c r="B77" s="87"/>
      <c r="C77" s="87"/>
      <c r="D77" s="87"/>
      <c r="E77" s="37"/>
      <c r="F77" s="37"/>
      <c r="G77" s="37"/>
      <c r="H77" s="37"/>
      <c r="I77" s="37"/>
      <c r="J77" s="37"/>
      <c r="K77" s="37"/>
      <c r="L77" s="38"/>
    </row>
    <row r="78" spans="1:12" ht="31.5" customHeight="1">
      <c r="A78" s="45">
        <v>1</v>
      </c>
      <c r="B78" s="46" t="s">
        <v>15</v>
      </c>
      <c r="C78" s="47" t="s">
        <v>27</v>
      </c>
      <c r="D78" s="48" t="s">
        <v>4</v>
      </c>
      <c r="E78" s="49">
        <f>E82*0.6*0.4</f>
        <v>84</v>
      </c>
      <c r="F78" s="49"/>
      <c r="G78" s="50"/>
      <c r="H78" s="49"/>
      <c r="I78" s="49"/>
      <c r="J78" s="49"/>
      <c r="K78" s="49"/>
      <c r="L78" s="51"/>
    </row>
    <row r="79" spans="1:12" ht="21.75" customHeight="1">
      <c r="A79" s="16">
        <v>2</v>
      </c>
      <c r="B79" s="17" t="s">
        <v>15</v>
      </c>
      <c r="C79" s="25" t="s">
        <v>25</v>
      </c>
      <c r="D79" s="24" t="s">
        <v>4</v>
      </c>
      <c r="E79" s="20">
        <f>E82*0.3*0.1</f>
        <v>10.5</v>
      </c>
      <c r="F79" s="21"/>
      <c r="G79" s="20"/>
      <c r="H79" s="20"/>
      <c r="I79" s="20"/>
      <c r="J79" s="20"/>
      <c r="K79" s="20"/>
      <c r="L79" s="22"/>
    </row>
    <row r="80" spans="1:12" ht="21.75" customHeight="1">
      <c r="A80" s="16">
        <v>3</v>
      </c>
      <c r="B80" s="17" t="s">
        <v>15</v>
      </c>
      <c r="C80" s="25" t="s">
        <v>28</v>
      </c>
      <c r="D80" s="24" t="s">
        <v>4</v>
      </c>
      <c r="E80" s="20">
        <f>E82*0.4*0.2</f>
        <v>28</v>
      </c>
      <c r="F80" s="20"/>
      <c r="G80" s="21"/>
      <c r="H80" s="20"/>
      <c r="I80" s="20"/>
      <c r="J80" s="20"/>
      <c r="K80" s="20"/>
      <c r="L80" s="22"/>
    </row>
    <row r="81" spans="1:12" ht="21.75" customHeight="1">
      <c r="A81" s="16">
        <v>4</v>
      </c>
      <c r="B81" s="26" t="s">
        <v>29</v>
      </c>
      <c r="C81" s="31" t="s">
        <v>30</v>
      </c>
      <c r="D81" s="16" t="s">
        <v>4</v>
      </c>
      <c r="E81" s="20">
        <f>E80*1.03</f>
        <v>28.84</v>
      </c>
      <c r="F81" s="27"/>
      <c r="G81" s="20"/>
      <c r="H81" s="20"/>
      <c r="I81" s="20"/>
      <c r="J81" s="20"/>
      <c r="K81" s="20"/>
      <c r="L81" s="28"/>
    </row>
    <row r="82" spans="1:12" ht="31.5" customHeight="1">
      <c r="A82" s="85">
        <v>5</v>
      </c>
      <c r="B82" s="17" t="s">
        <v>15</v>
      </c>
      <c r="C82" s="25" t="s">
        <v>31</v>
      </c>
      <c r="D82" s="24" t="s">
        <v>5</v>
      </c>
      <c r="E82" s="20">
        <v>350</v>
      </c>
      <c r="F82" s="20"/>
      <c r="G82" s="20"/>
      <c r="H82" s="20"/>
      <c r="I82" s="20"/>
      <c r="J82" s="20"/>
      <c r="K82" s="20"/>
      <c r="L82" s="28"/>
    </row>
    <row r="83" spans="1:12" ht="31.5" customHeight="1">
      <c r="A83" s="85"/>
      <c r="B83" s="17" t="s">
        <v>15</v>
      </c>
      <c r="C83" s="30" t="s">
        <v>54</v>
      </c>
      <c r="D83" s="19" t="s">
        <v>5</v>
      </c>
      <c r="E83" s="20">
        <f>E82*1.02</f>
        <v>357</v>
      </c>
      <c r="F83" s="20"/>
      <c r="G83" s="20"/>
      <c r="H83" s="20"/>
      <c r="I83" s="20"/>
      <c r="J83" s="20"/>
      <c r="K83" s="20"/>
      <c r="L83" s="22"/>
    </row>
    <row r="84" spans="1:12" ht="21.75" customHeight="1">
      <c r="A84" s="85"/>
      <c r="B84" s="17" t="s">
        <v>15</v>
      </c>
      <c r="C84" s="31" t="s">
        <v>16</v>
      </c>
      <c r="D84" s="16" t="s">
        <v>17</v>
      </c>
      <c r="E84" s="20">
        <f>2</f>
        <v>2</v>
      </c>
      <c r="F84" s="20"/>
      <c r="G84" s="20"/>
      <c r="H84" s="20"/>
      <c r="I84" s="20"/>
      <c r="J84" s="32"/>
      <c r="K84" s="33"/>
      <c r="L84" s="34"/>
    </row>
    <row r="85" spans="1:12" ht="21.75" customHeight="1">
      <c r="A85" s="85"/>
      <c r="B85" s="17" t="s">
        <v>15</v>
      </c>
      <c r="C85" s="31" t="s">
        <v>60</v>
      </c>
      <c r="D85" s="16" t="s">
        <v>17</v>
      </c>
      <c r="E85" s="20">
        <v>1</v>
      </c>
      <c r="F85" s="20"/>
      <c r="G85" s="20"/>
      <c r="H85" s="20"/>
      <c r="I85" s="20"/>
      <c r="J85" s="20"/>
      <c r="K85" s="20"/>
      <c r="L85" s="22"/>
    </row>
    <row r="86" spans="1:12" ht="21.75" customHeight="1">
      <c r="A86" s="88">
        <v>7</v>
      </c>
      <c r="B86" s="17" t="s">
        <v>15</v>
      </c>
      <c r="C86" s="25" t="s">
        <v>44</v>
      </c>
      <c r="D86" s="24" t="s">
        <v>22</v>
      </c>
      <c r="E86" s="20">
        <v>1</v>
      </c>
      <c r="F86" s="20"/>
      <c r="G86" s="20"/>
      <c r="H86" s="20"/>
      <c r="I86" s="20"/>
      <c r="J86" s="20"/>
      <c r="K86" s="20"/>
      <c r="L86" s="22"/>
    </row>
    <row r="87" spans="1:12" ht="21.75" customHeight="1">
      <c r="A87" s="88"/>
      <c r="B87" s="17" t="s">
        <v>15</v>
      </c>
      <c r="C87" s="31" t="s">
        <v>58</v>
      </c>
      <c r="D87" s="16" t="s">
        <v>22</v>
      </c>
      <c r="E87" s="20">
        <f>E86</f>
        <v>1</v>
      </c>
      <c r="F87" s="20"/>
      <c r="G87" s="20"/>
      <c r="H87" s="20"/>
      <c r="I87" s="20"/>
      <c r="J87" s="20"/>
      <c r="K87" s="20"/>
      <c r="L87" s="22"/>
    </row>
    <row r="88" spans="1:12" ht="31.5" customHeight="1">
      <c r="A88" s="88">
        <v>8</v>
      </c>
      <c r="B88" s="17" t="s">
        <v>15</v>
      </c>
      <c r="C88" s="25" t="s">
        <v>45</v>
      </c>
      <c r="D88" s="24" t="s">
        <v>22</v>
      </c>
      <c r="E88" s="20">
        <f>E86</f>
        <v>1</v>
      </c>
      <c r="F88" s="20"/>
      <c r="G88" s="20"/>
      <c r="H88" s="20"/>
      <c r="I88" s="20"/>
      <c r="J88" s="20"/>
      <c r="K88" s="20"/>
      <c r="L88" s="22"/>
    </row>
    <row r="89" spans="1:12" ht="21.75" customHeight="1">
      <c r="A89" s="88"/>
      <c r="B89" s="17" t="s">
        <v>15</v>
      </c>
      <c r="C89" s="31" t="s">
        <v>46</v>
      </c>
      <c r="D89" s="16" t="s">
        <v>22</v>
      </c>
      <c r="E89" s="20">
        <f>E86</f>
        <v>1</v>
      </c>
      <c r="F89" s="20"/>
      <c r="G89" s="20"/>
      <c r="H89" s="20"/>
      <c r="I89" s="20"/>
      <c r="J89" s="20"/>
      <c r="K89" s="20"/>
      <c r="L89" s="22"/>
    </row>
    <row r="90" spans="1:12" ht="21.75" customHeight="1">
      <c r="A90" s="52">
        <v>6</v>
      </c>
      <c r="B90" s="53" t="s">
        <v>15</v>
      </c>
      <c r="C90" s="54" t="s">
        <v>33</v>
      </c>
      <c r="D90" s="55" t="s">
        <v>4</v>
      </c>
      <c r="E90" s="56">
        <f>E78+E79-E80</f>
        <v>66.5</v>
      </c>
      <c r="F90" s="56"/>
      <c r="G90" s="57"/>
      <c r="H90" s="56"/>
      <c r="I90" s="56"/>
      <c r="J90" s="56"/>
      <c r="K90" s="56"/>
      <c r="L90" s="58"/>
    </row>
    <row r="91" spans="1:12" ht="31.5" customHeight="1">
      <c r="A91" s="86" t="s">
        <v>43</v>
      </c>
      <c r="B91" s="87"/>
      <c r="C91" s="87"/>
      <c r="D91" s="87"/>
      <c r="E91" s="37"/>
      <c r="F91" s="37"/>
      <c r="G91" s="37"/>
      <c r="H91" s="37"/>
      <c r="I91" s="37"/>
      <c r="J91" s="37"/>
      <c r="K91" s="37"/>
      <c r="L91" s="38"/>
    </row>
    <row r="92" spans="1:12" ht="31.5" customHeight="1">
      <c r="A92" s="45">
        <v>1</v>
      </c>
      <c r="B92" s="46" t="s">
        <v>15</v>
      </c>
      <c r="C92" s="47" t="s">
        <v>27</v>
      </c>
      <c r="D92" s="48" t="s">
        <v>4</v>
      </c>
      <c r="E92" s="49">
        <f>E99*0.6*0.4</f>
        <v>19.200000000000003</v>
      </c>
      <c r="F92" s="49"/>
      <c r="G92" s="50"/>
      <c r="H92" s="49"/>
      <c r="I92" s="49"/>
      <c r="J92" s="49"/>
      <c r="K92" s="49"/>
      <c r="L92" s="51"/>
    </row>
    <row r="93" spans="1:12" ht="21.75" customHeight="1">
      <c r="A93" s="16">
        <v>2</v>
      </c>
      <c r="B93" s="17" t="s">
        <v>15</v>
      </c>
      <c r="C93" s="25" t="s">
        <v>25</v>
      </c>
      <c r="D93" s="24" t="s">
        <v>4</v>
      </c>
      <c r="E93" s="20">
        <f>E99*0.3*0.1</f>
        <v>2.4000000000000004</v>
      </c>
      <c r="F93" s="21"/>
      <c r="G93" s="20"/>
      <c r="H93" s="20"/>
      <c r="I93" s="20"/>
      <c r="J93" s="20"/>
      <c r="K93" s="20"/>
      <c r="L93" s="22"/>
    </row>
    <row r="94" spans="1:12" ht="21.75" customHeight="1">
      <c r="A94" s="14"/>
      <c r="B94" s="39"/>
      <c r="C94" s="59"/>
      <c r="D94" s="41"/>
      <c r="E94" s="42"/>
      <c r="F94" s="43"/>
      <c r="G94" s="42"/>
      <c r="H94" s="42"/>
      <c r="I94" s="42"/>
      <c r="J94" s="42"/>
      <c r="K94" s="42"/>
      <c r="L94" s="44"/>
    </row>
    <row r="95" spans="1:12" ht="21.75" customHeight="1">
      <c r="A95" s="14"/>
      <c r="B95" s="39"/>
      <c r="C95" s="59"/>
      <c r="D95" s="41"/>
      <c r="E95" s="42"/>
      <c r="F95" s="43"/>
      <c r="G95" s="42"/>
      <c r="H95" s="42"/>
      <c r="I95" s="42"/>
      <c r="J95" s="42"/>
      <c r="K95" s="42"/>
      <c r="L95" s="44"/>
    </row>
    <row r="96" spans="1:12" ht="21.75" customHeight="1">
      <c r="A96" s="14"/>
      <c r="B96" s="39"/>
      <c r="C96" s="59"/>
      <c r="D96" s="41"/>
      <c r="E96" s="42"/>
      <c r="F96" s="43"/>
      <c r="G96" s="42"/>
      <c r="H96" s="42"/>
      <c r="I96" s="42"/>
      <c r="J96" s="42"/>
      <c r="K96" s="42"/>
      <c r="L96" s="44"/>
    </row>
    <row r="97" spans="1:12" ht="21.75" customHeight="1">
      <c r="A97" s="16">
        <v>3</v>
      </c>
      <c r="B97" s="17" t="s">
        <v>15</v>
      </c>
      <c r="C97" s="25" t="s">
        <v>28</v>
      </c>
      <c r="D97" s="25" t="s">
        <v>4</v>
      </c>
      <c r="E97" s="20">
        <f>E99*0.4*0.2</f>
        <v>6.4</v>
      </c>
      <c r="F97" s="20"/>
      <c r="G97" s="21"/>
      <c r="H97" s="20"/>
      <c r="I97" s="20"/>
      <c r="J97" s="20"/>
      <c r="K97" s="20"/>
      <c r="L97" s="22"/>
    </row>
    <row r="98" spans="1:12" ht="21.75" customHeight="1">
      <c r="A98" s="16">
        <v>4</v>
      </c>
      <c r="B98" s="26" t="s">
        <v>29</v>
      </c>
      <c r="C98" s="31" t="s">
        <v>30</v>
      </c>
      <c r="D98" s="16" t="s">
        <v>4</v>
      </c>
      <c r="E98" s="20">
        <f>E97*1.03</f>
        <v>6.5920000000000005</v>
      </c>
      <c r="F98" s="27"/>
      <c r="G98" s="20"/>
      <c r="H98" s="20"/>
      <c r="I98" s="20"/>
      <c r="J98" s="20"/>
      <c r="K98" s="20"/>
      <c r="L98" s="28"/>
    </row>
    <row r="99" spans="1:12" ht="31.5" customHeight="1">
      <c r="A99" s="85">
        <v>5</v>
      </c>
      <c r="B99" s="17" t="s">
        <v>15</v>
      </c>
      <c r="C99" s="25" t="s">
        <v>31</v>
      </c>
      <c r="D99" s="25" t="s">
        <v>5</v>
      </c>
      <c r="E99" s="20">
        <v>80</v>
      </c>
      <c r="F99" s="20"/>
      <c r="G99" s="20"/>
      <c r="H99" s="20"/>
      <c r="I99" s="20"/>
      <c r="J99" s="20"/>
      <c r="K99" s="20"/>
      <c r="L99" s="28"/>
    </row>
    <row r="100" spans="1:12" ht="31.5" customHeight="1">
      <c r="A100" s="85"/>
      <c r="B100" s="17" t="s">
        <v>15</v>
      </c>
      <c r="C100" s="60" t="s">
        <v>61</v>
      </c>
      <c r="D100" s="16" t="s">
        <v>5</v>
      </c>
      <c r="E100" s="20">
        <f>80*1.02</f>
        <v>81.6</v>
      </c>
      <c r="F100" s="20"/>
      <c r="G100" s="20"/>
      <c r="H100" s="20"/>
      <c r="I100" s="20"/>
      <c r="J100" s="20"/>
      <c r="K100" s="20"/>
      <c r="L100" s="22"/>
    </row>
    <row r="101" spans="1:12" ht="21.75" customHeight="1">
      <c r="A101" s="85"/>
      <c r="B101" s="17" t="s">
        <v>15</v>
      </c>
      <c r="C101" s="31" t="s">
        <v>16</v>
      </c>
      <c r="D101" s="16" t="s">
        <v>17</v>
      </c>
      <c r="E101" s="20">
        <f>2</f>
        <v>2</v>
      </c>
      <c r="F101" s="20"/>
      <c r="G101" s="20"/>
      <c r="H101" s="20"/>
      <c r="I101" s="20"/>
      <c r="J101" s="32"/>
      <c r="K101" s="33"/>
      <c r="L101" s="34"/>
    </row>
    <row r="102" spans="1:12" ht="21.75" customHeight="1">
      <c r="A102" s="85"/>
      <c r="B102" s="17" t="s">
        <v>15</v>
      </c>
      <c r="C102" s="31" t="s">
        <v>62</v>
      </c>
      <c r="D102" s="16" t="s">
        <v>17</v>
      </c>
      <c r="E102" s="20">
        <v>1</v>
      </c>
      <c r="F102" s="20"/>
      <c r="G102" s="20"/>
      <c r="H102" s="20"/>
      <c r="I102" s="20"/>
      <c r="J102" s="20"/>
      <c r="K102" s="20"/>
      <c r="L102" s="22"/>
    </row>
    <row r="103" spans="1:12" ht="21.75" customHeight="1">
      <c r="A103" s="52">
        <v>6</v>
      </c>
      <c r="B103" s="53" t="s">
        <v>15</v>
      </c>
      <c r="C103" s="54" t="s">
        <v>33</v>
      </c>
      <c r="D103" s="54" t="s">
        <v>4</v>
      </c>
      <c r="E103" s="56">
        <f>E92+E93-E97</f>
        <v>15.200000000000001</v>
      </c>
      <c r="F103" s="56"/>
      <c r="G103" s="57"/>
      <c r="H103" s="56"/>
      <c r="I103" s="56"/>
      <c r="J103" s="56"/>
      <c r="K103" s="56"/>
      <c r="L103" s="58"/>
    </row>
    <row r="104" spans="1:12" ht="31.5" customHeight="1">
      <c r="A104" s="86" t="s">
        <v>48</v>
      </c>
      <c r="B104" s="87"/>
      <c r="C104" s="87"/>
      <c r="D104" s="87"/>
      <c r="E104" s="37"/>
      <c r="F104" s="37"/>
      <c r="G104" s="37"/>
      <c r="H104" s="37"/>
      <c r="I104" s="37"/>
      <c r="J104" s="37"/>
      <c r="K104" s="37"/>
      <c r="L104" s="38"/>
    </row>
    <row r="105" spans="1:12" ht="31.5" customHeight="1">
      <c r="A105" s="45">
        <v>1</v>
      </c>
      <c r="B105" s="46" t="s">
        <v>15</v>
      </c>
      <c r="C105" s="47" t="s">
        <v>52</v>
      </c>
      <c r="D105" s="47" t="s">
        <v>22</v>
      </c>
      <c r="E105" s="49">
        <v>70</v>
      </c>
      <c r="F105" s="50"/>
      <c r="G105" s="49"/>
      <c r="H105" s="49"/>
      <c r="I105" s="49"/>
      <c r="J105" s="49"/>
      <c r="K105" s="49"/>
      <c r="L105" s="51"/>
    </row>
    <row r="106" spans="1:12" ht="21.75" customHeight="1">
      <c r="A106" s="16">
        <v>2</v>
      </c>
      <c r="B106" s="17" t="s">
        <v>15</v>
      </c>
      <c r="C106" s="25" t="s">
        <v>25</v>
      </c>
      <c r="D106" s="25" t="s">
        <v>4</v>
      </c>
      <c r="E106" s="20">
        <f>E107*1*0.6*0.5+E107/2*6*0.4*0.25</f>
        <v>328.20000000000005</v>
      </c>
      <c r="F106" s="21"/>
      <c r="G106" s="20"/>
      <c r="H106" s="20"/>
      <c r="I106" s="20"/>
      <c r="J106" s="20"/>
      <c r="K106" s="20"/>
      <c r="L106" s="22"/>
    </row>
    <row r="107" spans="1:12" ht="21.75" customHeight="1">
      <c r="A107" s="85">
        <v>3</v>
      </c>
      <c r="B107" s="17" t="s">
        <v>15</v>
      </c>
      <c r="C107" s="25" t="s">
        <v>23</v>
      </c>
      <c r="D107" s="25" t="s">
        <v>22</v>
      </c>
      <c r="E107" s="20">
        <v>547</v>
      </c>
      <c r="F107" s="20"/>
      <c r="G107" s="20"/>
      <c r="H107" s="20"/>
      <c r="I107" s="20"/>
      <c r="J107" s="20"/>
      <c r="K107" s="20"/>
      <c r="L107" s="22"/>
    </row>
    <row r="108" spans="1:12" ht="19.5" customHeight="1">
      <c r="A108" s="85"/>
      <c r="B108" s="12" t="s">
        <v>21</v>
      </c>
      <c r="C108" s="31" t="s">
        <v>63</v>
      </c>
      <c r="D108" s="16" t="s">
        <v>5</v>
      </c>
      <c r="E108" s="20">
        <f>E107/2*3.5+E107/2*7</f>
        <v>2871.75</v>
      </c>
      <c r="F108" s="20"/>
      <c r="G108" s="20"/>
      <c r="H108" s="20"/>
      <c r="I108" s="20"/>
      <c r="J108" s="32"/>
      <c r="K108" s="33"/>
      <c r="L108" s="61"/>
    </row>
    <row r="109" spans="1:12" ht="21" customHeight="1">
      <c r="A109" s="85"/>
      <c r="B109" s="12" t="s">
        <v>15</v>
      </c>
      <c r="C109" s="31" t="s">
        <v>16</v>
      </c>
      <c r="D109" s="16" t="s">
        <v>17</v>
      </c>
      <c r="E109" s="20">
        <f>E107</f>
        <v>547</v>
      </c>
      <c r="F109" s="20"/>
      <c r="G109" s="20"/>
      <c r="H109" s="20"/>
      <c r="I109" s="20"/>
      <c r="J109" s="32"/>
      <c r="K109" s="33"/>
      <c r="L109" s="34"/>
    </row>
    <row r="110" spans="1:12" ht="21" customHeight="1">
      <c r="A110" s="85"/>
      <c r="B110" s="12" t="s">
        <v>15</v>
      </c>
      <c r="C110" s="31" t="s">
        <v>24</v>
      </c>
      <c r="D110" s="16" t="s">
        <v>17</v>
      </c>
      <c r="E110" s="20">
        <f>E107</f>
        <v>547</v>
      </c>
      <c r="F110" s="20"/>
      <c r="G110" s="20"/>
      <c r="H110" s="20"/>
      <c r="I110" s="20"/>
      <c r="J110" s="32"/>
      <c r="K110" s="33"/>
      <c r="L110" s="34"/>
    </row>
    <row r="111" spans="1:12" ht="21" customHeight="1">
      <c r="A111" s="85"/>
      <c r="B111" s="62" t="s">
        <v>15</v>
      </c>
      <c r="C111" s="31" t="s">
        <v>26</v>
      </c>
      <c r="D111" s="16" t="s">
        <v>22</v>
      </c>
      <c r="E111" s="20">
        <f>E107</f>
        <v>547</v>
      </c>
      <c r="F111" s="21"/>
      <c r="G111" s="20"/>
      <c r="H111" s="20"/>
      <c r="I111" s="20"/>
      <c r="J111" s="32"/>
      <c r="K111" s="33"/>
      <c r="L111" s="34"/>
    </row>
    <row r="112" spans="1:12" ht="21" customHeight="1">
      <c r="A112" s="16">
        <v>4</v>
      </c>
      <c r="B112" s="63" t="s">
        <v>15</v>
      </c>
      <c r="C112" s="25" t="s">
        <v>35</v>
      </c>
      <c r="D112" s="25" t="s">
        <v>4</v>
      </c>
      <c r="E112" s="33">
        <f>E109/2*0.4*0.2*6+E106*0.2</f>
        <v>196.92000000000004</v>
      </c>
      <c r="F112" s="20"/>
      <c r="G112" s="21"/>
      <c r="H112" s="20"/>
      <c r="I112" s="20"/>
      <c r="J112" s="20"/>
      <c r="K112" s="20"/>
      <c r="L112" s="61"/>
    </row>
    <row r="113" spans="1:12" ht="21" customHeight="1">
      <c r="A113" s="16">
        <v>5</v>
      </c>
      <c r="B113" s="63" t="s">
        <v>15</v>
      </c>
      <c r="C113" s="25" t="s">
        <v>34</v>
      </c>
      <c r="D113" s="25" t="s">
        <v>4</v>
      </c>
      <c r="E113" s="33">
        <f>E106-E112</f>
        <v>131.28</v>
      </c>
      <c r="F113" s="33"/>
      <c r="G113" s="64"/>
      <c r="H113" s="32"/>
      <c r="I113" s="33"/>
      <c r="J113" s="20"/>
      <c r="K113" s="20"/>
      <c r="L113" s="22"/>
    </row>
    <row r="114" spans="1:12" ht="21" customHeight="1">
      <c r="A114" s="14"/>
      <c r="B114" s="65"/>
      <c r="C114" s="66"/>
      <c r="D114" s="14"/>
      <c r="E114" s="67"/>
      <c r="F114" s="67"/>
      <c r="G114" s="68"/>
      <c r="H114" s="69"/>
      <c r="I114" s="67"/>
      <c r="J114" s="42"/>
      <c r="K114" s="42"/>
      <c r="L114" s="44"/>
    </row>
    <row r="115" spans="1:12" ht="21" customHeight="1">
      <c r="A115" s="14"/>
      <c r="B115" s="65"/>
      <c r="C115" s="66"/>
      <c r="D115" s="14"/>
      <c r="E115" s="67"/>
      <c r="F115" s="67"/>
      <c r="G115" s="68"/>
      <c r="H115" s="69"/>
      <c r="I115" s="67"/>
      <c r="J115" s="42"/>
      <c r="K115" s="42"/>
      <c r="L115" s="44"/>
    </row>
    <row r="116" spans="1:12" ht="21" customHeight="1">
      <c r="A116" s="14"/>
      <c r="B116" s="65"/>
      <c r="C116" s="66"/>
      <c r="D116" s="14"/>
      <c r="E116" s="67"/>
      <c r="F116" s="67"/>
      <c r="G116" s="68"/>
      <c r="H116" s="69"/>
      <c r="I116" s="67"/>
      <c r="J116" s="42"/>
      <c r="K116" s="42"/>
      <c r="L116" s="44"/>
    </row>
    <row r="117" spans="1:12" ht="21" customHeight="1">
      <c r="A117" s="14"/>
      <c r="B117" s="65"/>
      <c r="C117" s="66"/>
      <c r="D117" s="14"/>
      <c r="E117" s="67"/>
      <c r="F117" s="67"/>
      <c r="G117" s="68"/>
      <c r="H117" s="69"/>
      <c r="I117" s="67"/>
      <c r="J117" s="42"/>
      <c r="K117" s="42"/>
      <c r="L117" s="44"/>
    </row>
    <row r="118" spans="1:16" ht="21.75" customHeight="1" thickBot="1">
      <c r="A118" s="116" t="s">
        <v>19</v>
      </c>
      <c r="B118" s="117"/>
      <c r="C118" s="117"/>
      <c r="D118" s="117"/>
      <c r="E118" s="117"/>
      <c r="F118" s="118"/>
      <c r="G118" s="70"/>
      <c r="H118" s="70"/>
      <c r="I118" s="70"/>
      <c r="J118" s="70"/>
      <c r="K118" s="71"/>
      <c r="L118" s="70"/>
      <c r="O118" s="82"/>
      <c r="P118" s="82"/>
    </row>
    <row r="119" spans="1:12" ht="21.75" customHeight="1">
      <c r="A119" s="119" t="s">
        <v>64</v>
      </c>
      <c r="B119" s="120"/>
      <c r="C119" s="120"/>
      <c r="D119" s="120"/>
      <c r="E119" s="120"/>
      <c r="F119" s="121"/>
      <c r="G119" s="49"/>
      <c r="H119" s="51"/>
      <c r="I119" s="107"/>
      <c r="J119" s="107"/>
      <c r="K119" s="2"/>
      <c r="L119" s="51"/>
    </row>
    <row r="120" spans="1:12" ht="21.75" customHeight="1">
      <c r="A120" s="88" t="s">
        <v>20</v>
      </c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22"/>
    </row>
    <row r="121" spans="1:12" ht="21.75" customHeight="1">
      <c r="A121" s="109" t="s">
        <v>65</v>
      </c>
      <c r="B121" s="110"/>
      <c r="C121" s="110"/>
      <c r="D121" s="110"/>
      <c r="E121" s="110"/>
      <c r="F121" s="111"/>
      <c r="G121" s="20"/>
      <c r="H121" s="22"/>
      <c r="I121" s="83"/>
      <c r="J121" s="84"/>
      <c r="K121" s="3"/>
      <c r="L121" s="22"/>
    </row>
    <row r="122" spans="1:12" ht="21.75" customHeight="1">
      <c r="A122" s="88" t="s">
        <v>20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22"/>
    </row>
    <row r="123" spans="1:12" ht="21.75" customHeight="1">
      <c r="A123" s="109" t="s">
        <v>66</v>
      </c>
      <c r="B123" s="110"/>
      <c r="C123" s="110"/>
      <c r="D123" s="110"/>
      <c r="E123" s="110"/>
      <c r="F123" s="111"/>
      <c r="G123" s="20"/>
      <c r="H123" s="22"/>
      <c r="I123" s="83"/>
      <c r="J123" s="84"/>
      <c r="K123" s="3"/>
      <c r="L123" s="22"/>
    </row>
    <row r="124" spans="1:12" ht="21.75" customHeight="1">
      <c r="A124" s="88" t="s">
        <v>20</v>
      </c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22"/>
    </row>
    <row r="125" spans="1:12" ht="21.75" customHeight="1">
      <c r="A125" s="109" t="s">
        <v>67</v>
      </c>
      <c r="B125" s="110"/>
      <c r="C125" s="110"/>
      <c r="D125" s="110"/>
      <c r="E125" s="110"/>
      <c r="F125" s="111"/>
      <c r="G125" s="20"/>
      <c r="H125" s="22"/>
      <c r="I125" s="83"/>
      <c r="J125" s="84"/>
      <c r="K125" s="3"/>
      <c r="L125" s="22"/>
    </row>
    <row r="126" spans="1:12" ht="21.75" customHeight="1">
      <c r="A126" s="88" t="s">
        <v>20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22"/>
    </row>
    <row r="127" spans="1:12" ht="21.75" customHeight="1">
      <c r="A127" s="109"/>
      <c r="B127" s="110"/>
      <c r="C127" s="110"/>
      <c r="D127" s="110"/>
      <c r="E127" s="110"/>
      <c r="F127" s="111"/>
      <c r="G127" s="72"/>
      <c r="H127" s="73"/>
      <c r="I127" s="93"/>
      <c r="J127" s="94"/>
      <c r="K127" s="4"/>
      <c r="L127" s="22"/>
    </row>
    <row r="128" spans="1:12" ht="21.75" customHeight="1">
      <c r="A128" s="109" t="s">
        <v>68</v>
      </c>
      <c r="B128" s="110"/>
      <c r="C128" s="110"/>
      <c r="D128" s="110"/>
      <c r="E128" s="110"/>
      <c r="F128" s="111"/>
      <c r="G128" s="33"/>
      <c r="H128" s="74"/>
      <c r="I128" s="108"/>
      <c r="J128" s="108"/>
      <c r="K128" s="3"/>
      <c r="L128" s="22"/>
    </row>
    <row r="129" spans="1:12" ht="21.75" customHeight="1">
      <c r="A129" s="109" t="s">
        <v>70</v>
      </c>
      <c r="B129" s="110"/>
      <c r="C129" s="110"/>
      <c r="D129" s="110"/>
      <c r="E129" s="110"/>
      <c r="F129" s="111"/>
      <c r="G129" s="75"/>
      <c r="H129" s="74"/>
      <c r="I129" s="108"/>
      <c r="J129" s="108"/>
      <c r="K129" s="3"/>
      <c r="L129" s="22"/>
    </row>
    <row r="130" spans="1:12" ht="21.75" customHeight="1">
      <c r="A130" s="88" t="s">
        <v>20</v>
      </c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22"/>
    </row>
    <row r="131" spans="1:12" ht="21.75" customHeight="1" thickBot="1">
      <c r="A131" s="112" t="s">
        <v>69</v>
      </c>
      <c r="B131" s="113"/>
      <c r="C131" s="113"/>
      <c r="D131" s="113"/>
      <c r="E131" s="113"/>
      <c r="F131" s="114"/>
      <c r="G131" s="76"/>
      <c r="H131" s="77"/>
      <c r="I131" s="92"/>
      <c r="J131" s="92"/>
      <c r="K131" s="5"/>
      <c r="L131" s="77"/>
    </row>
    <row r="132" spans="1:15" ht="21.75" customHeight="1">
      <c r="A132" s="89" t="s">
        <v>6</v>
      </c>
      <c r="B132" s="90"/>
      <c r="C132" s="90"/>
      <c r="D132" s="90"/>
      <c r="E132" s="90"/>
      <c r="F132" s="90"/>
      <c r="G132" s="90"/>
      <c r="H132" s="90"/>
      <c r="I132" s="90"/>
      <c r="J132" s="90"/>
      <c r="K132" s="91"/>
      <c r="L132" s="78"/>
      <c r="O132" s="1"/>
    </row>
    <row r="133" spans="1:15" ht="21" customHeight="1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80"/>
      <c r="O133" s="1"/>
    </row>
    <row r="134" spans="1:15" ht="21" customHeight="1">
      <c r="A134" s="6"/>
      <c r="B134" s="7"/>
      <c r="C134" s="6"/>
      <c r="D134" s="6"/>
      <c r="E134" s="6"/>
      <c r="F134" s="6"/>
      <c r="G134" s="6"/>
      <c r="H134" s="6"/>
      <c r="I134" s="6"/>
      <c r="J134" s="6"/>
      <c r="K134" s="6"/>
      <c r="L134" s="6"/>
      <c r="O134" s="1"/>
    </row>
    <row r="135" spans="1:15" ht="21" customHeight="1">
      <c r="A135" s="115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O135" s="1"/>
    </row>
    <row r="136" spans="1:12" ht="13.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</row>
  </sheetData>
  <sheetProtection password="CC2A" sheet="1"/>
  <mergeCells count="61">
    <mergeCell ref="A7:F7"/>
    <mergeCell ref="A26:E26"/>
    <mergeCell ref="A38:E38"/>
    <mergeCell ref="A125:F125"/>
    <mergeCell ref="A127:F127"/>
    <mergeCell ref="A128:F128"/>
    <mergeCell ref="A13:A18"/>
    <mergeCell ref="A50:A51"/>
    <mergeCell ref="A52:A53"/>
    <mergeCell ref="A67:D67"/>
    <mergeCell ref="A131:F131"/>
    <mergeCell ref="A135:L135"/>
    <mergeCell ref="A19:A20"/>
    <mergeCell ref="A21:A22"/>
    <mergeCell ref="A31:A34"/>
    <mergeCell ref="A118:F118"/>
    <mergeCell ref="A119:F119"/>
    <mergeCell ref="A121:F121"/>
    <mergeCell ref="A44:A49"/>
    <mergeCell ref="I129:J129"/>
    <mergeCell ref="I119:J119"/>
    <mergeCell ref="I128:J128"/>
    <mergeCell ref="A130:K130"/>
    <mergeCell ref="A122:K122"/>
    <mergeCell ref="A124:K124"/>
    <mergeCell ref="A123:F123"/>
    <mergeCell ref="A120:K120"/>
    <mergeCell ref="A129:F129"/>
    <mergeCell ref="A62:A65"/>
    <mergeCell ref="A91:D91"/>
    <mergeCell ref="A99:A102"/>
    <mergeCell ref="A24:A25"/>
    <mergeCell ref="A77:D77"/>
    <mergeCell ref="A82:A85"/>
    <mergeCell ref="L4:L6"/>
    <mergeCell ref="D4:D6"/>
    <mergeCell ref="H5:I5"/>
    <mergeCell ref="J5:K5"/>
    <mergeCell ref="E4:E6"/>
    <mergeCell ref="F4:K4"/>
    <mergeCell ref="F5:G5"/>
    <mergeCell ref="A132:K132"/>
    <mergeCell ref="A126:K126"/>
    <mergeCell ref="I131:J131"/>
    <mergeCell ref="I125:J125"/>
    <mergeCell ref="I127:J127"/>
    <mergeCell ref="A1:L2"/>
    <mergeCell ref="A3:J3"/>
    <mergeCell ref="A4:A6"/>
    <mergeCell ref="B4:B6"/>
    <mergeCell ref="C4:C6"/>
    <mergeCell ref="O118:P118"/>
    <mergeCell ref="I123:J123"/>
    <mergeCell ref="A55:A56"/>
    <mergeCell ref="A104:D104"/>
    <mergeCell ref="A72:A75"/>
    <mergeCell ref="A86:A87"/>
    <mergeCell ref="A88:A89"/>
    <mergeCell ref="I121:J121"/>
    <mergeCell ref="A57:D57"/>
    <mergeCell ref="A107:A1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4.00390625" style="0" customWidth="1"/>
    <col min="3" max="3" width="38.57421875" style="0" customWidth="1"/>
    <col min="4" max="4" width="8.00390625" style="0" customWidth="1"/>
    <col min="6" max="6" width="8.00390625" style="0" customWidth="1"/>
    <col min="7" max="7" width="10.57421875" style="0" customWidth="1"/>
    <col min="8" max="8" width="8.28125" style="0" customWidth="1"/>
    <col min="9" max="9" width="10.140625" style="0" customWidth="1"/>
    <col min="10" max="10" width="8.57421875" style="0" customWidth="1"/>
    <col min="11" max="11" width="9.7109375" style="0" customWidth="1"/>
    <col min="12" max="12" width="9.8515625" style="0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8" sqref="L28"/>
    </sheetView>
  </sheetViews>
  <sheetFormatPr defaultColWidth="9.140625" defaultRowHeight="12.75"/>
  <cols>
    <col min="1" max="1" width="3.8515625" style="0" customWidth="1"/>
    <col min="3" max="3" width="34.57421875" style="0" customWidth="1"/>
    <col min="4" max="4" width="6.8515625" style="0" customWidth="1"/>
    <col min="5" max="5" width="8.57421875" style="0" customWidth="1"/>
    <col min="6" max="6" width="7.140625" style="0" customWidth="1"/>
    <col min="7" max="7" width="9.421875" style="0" customWidth="1"/>
    <col min="8" max="8" width="8.28125" style="0" customWidth="1"/>
    <col min="9" max="9" width="9.8515625" style="0" customWidth="1"/>
    <col min="10" max="10" width="7.421875" style="0" customWidth="1"/>
    <col min="11" max="11" width="9.7109375" style="0" customWidth="1"/>
  </cols>
  <sheetData/>
  <sheetProtection/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GeoAPEX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Kotso</dc:creator>
  <cp:keywords/>
  <dc:description/>
  <cp:lastModifiedBy>User</cp:lastModifiedBy>
  <cp:lastPrinted>2014-04-16T11:32:23Z</cp:lastPrinted>
  <dcterms:created xsi:type="dcterms:W3CDTF">2008-08-03T08:34:03Z</dcterms:created>
  <dcterms:modified xsi:type="dcterms:W3CDTF">2014-04-16T11:42:49Z</dcterms:modified>
  <cp:category/>
  <cp:version/>
  <cp:contentType/>
  <cp:contentStatus/>
</cp:coreProperties>
</file>