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<sst xmlns="http://schemas.openxmlformats.org/spreadsheetml/2006/main" count="146" uniqueCount="67">
  <si>
    <t>lari</t>
  </si>
  <si>
    <t>sul</t>
  </si>
  <si>
    <t>xelfasi da masalebi, sul:</t>
  </si>
  <si>
    <t>saxarjTaRricxvo Rirebuleba:</t>
  </si>
  <si>
    <t xml:space="preserve">     I.  satransporto xarjebi:                             </t>
  </si>
  <si>
    <t xml:space="preserve">                             jami:</t>
  </si>
  <si>
    <t>sabazro</t>
  </si>
  <si>
    <t>cali</t>
  </si>
  <si>
    <t xml:space="preserve">    II. zednadebi xarjebi                                    </t>
  </si>
  <si>
    <t xml:space="preserve">                            jami:</t>
  </si>
  <si>
    <t xml:space="preserve">    III.  rentabeloba                                           </t>
  </si>
  <si>
    <t xml:space="preserve">                        sul</t>
  </si>
  <si>
    <t xml:space="preserve">   xelfasi</t>
  </si>
  <si>
    <t xml:space="preserve">     masala</t>
  </si>
  <si>
    <t>jami</t>
  </si>
  <si>
    <t>#</t>
  </si>
  <si>
    <t>ganz.</t>
  </si>
  <si>
    <t>10-11-1.</t>
  </si>
  <si>
    <t>kub.m.</t>
  </si>
  <si>
    <t>SromiTi resursebi</t>
  </si>
  <si>
    <t>manqanebi</t>
  </si>
  <si>
    <t>xis masala</t>
  </si>
  <si>
    <t>lursmani</t>
  </si>
  <si>
    <t>kg</t>
  </si>
  <si>
    <t>kv.m.</t>
  </si>
  <si>
    <t>sxva xarjebi</t>
  </si>
  <si>
    <t>10-36-5.</t>
  </si>
  <si>
    <t xml:space="preserve">ficari </t>
  </si>
  <si>
    <t>s.n.w.1969w.</t>
  </si>
  <si>
    <t>100kv.m.</t>
  </si>
  <si>
    <t>#26-7-2</t>
  </si>
  <si>
    <t>SromiTi resursebi (sabazri)</t>
  </si>
  <si>
    <t>tona</t>
  </si>
  <si>
    <t>naWedi saxuravisTvis</t>
  </si>
  <si>
    <t>profnastili  moTuTiebuli</t>
  </si>
  <si>
    <t>sWvali</t>
  </si>
  <si>
    <t>faqt.</t>
  </si>
  <si>
    <t xml:space="preserve">   normatiuli resursi</t>
  </si>
  <si>
    <t>meqanizmebi</t>
  </si>
  <si>
    <t>s a m u S a o s 
dasaxeleba</t>
  </si>
  <si>
    <t>erTeul.</t>
  </si>
  <si>
    <t>kexis mowyoba moTuTiebuli TunuqiT</t>
  </si>
  <si>
    <t>sxva masalebi</t>
  </si>
  <si>
    <t xml:space="preserve">    V. d R g:                                                  </t>
  </si>
  <si>
    <t>moTuTiebuli Tunuqis furceli
 0.55mm</t>
  </si>
  <si>
    <t xml:space="preserve">    IV. gauTvaliswinebuli xarjebi                                          </t>
  </si>
  <si>
    <t>normativi</t>
  </si>
  <si>
    <t>I. saxuravi</t>
  </si>
  <si>
    <t>erT.
F</t>
  </si>
  <si>
    <t>parapetis mowyoba moTuTiebuli TunuqiT dazianebul adgilebSi</t>
  </si>
  <si>
    <t>10-39-5.</t>
  </si>
  <si>
    <t>xis masalis antiseptireba</t>
  </si>
  <si>
    <t>pasta antiseptikuri</t>
  </si>
  <si>
    <r>
      <rPr>
        <b/>
        <sz val="11"/>
        <rFont val="AcadMtavr"/>
        <family val="0"/>
      </rPr>
      <t>xis molartyvis mowyoba</t>
    </r>
    <r>
      <rPr>
        <sz val="11"/>
        <rFont val="AcadMtavr"/>
        <family val="0"/>
      </rPr>
      <t xml:space="preserve"> sisqiT 3sm. </t>
    </r>
  </si>
  <si>
    <r>
      <rPr>
        <b/>
        <sz val="11"/>
        <rFont val="AcadMtavr"/>
        <family val="0"/>
      </rPr>
      <t>saxuravis mowyoba moTuT. profnastili moTuT.</t>
    </r>
    <r>
      <rPr>
        <sz val="11"/>
        <rFont val="AcadMtavr"/>
        <family val="0"/>
      </rPr>
      <t>sisq. 0.5</t>
    </r>
  </si>
  <si>
    <r>
      <rPr>
        <b/>
        <sz val="12"/>
        <rFont val="AcadMtavr"/>
        <family val="0"/>
      </rPr>
      <t xml:space="preserve">q. TbilisSi, wereTlis gamziri q. # 139
korpusis gadaxurvis aRdgeniTi samuSaoebis                          
 </t>
    </r>
    <r>
      <rPr>
        <sz val="11"/>
        <rFont val="AcadMtavr"/>
        <family val="0"/>
      </rPr>
      <t xml:space="preserve">xarjTaRricxva </t>
    </r>
  </si>
  <si>
    <t>12-8-4.gam</t>
  </si>
  <si>
    <t>100 m</t>
  </si>
  <si>
    <t>grZ.m.</t>
  </si>
  <si>
    <t>damWeri</t>
  </si>
  <si>
    <t>moTuTiebuli Tunuqis wyalsawreti mili Ø100mm</t>
  </si>
  <si>
    <t>moTuTiebuli Tunuqis   muxli</t>
  </si>
  <si>
    <t>moTuTiebuli Tunuqis   Zabri</t>
  </si>
  <si>
    <t>samSeneblo nagvis gatana</t>
  </si>
  <si>
    <t>saxuravis amortizirebuli safarvelis demontaJi da  Camozidva h=20.0m</t>
  </si>
  <si>
    <t>saxuravis amortizirebuli xis konstruqciebis Secvla-mowyoba</t>
  </si>
  <si>
    <t xml:space="preserve"> wyalsawreti
 milebis mowyoba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</si>
</sst>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BalavMtavr"/>
      <family val="0"/>
    </font>
    <font>
      <sz val="9"/>
      <name val="AcadNusx"/>
      <family val="0"/>
    </font>
    <font>
      <sz val="12"/>
      <name val="AcadNusx"/>
      <family val="0"/>
    </font>
    <font>
      <sz val="10"/>
      <name val="Helv"/>
      <family val="0"/>
    </font>
    <font>
      <b/>
      <sz val="12"/>
      <name val="AcadMtavr"/>
      <family val="0"/>
    </font>
    <font>
      <b/>
      <sz val="14"/>
      <name val="AcadMtavr"/>
      <family val="0"/>
    </font>
    <font>
      <sz val="11"/>
      <name val="AcadMtavr"/>
      <family val="0"/>
    </font>
    <font>
      <b/>
      <sz val="11"/>
      <name val="AcadMtavr"/>
      <family val="0"/>
    </font>
    <font>
      <sz val="9"/>
      <name val="AcadMtavr"/>
      <family val="0"/>
    </font>
    <font>
      <sz val="10"/>
      <name val="AcadMtavr"/>
      <family val="0"/>
    </font>
    <font>
      <sz val="8"/>
      <name val="Arial"/>
      <family val="0"/>
    </font>
    <font>
      <b/>
      <sz val="14"/>
      <color indexed="8"/>
      <name val="AcadMtavr"/>
      <family val="0"/>
    </font>
    <font>
      <b/>
      <sz val="11"/>
      <color indexed="8"/>
      <name val="AcadMtavr"/>
      <family val="0"/>
    </font>
    <font>
      <b/>
      <sz val="11"/>
      <color indexed="8"/>
      <name val="Avaz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10" xfId="59" applyFont="1" applyBorder="1" applyAlignment="1">
      <alignment horizontal="center"/>
      <protection/>
    </xf>
    <xf numFmtId="2" fontId="2" fillId="0" borderId="10" xfId="59" applyNumberFormat="1" applyFont="1" applyBorder="1" applyAlignment="1">
      <alignment horizontal="center"/>
      <protection/>
    </xf>
    <xf numFmtId="180" fontId="2" fillId="0" borderId="0" xfId="59" applyNumberFormat="1" applyFont="1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180" fontId="2" fillId="0" borderId="10" xfId="59" applyNumberFormat="1" applyFont="1" applyBorder="1" applyAlignment="1">
      <alignment horizontal="center"/>
      <protection/>
    </xf>
    <xf numFmtId="0" fontId="2" fillId="0" borderId="0" xfId="59" applyFont="1" applyBorder="1" applyAlignment="1">
      <alignment horizontal="center"/>
      <protection/>
    </xf>
    <xf numFmtId="2" fontId="2" fillId="0" borderId="0" xfId="59" applyNumberFormat="1" applyFont="1" applyBorder="1" applyAlignment="1">
      <alignment horizontal="center"/>
      <protection/>
    </xf>
    <xf numFmtId="0" fontId="2" fillId="0" borderId="11" xfId="59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2" fontId="2" fillId="0" borderId="12" xfId="59" applyNumberFormat="1" applyFont="1" applyBorder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2" fontId="2" fillId="0" borderId="11" xfId="59" applyNumberFormat="1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2" fillId="0" borderId="0" xfId="59" applyFont="1" applyBorder="1" applyAlignment="1">
      <alignment horizontal="center" vertical="center" wrapText="1"/>
      <protection/>
    </xf>
    <xf numFmtId="180" fontId="2" fillId="0" borderId="11" xfId="58" applyNumberFormat="1" applyFont="1" applyBorder="1" applyAlignment="1">
      <alignment horizontal="center"/>
      <protection/>
    </xf>
    <xf numFmtId="181" fontId="2" fillId="0" borderId="12" xfId="59" applyNumberFormat="1" applyFont="1" applyBorder="1" applyAlignment="1">
      <alignment horizontal="center"/>
      <protection/>
    </xf>
    <xf numFmtId="182" fontId="2" fillId="0" borderId="0" xfId="59" applyNumberFormat="1" applyFont="1" applyBorder="1" applyAlignment="1">
      <alignment horizontal="center"/>
      <protection/>
    </xf>
    <xf numFmtId="1" fontId="5" fillId="32" borderId="13" xfId="0" applyNumberFormat="1" applyFont="1" applyFill="1" applyBorder="1" applyAlignment="1">
      <alignment vertical="center"/>
    </xf>
    <xf numFmtId="1" fontId="5" fillId="32" borderId="13" xfId="0" applyNumberFormat="1" applyFont="1" applyFill="1" applyBorder="1" applyAlignment="1">
      <alignment horizontal="center" vertical="center"/>
    </xf>
    <xf numFmtId="2" fontId="2" fillId="0" borderId="14" xfId="59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5" xfId="59" applyFont="1" applyBorder="1" applyAlignment="1">
      <alignment horizontal="center" vertical="center" wrapText="1"/>
      <protection/>
    </xf>
    <xf numFmtId="2" fontId="2" fillId="32" borderId="0" xfId="59" applyNumberFormat="1" applyFont="1" applyFill="1" applyBorder="1" applyAlignment="1">
      <alignment horizontal="center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6" xfId="58" applyFont="1" applyBorder="1" applyAlignment="1">
      <alignment horizontal="left"/>
      <protection/>
    </xf>
    <xf numFmtId="0" fontId="1" fillId="0" borderId="17" xfId="58" applyFont="1" applyBorder="1">
      <alignment/>
      <protection/>
    </xf>
    <xf numFmtId="0" fontId="1" fillId="0" borderId="18" xfId="58" applyFont="1" applyBorder="1">
      <alignment/>
      <protection/>
    </xf>
    <xf numFmtId="181" fontId="2" fillId="0" borderId="0" xfId="59" applyNumberFormat="1" applyFont="1" applyBorder="1" applyAlignment="1">
      <alignment horizontal="center"/>
      <protection/>
    </xf>
    <xf numFmtId="1" fontId="2" fillId="0" borderId="0" xfId="59" applyNumberFormat="1" applyFont="1" applyBorder="1" applyAlignment="1">
      <alignment horizontal="center"/>
      <protection/>
    </xf>
    <xf numFmtId="0" fontId="2" fillId="0" borderId="19" xfId="59" applyFont="1" applyBorder="1" applyAlignment="1">
      <alignment horizontal="center" vertical="center" wrapText="1"/>
      <protection/>
    </xf>
    <xf numFmtId="181" fontId="2" fillId="0" borderId="19" xfId="59" applyNumberFormat="1" applyFont="1" applyBorder="1" applyAlignment="1">
      <alignment horizontal="center" vertical="center" wrapText="1"/>
      <protection/>
    </xf>
    <xf numFmtId="0" fontId="2" fillId="0" borderId="19" xfId="58" applyFont="1" applyBorder="1" applyAlignment="1">
      <alignment horizontal="center" vertical="center" wrapText="1"/>
      <protection/>
    </xf>
    <xf numFmtId="2" fontId="2" fillId="0" borderId="19" xfId="59" applyNumberFormat="1" applyFont="1" applyBorder="1" applyAlignment="1">
      <alignment horizontal="center" vertical="center" wrapText="1"/>
      <protection/>
    </xf>
    <xf numFmtId="2" fontId="2" fillId="0" borderId="20" xfId="59" applyNumberFormat="1" applyFont="1" applyBorder="1" applyAlignment="1">
      <alignment horizontal="center" vertical="center" wrapText="1"/>
      <protection/>
    </xf>
    <xf numFmtId="2" fontId="2" fillId="0" borderId="21" xfId="59" applyNumberFormat="1" applyFont="1" applyBorder="1" applyAlignment="1">
      <alignment horizontal="center"/>
      <protection/>
    </xf>
    <xf numFmtId="0" fontId="2" fillId="0" borderId="20" xfId="59" applyFont="1" applyBorder="1" applyAlignment="1">
      <alignment horizontal="center" vertical="center" wrapText="1"/>
      <protection/>
    </xf>
    <xf numFmtId="180" fontId="2" fillId="0" borderId="14" xfId="59" applyNumberFormat="1" applyFont="1" applyBorder="1" applyAlignment="1">
      <alignment horizontal="center"/>
      <protection/>
    </xf>
    <xf numFmtId="1" fontId="2" fillId="0" borderId="14" xfId="59" applyNumberFormat="1" applyFont="1" applyBorder="1" applyAlignment="1">
      <alignment horizontal="center"/>
      <protection/>
    </xf>
    <xf numFmtId="1" fontId="2" fillId="0" borderId="21" xfId="59" applyNumberFormat="1" applyFont="1" applyBorder="1" applyAlignment="1">
      <alignment horizontal="center"/>
      <protection/>
    </xf>
    <xf numFmtId="180" fontId="2" fillId="0" borderId="21" xfId="59" applyNumberFormat="1" applyFont="1" applyBorder="1" applyAlignment="1">
      <alignment horizontal="center"/>
      <protection/>
    </xf>
    <xf numFmtId="2" fontId="2" fillId="32" borderId="15" xfId="59" applyNumberFormat="1" applyFont="1" applyFill="1" applyBorder="1" applyAlignment="1">
      <alignment horizontal="center" vertical="center" wrapText="1"/>
      <protection/>
    </xf>
    <xf numFmtId="2" fontId="2" fillId="32" borderId="10" xfId="59" applyNumberFormat="1" applyFont="1" applyFill="1" applyBorder="1" applyAlignment="1">
      <alignment horizontal="center"/>
      <protection/>
    </xf>
    <xf numFmtId="2" fontId="2" fillId="32" borderId="11" xfId="59" applyNumberFormat="1" applyFont="1" applyFill="1" applyBorder="1" applyAlignment="1">
      <alignment horizontal="center"/>
      <protection/>
    </xf>
    <xf numFmtId="181" fontId="2" fillId="32" borderId="10" xfId="59" applyNumberFormat="1" applyFont="1" applyFill="1" applyBorder="1" applyAlignment="1">
      <alignment horizontal="center"/>
      <protection/>
    </xf>
    <xf numFmtId="0" fontId="2" fillId="0" borderId="15" xfId="58" applyFont="1" applyBorder="1" applyAlignment="1">
      <alignment horizontal="center" vertical="center" wrapText="1"/>
      <protection/>
    </xf>
    <xf numFmtId="180" fontId="2" fillId="0" borderId="10" xfId="58" applyNumberFormat="1" applyFont="1" applyBorder="1" applyAlignment="1">
      <alignment horizontal="center"/>
      <protection/>
    </xf>
    <xf numFmtId="180" fontId="2" fillId="0" borderId="15" xfId="58" applyNumberFormat="1" applyFont="1" applyBorder="1" applyAlignment="1">
      <alignment horizontal="center" vertical="center" wrapText="1"/>
      <protection/>
    </xf>
    <xf numFmtId="2" fontId="2" fillId="0" borderId="15" xfId="59" applyNumberFormat="1" applyFont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top" wrapText="1"/>
      <protection/>
    </xf>
    <xf numFmtId="0" fontId="9" fillId="0" borderId="10" xfId="58" applyFont="1" applyBorder="1" applyAlignment="1">
      <alignment horizontal="center" vertical="center"/>
      <protection/>
    </xf>
    <xf numFmtId="1" fontId="4" fillId="0" borderId="13" xfId="0" applyNumberFormat="1" applyFont="1" applyBorder="1" applyAlignment="1">
      <alignment horizontal="center" vertical="center"/>
    </xf>
    <xf numFmtId="180" fontId="2" fillId="0" borderId="11" xfId="59" applyNumberFormat="1" applyFont="1" applyBorder="1" applyAlignment="1">
      <alignment horizontal="center"/>
      <protection/>
    </xf>
    <xf numFmtId="0" fontId="9" fillId="0" borderId="13" xfId="58" applyFont="1" applyBorder="1" applyAlignment="1">
      <alignment horizontal="center" vertical="center"/>
      <protection/>
    </xf>
    <xf numFmtId="0" fontId="1" fillId="0" borderId="13" xfId="58" applyFont="1" applyBorder="1" applyAlignment="1">
      <alignment horizontal="center" vertical="center"/>
      <protection/>
    </xf>
    <xf numFmtId="0" fontId="1" fillId="0" borderId="13" xfId="58" applyFont="1" applyBorder="1" applyAlignment="1">
      <alignment horizontal="center" vertical="top"/>
      <protection/>
    </xf>
    <xf numFmtId="0" fontId="1" fillId="0" borderId="15" xfId="58" applyFont="1" applyBorder="1" applyAlignment="1">
      <alignment horizontal="center" wrapText="1"/>
      <protection/>
    </xf>
    <xf numFmtId="180" fontId="2" fillId="0" borderId="20" xfId="59" applyNumberFormat="1" applyFont="1" applyBorder="1" applyAlignment="1">
      <alignment horizontal="center" vertical="center" wrapText="1"/>
      <protection/>
    </xf>
    <xf numFmtId="2" fontId="3" fillId="32" borderId="0" xfId="0" applyNumberFormat="1" applyFont="1" applyFill="1" applyBorder="1" applyAlignment="1">
      <alignment horizontal="center" vertical="center"/>
    </xf>
    <xf numFmtId="2" fontId="3" fillId="32" borderId="19" xfId="0" applyNumberFormat="1" applyFont="1" applyFill="1" applyBorder="1" applyAlignment="1">
      <alignment vertical="center" wrapText="1"/>
    </xf>
    <xf numFmtId="2" fontId="3" fillId="32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2" fontId="3" fillId="32" borderId="12" xfId="0" applyNumberFormat="1" applyFont="1" applyFill="1" applyBorder="1" applyAlignment="1">
      <alignment horizontal="center" vertical="center"/>
    </xf>
    <xf numFmtId="2" fontId="3" fillId="32" borderId="15" xfId="0" applyNumberFormat="1" applyFont="1" applyFill="1" applyBorder="1" applyAlignment="1">
      <alignment horizontal="center" vertical="center"/>
    </xf>
    <xf numFmtId="2" fontId="3" fillId="32" borderId="11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1" fontId="4" fillId="32" borderId="15" xfId="0" applyNumberFormat="1" applyFont="1" applyFill="1" applyBorder="1" applyAlignment="1">
      <alignment horizontal="center" vertical="center"/>
    </xf>
    <xf numFmtId="2" fontId="2" fillId="0" borderId="10" xfId="58" applyNumberFormat="1" applyFont="1" applyBorder="1" applyAlignment="1">
      <alignment horizontal="center"/>
      <protection/>
    </xf>
    <xf numFmtId="2" fontId="9" fillId="0" borderId="19" xfId="63" applyNumberFormat="1" applyFont="1" applyBorder="1" applyAlignment="1">
      <alignment horizontal="center"/>
      <protection/>
    </xf>
    <xf numFmtId="2" fontId="2" fillId="32" borderId="15" xfId="63" applyNumberFormat="1" applyFont="1" applyFill="1" applyBorder="1" applyAlignment="1">
      <alignment horizontal="center"/>
      <protection/>
    </xf>
    <xf numFmtId="2" fontId="3" fillId="0" borderId="19" xfId="58" applyNumberFormat="1" applyFont="1" applyBorder="1" applyAlignment="1">
      <alignment horizontal="center"/>
      <protection/>
    </xf>
    <xf numFmtId="2" fontId="3" fillId="0" borderId="15" xfId="58" applyNumberFormat="1" applyFont="1" applyBorder="1" applyAlignment="1">
      <alignment horizontal="center"/>
      <protection/>
    </xf>
    <xf numFmtId="2" fontId="3" fillId="0" borderId="19" xfId="63" applyNumberFormat="1" applyFont="1" applyBorder="1" applyAlignment="1">
      <alignment horizontal="center"/>
      <protection/>
    </xf>
    <xf numFmtId="2" fontId="3" fillId="0" borderId="15" xfId="63" applyNumberFormat="1" applyFont="1" applyBorder="1" applyAlignment="1">
      <alignment horizontal="center"/>
      <protection/>
    </xf>
    <xf numFmtId="2" fontId="9" fillId="0" borderId="0" xfId="63" applyNumberFormat="1" applyFont="1" applyBorder="1" applyAlignment="1">
      <alignment horizontal="center"/>
      <protection/>
    </xf>
    <xf numFmtId="2" fontId="2" fillId="32" borderId="10" xfId="63" applyNumberFormat="1" applyFont="1" applyFill="1" applyBorder="1" applyAlignment="1">
      <alignment horizontal="center"/>
      <protection/>
    </xf>
    <xf numFmtId="2" fontId="3" fillId="0" borderId="0" xfId="63" applyNumberFormat="1" applyFont="1" applyBorder="1" applyAlignment="1">
      <alignment horizontal="center"/>
      <protection/>
    </xf>
    <xf numFmtId="2" fontId="3" fillId="0" borderId="10" xfId="63" applyNumberFormat="1" applyFont="1" applyBorder="1" applyAlignment="1">
      <alignment horizontal="center"/>
      <protection/>
    </xf>
    <xf numFmtId="2" fontId="3" fillId="0" borderId="0" xfId="58" applyNumberFormat="1" applyFont="1" applyBorder="1" applyAlignment="1">
      <alignment horizontal="center"/>
      <protection/>
    </xf>
    <xf numFmtId="2" fontId="3" fillId="0" borderId="10" xfId="58" applyNumberFormat="1" applyFont="1" applyBorder="1" applyAlignment="1">
      <alignment horizontal="center"/>
      <protection/>
    </xf>
    <xf numFmtId="2" fontId="9" fillId="0" borderId="12" xfId="63" applyNumberFormat="1" applyFont="1" applyBorder="1" applyAlignment="1">
      <alignment horizontal="center"/>
      <protection/>
    </xf>
    <xf numFmtId="2" fontId="2" fillId="32" borderId="11" xfId="63" applyNumberFormat="1" applyFont="1" applyFill="1" applyBorder="1" applyAlignment="1">
      <alignment horizontal="center"/>
      <protection/>
    </xf>
    <xf numFmtId="2" fontId="3" fillId="0" borderId="12" xfId="58" applyNumberFormat="1" applyFont="1" applyBorder="1" applyAlignment="1">
      <alignment horizontal="center"/>
      <protection/>
    </xf>
    <xf numFmtId="2" fontId="3" fillId="0" borderId="11" xfId="58" applyNumberFormat="1" applyFont="1" applyBorder="1" applyAlignment="1">
      <alignment horizontal="center"/>
      <protection/>
    </xf>
    <xf numFmtId="2" fontId="3" fillId="0" borderId="12" xfId="63" applyNumberFormat="1" applyFont="1" applyBorder="1" applyAlignment="1">
      <alignment horizontal="center"/>
      <protection/>
    </xf>
    <xf numFmtId="2" fontId="3" fillId="0" borderId="11" xfId="63" applyNumberFormat="1" applyFont="1" applyBorder="1" applyAlignment="1">
      <alignment horizontal="center"/>
      <protection/>
    </xf>
    <xf numFmtId="0" fontId="1" fillId="0" borderId="19" xfId="58" applyFont="1" applyBorder="1" applyAlignment="1">
      <alignment horizontal="center" vertical="top"/>
      <protection/>
    </xf>
    <xf numFmtId="0" fontId="1" fillId="0" borderId="20" xfId="58" applyFont="1" applyBorder="1" applyAlignment="1">
      <alignment horizontal="center" vertical="center"/>
      <protection/>
    </xf>
    <xf numFmtId="0" fontId="15" fillId="0" borderId="19" xfId="59" applyFont="1" applyBorder="1" applyAlignment="1">
      <alignment horizontal="center" vertical="center" wrapText="1"/>
      <protection/>
    </xf>
    <xf numFmtId="0" fontId="14" fillId="0" borderId="22" xfId="59" applyFont="1" applyBorder="1" applyAlignment="1">
      <alignment horizontal="center" vertical="center" wrapText="1"/>
      <protection/>
    </xf>
    <xf numFmtId="0" fontId="14" fillId="0" borderId="0" xfId="59" applyFont="1" applyBorder="1" applyAlignment="1">
      <alignment horizontal="center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14" fillId="0" borderId="10" xfId="59" applyFont="1" applyBorder="1" applyAlignment="1">
      <alignment horizontal="center"/>
      <protection/>
    </xf>
    <xf numFmtId="0" fontId="14" fillId="0" borderId="15" xfId="59" applyFont="1" applyBorder="1" applyAlignment="1">
      <alignment horizontal="center" vertical="center" wrapText="1"/>
      <protection/>
    </xf>
    <xf numFmtId="0" fontId="14" fillId="0" borderId="12" xfId="59" applyFont="1" applyBorder="1" applyAlignment="1">
      <alignment horizontal="center"/>
      <protection/>
    </xf>
    <xf numFmtId="0" fontId="14" fillId="0" borderId="11" xfId="59" applyFont="1" applyBorder="1" applyAlignment="1">
      <alignment horizontal="center"/>
      <protection/>
    </xf>
    <xf numFmtId="0" fontId="14" fillId="0" borderId="19" xfId="59" applyFont="1" applyBorder="1" applyAlignment="1">
      <alignment horizontal="center" vertical="center" wrapText="1"/>
      <protection/>
    </xf>
    <xf numFmtId="0" fontId="16" fillId="0" borderId="15" xfId="63" applyFont="1" applyBorder="1" applyAlignment="1">
      <alignment horizontal="center"/>
      <protection/>
    </xf>
    <xf numFmtId="0" fontId="16" fillId="0" borderId="10" xfId="63" applyFont="1" applyBorder="1" applyAlignment="1">
      <alignment horizontal="center"/>
      <protection/>
    </xf>
    <xf numFmtId="0" fontId="16" fillId="0" borderId="11" xfId="63" applyFont="1" applyBorder="1" applyAlignment="1">
      <alignment horizontal="center"/>
      <protection/>
    </xf>
    <xf numFmtId="0" fontId="14" fillId="0" borderId="23" xfId="59" applyFont="1" applyBorder="1" applyAlignment="1">
      <alignment horizontal="center"/>
      <protection/>
    </xf>
    <xf numFmtId="0" fontId="14" fillId="0" borderId="15" xfId="59" applyFont="1" applyBorder="1" applyAlignment="1">
      <alignment horizontal="center"/>
      <protection/>
    </xf>
    <xf numFmtId="0" fontId="14" fillId="0" borderId="24" xfId="59" applyFont="1" applyBorder="1" applyAlignment="1">
      <alignment horizontal="center"/>
      <protection/>
    </xf>
    <xf numFmtId="0" fontId="15" fillId="0" borderId="22" xfId="59" applyFont="1" applyBorder="1" applyAlignment="1">
      <alignment horizontal="center" vertical="center" wrapText="1"/>
      <protection/>
    </xf>
    <xf numFmtId="0" fontId="14" fillId="0" borderId="23" xfId="59" applyFont="1" applyBorder="1" applyAlignment="1">
      <alignment horizontal="center" wrapText="1"/>
      <protection/>
    </xf>
    <xf numFmtId="0" fontId="15" fillId="0" borderId="22" xfId="59" applyFont="1" applyBorder="1" applyAlignment="1">
      <alignment horizontal="center"/>
      <protection/>
    </xf>
    <xf numFmtId="0" fontId="14" fillId="0" borderId="15" xfId="63" applyFont="1" applyBorder="1" applyAlignment="1">
      <alignment horizontal="center"/>
      <protection/>
    </xf>
    <xf numFmtId="0" fontId="15" fillId="0" borderId="19" xfId="63" applyFont="1" applyBorder="1" applyAlignment="1">
      <alignment horizontal="center"/>
      <protection/>
    </xf>
    <xf numFmtId="0" fontId="14" fillId="0" borderId="10" xfId="63" applyFont="1" applyBorder="1" applyAlignment="1">
      <alignment horizontal="center"/>
      <protection/>
    </xf>
    <xf numFmtId="0" fontId="14" fillId="0" borderId="0" xfId="63" applyFont="1" applyBorder="1" applyAlignment="1">
      <alignment horizontal="center"/>
      <protection/>
    </xf>
    <xf numFmtId="0" fontId="14" fillId="0" borderId="11" xfId="63" applyFont="1" applyBorder="1" applyAlignment="1">
      <alignment horizontal="center"/>
      <protection/>
    </xf>
    <xf numFmtId="0" fontId="14" fillId="0" borderId="12" xfId="63" applyFont="1" applyBorder="1" applyAlignment="1">
      <alignment horizontal="center"/>
      <protection/>
    </xf>
    <xf numFmtId="0" fontId="16" fillId="0" borderId="15" xfId="59" applyFont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center" vertical="center"/>
      <protection/>
    </xf>
    <xf numFmtId="0" fontId="16" fillId="0" borderId="13" xfId="59" applyFont="1" applyBorder="1" applyAlignment="1">
      <alignment horizontal="center" vertical="center" wrapText="1"/>
      <protection/>
    </xf>
    <xf numFmtId="0" fontId="16" fillId="0" borderId="13" xfId="59" applyFont="1" applyBorder="1" applyAlignment="1">
      <alignment horizontal="center"/>
      <protection/>
    </xf>
    <xf numFmtId="0" fontId="16" fillId="0" borderId="15" xfId="59" applyFont="1" applyBorder="1" applyAlignment="1">
      <alignment horizontal="center"/>
      <protection/>
    </xf>
    <xf numFmtId="0" fontId="16" fillId="0" borderId="0" xfId="59" applyFont="1" applyBorder="1" applyAlignment="1">
      <alignment horizontal="center" vertical="center" wrapText="1"/>
      <protection/>
    </xf>
    <xf numFmtId="0" fontId="17" fillId="32" borderId="0" xfId="0" applyFont="1" applyFill="1" applyBorder="1" applyAlignment="1">
      <alignment horizontal="center" vertical="center"/>
    </xf>
    <xf numFmtId="2" fontId="5" fillId="32" borderId="13" xfId="0" applyNumberFormat="1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15" fillId="32" borderId="15" xfId="59" applyFont="1" applyFill="1" applyBorder="1" applyAlignment="1">
      <alignment horizontal="center" wrapText="1"/>
      <protection/>
    </xf>
    <xf numFmtId="0" fontId="14" fillId="32" borderId="19" xfId="59" applyFont="1" applyFill="1" applyBorder="1" applyAlignment="1">
      <alignment horizontal="center"/>
      <protection/>
    </xf>
    <xf numFmtId="2" fontId="2" fillId="32" borderId="15" xfId="59" applyNumberFormat="1" applyFont="1" applyFill="1" applyBorder="1" applyAlignment="1">
      <alignment horizontal="center"/>
      <protection/>
    </xf>
    <xf numFmtId="2" fontId="2" fillId="32" borderId="19" xfId="59" applyNumberFormat="1" applyFont="1" applyFill="1" applyBorder="1" applyAlignment="1">
      <alignment horizontal="center"/>
      <protection/>
    </xf>
    <xf numFmtId="0" fontId="2" fillId="32" borderId="19" xfId="59" applyFont="1" applyFill="1" applyBorder="1" applyAlignment="1">
      <alignment horizontal="center"/>
      <protection/>
    </xf>
    <xf numFmtId="0" fontId="2" fillId="32" borderId="15" xfId="58" applyFont="1" applyFill="1" applyBorder="1" applyAlignment="1">
      <alignment horizontal="center"/>
      <protection/>
    </xf>
    <xf numFmtId="0" fontId="2" fillId="32" borderId="19" xfId="58" applyFont="1" applyFill="1" applyBorder="1" applyAlignment="1">
      <alignment horizontal="center"/>
      <protection/>
    </xf>
    <xf numFmtId="180" fontId="2" fillId="32" borderId="15" xfId="59" applyNumberFormat="1" applyFont="1" applyFill="1" applyBorder="1" applyAlignment="1">
      <alignment horizontal="center"/>
      <protection/>
    </xf>
    <xf numFmtId="1" fontId="2" fillId="0" borderId="10" xfId="59" applyNumberFormat="1" applyFont="1" applyBorder="1" applyAlignment="1">
      <alignment horizontal="center"/>
      <protection/>
    </xf>
    <xf numFmtId="1" fontId="2" fillId="0" borderId="11" xfId="59" applyNumberFormat="1" applyFont="1" applyBorder="1" applyAlignment="1">
      <alignment horizontal="center"/>
      <protection/>
    </xf>
    <xf numFmtId="0" fontId="20" fillId="32" borderId="13" xfId="0" applyFont="1" applyFill="1" applyBorder="1" applyAlignment="1">
      <alignment horizontal="left" vertical="center"/>
    </xf>
    <xf numFmtId="0" fontId="20" fillId="32" borderId="13" xfId="0" applyFont="1" applyFill="1" applyBorder="1" applyAlignment="1">
      <alignment horizontal="center" vertical="center"/>
    </xf>
    <xf numFmtId="0" fontId="16" fillId="0" borderId="10" xfId="59" applyFont="1" applyBorder="1" applyAlignment="1">
      <alignment horizontal="center" vertical="center"/>
      <protection/>
    </xf>
    <xf numFmtId="0" fontId="16" fillId="0" borderId="11" xfId="59" applyFont="1" applyBorder="1" applyAlignment="1">
      <alignment horizontal="center" vertical="center"/>
      <protection/>
    </xf>
    <xf numFmtId="0" fontId="16" fillId="0" borderId="15" xfId="59" applyFont="1" applyBorder="1" applyAlignment="1">
      <alignment horizontal="center" vertical="center"/>
      <protection/>
    </xf>
    <xf numFmtId="0" fontId="15" fillId="32" borderId="13" xfId="0" applyFont="1" applyFill="1" applyBorder="1" applyAlignment="1">
      <alignment horizontal="center" vertical="center"/>
    </xf>
    <xf numFmtId="0" fontId="2" fillId="0" borderId="15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1" fontId="5" fillId="32" borderId="13" xfId="0" applyNumberFormat="1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left" vertical="center"/>
    </xf>
    <xf numFmtId="1" fontId="20" fillId="32" borderId="13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2" fillId="0" borderId="13" xfId="59" applyFont="1" applyBorder="1" applyAlignment="1">
      <alignment horizontal="center" vertical="center" wrapText="1"/>
      <protection/>
    </xf>
    <xf numFmtId="0" fontId="16" fillId="0" borderId="18" xfId="59" applyFont="1" applyBorder="1" applyAlignment="1">
      <alignment horizontal="center" vertical="center" wrapText="1"/>
      <protection/>
    </xf>
    <xf numFmtId="1" fontId="4" fillId="32" borderId="12" xfId="0" applyNumberFormat="1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right" vertical="center" wrapText="1"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16" fillId="0" borderId="11" xfId="59" applyFont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1" xfId="58" applyFont="1" applyBorder="1" applyAlignment="1">
      <alignment horizontal="center" vertical="center"/>
      <protection/>
    </xf>
    <xf numFmtId="1" fontId="2" fillId="0" borderId="13" xfId="0" applyNumberFormat="1" applyFont="1" applyBorder="1" applyAlignment="1">
      <alignment horizontal="center" vertical="center" wrapText="1"/>
    </xf>
    <xf numFmtId="1" fontId="16" fillId="32" borderId="18" xfId="0" applyNumberFormat="1" applyFont="1" applyFill="1" applyBorder="1" applyAlignment="1">
      <alignment horizontal="center" vertical="center" wrapText="1"/>
    </xf>
    <xf numFmtId="0" fontId="16" fillId="0" borderId="15" xfId="59" applyFont="1" applyBorder="1" applyAlignment="1">
      <alignment horizontal="center" vertical="center" wrapText="1"/>
      <protection/>
    </xf>
    <xf numFmtId="0" fontId="16" fillId="0" borderId="15" xfId="58" applyFont="1" applyBorder="1" applyAlignment="1">
      <alignment horizontal="center" vertical="center"/>
      <protection/>
    </xf>
    <xf numFmtId="0" fontId="16" fillId="0" borderId="10" xfId="58" applyFont="1" applyBorder="1" applyAlignment="1">
      <alignment horizontal="center" vertical="center"/>
      <protection/>
    </xf>
    <xf numFmtId="0" fontId="16" fillId="0" borderId="11" xfId="58" applyFont="1" applyBorder="1" applyAlignment="1">
      <alignment horizontal="center" vertical="center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" fillId="0" borderId="18" xfId="58" applyFont="1" applyBorder="1" applyAlignment="1">
      <alignment horizontal="center"/>
      <protection/>
    </xf>
    <xf numFmtId="0" fontId="1" fillId="0" borderId="17" xfId="58" applyFont="1" applyBorder="1" applyAlignment="1">
      <alignment horizontal="center"/>
      <protection/>
    </xf>
    <xf numFmtId="0" fontId="1" fillId="0" borderId="16" xfId="58" applyFont="1" applyBorder="1" applyAlignment="1">
      <alignment horizontal="center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9" fillId="32" borderId="13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_gare wyalsadfenigagarini 2_SMSH2008-IIkv ." xfId="58"/>
    <cellStyle name="Normal_SMETA 3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selection activeCell="K4" sqref="K4:L4"/>
    </sheetView>
  </sheetViews>
  <sheetFormatPr defaultColWidth="9.140625" defaultRowHeight="12.75"/>
  <cols>
    <col min="1" max="1" width="4.140625" style="0" customWidth="1"/>
    <col min="2" max="2" width="9.57421875" style="0" customWidth="1"/>
    <col min="3" max="3" width="38.140625" style="0" customWidth="1"/>
    <col min="4" max="4" width="7.7109375" style="0" customWidth="1"/>
    <col min="5" max="5" width="8.00390625" style="0" customWidth="1"/>
    <col min="7" max="7" width="7.421875" style="0" customWidth="1"/>
    <col min="8" max="8" width="8.28125" style="0" customWidth="1"/>
    <col min="9" max="9" width="8.00390625" style="0" customWidth="1"/>
    <col min="11" max="11" width="7.28125" style="0" customWidth="1"/>
    <col min="12" max="12" width="7.57421875" style="0" customWidth="1"/>
  </cols>
  <sheetData>
    <row r="1" spans="1:13" ht="21.75" customHeight="1">
      <c r="A1" s="145" t="s">
        <v>55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1.7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9.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5" customHeight="1">
      <c r="A4" s="149" t="s">
        <v>3</v>
      </c>
      <c r="B4" s="149"/>
      <c r="C4" s="149"/>
      <c r="D4" s="149"/>
      <c r="E4" s="149"/>
      <c r="F4" s="149"/>
      <c r="G4" s="149"/>
      <c r="H4" s="149"/>
      <c r="I4" s="149"/>
      <c r="J4" s="149"/>
      <c r="K4" s="148">
        <v>61426.36559044741</v>
      </c>
      <c r="L4" s="148"/>
      <c r="M4" s="120" t="s">
        <v>0</v>
      </c>
    </row>
    <row r="5" spans="1:13" ht="15" customHeight="1">
      <c r="A5" s="156" t="s">
        <v>15</v>
      </c>
      <c r="B5" s="156" t="s">
        <v>46</v>
      </c>
      <c r="C5" s="165" t="s">
        <v>39</v>
      </c>
      <c r="D5" s="166" t="s">
        <v>37</v>
      </c>
      <c r="E5" s="168"/>
      <c r="F5" s="167"/>
      <c r="G5" s="26" t="s">
        <v>12</v>
      </c>
      <c r="H5" s="27"/>
      <c r="I5" s="28" t="s">
        <v>13</v>
      </c>
      <c r="J5" s="27"/>
      <c r="K5" s="166" t="s">
        <v>38</v>
      </c>
      <c r="L5" s="167"/>
      <c r="M5" s="156" t="s">
        <v>14</v>
      </c>
    </row>
    <row r="6" spans="1:13" ht="15" customHeight="1">
      <c r="A6" s="157"/>
      <c r="B6" s="157"/>
      <c r="C6" s="157"/>
      <c r="D6" s="50" t="s">
        <v>16</v>
      </c>
      <c r="E6" s="52" t="s">
        <v>40</v>
      </c>
      <c r="F6" s="25" t="s">
        <v>1</v>
      </c>
      <c r="G6" s="58" t="s">
        <v>48</v>
      </c>
      <c r="H6" s="25" t="s">
        <v>1</v>
      </c>
      <c r="I6" s="51" t="s">
        <v>48</v>
      </c>
      <c r="J6" s="25" t="s">
        <v>1</v>
      </c>
      <c r="K6" s="58" t="s">
        <v>48</v>
      </c>
      <c r="L6" s="25" t="s">
        <v>1</v>
      </c>
      <c r="M6" s="157"/>
    </row>
    <row r="7" spans="1:13" ht="21.75" customHeight="1">
      <c r="A7" s="172" t="s">
        <v>47</v>
      </c>
      <c r="B7" s="172"/>
      <c r="C7" s="172"/>
      <c r="D7" s="172"/>
      <c r="E7" s="55"/>
      <c r="F7" s="56"/>
      <c r="G7" s="57"/>
      <c r="H7" s="56"/>
      <c r="I7" s="57"/>
      <c r="J7" s="56"/>
      <c r="K7" s="57"/>
      <c r="L7" s="56"/>
      <c r="M7" s="56"/>
    </row>
    <row r="8" spans="1:17" ht="40.5" customHeight="1">
      <c r="A8" s="156">
        <v>1</v>
      </c>
      <c r="B8" s="162" t="s">
        <v>6</v>
      </c>
      <c r="C8" s="90" t="s">
        <v>64</v>
      </c>
      <c r="D8" s="91" t="s">
        <v>24</v>
      </c>
      <c r="E8" s="23"/>
      <c r="F8" s="42">
        <f>(65+53)*8.1+14*8.1/2+3.2-(9.2*4.2+6.5*3+4.6*9.2)</f>
        <v>915.24</v>
      </c>
      <c r="G8" s="88"/>
      <c r="H8" s="50"/>
      <c r="I8" s="88"/>
      <c r="J8" s="50"/>
      <c r="K8" s="88"/>
      <c r="L8" s="50"/>
      <c r="M8" s="89"/>
      <c r="O8" s="22"/>
      <c r="P8" s="22"/>
      <c r="Q8" s="22"/>
    </row>
    <row r="9" spans="1:17" ht="18.75" customHeight="1">
      <c r="A9" s="157"/>
      <c r="B9" s="163"/>
      <c r="C9" s="92" t="s">
        <v>19</v>
      </c>
      <c r="D9" s="93" t="s">
        <v>24</v>
      </c>
      <c r="E9" s="29">
        <v>1</v>
      </c>
      <c r="F9" s="43">
        <f>F8*E9</f>
        <v>915.24</v>
      </c>
      <c r="G9" s="8"/>
      <c r="H9" s="6"/>
      <c r="I9" s="5"/>
      <c r="J9" s="4"/>
      <c r="K9" s="5"/>
      <c r="L9" s="4"/>
      <c r="M9" s="38"/>
      <c r="N9" s="3"/>
      <c r="O9" s="22"/>
      <c r="P9" s="22"/>
      <c r="Q9" s="22"/>
    </row>
    <row r="10" spans="1:17" ht="18.75" customHeight="1">
      <c r="A10" s="158"/>
      <c r="B10" s="164"/>
      <c r="C10" s="92" t="s">
        <v>20</v>
      </c>
      <c r="D10" s="94" t="s">
        <v>0</v>
      </c>
      <c r="E10" s="29">
        <v>0.086</v>
      </c>
      <c r="F10" s="43">
        <f>F8*E10</f>
        <v>78.71064</v>
      </c>
      <c r="G10" s="5"/>
      <c r="H10" s="4"/>
      <c r="I10" s="8"/>
      <c r="J10" s="1"/>
      <c r="K10" s="8"/>
      <c r="L10" s="2"/>
      <c r="M10" s="21"/>
      <c r="O10" s="22"/>
      <c r="P10" s="22"/>
      <c r="Q10" s="22"/>
    </row>
    <row r="11" spans="1:17" ht="42.75">
      <c r="A11" s="151">
        <v>2</v>
      </c>
      <c r="B11" s="161" t="s">
        <v>17</v>
      </c>
      <c r="C11" s="90" t="s">
        <v>65</v>
      </c>
      <c r="D11" s="95" t="s">
        <v>18</v>
      </c>
      <c r="E11" s="31"/>
      <c r="F11" s="42">
        <f>0.08*0.16*3*10</f>
        <v>0.384</v>
      </c>
      <c r="G11" s="33"/>
      <c r="H11" s="46"/>
      <c r="I11" s="33"/>
      <c r="J11" s="46"/>
      <c r="K11" s="34"/>
      <c r="L11" s="49"/>
      <c r="M11" s="35"/>
      <c r="O11" s="22"/>
      <c r="P11" s="22"/>
      <c r="Q11" s="15"/>
    </row>
    <row r="12" spans="1:17" ht="18.75" customHeight="1">
      <c r="A12" s="152"/>
      <c r="B12" s="154"/>
      <c r="C12" s="92" t="s">
        <v>19</v>
      </c>
      <c r="D12" s="94" t="s">
        <v>18</v>
      </c>
      <c r="E12" s="29">
        <v>1</v>
      </c>
      <c r="F12" s="43">
        <f>F11*E12</f>
        <v>0.384</v>
      </c>
      <c r="G12" s="8"/>
      <c r="H12" s="6"/>
      <c r="I12" s="5"/>
      <c r="J12" s="4"/>
      <c r="K12" s="5"/>
      <c r="L12" s="4"/>
      <c r="M12" s="38"/>
      <c r="O12" s="22"/>
      <c r="P12" s="22"/>
      <c r="Q12" s="7"/>
    </row>
    <row r="13" spans="1:13" ht="18.75" customHeight="1">
      <c r="A13" s="152"/>
      <c r="B13" s="154" t="s">
        <v>6</v>
      </c>
      <c r="C13" s="92" t="s">
        <v>20</v>
      </c>
      <c r="D13" s="94" t="s">
        <v>0</v>
      </c>
      <c r="E13" s="29">
        <v>21</v>
      </c>
      <c r="F13" s="43">
        <f>F11*E13</f>
        <v>8.064</v>
      </c>
      <c r="G13" s="5"/>
      <c r="H13" s="47"/>
      <c r="I13" s="5"/>
      <c r="J13" s="4"/>
      <c r="K13" s="8"/>
      <c r="L13" s="2"/>
      <c r="M13" s="21"/>
    </row>
    <row r="14" spans="1:13" ht="18.75" customHeight="1">
      <c r="A14" s="152"/>
      <c r="B14" s="154"/>
      <c r="C14" s="92" t="s">
        <v>21</v>
      </c>
      <c r="D14" s="94" t="s">
        <v>18</v>
      </c>
      <c r="E14" s="8">
        <v>1.05</v>
      </c>
      <c r="F14" s="43">
        <f>F11*E14</f>
        <v>0.4032</v>
      </c>
      <c r="G14" s="5"/>
      <c r="H14" s="47"/>
      <c r="I14" s="8"/>
      <c r="J14" s="6"/>
      <c r="K14" s="5"/>
      <c r="L14" s="4"/>
      <c r="M14" s="38"/>
    </row>
    <row r="15" spans="1:13" ht="18.75" customHeight="1">
      <c r="A15" s="152"/>
      <c r="B15" s="154"/>
      <c r="C15" s="92" t="s">
        <v>22</v>
      </c>
      <c r="D15" s="94" t="s">
        <v>23</v>
      </c>
      <c r="E15" s="7">
        <v>7.2</v>
      </c>
      <c r="F15" s="43">
        <f>F11*E15</f>
        <v>2.7648</v>
      </c>
      <c r="G15" s="8"/>
      <c r="H15" s="6"/>
      <c r="I15" s="8"/>
      <c r="J15" s="2"/>
      <c r="K15" s="5"/>
      <c r="L15" s="4"/>
      <c r="M15" s="38"/>
    </row>
    <row r="16" spans="1:14" ht="18.75" customHeight="1">
      <c r="A16" s="152"/>
      <c r="B16" s="154"/>
      <c r="C16" s="92" t="s">
        <v>33</v>
      </c>
      <c r="D16" s="94" t="s">
        <v>7</v>
      </c>
      <c r="E16" s="18" t="s">
        <v>36</v>
      </c>
      <c r="F16" s="43">
        <v>12</v>
      </c>
      <c r="G16" s="5"/>
      <c r="H16" s="47"/>
      <c r="I16" s="8"/>
      <c r="J16" s="2"/>
      <c r="K16" s="5"/>
      <c r="L16" s="4"/>
      <c r="M16" s="38"/>
      <c r="N16" s="22"/>
    </row>
    <row r="17" spans="1:14" ht="18.75" customHeight="1">
      <c r="A17" s="153"/>
      <c r="B17" s="155"/>
      <c r="C17" s="96" t="s">
        <v>25</v>
      </c>
      <c r="D17" s="97" t="s">
        <v>0</v>
      </c>
      <c r="E17" s="17">
        <v>3.44</v>
      </c>
      <c r="F17" s="44">
        <f>F11*E17</f>
        <v>1.32096</v>
      </c>
      <c r="G17" s="14"/>
      <c r="H17" s="16"/>
      <c r="I17" s="11"/>
      <c r="J17" s="13"/>
      <c r="K17" s="14"/>
      <c r="L17" s="12"/>
      <c r="M17" s="41"/>
      <c r="N17" s="22"/>
    </row>
    <row r="18" spans="1:13" ht="28.5">
      <c r="A18" s="150">
        <v>3</v>
      </c>
      <c r="B18" s="114" t="s">
        <v>26</v>
      </c>
      <c r="C18" s="98" t="s">
        <v>53</v>
      </c>
      <c r="D18" s="95" t="s">
        <v>24</v>
      </c>
      <c r="E18" s="31"/>
      <c r="F18" s="42">
        <f>F8</f>
        <v>915.24</v>
      </c>
      <c r="G18" s="33"/>
      <c r="H18" s="48"/>
      <c r="I18" s="33"/>
      <c r="J18" s="46"/>
      <c r="K18" s="34"/>
      <c r="L18" s="23"/>
      <c r="M18" s="37"/>
    </row>
    <row r="19" spans="1:13" ht="18.75" customHeight="1">
      <c r="A19" s="150"/>
      <c r="B19" s="135" t="s">
        <v>6</v>
      </c>
      <c r="C19" s="92" t="s">
        <v>19</v>
      </c>
      <c r="D19" s="94" t="s">
        <v>24</v>
      </c>
      <c r="E19" s="29">
        <v>1</v>
      </c>
      <c r="F19" s="43">
        <f>F18*E19</f>
        <v>915.24</v>
      </c>
      <c r="G19" s="8"/>
      <c r="H19" s="6"/>
      <c r="I19" s="5"/>
      <c r="J19" s="4"/>
      <c r="K19" s="5"/>
      <c r="L19" s="4"/>
      <c r="M19" s="39"/>
    </row>
    <row r="20" spans="1:13" ht="18.75" customHeight="1">
      <c r="A20" s="150"/>
      <c r="B20" s="135"/>
      <c r="C20" s="92" t="s">
        <v>20</v>
      </c>
      <c r="D20" s="94" t="s">
        <v>0</v>
      </c>
      <c r="E20" s="29">
        <v>0.086</v>
      </c>
      <c r="F20" s="43">
        <f>F18*E20</f>
        <v>78.71064</v>
      </c>
      <c r="G20" s="5"/>
      <c r="H20" s="4"/>
      <c r="I20" s="8"/>
      <c r="J20" s="1"/>
      <c r="K20" s="8"/>
      <c r="L20" s="2"/>
      <c r="M20" s="39"/>
    </row>
    <row r="21" spans="1:13" ht="18.75" customHeight="1">
      <c r="A21" s="150"/>
      <c r="B21" s="135"/>
      <c r="C21" s="92" t="s">
        <v>27</v>
      </c>
      <c r="D21" s="94" t="s">
        <v>18</v>
      </c>
      <c r="E21" s="18" t="s">
        <v>36</v>
      </c>
      <c r="F21" s="43">
        <f>F18*0.03*1.03</f>
        <v>28.280916</v>
      </c>
      <c r="G21" s="5"/>
      <c r="H21" s="4"/>
      <c r="I21" s="8"/>
      <c r="J21" s="6"/>
      <c r="K21" s="5"/>
      <c r="L21" s="4"/>
      <c r="M21" s="39"/>
    </row>
    <row r="22" spans="1:13" ht="18.75" customHeight="1">
      <c r="A22" s="150"/>
      <c r="B22" s="135"/>
      <c r="C22" s="92" t="s">
        <v>22</v>
      </c>
      <c r="D22" s="94" t="s">
        <v>23</v>
      </c>
      <c r="E22" s="7">
        <v>0.112</v>
      </c>
      <c r="F22" s="43">
        <f>F18*E22</f>
        <v>102.50688000000001</v>
      </c>
      <c r="G22" s="5"/>
      <c r="H22" s="4"/>
      <c r="I22" s="8"/>
      <c r="J22" s="6"/>
      <c r="K22" s="5"/>
      <c r="L22" s="4"/>
      <c r="M22" s="39"/>
    </row>
    <row r="23" spans="1:13" ht="18.75" customHeight="1">
      <c r="A23" s="150"/>
      <c r="B23" s="136"/>
      <c r="C23" s="96" t="s">
        <v>25</v>
      </c>
      <c r="D23" s="97" t="s">
        <v>0</v>
      </c>
      <c r="E23" s="17">
        <v>0.0484</v>
      </c>
      <c r="F23" s="44">
        <f>F18*E23</f>
        <v>44.297616</v>
      </c>
      <c r="G23" s="14"/>
      <c r="H23" s="12"/>
      <c r="I23" s="11"/>
      <c r="J23" s="54"/>
      <c r="K23" s="14"/>
      <c r="L23" s="12"/>
      <c r="M23" s="40"/>
    </row>
    <row r="24" spans="1:13" ht="18.75" customHeight="1">
      <c r="A24" s="15"/>
      <c r="B24" s="115"/>
      <c r="C24" s="92"/>
      <c r="D24" s="92"/>
      <c r="E24" s="29"/>
      <c r="F24" s="24"/>
      <c r="G24" s="5"/>
      <c r="H24" s="5"/>
      <c r="I24" s="8"/>
      <c r="J24" s="3"/>
      <c r="K24" s="5"/>
      <c r="L24" s="5"/>
      <c r="M24" s="30"/>
    </row>
    <row r="25" spans="1:13" ht="18.75" customHeight="1">
      <c r="A25" s="15"/>
      <c r="B25" s="115"/>
      <c r="C25" s="92"/>
      <c r="D25" s="92"/>
      <c r="E25" s="29"/>
      <c r="F25" s="24"/>
      <c r="G25" s="5"/>
      <c r="H25" s="5"/>
      <c r="I25" s="8"/>
      <c r="J25" s="3"/>
      <c r="K25" s="5"/>
      <c r="L25" s="5"/>
      <c r="M25" s="30"/>
    </row>
    <row r="26" spans="1:13" ht="18.75" customHeight="1">
      <c r="A26" s="169">
        <v>4</v>
      </c>
      <c r="B26" s="99" t="s">
        <v>50</v>
      </c>
      <c r="C26" s="109" t="s">
        <v>51</v>
      </c>
      <c r="D26" s="108" t="s">
        <v>29</v>
      </c>
      <c r="E26" s="70"/>
      <c r="F26" s="71">
        <f>F18/100</f>
        <v>9.1524</v>
      </c>
      <c r="G26" s="72"/>
      <c r="H26" s="73"/>
      <c r="I26" s="72"/>
      <c r="J26" s="73"/>
      <c r="K26" s="74"/>
      <c r="L26" s="75"/>
      <c r="M26" s="75"/>
    </row>
    <row r="27" spans="1:13" ht="18.75" customHeight="1">
      <c r="A27" s="170"/>
      <c r="B27" s="100" t="s">
        <v>6</v>
      </c>
      <c r="C27" s="111" t="s">
        <v>19</v>
      </c>
      <c r="D27" s="110" t="s">
        <v>24</v>
      </c>
      <c r="E27" s="76">
        <v>100</v>
      </c>
      <c r="F27" s="77">
        <f>F26*E27</f>
        <v>915.24</v>
      </c>
      <c r="G27" s="78"/>
      <c r="H27" s="79"/>
      <c r="I27" s="80"/>
      <c r="J27" s="81"/>
      <c r="K27" s="80"/>
      <c r="L27" s="81"/>
      <c r="M27" s="79"/>
    </row>
    <row r="28" spans="1:13" ht="18.75" customHeight="1">
      <c r="A28" s="170"/>
      <c r="B28" s="100"/>
      <c r="C28" s="111" t="s">
        <v>20</v>
      </c>
      <c r="D28" s="110" t="s">
        <v>0</v>
      </c>
      <c r="E28" s="76">
        <v>0.02</v>
      </c>
      <c r="F28" s="77">
        <f>F27*E28</f>
        <v>18.3048</v>
      </c>
      <c r="G28" s="78"/>
      <c r="H28" s="79"/>
      <c r="I28" s="78"/>
      <c r="J28" s="79"/>
      <c r="K28" s="78"/>
      <c r="L28" s="79"/>
      <c r="M28" s="79"/>
    </row>
    <row r="29" spans="1:13" ht="18.75" customHeight="1">
      <c r="A29" s="171"/>
      <c r="B29" s="101"/>
      <c r="C29" s="113" t="s">
        <v>52</v>
      </c>
      <c r="D29" s="112" t="s">
        <v>23</v>
      </c>
      <c r="E29" s="82">
        <v>4</v>
      </c>
      <c r="F29" s="83">
        <f>F26*E29</f>
        <v>36.6096</v>
      </c>
      <c r="G29" s="84"/>
      <c r="H29" s="85"/>
      <c r="I29" s="86"/>
      <c r="J29" s="87"/>
      <c r="K29" s="84"/>
      <c r="L29" s="85"/>
      <c r="M29" s="87"/>
    </row>
    <row r="30" spans="1:13" ht="28.5">
      <c r="A30" s="146">
        <v>5</v>
      </c>
      <c r="B30" s="116" t="s">
        <v>28</v>
      </c>
      <c r="C30" s="91" t="s">
        <v>54</v>
      </c>
      <c r="D30" s="95" t="s">
        <v>29</v>
      </c>
      <c r="E30" s="32"/>
      <c r="F30" s="42">
        <f>F8/100</f>
        <v>9.1524</v>
      </c>
      <c r="G30" s="33"/>
      <c r="H30" s="46"/>
      <c r="I30" s="33"/>
      <c r="J30" s="46"/>
      <c r="K30" s="34"/>
      <c r="L30" s="23"/>
      <c r="M30" s="35"/>
    </row>
    <row r="31" spans="1:13" ht="19.5" customHeight="1">
      <c r="A31" s="146"/>
      <c r="B31" s="117" t="s">
        <v>30</v>
      </c>
      <c r="C31" s="102" t="s">
        <v>31</v>
      </c>
      <c r="D31" s="94" t="s">
        <v>24</v>
      </c>
      <c r="E31" s="8">
        <v>100</v>
      </c>
      <c r="F31" s="43">
        <f>F30*E31</f>
        <v>915.24</v>
      </c>
      <c r="G31" s="8"/>
      <c r="H31" s="2"/>
      <c r="I31" s="5"/>
      <c r="J31" s="4"/>
      <c r="K31" s="5"/>
      <c r="L31" s="4"/>
      <c r="M31" s="39"/>
    </row>
    <row r="32" spans="1:13" ht="19.5" customHeight="1">
      <c r="A32" s="146"/>
      <c r="B32" s="118"/>
      <c r="C32" s="102" t="s">
        <v>20</v>
      </c>
      <c r="D32" s="94" t="s">
        <v>0</v>
      </c>
      <c r="E32" s="29">
        <v>0.46</v>
      </c>
      <c r="F32" s="45">
        <f>F31*E32</f>
        <v>421.0104</v>
      </c>
      <c r="G32" s="5"/>
      <c r="H32" s="4"/>
      <c r="I32" s="5"/>
      <c r="J32" s="4"/>
      <c r="K32" s="8"/>
      <c r="L32" s="2"/>
      <c r="M32" s="39"/>
    </row>
    <row r="33" spans="1:13" ht="19.5" customHeight="1">
      <c r="A33" s="146"/>
      <c r="B33" s="137" t="s">
        <v>17</v>
      </c>
      <c r="C33" s="102" t="s">
        <v>34</v>
      </c>
      <c r="D33" s="94" t="s">
        <v>32</v>
      </c>
      <c r="E33" s="8">
        <f>0.4875*1.1</f>
        <v>0.53625</v>
      </c>
      <c r="F33" s="45">
        <f>F30*E33</f>
        <v>4.9079745</v>
      </c>
      <c r="G33" s="7"/>
      <c r="H33" s="2"/>
      <c r="I33" s="3"/>
      <c r="J33" s="1"/>
      <c r="K33" s="5"/>
      <c r="L33" s="4"/>
      <c r="M33" s="39"/>
    </row>
    <row r="34" spans="1:13" ht="19.5" customHeight="1">
      <c r="A34" s="146"/>
      <c r="B34" s="135"/>
      <c r="C34" s="102" t="s">
        <v>35</v>
      </c>
      <c r="D34" s="94" t="s">
        <v>7</v>
      </c>
      <c r="E34" s="8">
        <f>900*1.1</f>
        <v>990.0000000000001</v>
      </c>
      <c r="F34" s="43">
        <f>F30*E34</f>
        <v>9060.876000000002</v>
      </c>
      <c r="G34" s="7"/>
      <c r="H34" s="2"/>
      <c r="I34" s="8"/>
      <c r="J34" s="1"/>
      <c r="K34" s="5"/>
      <c r="L34" s="4"/>
      <c r="M34" s="39"/>
    </row>
    <row r="35" spans="1:13" ht="19.5" customHeight="1">
      <c r="A35" s="146"/>
      <c r="B35" s="136"/>
      <c r="C35" s="104" t="s">
        <v>42</v>
      </c>
      <c r="D35" s="97" t="s">
        <v>0</v>
      </c>
      <c r="E35" s="17">
        <f>1.1*1.15</f>
        <v>1.265</v>
      </c>
      <c r="F35" s="44">
        <f>F30*E35</f>
        <v>11.577786</v>
      </c>
      <c r="G35" s="11"/>
      <c r="H35" s="13"/>
      <c r="I35" s="10"/>
      <c r="J35" s="9"/>
      <c r="K35" s="11"/>
      <c r="L35" s="13"/>
      <c r="M35" s="40"/>
    </row>
    <row r="36" spans="1:13" ht="28.5">
      <c r="A36" s="146">
        <v>6</v>
      </c>
      <c r="B36" s="147" t="s">
        <v>6</v>
      </c>
      <c r="C36" s="105" t="s">
        <v>41</v>
      </c>
      <c r="D36" s="95" t="s">
        <v>29</v>
      </c>
      <c r="E36" s="31"/>
      <c r="F36" s="42">
        <f>((53+10.7*3+2.7*3)*0.45)/100</f>
        <v>0.4194</v>
      </c>
      <c r="G36" s="34"/>
      <c r="H36" s="23"/>
      <c r="I36" s="33"/>
      <c r="J36" s="46"/>
      <c r="K36" s="33"/>
      <c r="L36" s="46"/>
      <c r="M36" s="59"/>
    </row>
    <row r="37" spans="1:13" ht="19.5" customHeight="1">
      <c r="A37" s="146"/>
      <c r="B37" s="147"/>
      <c r="C37" s="102" t="s">
        <v>19</v>
      </c>
      <c r="D37" s="94" t="s">
        <v>24</v>
      </c>
      <c r="E37" s="29">
        <v>1</v>
      </c>
      <c r="F37" s="43">
        <f>F36*100</f>
        <v>41.94</v>
      </c>
      <c r="G37" s="8"/>
      <c r="H37" s="6"/>
      <c r="I37" s="5"/>
      <c r="J37" s="4"/>
      <c r="K37" s="5"/>
      <c r="L37" s="69"/>
      <c r="M37" s="38"/>
    </row>
    <row r="38" spans="1:13" ht="19.5" customHeight="1">
      <c r="A38" s="146"/>
      <c r="B38" s="147"/>
      <c r="C38" s="102" t="s">
        <v>20</v>
      </c>
      <c r="D38" s="94" t="s">
        <v>0</v>
      </c>
      <c r="E38" s="29">
        <v>0.66</v>
      </c>
      <c r="F38" s="43">
        <f>F37*E38</f>
        <v>27.6804</v>
      </c>
      <c r="G38" s="5"/>
      <c r="H38" s="4"/>
      <c r="I38" s="5"/>
      <c r="J38" s="4"/>
      <c r="K38" s="8"/>
      <c r="L38" s="2"/>
      <c r="M38" s="21"/>
    </row>
    <row r="39" spans="1:13" ht="31.5" customHeight="1">
      <c r="A39" s="146"/>
      <c r="B39" s="147"/>
      <c r="C39" s="106" t="s">
        <v>44</v>
      </c>
      <c r="D39" s="94" t="s">
        <v>32</v>
      </c>
      <c r="E39" s="8">
        <f>0.4875*1.08</f>
        <v>0.5265</v>
      </c>
      <c r="F39" s="45">
        <f>F36*E39</f>
        <v>0.22081409999999999</v>
      </c>
      <c r="G39" s="5"/>
      <c r="H39" s="4"/>
      <c r="I39" s="3"/>
      <c r="J39" s="1"/>
      <c r="K39" s="5"/>
      <c r="L39" s="4"/>
      <c r="M39" s="39"/>
    </row>
    <row r="40" spans="1:13" ht="19.5" customHeight="1">
      <c r="A40" s="146"/>
      <c r="B40" s="147"/>
      <c r="C40" s="104" t="s">
        <v>35</v>
      </c>
      <c r="D40" s="97" t="s">
        <v>7</v>
      </c>
      <c r="E40" s="11">
        <f>9*1.1</f>
        <v>9.9</v>
      </c>
      <c r="F40" s="44">
        <f>F37*E40</f>
        <v>415.206</v>
      </c>
      <c r="G40" s="10"/>
      <c r="H40" s="13"/>
      <c r="I40" s="11"/>
      <c r="J40" s="9"/>
      <c r="K40" s="14"/>
      <c r="L40" s="12"/>
      <c r="M40" s="36"/>
    </row>
    <row r="41" spans="1:13" ht="30" customHeight="1">
      <c r="A41" s="139">
        <v>7</v>
      </c>
      <c r="B41" s="118" t="s">
        <v>56</v>
      </c>
      <c r="C41" s="123" t="s">
        <v>66</v>
      </c>
      <c r="D41" s="124" t="s">
        <v>57</v>
      </c>
      <c r="E41" s="125"/>
      <c r="F41" s="126">
        <f>17*16/100</f>
        <v>2.72</v>
      </c>
      <c r="G41" s="125"/>
      <c r="H41" s="127"/>
      <c r="I41" s="128"/>
      <c r="J41" s="129"/>
      <c r="K41" s="128"/>
      <c r="L41" s="129"/>
      <c r="M41" s="130"/>
    </row>
    <row r="42" spans="1:13" ht="19.5" customHeight="1">
      <c r="A42" s="140"/>
      <c r="B42" s="135" t="s">
        <v>6</v>
      </c>
      <c r="C42" s="94" t="s">
        <v>19</v>
      </c>
      <c r="D42" s="94" t="s">
        <v>58</v>
      </c>
      <c r="E42" s="2">
        <v>100</v>
      </c>
      <c r="F42" s="8">
        <f>F41*E42</f>
        <v>272</v>
      </c>
      <c r="G42" s="2"/>
      <c r="H42" s="7"/>
      <c r="I42" s="4"/>
      <c r="J42" s="5"/>
      <c r="K42" s="4"/>
      <c r="L42" s="5"/>
      <c r="M42" s="131"/>
    </row>
    <row r="43" spans="1:13" ht="19.5" customHeight="1">
      <c r="A43" s="140"/>
      <c r="B43" s="135"/>
      <c r="C43" s="94" t="s">
        <v>20</v>
      </c>
      <c r="D43" s="92" t="s">
        <v>0</v>
      </c>
      <c r="E43" s="2">
        <v>0.41</v>
      </c>
      <c r="F43" s="8">
        <f>F42*E43</f>
        <v>111.52</v>
      </c>
      <c r="G43" s="4"/>
      <c r="H43" s="5"/>
      <c r="I43" s="4"/>
      <c r="J43" s="5"/>
      <c r="K43" s="2"/>
      <c r="L43" s="8"/>
      <c r="M43" s="131"/>
    </row>
    <row r="44" spans="1:13" ht="40.5" customHeight="1">
      <c r="A44" s="140"/>
      <c r="B44" s="135"/>
      <c r="C44" s="93" t="s">
        <v>60</v>
      </c>
      <c r="D44" s="92" t="s">
        <v>58</v>
      </c>
      <c r="E44" s="2">
        <v>100</v>
      </c>
      <c r="F44" s="8">
        <f>F41*E44</f>
        <v>272</v>
      </c>
      <c r="G44" s="4"/>
      <c r="H44" s="5"/>
      <c r="I44" s="2"/>
      <c r="J44" s="8"/>
      <c r="K44" s="4"/>
      <c r="L44" s="5"/>
      <c r="M44" s="131"/>
    </row>
    <row r="45" spans="1:13" ht="19.5" customHeight="1">
      <c r="A45" s="140"/>
      <c r="B45" s="135"/>
      <c r="C45" s="94" t="s">
        <v>61</v>
      </c>
      <c r="D45" s="92" t="s">
        <v>7</v>
      </c>
      <c r="E45" s="2" t="s">
        <v>36</v>
      </c>
      <c r="F45" s="8">
        <v>17</v>
      </c>
      <c r="G45" s="4"/>
      <c r="H45" s="5"/>
      <c r="I45" s="2"/>
      <c r="J45" s="8"/>
      <c r="K45" s="4"/>
      <c r="L45" s="5"/>
      <c r="M45" s="131"/>
    </row>
    <row r="46" spans="1:13" ht="19.5" customHeight="1">
      <c r="A46" s="140"/>
      <c r="B46" s="135"/>
      <c r="C46" s="94" t="s">
        <v>62</v>
      </c>
      <c r="D46" s="92" t="s">
        <v>7</v>
      </c>
      <c r="E46" s="2" t="s">
        <v>36</v>
      </c>
      <c r="F46" s="8">
        <v>17</v>
      </c>
      <c r="G46" s="4"/>
      <c r="H46" s="5"/>
      <c r="I46" s="2"/>
      <c r="J46" s="8"/>
      <c r="K46" s="4"/>
      <c r="L46" s="5"/>
      <c r="M46" s="131"/>
    </row>
    <row r="47" spans="1:13" ht="19.5" customHeight="1">
      <c r="A47" s="140"/>
      <c r="B47" s="135"/>
      <c r="C47" s="94" t="s">
        <v>59</v>
      </c>
      <c r="D47" s="92" t="s">
        <v>7</v>
      </c>
      <c r="E47" s="2" t="s">
        <v>36</v>
      </c>
      <c r="F47" s="8">
        <f>17*16*2</f>
        <v>544</v>
      </c>
      <c r="G47" s="4"/>
      <c r="H47" s="5"/>
      <c r="I47" s="2"/>
      <c r="J47" s="8"/>
      <c r="K47" s="4"/>
      <c r="L47" s="5"/>
      <c r="M47" s="131"/>
    </row>
    <row r="48" spans="1:13" ht="19.5" customHeight="1">
      <c r="A48" s="141"/>
      <c r="B48" s="136"/>
      <c r="C48" s="97" t="s">
        <v>25</v>
      </c>
      <c r="D48" s="96" t="s">
        <v>0</v>
      </c>
      <c r="E48" s="13">
        <v>13.3</v>
      </c>
      <c r="F48" s="11">
        <f>F41*E48</f>
        <v>36.176</v>
      </c>
      <c r="G48" s="12"/>
      <c r="H48" s="14"/>
      <c r="I48" s="13"/>
      <c r="J48" s="11"/>
      <c r="K48" s="12"/>
      <c r="L48" s="14"/>
      <c r="M48" s="132"/>
    </row>
    <row r="49" spans="1:13" ht="48" customHeight="1">
      <c r="A49" s="146">
        <v>8</v>
      </c>
      <c r="B49" s="147" t="s">
        <v>6</v>
      </c>
      <c r="C49" s="105" t="s">
        <v>49</v>
      </c>
      <c r="D49" s="95" t="s">
        <v>29</v>
      </c>
      <c r="E49" s="31"/>
      <c r="F49" s="42">
        <f>((65+18.7+16)*1.5)/100</f>
        <v>1.4955</v>
      </c>
      <c r="G49" s="34"/>
      <c r="H49" s="23"/>
      <c r="I49" s="33"/>
      <c r="J49" s="46"/>
      <c r="K49" s="33"/>
      <c r="L49" s="46"/>
      <c r="M49" s="59"/>
    </row>
    <row r="50" spans="1:13" ht="19.5" customHeight="1">
      <c r="A50" s="146"/>
      <c r="B50" s="147"/>
      <c r="C50" s="102" t="s">
        <v>19</v>
      </c>
      <c r="D50" s="94" t="s">
        <v>24</v>
      </c>
      <c r="E50" s="29">
        <v>1</v>
      </c>
      <c r="F50" s="43">
        <f>F49*100</f>
        <v>149.55</v>
      </c>
      <c r="G50" s="8"/>
      <c r="H50" s="6"/>
      <c r="I50" s="5"/>
      <c r="J50" s="4"/>
      <c r="K50" s="5"/>
      <c r="L50" s="69"/>
      <c r="M50" s="38"/>
    </row>
    <row r="51" spans="1:13" ht="19.5" customHeight="1">
      <c r="A51" s="146"/>
      <c r="B51" s="147"/>
      <c r="C51" s="102" t="s">
        <v>20</v>
      </c>
      <c r="D51" s="94" t="s">
        <v>0</v>
      </c>
      <c r="E51" s="29">
        <v>0.46</v>
      </c>
      <c r="F51" s="45">
        <f>F50*E51</f>
        <v>68.793</v>
      </c>
      <c r="G51" s="5"/>
      <c r="H51" s="4"/>
      <c r="I51" s="5"/>
      <c r="J51" s="4"/>
      <c r="K51" s="8"/>
      <c r="L51" s="2"/>
      <c r="M51" s="21"/>
    </row>
    <row r="52" spans="1:13" ht="31.5" customHeight="1">
      <c r="A52" s="146"/>
      <c r="B52" s="147"/>
      <c r="C52" s="106" t="s">
        <v>44</v>
      </c>
      <c r="D52" s="94" t="s">
        <v>32</v>
      </c>
      <c r="E52" s="8">
        <f>0.4875*1.08</f>
        <v>0.5265</v>
      </c>
      <c r="F52" s="45">
        <f>F49*E52</f>
        <v>0.78738075</v>
      </c>
      <c r="G52" s="5"/>
      <c r="H52" s="4"/>
      <c r="I52" s="3"/>
      <c r="J52" s="1"/>
      <c r="K52" s="5"/>
      <c r="L52" s="4"/>
      <c r="M52" s="39"/>
    </row>
    <row r="53" spans="1:13" ht="19.5" customHeight="1">
      <c r="A53" s="146"/>
      <c r="B53" s="147"/>
      <c r="C53" s="104" t="s">
        <v>35</v>
      </c>
      <c r="D53" s="97" t="s">
        <v>7</v>
      </c>
      <c r="E53" s="11">
        <f>9*1.1</f>
        <v>9.9</v>
      </c>
      <c r="F53" s="44">
        <f>F50*E53</f>
        <v>1480.545</v>
      </c>
      <c r="G53" s="10"/>
      <c r="H53" s="13"/>
      <c r="I53" s="11"/>
      <c r="J53" s="9"/>
      <c r="K53" s="14"/>
      <c r="L53" s="12"/>
      <c r="M53" s="36"/>
    </row>
    <row r="54" spans="1:13" ht="19.5" customHeight="1">
      <c r="A54" s="15"/>
      <c r="B54" s="119"/>
      <c r="C54" s="92"/>
      <c r="D54" s="92"/>
      <c r="E54" s="8"/>
      <c r="F54" s="24"/>
      <c r="G54" s="7"/>
      <c r="H54" s="8"/>
      <c r="I54" s="8"/>
      <c r="J54" s="7"/>
      <c r="K54" s="5"/>
      <c r="L54" s="5"/>
      <c r="M54" s="8"/>
    </row>
    <row r="55" spans="1:13" ht="19.5" customHeight="1">
      <c r="A55" s="15"/>
      <c r="B55" s="119"/>
      <c r="C55" s="92"/>
      <c r="D55" s="92"/>
      <c r="E55" s="8"/>
      <c r="F55" s="24"/>
      <c r="G55" s="7"/>
      <c r="H55" s="8"/>
      <c r="I55" s="8"/>
      <c r="J55" s="7"/>
      <c r="K55" s="5"/>
      <c r="L55" s="5"/>
      <c r="M55" s="8"/>
    </row>
    <row r="56" spans="1:13" ht="19.5" customHeight="1">
      <c r="A56" s="159">
        <v>9</v>
      </c>
      <c r="B56" s="160" t="s">
        <v>6</v>
      </c>
      <c r="C56" s="107" t="s">
        <v>63</v>
      </c>
      <c r="D56" s="103" t="s">
        <v>18</v>
      </c>
      <c r="E56" s="61"/>
      <c r="F56" s="65">
        <v>12.2</v>
      </c>
      <c r="G56" s="62"/>
      <c r="H56" s="65"/>
      <c r="I56" s="62"/>
      <c r="J56" s="65"/>
      <c r="K56" s="62"/>
      <c r="L56" s="68"/>
      <c r="M56" s="63"/>
    </row>
    <row r="57" spans="1:13" ht="19.5" customHeight="1">
      <c r="A57" s="159"/>
      <c r="B57" s="160"/>
      <c r="C57" s="102" t="s">
        <v>19</v>
      </c>
      <c r="D57" s="94" t="s">
        <v>18</v>
      </c>
      <c r="E57" s="8">
        <v>1</v>
      </c>
      <c r="F57" s="2">
        <f>F56*E57</f>
        <v>12.2</v>
      </c>
      <c r="G57" s="8"/>
      <c r="H57" s="1"/>
      <c r="I57" s="60"/>
      <c r="J57" s="67"/>
      <c r="K57" s="8"/>
      <c r="L57" s="2"/>
      <c r="M57" s="21"/>
    </row>
    <row r="58" spans="1:13" ht="19.5" customHeight="1">
      <c r="A58" s="159"/>
      <c r="B58" s="160"/>
      <c r="C58" s="104" t="s">
        <v>20</v>
      </c>
      <c r="D58" s="97" t="s">
        <v>0</v>
      </c>
      <c r="E58" s="11">
        <v>4.1</v>
      </c>
      <c r="F58" s="13">
        <f>F56*E58</f>
        <v>50.019999999999996</v>
      </c>
      <c r="G58" s="64"/>
      <c r="H58" s="66"/>
      <c r="I58" s="64"/>
      <c r="J58" s="66"/>
      <c r="K58" s="11"/>
      <c r="L58" s="13"/>
      <c r="M58" s="36"/>
    </row>
    <row r="59" spans="1:13" ht="21.75" customHeight="1">
      <c r="A59" s="144" t="s">
        <v>2</v>
      </c>
      <c r="B59" s="144"/>
      <c r="C59" s="144"/>
      <c r="D59" s="144"/>
      <c r="E59" s="144"/>
      <c r="F59" s="19"/>
      <c r="G59" s="20"/>
      <c r="H59" s="20"/>
      <c r="I59" s="20"/>
      <c r="J59" s="20"/>
      <c r="K59" s="20"/>
      <c r="L59" s="20"/>
      <c r="M59" s="53"/>
    </row>
    <row r="60" spans="1:13" ht="21.75" customHeight="1">
      <c r="A60" s="143" t="s">
        <v>4</v>
      </c>
      <c r="B60" s="143"/>
      <c r="C60" s="143"/>
      <c r="D60" s="143"/>
      <c r="E60" s="143"/>
      <c r="F60" s="143"/>
      <c r="G60" s="20"/>
      <c r="H60" s="121"/>
      <c r="I60" s="121"/>
      <c r="J60" s="142"/>
      <c r="K60" s="142"/>
      <c r="L60" s="142"/>
      <c r="M60" s="53"/>
    </row>
    <row r="61" spans="1:13" ht="21.75" customHeight="1">
      <c r="A61" s="138" t="s">
        <v>5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53"/>
    </row>
    <row r="62" spans="1:13" ht="21.75" customHeight="1">
      <c r="A62" s="133" t="s">
        <v>8</v>
      </c>
      <c r="B62" s="133"/>
      <c r="C62" s="133"/>
      <c r="D62" s="133"/>
      <c r="E62" s="133"/>
      <c r="F62" s="133"/>
      <c r="G62" s="122"/>
      <c r="H62" s="121"/>
      <c r="I62" s="121"/>
      <c r="J62" s="142"/>
      <c r="K62" s="142"/>
      <c r="L62" s="142"/>
      <c r="M62" s="53"/>
    </row>
    <row r="63" spans="1:13" ht="21.75" customHeight="1">
      <c r="A63" s="134" t="s">
        <v>9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53"/>
    </row>
    <row r="64" spans="1:13" ht="21.75" customHeight="1">
      <c r="A64" s="133" t="s">
        <v>10</v>
      </c>
      <c r="B64" s="133"/>
      <c r="C64" s="133"/>
      <c r="D64" s="133"/>
      <c r="E64" s="133"/>
      <c r="F64" s="133"/>
      <c r="G64" s="122"/>
      <c r="H64" s="121"/>
      <c r="I64" s="121"/>
      <c r="J64" s="142"/>
      <c r="K64" s="142"/>
      <c r="L64" s="142"/>
      <c r="M64" s="53"/>
    </row>
    <row r="65" spans="1:13" ht="21.75" customHeight="1">
      <c r="A65" s="134" t="s">
        <v>9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53"/>
    </row>
    <row r="66" spans="1:13" ht="21.75" customHeight="1">
      <c r="A66" s="133" t="s">
        <v>45</v>
      </c>
      <c r="B66" s="133"/>
      <c r="C66" s="133"/>
      <c r="D66" s="133"/>
      <c r="E66" s="133"/>
      <c r="F66" s="133"/>
      <c r="G66" s="122"/>
      <c r="H66" s="121"/>
      <c r="I66" s="121">
        <v>0.03</v>
      </c>
      <c r="J66" s="142"/>
      <c r="K66" s="142"/>
      <c r="L66" s="142"/>
      <c r="M66" s="53"/>
    </row>
    <row r="67" spans="1:13" ht="21.75" customHeight="1">
      <c r="A67" s="134" t="s">
        <v>9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53"/>
    </row>
    <row r="68" spans="1:13" ht="21.75" customHeight="1">
      <c r="A68" s="133" t="s">
        <v>43</v>
      </c>
      <c r="B68" s="133"/>
      <c r="C68" s="133"/>
      <c r="D68" s="133"/>
      <c r="E68" s="133"/>
      <c r="F68" s="133"/>
      <c r="G68" s="122"/>
      <c r="H68" s="121"/>
      <c r="I68" s="121">
        <v>0.18</v>
      </c>
      <c r="J68" s="142"/>
      <c r="K68" s="142"/>
      <c r="L68" s="142"/>
      <c r="M68" s="53"/>
    </row>
    <row r="69" spans="1:13" ht="21.75" customHeight="1">
      <c r="A69" s="173" t="s">
        <v>11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53"/>
    </row>
  </sheetData>
  <sheetProtection/>
  <mergeCells count="44">
    <mergeCell ref="A65:L65"/>
    <mergeCell ref="J62:L62"/>
    <mergeCell ref="J64:L64"/>
    <mergeCell ref="A69:L69"/>
    <mergeCell ref="J68:L68"/>
    <mergeCell ref="A68:F68"/>
    <mergeCell ref="A66:F66"/>
    <mergeCell ref="J66:L66"/>
    <mergeCell ref="A67:L67"/>
    <mergeCell ref="A62:F62"/>
    <mergeCell ref="C5:C6"/>
    <mergeCell ref="B5:B6"/>
    <mergeCell ref="K5:L5"/>
    <mergeCell ref="D5:F5"/>
    <mergeCell ref="A26:A29"/>
    <mergeCell ref="A5:A6"/>
    <mergeCell ref="A7:D7"/>
    <mergeCell ref="A56:A58"/>
    <mergeCell ref="B56:B58"/>
    <mergeCell ref="B11:B12"/>
    <mergeCell ref="A49:A53"/>
    <mergeCell ref="B49:B53"/>
    <mergeCell ref="B8:B10"/>
    <mergeCell ref="A30:A35"/>
    <mergeCell ref="A1:M3"/>
    <mergeCell ref="A36:A40"/>
    <mergeCell ref="B36:B40"/>
    <mergeCell ref="K4:L4"/>
    <mergeCell ref="A4:J4"/>
    <mergeCell ref="A18:A23"/>
    <mergeCell ref="A11:A17"/>
    <mergeCell ref="B13:B17"/>
    <mergeCell ref="A8:A10"/>
    <mergeCell ref="M5:M6"/>
    <mergeCell ref="A64:F64"/>
    <mergeCell ref="A63:L63"/>
    <mergeCell ref="B19:B23"/>
    <mergeCell ref="B33:B35"/>
    <mergeCell ref="A61:L61"/>
    <mergeCell ref="A41:A48"/>
    <mergeCell ref="B42:B48"/>
    <mergeCell ref="J60:L60"/>
    <mergeCell ref="A60:F60"/>
    <mergeCell ref="A59:E59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Maiko Mikaia</cp:lastModifiedBy>
  <cp:lastPrinted>2013-12-30T09:44:33Z</cp:lastPrinted>
  <dcterms:created xsi:type="dcterms:W3CDTF">2008-08-03T08:34:03Z</dcterms:created>
  <dcterms:modified xsi:type="dcterms:W3CDTF">2014-01-16T09:19:32Z</dcterms:modified>
  <cp:category/>
  <cp:version/>
  <cp:contentType/>
  <cp:contentStatus/>
</cp:coreProperties>
</file>