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0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<sst xmlns="http://schemas.openxmlformats.org/spreadsheetml/2006/main" count="169" uniqueCount="75">
  <si>
    <t>lari</t>
  </si>
  <si>
    <t>sul</t>
  </si>
  <si>
    <t>xelfasi da masalebi, sul:</t>
  </si>
  <si>
    <t>saxarjTaRricxvo Rirebuleba:</t>
  </si>
  <si>
    <t xml:space="preserve">                             jami:</t>
  </si>
  <si>
    <t>sabazro</t>
  </si>
  <si>
    <t>cali</t>
  </si>
  <si>
    <t xml:space="preserve">    II. zednadebi xarjebi                                    </t>
  </si>
  <si>
    <t xml:space="preserve">                            jami:</t>
  </si>
  <si>
    <t xml:space="preserve">    III.  rentabeloba                                           </t>
  </si>
  <si>
    <t xml:space="preserve">                        sul</t>
  </si>
  <si>
    <t xml:space="preserve">   xelfasi</t>
  </si>
  <si>
    <t xml:space="preserve">     masala</t>
  </si>
  <si>
    <t>jami</t>
  </si>
  <si>
    <t>#</t>
  </si>
  <si>
    <t>ganz.</t>
  </si>
  <si>
    <t>10-11-1.</t>
  </si>
  <si>
    <t>kub.m.</t>
  </si>
  <si>
    <t>SromiTi resursebi</t>
  </si>
  <si>
    <t>manqanebi</t>
  </si>
  <si>
    <t>xis masala</t>
  </si>
  <si>
    <t>lursmani</t>
  </si>
  <si>
    <t>kg</t>
  </si>
  <si>
    <t>glinula</t>
  </si>
  <si>
    <t>kv.m.</t>
  </si>
  <si>
    <t>sxva xarjebi</t>
  </si>
  <si>
    <t>10-36-5.</t>
  </si>
  <si>
    <t xml:space="preserve">ficari </t>
  </si>
  <si>
    <t>s.n.w.1969w.</t>
  </si>
  <si>
    <t>100kv.m.</t>
  </si>
  <si>
    <t>#26-7-2</t>
  </si>
  <si>
    <t>SromiTi resursebi (sabazri)</t>
  </si>
  <si>
    <t>tona</t>
  </si>
  <si>
    <t>12-8-3.</t>
  </si>
  <si>
    <t>100m</t>
  </si>
  <si>
    <t>grZ.m.</t>
  </si>
  <si>
    <t>naWedi</t>
  </si>
  <si>
    <t>12-8-4.gam</t>
  </si>
  <si>
    <r>
      <t>plast.wyalsawreti mili Ø100</t>
    </r>
    <r>
      <rPr>
        <sz val="10"/>
        <rFont val="AcadNusx"/>
        <family val="0"/>
      </rPr>
      <t>mm</t>
    </r>
  </si>
  <si>
    <t>naWedi saxuravisTvis</t>
  </si>
  <si>
    <t>profnastili  moTuTiebuli</t>
  </si>
  <si>
    <t>sWvali</t>
  </si>
  <si>
    <t>faqt.</t>
  </si>
  <si>
    <t>damWeri</t>
  </si>
  <si>
    <t xml:space="preserve">   normatiuli resursi</t>
  </si>
  <si>
    <t>meqanizmebi</t>
  </si>
  <si>
    <t>s a m u S a o s 
dasaxeleba</t>
  </si>
  <si>
    <t>erTeul.</t>
  </si>
  <si>
    <t>plastmasis wyalsawreti
 milebis mowyoba</t>
  </si>
  <si>
    <r>
      <rPr>
        <b/>
        <sz val="11"/>
        <rFont val="AcadNusx"/>
        <family val="0"/>
      </rPr>
      <t>saxuravis mowyoba moTuT. profnastili moTuT.</t>
    </r>
    <r>
      <rPr>
        <sz val="11"/>
        <rFont val="AcadNusx"/>
        <family val="0"/>
      </rPr>
      <t>sisq. 0.5</t>
    </r>
  </si>
  <si>
    <t>100 m</t>
  </si>
  <si>
    <t>kexis mowyoba moTuTiebuli TunuqiT</t>
  </si>
  <si>
    <t>sxva masalebi</t>
  </si>
  <si>
    <t xml:space="preserve">    V. d R g:                                                  </t>
  </si>
  <si>
    <r>
      <rPr>
        <b/>
        <sz val="11"/>
        <rFont val="AcadNusx"/>
        <family val="0"/>
      </rPr>
      <t>xis molartyvis mowyoba</t>
    </r>
    <r>
      <rPr>
        <sz val="11"/>
        <rFont val="AcadNusx"/>
        <family val="0"/>
      </rPr>
      <t xml:space="preserve"> sisqiT 3sm. </t>
    </r>
  </si>
  <si>
    <t>moTuTiebuli Tunuqis furceli
 0.55mm</t>
  </si>
  <si>
    <t>plastmasis  muxli</t>
  </si>
  <si>
    <t xml:space="preserve">    IV. gauTvaliswinebuli xarjebi                                          </t>
  </si>
  <si>
    <t>plastmasis Rarebi</t>
  </si>
  <si>
    <t xml:space="preserve">wyalsawreti Rarebis mowyoba </t>
  </si>
  <si>
    <t>normativi</t>
  </si>
  <si>
    <t>I. saxuravi</t>
  </si>
  <si>
    <t>erT.
F</t>
  </si>
  <si>
    <t>II. sveli wertilebi</t>
  </si>
  <si>
    <r>
      <t>plastmasis mili Ø100</t>
    </r>
    <r>
      <rPr>
        <sz val="10"/>
        <rFont val="AcadNusx"/>
        <family val="0"/>
      </rPr>
      <t>mm</t>
    </r>
  </si>
  <si>
    <r>
      <t>plastmasis mili Ø50</t>
    </r>
    <r>
      <rPr>
        <sz val="10"/>
        <rFont val="AcadNusx"/>
        <family val="0"/>
      </rPr>
      <t>mm</t>
    </r>
  </si>
  <si>
    <t>10-39-5.</t>
  </si>
  <si>
    <t>xis masalis antiseptireba</t>
  </si>
  <si>
    <t>pasta antiseptikuri</t>
  </si>
  <si>
    <r>
      <rPr>
        <b/>
        <sz val="12"/>
        <rFont val="AcadMtavr"/>
        <family val="0"/>
      </rPr>
      <t xml:space="preserve">q. TbilisSi, qinZmaraulis q. # 12korpusis dazianebuli saxuravis  
aRdgeniTi    samuSaoebis                          
 </t>
    </r>
    <r>
      <rPr>
        <sz val="11"/>
        <rFont val="AcadMtavr"/>
        <family val="0"/>
      </rPr>
      <t>xarjTaRricxva</t>
    </r>
    <r>
      <rPr>
        <sz val="11"/>
        <rFont val="Avaza"/>
        <family val="2"/>
      </rPr>
      <t xml:space="preserve"> </t>
    </r>
  </si>
  <si>
    <t>saxuravis dazianebuli burulis demontaJi da masalis dasawyobeba</t>
  </si>
  <si>
    <t>saxuravis dazianebuli xis konstruqciebis Secvla-mowyoba</t>
  </si>
  <si>
    <t>samSeneblo nagvis gatana</t>
  </si>
  <si>
    <t>gare sakanalizacio milsadenis Secvla</t>
  </si>
  <si>
    <t xml:space="preserve">     I.  satransporto xarjebi masalaze:                           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</si>
</sst>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7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vaza"/>
      <family val="2"/>
    </font>
    <font>
      <sz val="11"/>
      <color indexed="8"/>
      <name val="Avaza"/>
      <family val="2"/>
    </font>
    <font>
      <sz val="12"/>
      <name val="BalavMtavr"/>
      <family val="0"/>
    </font>
    <font>
      <sz val="9"/>
      <name val="AcadNusx"/>
      <family val="0"/>
    </font>
    <font>
      <sz val="8"/>
      <name val="Avaza"/>
      <family val="2"/>
    </font>
    <font>
      <sz val="12"/>
      <name val="AcadNusx"/>
      <family val="0"/>
    </font>
    <font>
      <sz val="10"/>
      <name val="Helv"/>
      <family val="0"/>
    </font>
    <font>
      <b/>
      <sz val="12"/>
      <name val="AcadMtavr"/>
      <family val="0"/>
    </font>
    <font>
      <b/>
      <sz val="11"/>
      <name val="AcadNusx"/>
      <family val="0"/>
    </font>
    <font>
      <b/>
      <sz val="14"/>
      <name val="AcadMtavr"/>
      <family val="0"/>
    </font>
    <font>
      <sz val="11"/>
      <name val="AcadMtavr"/>
      <family val="0"/>
    </font>
    <font>
      <sz val="10"/>
      <name val="AcadMtavr"/>
      <family val="0"/>
    </font>
    <font>
      <sz val="11"/>
      <color indexed="8"/>
      <name val="AcadMtavr"/>
      <family val="0"/>
    </font>
    <font>
      <b/>
      <sz val="14"/>
      <color indexed="8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2" fontId="6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/>
      <protection/>
    </xf>
    <xf numFmtId="0" fontId="2" fillId="0" borderId="12" xfId="59" applyFont="1" applyBorder="1" applyAlignment="1">
      <alignment horizontal="center"/>
      <protection/>
    </xf>
    <xf numFmtId="2" fontId="2" fillId="0" borderId="11" xfId="59" applyNumberFormat="1" applyFont="1" applyBorder="1" applyAlignment="1">
      <alignment horizontal="center"/>
      <protection/>
    </xf>
    <xf numFmtId="180" fontId="2" fillId="0" borderId="0" xfId="59" applyNumberFormat="1" applyFont="1" applyBorder="1" applyAlignment="1">
      <alignment horizontal="center"/>
      <protection/>
    </xf>
    <xf numFmtId="0" fontId="2" fillId="0" borderId="11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180" fontId="2" fillId="0" borderId="11" xfId="59" applyNumberFormat="1" applyFont="1" applyBorder="1" applyAlignment="1">
      <alignment horizontal="center"/>
      <protection/>
    </xf>
    <xf numFmtId="0" fontId="2" fillId="0" borderId="0" xfId="59" applyFont="1" applyBorder="1" applyAlignment="1">
      <alignment horizontal="center"/>
      <protection/>
    </xf>
    <xf numFmtId="2" fontId="2" fillId="0" borderId="0" xfId="59" applyNumberFormat="1" applyFont="1" applyBorder="1" applyAlignment="1">
      <alignment horizontal="center"/>
      <protection/>
    </xf>
    <xf numFmtId="0" fontId="2" fillId="0" borderId="13" xfId="59" applyFont="1" applyBorder="1" applyAlignment="1">
      <alignment horizontal="center"/>
      <protection/>
    </xf>
    <xf numFmtId="0" fontId="2" fillId="0" borderId="14" xfId="59" applyFont="1" applyBorder="1" applyAlignment="1">
      <alignment horizontal="center"/>
      <protection/>
    </xf>
    <xf numFmtId="2" fontId="2" fillId="0" borderId="14" xfId="59" applyNumberFormat="1" applyFont="1" applyBorder="1" applyAlignment="1">
      <alignment horizontal="center"/>
      <protection/>
    </xf>
    <xf numFmtId="0" fontId="2" fillId="0" borderId="13" xfId="58" applyFont="1" applyBorder="1" applyAlignment="1">
      <alignment horizontal="center"/>
      <protection/>
    </xf>
    <xf numFmtId="2" fontId="2" fillId="0" borderId="13" xfId="59" applyNumberFormat="1" applyFont="1" applyBorder="1" applyAlignment="1">
      <alignment horizontal="center"/>
      <protection/>
    </xf>
    <xf numFmtId="0" fontId="2" fillId="0" borderId="14" xfId="58" applyFont="1" applyBorder="1" applyAlignment="1">
      <alignment horizontal="center"/>
      <protection/>
    </xf>
    <xf numFmtId="0" fontId="2" fillId="0" borderId="0" xfId="59" applyFont="1" applyBorder="1" applyAlignment="1">
      <alignment horizontal="center" vertical="center" wrapText="1"/>
      <protection/>
    </xf>
    <xf numFmtId="180" fontId="2" fillId="0" borderId="13" xfId="58" applyNumberFormat="1" applyFont="1" applyBorder="1" applyAlignment="1">
      <alignment horizontal="center"/>
      <protection/>
    </xf>
    <xf numFmtId="181" fontId="2" fillId="0" borderId="14" xfId="59" applyNumberFormat="1" applyFont="1" applyBorder="1" applyAlignment="1">
      <alignment horizontal="center"/>
      <protection/>
    </xf>
    <xf numFmtId="0" fontId="2" fillId="0" borderId="10" xfId="59" applyFont="1" applyBorder="1" applyAlignment="1">
      <alignment horizontal="center"/>
      <protection/>
    </xf>
    <xf numFmtId="182" fontId="2" fillId="0" borderId="0" xfId="59" applyNumberFormat="1" applyFont="1" applyBorder="1" applyAlignment="1">
      <alignment horizontal="center"/>
      <protection/>
    </xf>
    <xf numFmtId="2" fontId="2" fillId="0" borderId="12" xfId="59" applyNumberFormat="1" applyFont="1" applyBorder="1" applyAlignment="1">
      <alignment horizontal="center"/>
      <protection/>
    </xf>
    <xf numFmtId="1" fontId="5" fillId="32" borderId="10" xfId="0" applyNumberFormat="1" applyFont="1" applyFill="1" applyBorder="1" applyAlignment="1">
      <alignment vertical="center"/>
    </xf>
    <xf numFmtId="1" fontId="5" fillId="32" borderId="10" xfId="0" applyNumberFormat="1" applyFont="1" applyFill="1" applyBorder="1" applyAlignment="1">
      <alignment horizontal="center" vertical="center"/>
    </xf>
    <xf numFmtId="2" fontId="2" fillId="0" borderId="15" xfId="59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6" xfId="59" applyFont="1" applyBorder="1" applyAlignment="1">
      <alignment horizontal="center" vertical="center" wrapText="1"/>
      <protection/>
    </xf>
    <xf numFmtId="2" fontId="2" fillId="32" borderId="0" xfId="59" applyNumberFormat="1" applyFont="1" applyFill="1" applyBorder="1" applyAlignment="1">
      <alignment horizontal="center"/>
      <protection/>
    </xf>
    <xf numFmtId="0" fontId="1" fillId="0" borderId="11" xfId="58" applyFont="1" applyBorder="1" applyAlignment="1">
      <alignment horizontal="center" vertical="center"/>
      <protection/>
    </xf>
    <xf numFmtId="0" fontId="1" fillId="0" borderId="17" xfId="58" applyFont="1" applyBorder="1" applyAlignment="1">
      <alignment horizontal="left"/>
      <protection/>
    </xf>
    <xf numFmtId="0" fontId="1" fillId="0" borderId="18" xfId="58" applyFont="1" applyBorder="1">
      <alignment/>
      <protection/>
    </xf>
    <xf numFmtId="0" fontId="1" fillId="0" borderId="19" xfId="58" applyFont="1" applyBorder="1">
      <alignment/>
      <protection/>
    </xf>
    <xf numFmtId="181" fontId="2" fillId="0" borderId="0" xfId="59" applyNumberFormat="1" applyFont="1" applyBorder="1" applyAlignment="1">
      <alignment horizontal="center"/>
      <protection/>
    </xf>
    <xf numFmtId="0" fontId="2" fillId="0" borderId="10" xfId="59" applyFont="1" applyBorder="1" applyAlignment="1">
      <alignment horizontal="center" vertical="center" wrapText="1"/>
      <protection/>
    </xf>
    <xf numFmtId="1" fontId="2" fillId="0" borderId="0" xfId="59" applyNumberFormat="1" applyFont="1" applyBorder="1" applyAlignment="1">
      <alignment horizontal="center"/>
      <protection/>
    </xf>
    <xf numFmtId="181" fontId="2" fillId="32" borderId="0" xfId="59" applyNumberFormat="1" applyFont="1" applyFill="1" applyBorder="1" applyAlignment="1">
      <alignment horizontal="center"/>
      <protection/>
    </xf>
    <xf numFmtId="0" fontId="2" fillId="0" borderId="20" xfId="59" applyFont="1" applyBorder="1" applyAlignment="1">
      <alignment horizontal="center" vertical="center" wrapText="1"/>
      <protection/>
    </xf>
    <xf numFmtId="181" fontId="2" fillId="0" borderId="20" xfId="59" applyNumberFormat="1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2" fontId="2" fillId="0" borderId="20" xfId="59" applyNumberFormat="1" applyFont="1" applyBorder="1" applyAlignment="1">
      <alignment horizontal="center" vertical="center" wrapText="1"/>
      <protection/>
    </xf>
    <xf numFmtId="2" fontId="2" fillId="0" borderId="21" xfId="59" applyNumberFormat="1" applyFont="1" applyBorder="1" applyAlignment="1">
      <alignment horizontal="center" vertical="center" wrapText="1"/>
      <protection/>
    </xf>
    <xf numFmtId="2" fontId="2" fillId="0" borderId="22" xfId="59" applyNumberFormat="1" applyFont="1" applyBorder="1" applyAlignment="1">
      <alignment horizontal="center"/>
      <protection/>
    </xf>
    <xf numFmtId="0" fontId="2" fillId="0" borderId="21" xfId="59" applyFont="1" applyBorder="1" applyAlignment="1">
      <alignment horizontal="center" vertical="center" wrapText="1"/>
      <protection/>
    </xf>
    <xf numFmtId="180" fontId="2" fillId="0" borderId="15" xfId="59" applyNumberFormat="1" applyFont="1" applyBorder="1" applyAlignment="1">
      <alignment horizontal="center"/>
      <protection/>
    </xf>
    <xf numFmtId="1" fontId="2" fillId="0" borderId="15" xfId="59" applyNumberFormat="1" applyFont="1" applyBorder="1" applyAlignment="1">
      <alignment horizontal="center"/>
      <protection/>
    </xf>
    <xf numFmtId="182" fontId="2" fillId="0" borderId="14" xfId="59" applyNumberFormat="1" applyFont="1" applyBorder="1" applyAlignment="1">
      <alignment horizontal="center"/>
      <protection/>
    </xf>
    <xf numFmtId="1" fontId="2" fillId="0" borderId="22" xfId="59" applyNumberFormat="1" applyFont="1" applyBorder="1" applyAlignment="1">
      <alignment horizontal="center"/>
      <protection/>
    </xf>
    <xf numFmtId="180" fontId="2" fillId="0" borderId="22" xfId="59" applyNumberFormat="1" applyFont="1" applyBorder="1" applyAlignment="1">
      <alignment horizontal="center"/>
      <protection/>
    </xf>
    <xf numFmtId="2" fontId="2" fillId="32" borderId="16" xfId="59" applyNumberFormat="1" applyFont="1" applyFill="1" applyBorder="1" applyAlignment="1">
      <alignment horizontal="center" vertical="center" wrapText="1"/>
      <protection/>
    </xf>
    <xf numFmtId="2" fontId="2" fillId="32" borderId="11" xfId="59" applyNumberFormat="1" applyFont="1" applyFill="1" applyBorder="1" applyAlignment="1">
      <alignment horizontal="center"/>
      <protection/>
    </xf>
    <xf numFmtId="2" fontId="2" fillId="32" borderId="13" xfId="59" applyNumberFormat="1" applyFont="1" applyFill="1" applyBorder="1" applyAlignment="1">
      <alignment horizontal="center"/>
      <protection/>
    </xf>
    <xf numFmtId="181" fontId="2" fillId="32" borderId="11" xfId="59" applyNumberFormat="1" applyFont="1" applyFill="1" applyBorder="1" applyAlignment="1">
      <alignment horizontal="center"/>
      <protection/>
    </xf>
    <xf numFmtId="0" fontId="2" fillId="0" borderId="16" xfId="58" applyFont="1" applyBorder="1" applyAlignment="1">
      <alignment horizontal="center" vertical="center" wrapText="1"/>
      <protection/>
    </xf>
    <xf numFmtId="180" fontId="2" fillId="0" borderId="11" xfId="58" applyNumberFormat="1" applyFont="1" applyBorder="1" applyAlignment="1">
      <alignment horizontal="center"/>
      <protection/>
    </xf>
    <xf numFmtId="180" fontId="2" fillId="0" borderId="16" xfId="58" applyNumberFormat="1" applyFont="1" applyBorder="1" applyAlignment="1">
      <alignment horizontal="center" vertical="center" wrapText="1"/>
      <protection/>
    </xf>
    <xf numFmtId="2" fontId="2" fillId="0" borderId="16" xfId="59" applyNumberFormat="1" applyFont="1" applyBorder="1" applyAlignment="1">
      <alignment horizontal="center" vertical="center" wrapText="1"/>
      <protection/>
    </xf>
    <xf numFmtId="0" fontId="17" fillId="0" borderId="20" xfId="59" applyFont="1" applyBorder="1" applyAlignment="1">
      <alignment horizontal="center" vertical="center" wrapText="1"/>
      <protection/>
    </xf>
    <xf numFmtId="0" fontId="2" fillId="0" borderId="0" xfId="59" applyFont="1" applyBorder="1" applyAlignment="1">
      <alignment horizontal="center" vertical="center"/>
      <protection/>
    </xf>
    <xf numFmtId="2" fontId="2" fillId="0" borderId="16" xfId="59" applyNumberFormat="1" applyFont="1" applyBorder="1" applyAlignment="1">
      <alignment horizontal="center"/>
      <protection/>
    </xf>
    <xf numFmtId="2" fontId="2" fillId="0" borderId="20" xfId="59" applyNumberFormat="1" applyFont="1" applyBorder="1" applyAlignment="1">
      <alignment horizontal="center"/>
      <protection/>
    </xf>
    <xf numFmtId="0" fontId="2" fillId="0" borderId="16" xfId="58" applyFont="1" applyBorder="1" applyAlignment="1">
      <alignment horizontal="center"/>
      <protection/>
    </xf>
    <xf numFmtId="0" fontId="2" fillId="0" borderId="20" xfId="58" applyFont="1" applyBorder="1" applyAlignment="1">
      <alignment horizontal="center"/>
      <protection/>
    </xf>
    <xf numFmtId="0" fontId="1" fillId="0" borderId="0" xfId="58" applyFont="1" applyBorder="1" applyAlignment="1">
      <alignment horizontal="center" vertical="top"/>
      <protection/>
    </xf>
    <xf numFmtId="0" fontId="1" fillId="0" borderId="15" xfId="58" applyFont="1" applyBorder="1" applyAlignment="1">
      <alignment horizontal="center" vertical="center"/>
      <protection/>
    </xf>
    <xf numFmtId="2" fontId="2" fillId="32" borderId="20" xfId="59" applyNumberFormat="1" applyFont="1" applyFill="1" applyBorder="1" applyAlignment="1">
      <alignment horizontal="center" vertical="center" wrapText="1"/>
      <protection/>
    </xf>
    <xf numFmtId="0" fontId="1" fillId="0" borderId="16" xfId="58" applyFont="1" applyBorder="1" applyAlignment="1">
      <alignment horizontal="center" vertical="center"/>
      <protection/>
    </xf>
    <xf numFmtId="0" fontId="1" fillId="0" borderId="11" xfId="58" applyFont="1" applyBorder="1" applyAlignment="1">
      <alignment horizontal="center" vertical="top" wrapText="1"/>
      <protection/>
    </xf>
    <xf numFmtId="0" fontId="12" fillId="0" borderId="11" xfId="58" applyFont="1" applyBorder="1" applyAlignment="1">
      <alignment horizontal="center" vertical="center"/>
      <protection/>
    </xf>
    <xf numFmtId="0" fontId="2" fillId="0" borderId="19" xfId="59" applyFont="1" applyBorder="1" applyAlignment="1">
      <alignment horizontal="center" vertical="center" wrapText="1"/>
      <protection/>
    </xf>
    <xf numFmtId="2" fontId="2" fillId="32" borderId="11" xfId="59" applyNumberFormat="1" applyFont="1" applyFill="1" applyBorder="1" applyAlignment="1">
      <alignment horizontal="center" vertical="center" wrapText="1"/>
      <protection/>
    </xf>
    <xf numFmtId="0" fontId="2" fillId="32" borderId="11" xfId="59" applyFont="1" applyFill="1" applyBorder="1" applyAlignment="1">
      <alignment horizontal="center"/>
      <protection/>
    </xf>
    <xf numFmtId="180" fontId="2" fillId="32" borderId="0" xfId="59" applyNumberFormat="1" applyFont="1" applyFill="1" applyBorder="1" applyAlignment="1">
      <alignment horizontal="center"/>
      <protection/>
    </xf>
    <xf numFmtId="0" fontId="2" fillId="32" borderId="11" xfId="58" applyFont="1" applyFill="1" applyBorder="1" applyAlignment="1">
      <alignment horizontal="center"/>
      <protection/>
    </xf>
    <xf numFmtId="0" fontId="2" fillId="32" borderId="0" xfId="58" applyFont="1" applyFill="1" applyBorder="1" applyAlignment="1">
      <alignment horizontal="center"/>
      <protection/>
    </xf>
    <xf numFmtId="180" fontId="2" fillId="32" borderId="11" xfId="59" applyNumberFormat="1" applyFont="1" applyFill="1" applyBorder="1" applyAlignment="1">
      <alignment horizontal="center"/>
      <protection/>
    </xf>
    <xf numFmtId="0" fontId="2" fillId="32" borderId="0" xfId="59" applyFont="1" applyFill="1" applyBorder="1" applyAlignment="1">
      <alignment horizontal="center"/>
      <protection/>
    </xf>
    <xf numFmtId="0" fontId="2" fillId="32" borderId="13" xfId="59" applyFont="1" applyFill="1" applyBorder="1" applyAlignment="1">
      <alignment horizontal="center"/>
      <protection/>
    </xf>
    <xf numFmtId="0" fontId="2" fillId="32" borderId="13" xfId="58" applyFont="1" applyFill="1" applyBorder="1" applyAlignment="1">
      <alignment horizontal="center"/>
      <protection/>
    </xf>
    <xf numFmtId="0" fontId="2" fillId="32" borderId="14" xfId="58" applyFont="1" applyFill="1" applyBorder="1" applyAlignment="1">
      <alignment horizontal="center"/>
      <protection/>
    </xf>
    <xf numFmtId="1" fontId="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80" fontId="2" fillId="0" borderId="13" xfId="59" applyNumberFormat="1" applyFont="1" applyBorder="1" applyAlignment="1">
      <alignment horizontal="center"/>
      <protection/>
    </xf>
    <xf numFmtId="0" fontId="17" fillId="0" borderId="0" xfId="59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/>
      <protection/>
    </xf>
    <xf numFmtId="0" fontId="1" fillId="0" borderId="10" xfId="58" applyFont="1" applyBorder="1" applyAlignment="1">
      <alignment horizontal="center" vertical="center"/>
      <protection/>
    </xf>
    <xf numFmtId="0" fontId="1" fillId="0" borderId="10" xfId="58" applyFont="1" applyBorder="1" applyAlignment="1">
      <alignment horizontal="center" vertical="top"/>
      <protection/>
    </xf>
    <xf numFmtId="0" fontId="1" fillId="0" borderId="16" xfId="58" applyFont="1" applyBorder="1" applyAlignment="1">
      <alignment horizontal="center" wrapText="1"/>
      <protection/>
    </xf>
    <xf numFmtId="1" fontId="2" fillId="32" borderId="0" xfId="59" applyNumberFormat="1" applyFont="1" applyFill="1" applyBorder="1" applyAlignment="1">
      <alignment horizontal="center"/>
      <protection/>
    </xf>
    <xf numFmtId="0" fontId="2" fillId="0" borderId="23" xfId="59" applyFont="1" applyBorder="1" applyAlignment="1">
      <alignment horizontal="center" vertical="center" wrapText="1"/>
      <protection/>
    </xf>
    <xf numFmtId="0" fontId="2" fillId="0" borderId="24" xfId="59" applyFont="1" applyBorder="1" applyAlignment="1">
      <alignment horizontal="center"/>
      <protection/>
    </xf>
    <xf numFmtId="0" fontId="17" fillId="0" borderId="23" xfId="59" applyFont="1" applyBorder="1" applyAlignment="1">
      <alignment horizontal="center" vertical="center" wrapText="1"/>
      <protection/>
    </xf>
    <xf numFmtId="180" fontId="2" fillId="0" borderId="21" xfId="59" applyNumberFormat="1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wrapText="1"/>
      <protection/>
    </xf>
    <xf numFmtId="2" fontId="2" fillId="32" borderId="14" xfId="59" applyNumberFormat="1" applyFont="1" applyFill="1" applyBorder="1" applyAlignment="1">
      <alignment horizontal="center"/>
      <protection/>
    </xf>
    <xf numFmtId="0" fontId="17" fillId="32" borderId="23" xfId="59" applyFont="1" applyFill="1" applyBorder="1" applyAlignment="1">
      <alignment horizontal="center" vertical="center" wrapText="1"/>
      <protection/>
    </xf>
    <xf numFmtId="0" fontId="2" fillId="32" borderId="20" xfId="59" applyFont="1" applyFill="1" applyBorder="1" applyAlignment="1">
      <alignment horizontal="center" vertical="center" wrapText="1"/>
      <protection/>
    </xf>
    <xf numFmtId="0" fontId="2" fillId="32" borderId="20" xfId="58" applyFont="1" applyFill="1" applyBorder="1" applyAlignment="1">
      <alignment horizontal="center" vertical="center" wrapText="1"/>
      <protection/>
    </xf>
    <xf numFmtId="180" fontId="2" fillId="32" borderId="21" xfId="59" applyNumberFormat="1" applyFont="1" applyFill="1" applyBorder="1" applyAlignment="1">
      <alignment horizontal="center" vertical="center" wrapText="1"/>
      <protection/>
    </xf>
    <xf numFmtId="0" fontId="2" fillId="32" borderId="12" xfId="59" applyFont="1" applyFill="1" applyBorder="1" applyAlignment="1">
      <alignment horizontal="center"/>
      <protection/>
    </xf>
    <xf numFmtId="180" fontId="2" fillId="32" borderId="15" xfId="59" applyNumberFormat="1" applyFont="1" applyFill="1" applyBorder="1" applyAlignment="1">
      <alignment horizontal="center"/>
      <protection/>
    </xf>
    <xf numFmtId="2" fontId="2" fillId="32" borderId="15" xfId="59" applyNumberFormat="1" applyFont="1" applyFill="1" applyBorder="1" applyAlignment="1">
      <alignment horizontal="center"/>
      <protection/>
    </xf>
    <xf numFmtId="1" fontId="2" fillId="32" borderId="15" xfId="59" applyNumberFormat="1" applyFont="1" applyFill="1" applyBorder="1" applyAlignment="1">
      <alignment horizontal="center"/>
      <protection/>
    </xf>
    <xf numFmtId="0" fontId="2" fillId="32" borderId="24" xfId="59" applyFont="1" applyFill="1" applyBorder="1" applyAlignment="1">
      <alignment horizontal="center"/>
      <protection/>
    </xf>
    <xf numFmtId="1" fontId="2" fillId="32" borderId="22" xfId="59" applyNumberFormat="1" applyFont="1" applyFill="1" applyBorder="1" applyAlignment="1">
      <alignment horizontal="center"/>
      <protection/>
    </xf>
    <xf numFmtId="0" fontId="1" fillId="0" borderId="19" xfId="59" applyFont="1" applyBorder="1" applyAlignment="1">
      <alignment horizontal="center"/>
      <protection/>
    </xf>
    <xf numFmtId="2" fontId="3" fillId="32" borderId="0" xfId="0" applyNumberFormat="1" applyFont="1" applyFill="1" applyBorder="1" applyAlignment="1">
      <alignment horizontal="center" vertical="center"/>
    </xf>
    <xf numFmtId="0" fontId="17" fillId="0" borderId="23" xfId="59" applyFont="1" applyBorder="1" applyAlignment="1">
      <alignment horizontal="center" wrapText="1"/>
      <protection/>
    </xf>
    <xf numFmtId="180" fontId="2" fillId="0" borderId="21" xfId="59" applyNumberFormat="1" applyFont="1" applyBorder="1" applyAlignment="1">
      <alignment horizontal="center"/>
      <protection/>
    </xf>
    <xf numFmtId="0" fontId="17" fillId="0" borderId="23" xfId="59" applyFont="1" applyBorder="1" applyAlignment="1">
      <alignment horizontal="center"/>
      <protection/>
    </xf>
    <xf numFmtId="2" fontId="3" fillId="32" borderId="20" xfId="0" applyNumberFormat="1" applyFont="1" applyFill="1" applyBorder="1" applyAlignment="1">
      <alignment vertical="center" wrapText="1"/>
    </xf>
    <xf numFmtId="2" fontId="3" fillId="32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2" fontId="3" fillId="32" borderId="14" xfId="0" applyNumberFormat="1" applyFont="1" applyFill="1" applyBorder="1" applyAlignment="1">
      <alignment horizontal="center" vertical="center"/>
    </xf>
    <xf numFmtId="0" fontId="2" fillId="32" borderId="16" xfId="59" applyFont="1" applyFill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/>
      <protection/>
    </xf>
    <xf numFmtId="2" fontId="3" fillId="32" borderId="16" xfId="0" applyNumberFormat="1" applyFont="1" applyFill="1" applyBorder="1" applyAlignment="1">
      <alignment horizontal="center" vertical="center"/>
    </xf>
    <xf numFmtId="2" fontId="3" fillId="32" borderId="13" xfId="0" applyNumberFormat="1" applyFont="1" applyFill="1" applyBorder="1" applyAlignment="1">
      <alignment horizontal="center" vertical="center"/>
    </xf>
    <xf numFmtId="2" fontId="3" fillId="32" borderId="11" xfId="0" applyNumberFormat="1" applyFont="1" applyFill="1" applyBorder="1" applyAlignment="1">
      <alignment horizontal="center" vertical="center"/>
    </xf>
    <xf numFmtId="1" fontId="4" fillId="32" borderId="16" xfId="0" applyNumberFormat="1" applyFont="1" applyFill="1" applyBorder="1" applyAlignment="1">
      <alignment horizontal="center" vertical="center"/>
    </xf>
    <xf numFmtId="181" fontId="2" fillId="32" borderId="13" xfId="59" applyNumberFormat="1" applyFont="1" applyFill="1" applyBorder="1" applyAlignment="1">
      <alignment horizontal="center"/>
      <protection/>
    </xf>
    <xf numFmtId="0" fontId="2" fillId="32" borderId="16" xfId="58" applyFont="1" applyFill="1" applyBorder="1" applyAlignment="1">
      <alignment horizontal="center" vertical="center" wrapText="1"/>
      <protection/>
    </xf>
    <xf numFmtId="2" fontId="2" fillId="0" borderId="11" xfId="58" applyNumberFormat="1" applyFont="1" applyBorder="1" applyAlignment="1">
      <alignment horizontal="center"/>
      <protection/>
    </xf>
    <xf numFmtId="2" fontId="2" fillId="32" borderId="11" xfId="58" applyNumberFormat="1" applyFont="1" applyFill="1" applyBorder="1" applyAlignment="1">
      <alignment horizontal="center"/>
      <protection/>
    </xf>
    <xf numFmtId="2" fontId="2" fillId="32" borderId="16" xfId="63" applyNumberFormat="1" applyFont="1" applyFill="1" applyBorder="1" applyAlignment="1">
      <alignment horizontal="center"/>
      <protection/>
    </xf>
    <xf numFmtId="2" fontId="3" fillId="0" borderId="20" xfId="58" applyNumberFormat="1" applyFont="1" applyBorder="1" applyAlignment="1">
      <alignment horizontal="center"/>
      <protection/>
    </xf>
    <xf numFmtId="2" fontId="3" fillId="0" borderId="16" xfId="58" applyNumberFormat="1" applyFont="1" applyBorder="1" applyAlignment="1">
      <alignment horizontal="center"/>
      <protection/>
    </xf>
    <xf numFmtId="2" fontId="3" fillId="0" borderId="20" xfId="63" applyNumberFormat="1" applyFont="1" applyBorder="1" applyAlignment="1">
      <alignment horizontal="center"/>
      <protection/>
    </xf>
    <xf numFmtId="2" fontId="3" fillId="0" borderId="16" xfId="63" applyNumberFormat="1" applyFont="1" applyBorder="1" applyAlignment="1">
      <alignment horizontal="center"/>
      <protection/>
    </xf>
    <xf numFmtId="2" fontId="2" fillId="32" borderId="11" xfId="63" applyNumberFormat="1" applyFont="1" applyFill="1" applyBorder="1" applyAlignment="1">
      <alignment horizontal="center"/>
      <protection/>
    </xf>
    <xf numFmtId="2" fontId="3" fillId="0" borderId="0" xfId="63" applyNumberFormat="1" applyFont="1" applyBorder="1" applyAlignment="1">
      <alignment horizontal="center"/>
      <protection/>
    </xf>
    <xf numFmtId="2" fontId="3" fillId="0" borderId="11" xfId="63" applyNumberFormat="1" applyFont="1" applyBorder="1" applyAlignment="1">
      <alignment horizontal="center"/>
      <protection/>
    </xf>
    <xf numFmtId="2" fontId="3" fillId="0" borderId="0" xfId="58" applyNumberFormat="1" applyFont="1" applyBorder="1" applyAlignment="1">
      <alignment horizontal="center"/>
      <protection/>
    </xf>
    <xf numFmtId="2" fontId="3" fillId="0" borderId="11" xfId="58" applyNumberFormat="1" applyFont="1" applyBorder="1" applyAlignment="1">
      <alignment horizontal="center"/>
      <protection/>
    </xf>
    <xf numFmtId="2" fontId="2" fillId="32" borderId="13" xfId="63" applyNumberFormat="1" applyFont="1" applyFill="1" applyBorder="1" applyAlignment="1">
      <alignment horizontal="center"/>
      <protection/>
    </xf>
    <xf numFmtId="2" fontId="3" fillId="0" borderId="14" xfId="58" applyNumberFormat="1" applyFont="1" applyBorder="1" applyAlignment="1">
      <alignment horizontal="center"/>
      <protection/>
    </xf>
    <xf numFmtId="2" fontId="3" fillId="0" borderId="13" xfId="58" applyNumberFormat="1" applyFont="1" applyBorder="1" applyAlignment="1">
      <alignment horizontal="center"/>
      <protection/>
    </xf>
    <xf numFmtId="2" fontId="3" fillId="0" borderId="14" xfId="63" applyNumberFormat="1" applyFont="1" applyBorder="1" applyAlignment="1">
      <alignment horizontal="center"/>
      <protection/>
    </xf>
    <xf numFmtId="2" fontId="3" fillId="0" borderId="13" xfId="63" applyNumberFormat="1" applyFont="1" applyBorder="1" applyAlignment="1">
      <alignment horizontal="center"/>
      <protection/>
    </xf>
    <xf numFmtId="0" fontId="20" fillId="32" borderId="0" xfId="0" applyFont="1" applyFill="1" applyBorder="1" applyAlignment="1">
      <alignment horizontal="center" vertical="center"/>
    </xf>
    <xf numFmtId="0" fontId="2" fillId="0" borderId="16" xfId="63" applyFont="1" applyBorder="1" applyAlignment="1">
      <alignment horizontal="center"/>
      <protection/>
    </xf>
    <xf numFmtId="0" fontId="17" fillId="0" borderId="20" xfId="63" applyFont="1" applyBorder="1" applyAlignment="1">
      <alignment horizontal="center"/>
      <protection/>
    </xf>
    <xf numFmtId="2" fontId="2" fillId="0" borderId="20" xfId="63" applyNumberFormat="1" applyFont="1" applyBorder="1" applyAlignment="1">
      <alignment horizontal="center"/>
      <protection/>
    </xf>
    <xf numFmtId="0" fontId="2" fillId="0" borderId="11" xfId="63" applyFont="1" applyBorder="1" applyAlignment="1">
      <alignment horizontal="center"/>
      <protection/>
    </xf>
    <xf numFmtId="0" fontId="2" fillId="0" borderId="0" xfId="63" applyFont="1" applyBorder="1" applyAlignment="1">
      <alignment horizontal="center"/>
      <protection/>
    </xf>
    <xf numFmtId="2" fontId="2" fillId="0" borderId="0" xfId="63" applyNumberFormat="1" applyFont="1" applyBorder="1" applyAlignment="1">
      <alignment horizontal="center"/>
      <protection/>
    </xf>
    <xf numFmtId="0" fontId="2" fillId="0" borderId="13" xfId="63" applyFont="1" applyBorder="1" applyAlignment="1">
      <alignment horizontal="center"/>
      <protection/>
    </xf>
    <xf numFmtId="0" fontId="2" fillId="0" borderId="14" xfId="63" applyFont="1" applyBorder="1" applyAlignment="1">
      <alignment horizontal="center"/>
      <protection/>
    </xf>
    <xf numFmtId="2" fontId="2" fillId="0" borderId="14" xfId="63" applyNumberFormat="1" applyFont="1" applyBorder="1" applyAlignment="1">
      <alignment horizontal="center"/>
      <protection/>
    </xf>
    <xf numFmtId="0" fontId="18" fillId="0" borderId="10" xfId="58" applyFont="1" applyBorder="1" applyAlignment="1">
      <alignment horizontal="center" vertical="center"/>
      <protection/>
    </xf>
    <xf numFmtId="0" fontId="18" fillId="0" borderId="11" xfId="58" applyFont="1" applyBorder="1" applyAlignment="1">
      <alignment horizontal="center" vertical="center"/>
      <protection/>
    </xf>
    <xf numFmtId="1" fontId="2" fillId="0" borderId="10" xfId="0" applyNumberFormat="1" applyFont="1" applyBorder="1" applyAlignment="1">
      <alignment horizontal="center" vertical="center" wrapText="1"/>
    </xf>
    <xf numFmtId="1" fontId="13" fillId="32" borderId="19" xfId="0" applyNumberFormat="1" applyFont="1" applyFill="1" applyBorder="1" applyAlignment="1">
      <alignment horizontal="center" vertical="center" wrapText="1"/>
    </xf>
    <xf numFmtId="0" fontId="2" fillId="0" borderId="16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1" fillId="32" borderId="10" xfId="0" applyFont="1" applyFill="1" applyBorder="1" applyAlignment="1">
      <alignment horizontal="left" vertical="center"/>
    </xf>
    <xf numFmtId="0" fontId="1" fillId="0" borderId="16" xfId="58" applyFont="1" applyBorder="1" applyAlignment="1">
      <alignment horizontal="center" vertical="center"/>
      <protection/>
    </xf>
    <xf numFmtId="0" fontId="1" fillId="0" borderId="11" xfId="58" applyFont="1" applyBorder="1" applyAlignment="1">
      <alignment horizontal="center" vertical="center"/>
      <protection/>
    </xf>
    <xf numFmtId="0" fontId="14" fillId="0" borderId="16" xfId="58" applyFont="1" applyBorder="1" applyAlignment="1">
      <alignment horizontal="center" vertical="center" wrapText="1"/>
      <protection/>
    </xf>
    <xf numFmtId="0" fontId="1" fillId="0" borderId="19" xfId="58" applyFont="1" applyBorder="1" applyAlignment="1">
      <alignment horizontal="center"/>
      <protection/>
    </xf>
    <xf numFmtId="0" fontId="1" fillId="0" borderId="18" xfId="58" applyFont="1" applyBorder="1" applyAlignment="1">
      <alignment horizontal="center"/>
      <protection/>
    </xf>
    <xf numFmtId="0" fontId="1" fillId="0" borderId="13" xfId="58" applyFont="1" applyBorder="1" applyAlignment="1">
      <alignment horizontal="center" vertical="center"/>
      <protection/>
    </xf>
    <xf numFmtId="1" fontId="6" fillId="32" borderId="10" xfId="0" applyNumberFormat="1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" fillId="0" borderId="19" xfId="59" applyFont="1" applyBorder="1" applyAlignment="1">
      <alignment horizontal="center" vertical="center" wrapText="1"/>
      <protection/>
    </xf>
    <xf numFmtId="0" fontId="2" fillId="0" borderId="19" xfId="59" applyFont="1" applyBorder="1" applyAlignment="1">
      <alignment horizontal="center" vertical="center"/>
      <protection/>
    </xf>
    <xf numFmtId="0" fontId="19" fillId="32" borderId="10" xfId="0" applyFont="1" applyFill="1" applyBorder="1" applyAlignment="1">
      <alignment horizontal="center" vertical="center"/>
    </xf>
    <xf numFmtId="0" fontId="11" fillId="32" borderId="0" xfId="0" applyFont="1" applyFill="1" applyAlignment="1">
      <alignment horizontal="center" vertical="center" wrapText="1"/>
    </xf>
    <xf numFmtId="1" fontId="4" fillId="32" borderId="14" xfId="0" applyNumberFormat="1" applyFont="1" applyFill="1" applyBorder="1" applyAlignment="1">
      <alignment horizontal="center" vertical="center"/>
    </xf>
    <xf numFmtId="0" fontId="20" fillId="32" borderId="14" xfId="0" applyFont="1" applyFill="1" applyBorder="1" applyAlignment="1">
      <alignment horizontal="right" vertical="center" wrapText="1"/>
    </xf>
    <xf numFmtId="1" fontId="21" fillId="32" borderId="10" xfId="0" applyNumberFormat="1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left" vertical="center"/>
    </xf>
    <xf numFmtId="0" fontId="1" fillId="0" borderId="17" xfId="58" applyFont="1" applyBorder="1" applyAlignment="1">
      <alignment horizontal="center"/>
      <protection/>
    </xf>
    <xf numFmtId="0" fontId="2" fillId="0" borderId="11" xfId="59" applyFont="1" applyBorder="1" applyAlignment="1">
      <alignment horizontal="center" vertical="center"/>
      <protection/>
    </xf>
    <xf numFmtId="0" fontId="2" fillId="0" borderId="13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_gare wyalsadfenigagarini 2_SMSH2008-IIkv ." xfId="58"/>
    <cellStyle name="Normal_SMETA 3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K4" sqref="K4:L4"/>
    </sheetView>
  </sheetViews>
  <sheetFormatPr defaultColWidth="9.140625" defaultRowHeight="12.75"/>
  <cols>
    <col min="1" max="1" width="4.140625" style="0" customWidth="1"/>
    <col min="2" max="2" width="9.57421875" style="0" customWidth="1"/>
    <col min="3" max="3" width="38.140625" style="0" customWidth="1"/>
    <col min="4" max="4" width="7.7109375" style="0" customWidth="1"/>
    <col min="5" max="5" width="8.00390625" style="0" customWidth="1"/>
    <col min="7" max="7" width="7.421875" style="0" customWidth="1"/>
    <col min="8" max="8" width="8.28125" style="0" customWidth="1"/>
    <col min="9" max="9" width="8.00390625" style="0" customWidth="1"/>
    <col min="11" max="11" width="7.28125" style="0" customWidth="1"/>
    <col min="12" max="12" width="7.57421875" style="0" customWidth="1"/>
  </cols>
  <sheetData>
    <row r="1" spans="1:13" ht="21.75" customHeight="1">
      <c r="A1" s="177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21.7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9.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15" customHeight="1">
      <c r="A4" s="179" t="s">
        <v>3</v>
      </c>
      <c r="B4" s="179"/>
      <c r="C4" s="179"/>
      <c r="D4" s="179"/>
      <c r="E4" s="179"/>
      <c r="F4" s="179"/>
      <c r="G4" s="179"/>
      <c r="H4" s="179"/>
      <c r="I4" s="179"/>
      <c r="J4" s="179"/>
      <c r="K4" s="178">
        <v>27955.04609158221</v>
      </c>
      <c r="L4" s="178"/>
      <c r="M4" s="142" t="s">
        <v>0</v>
      </c>
    </row>
    <row r="5" spans="1:13" ht="15" customHeight="1">
      <c r="A5" s="165" t="s">
        <v>14</v>
      </c>
      <c r="B5" s="165" t="s">
        <v>60</v>
      </c>
      <c r="C5" s="167" t="s">
        <v>46</v>
      </c>
      <c r="D5" s="168" t="s">
        <v>44</v>
      </c>
      <c r="E5" s="182"/>
      <c r="F5" s="169"/>
      <c r="G5" s="33" t="s">
        <v>11</v>
      </c>
      <c r="H5" s="34"/>
      <c r="I5" s="35" t="s">
        <v>12</v>
      </c>
      <c r="J5" s="34"/>
      <c r="K5" s="168" t="s">
        <v>45</v>
      </c>
      <c r="L5" s="169"/>
      <c r="M5" s="165" t="s">
        <v>13</v>
      </c>
    </row>
    <row r="6" spans="1:13" ht="15" customHeight="1">
      <c r="A6" s="166"/>
      <c r="B6" s="166"/>
      <c r="C6" s="166"/>
      <c r="D6" s="69" t="s">
        <v>15</v>
      </c>
      <c r="E6" s="71" t="s">
        <v>47</v>
      </c>
      <c r="F6" s="32" t="s">
        <v>1</v>
      </c>
      <c r="G6" s="90" t="s">
        <v>62</v>
      </c>
      <c r="H6" s="32" t="s">
        <v>1</v>
      </c>
      <c r="I6" s="70" t="s">
        <v>62</v>
      </c>
      <c r="J6" s="32" t="s">
        <v>1</v>
      </c>
      <c r="K6" s="90" t="s">
        <v>62</v>
      </c>
      <c r="L6" s="32" t="s">
        <v>1</v>
      </c>
      <c r="M6" s="166"/>
    </row>
    <row r="7" spans="1:13" ht="21.75" customHeight="1">
      <c r="A7" s="152" t="s">
        <v>61</v>
      </c>
      <c r="B7" s="152"/>
      <c r="C7" s="152"/>
      <c r="D7" s="152"/>
      <c r="E7" s="87"/>
      <c r="F7" s="88"/>
      <c r="G7" s="89"/>
      <c r="H7" s="88"/>
      <c r="I7" s="89"/>
      <c r="J7" s="88"/>
      <c r="K7" s="89"/>
      <c r="L7" s="88"/>
      <c r="M7" s="88"/>
    </row>
    <row r="8" spans="1:17" ht="46.5" customHeight="1">
      <c r="A8" s="166">
        <v>1</v>
      </c>
      <c r="B8" s="186" t="s">
        <v>5</v>
      </c>
      <c r="C8" s="86" t="s">
        <v>70</v>
      </c>
      <c r="D8" s="4" t="s">
        <v>24</v>
      </c>
      <c r="E8" s="3"/>
      <c r="F8" s="73">
        <f>(21.8+31.8)*7.1+13.2*5.6</f>
        <v>454.48</v>
      </c>
      <c r="G8" s="66"/>
      <c r="H8" s="32"/>
      <c r="I8" s="66"/>
      <c r="J8" s="32"/>
      <c r="K8" s="66"/>
      <c r="L8" s="32"/>
      <c r="M8" s="67"/>
      <c r="O8" s="29"/>
      <c r="P8" s="29"/>
      <c r="Q8" s="29"/>
    </row>
    <row r="9" spans="1:17" ht="18.75" customHeight="1">
      <c r="A9" s="166"/>
      <c r="B9" s="186"/>
      <c r="C9" s="12" t="s">
        <v>18</v>
      </c>
      <c r="D9" s="3" t="s">
        <v>24</v>
      </c>
      <c r="E9" s="36">
        <v>1</v>
      </c>
      <c r="F9" s="53">
        <f>F8*E9</f>
        <v>454.48</v>
      </c>
      <c r="G9" s="13"/>
      <c r="H9" s="11"/>
      <c r="I9" s="10"/>
      <c r="J9" s="9"/>
      <c r="K9" s="10"/>
      <c r="L9" s="9"/>
      <c r="M9" s="47"/>
      <c r="N9" s="8"/>
      <c r="O9" s="29"/>
      <c r="P9" s="29"/>
      <c r="Q9" s="29"/>
    </row>
    <row r="10" spans="1:17" ht="18.75" customHeight="1">
      <c r="A10" s="170"/>
      <c r="B10" s="187"/>
      <c r="C10" s="12" t="s">
        <v>19</v>
      </c>
      <c r="D10" s="5" t="s">
        <v>0</v>
      </c>
      <c r="E10" s="36">
        <v>0.043</v>
      </c>
      <c r="F10" s="53">
        <f>F8*E10</f>
        <v>19.54264</v>
      </c>
      <c r="G10" s="10"/>
      <c r="H10" s="9"/>
      <c r="I10" s="13"/>
      <c r="J10" s="5"/>
      <c r="K10" s="13"/>
      <c r="L10" s="7"/>
      <c r="M10" s="28"/>
      <c r="O10" s="29"/>
      <c r="P10" s="29"/>
      <c r="Q10" s="29"/>
    </row>
    <row r="11" spans="1:17" ht="33">
      <c r="A11" s="156">
        <v>2</v>
      </c>
      <c r="B11" s="156" t="s">
        <v>16</v>
      </c>
      <c r="C11" s="60" t="s">
        <v>71</v>
      </c>
      <c r="D11" s="30" t="s">
        <v>17</v>
      </c>
      <c r="E11" s="40"/>
      <c r="F11" s="52">
        <f>0.08*0.16*3*12</f>
        <v>0.46080000000000004</v>
      </c>
      <c r="G11" s="42"/>
      <c r="H11" s="56"/>
      <c r="I11" s="42"/>
      <c r="J11" s="56"/>
      <c r="K11" s="43"/>
      <c r="L11" s="59"/>
      <c r="M11" s="44"/>
      <c r="O11" s="29"/>
      <c r="P11" s="29"/>
      <c r="Q11" s="20"/>
    </row>
    <row r="12" spans="1:17" ht="18.75" customHeight="1">
      <c r="A12" s="157"/>
      <c r="B12" s="157"/>
      <c r="C12" s="12" t="s">
        <v>18</v>
      </c>
      <c r="D12" s="5" t="s">
        <v>17</v>
      </c>
      <c r="E12" s="36">
        <v>1</v>
      </c>
      <c r="F12" s="53">
        <f>F11*E12</f>
        <v>0.46080000000000004</v>
      </c>
      <c r="G12" s="13"/>
      <c r="H12" s="11"/>
      <c r="I12" s="10"/>
      <c r="J12" s="9"/>
      <c r="K12" s="10"/>
      <c r="L12" s="9"/>
      <c r="M12" s="47"/>
      <c r="O12" s="29"/>
      <c r="P12" s="29"/>
      <c r="Q12" s="12"/>
    </row>
    <row r="13" spans="1:13" ht="18.75" customHeight="1">
      <c r="A13" s="157"/>
      <c r="B13" s="157" t="s">
        <v>5</v>
      </c>
      <c r="C13" s="12" t="s">
        <v>19</v>
      </c>
      <c r="D13" s="5" t="s">
        <v>0</v>
      </c>
      <c r="E13" s="36">
        <v>2.1</v>
      </c>
      <c r="F13" s="53">
        <f>F11*E13</f>
        <v>0.9676800000000001</v>
      </c>
      <c r="G13" s="10"/>
      <c r="H13" s="57"/>
      <c r="I13" s="10"/>
      <c r="J13" s="9"/>
      <c r="K13" s="13"/>
      <c r="L13" s="7"/>
      <c r="M13" s="28"/>
    </row>
    <row r="14" spans="1:13" ht="18.75" customHeight="1">
      <c r="A14" s="157"/>
      <c r="B14" s="157"/>
      <c r="C14" s="12" t="s">
        <v>20</v>
      </c>
      <c r="D14" s="5" t="s">
        <v>17</v>
      </c>
      <c r="E14" s="13">
        <v>1.05</v>
      </c>
      <c r="F14" s="53">
        <f>F11*E14</f>
        <v>0.48384000000000005</v>
      </c>
      <c r="G14" s="10"/>
      <c r="H14" s="57"/>
      <c r="I14" s="13"/>
      <c r="J14" s="11"/>
      <c r="K14" s="10"/>
      <c r="L14" s="9"/>
      <c r="M14" s="47"/>
    </row>
    <row r="15" spans="1:13" ht="18.75" customHeight="1">
      <c r="A15" s="157"/>
      <c r="B15" s="157"/>
      <c r="C15" s="12" t="s">
        <v>21</v>
      </c>
      <c r="D15" s="5" t="s">
        <v>22</v>
      </c>
      <c r="E15" s="12">
        <v>7.2</v>
      </c>
      <c r="F15" s="53">
        <f>F11*E15</f>
        <v>3.3177600000000003</v>
      </c>
      <c r="G15" s="13"/>
      <c r="H15" s="11"/>
      <c r="I15" s="13"/>
      <c r="J15" s="7"/>
      <c r="K15" s="10"/>
      <c r="L15" s="9"/>
      <c r="M15" s="47"/>
    </row>
    <row r="16" spans="1:14" ht="18.75" customHeight="1">
      <c r="A16" s="157"/>
      <c r="B16" s="157"/>
      <c r="C16" s="12" t="s">
        <v>23</v>
      </c>
      <c r="D16" s="5" t="s">
        <v>22</v>
      </c>
      <c r="E16" s="12">
        <v>4.38</v>
      </c>
      <c r="F16" s="53">
        <f>39.84</f>
        <v>39.84</v>
      </c>
      <c r="G16" s="10"/>
      <c r="H16" s="57"/>
      <c r="I16" s="13"/>
      <c r="J16" s="7"/>
      <c r="K16" s="10"/>
      <c r="L16" s="9"/>
      <c r="M16" s="47"/>
      <c r="N16" s="29"/>
    </row>
    <row r="17" spans="1:14" ht="18.75" customHeight="1">
      <c r="A17" s="157"/>
      <c r="B17" s="157"/>
      <c r="C17" s="12" t="s">
        <v>39</v>
      </c>
      <c r="D17" s="5" t="s">
        <v>6</v>
      </c>
      <c r="E17" s="24" t="s">
        <v>42</v>
      </c>
      <c r="F17" s="53">
        <v>14</v>
      </c>
      <c r="G17" s="10"/>
      <c r="H17" s="57"/>
      <c r="I17" s="13"/>
      <c r="J17" s="7"/>
      <c r="K17" s="10"/>
      <c r="L17" s="9"/>
      <c r="M17" s="47"/>
      <c r="N17" s="29"/>
    </row>
    <row r="18" spans="1:14" ht="18.75" customHeight="1">
      <c r="A18" s="163"/>
      <c r="B18" s="163"/>
      <c r="C18" s="15" t="s">
        <v>25</v>
      </c>
      <c r="D18" s="14" t="s">
        <v>0</v>
      </c>
      <c r="E18" s="22">
        <v>3.44</v>
      </c>
      <c r="F18" s="54">
        <f>F11*E18</f>
        <v>1.5851520000000001</v>
      </c>
      <c r="G18" s="19"/>
      <c r="H18" s="21"/>
      <c r="I18" s="16"/>
      <c r="J18" s="18"/>
      <c r="K18" s="19"/>
      <c r="L18" s="17"/>
      <c r="M18" s="51"/>
      <c r="N18" s="29"/>
    </row>
    <row r="19" spans="1:13" ht="32.25">
      <c r="A19" s="174">
        <v>3</v>
      </c>
      <c r="B19" s="30" t="s">
        <v>26</v>
      </c>
      <c r="C19" s="40" t="s">
        <v>54</v>
      </c>
      <c r="D19" s="30" t="s">
        <v>24</v>
      </c>
      <c r="E19" s="40"/>
      <c r="F19" s="52">
        <f>F8</f>
        <v>454.48</v>
      </c>
      <c r="G19" s="42"/>
      <c r="H19" s="58"/>
      <c r="I19" s="42"/>
      <c r="J19" s="56"/>
      <c r="K19" s="43"/>
      <c r="L19" s="30"/>
      <c r="M19" s="46"/>
    </row>
    <row r="20" spans="1:13" ht="18.75" customHeight="1">
      <c r="A20" s="174"/>
      <c r="B20" s="183" t="s">
        <v>5</v>
      </c>
      <c r="C20" s="12" t="s">
        <v>18</v>
      </c>
      <c r="D20" s="5" t="s">
        <v>24</v>
      </c>
      <c r="E20" s="36">
        <v>1</v>
      </c>
      <c r="F20" s="53">
        <f>F19*E20</f>
        <v>454.48</v>
      </c>
      <c r="G20" s="13"/>
      <c r="H20" s="11"/>
      <c r="I20" s="10"/>
      <c r="J20" s="9"/>
      <c r="K20" s="10"/>
      <c r="L20" s="9"/>
      <c r="M20" s="47"/>
    </row>
    <row r="21" spans="1:13" ht="18.75" customHeight="1">
      <c r="A21" s="174"/>
      <c r="B21" s="183"/>
      <c r="C21" s="12" t="s">
        <v>19</v>
      </c>
      <c r="D21" s="5" t="s">
        <v>0</v>
      </c>
      <c r="E21" s="36">
        <v>0.043</v>
      </c>
      <c r="F21" s="53">
        <f>F19*E21</f>
        <v>19.54264</v>
      </c>
      <c r="G21" s="10"/>
      <c r="H21" s="9"/>
      <c r="I21" s="13"/>
      <c r="J21" s="5"/>
      <c r="K21" s="13"/>
      <c r="L21" s="7"/>
      <c r="M21" s="28"/>
    </row>
    <row r="22" spans="1:13" ht="18.75" customHeight="1">
      <c r="A22" s="174"/>
      <c r="B22" s="183"/>
      <c r="C22" s="12" t="s">
        <v>27</v>
      </c>
      <c r="D22" s="5" t="s">
        <v>17</v>
      </c>
      <c r="E22" s="24" t="s">
        <v>42</v>
      </c>
      <c r="F22" s="53">
        <f>F19*0.03*1.03</f>
        <v>14.043432</v>
      </c>
      <c r="G22" s="10"/>
      <c r="H22" s="9"/>
      <c r="I22" s="13"/>
      <c r="J22" s="11"/>
      <c r="K22" s="10"/>
      <c r="L22" s="9"/>
      <c r="M22" s="48"/>
    </row>
    <row r="23" spans="1:13" ht="18.75" customHeight="1">
      <c r="A23" s="174"/>
      <c r="B23" s="183"/>
      <c r="C23" s="12" t="s">
        <v>21</v>
      </c>
      <c r="D23" s="5" t="s">
        <v>22</v>
      </c>
      <c r="E23" s="12">
        <v>0.112</v>
      </c>
      <c r="F23" s="53">
        <f>F19*E23</f>
        <v>50.90176</v>
      </c>
      <c r="G23" s="10"/>
      <c r="H23" s="9"/>
      <c r="I23" s="13"/>
      <c r="J23" s="11"/>
      <c r="K23" s="10"/>
      <c r="L23" s="9"/>
      <c r="M23" s="48"/>
    </row>
    <row r="24" spans="1:13" ht="18.75" customHeight="1">
      <c r="A24" s="174"/>
      <c r="B24" s="184"/>
      <c r="C24" s="15" t="s">
        <v>25</v>
      </c>
      <c r="D24" s="14" t="s">
        <v>0</v>
      </c>
      <c r="E24" s="49">
        <v>0.0484</v>
      </c>
      <c r="F24" s="54">
        <f>F19*E24</f>
        <v>21.996832</v>
      </c>
      <c r="G24" s="19"/>
      <c r="H24" s="17"/>
      <c r="I24" s="16"/>
      <c r="J24" s="85"/>
      <c r="K24" s="19"/>
      <c r="L24" s="17"/>
      <c r="M24" s="50"/>
    </row>
    <row r="25" spans="1:13" ht="21.75" customHeight="1">
      <c r="A25" s="158">
        <v>4</v>
      </c>
      <c r="B25" s="143" t="s">
        <v>66</v>
      </c>
      <c r="C25" s="144" t="s">
        <v>67</v>
      </c>
      <c r="D25" s="143" t="s">
        <v>29</v>
      </c>
      <c r="E25" s="145"/>
      <c r="F25" s="127">
        <f>F19/100</f>
        <v>4.5448</v>
      </c>
      <c r="G25" s="128"/>
      <c r="H25" s="129"/>
      <c r="I25" s="128"/>
      <c r="J25" s="129"/>
      <c r="K25" s="130"/>
      <c r="L25" s="131"/>
      <c r="M25" s="131"/>
    </row>
    <row r="26" spans="1:13" ht="19.5" customHeight="1">
      <c r="A26" s="159"/>
      <c r="B26" s="146" t="s">
        <v>5</v>
      </c>
      <c r="C26" s="147" t="s">
        <v>18</v>
      </c>
      <c r="D26" s="146" t="s">
        <v>24</v>
      </c>
      <c r="E26" s="148">
        <v>100</v>
      </c>
      <c r="F26" s="132">
        <f>F25*E26</f>
        <v>454.48</v>
      </c>
      <c r="G26" s="133"/>
      <c r="H26" s="134"/>
      <c r="I26" s="135"/>
      <c r="J26" s="136"/>
      <c r="K26" s="135"/>
      <c r="L26" s="136"/>
      <c r="M26" s="134"/>
    </row>
    <row r="27" spans="1:13" ht="21.75" customHeight="1">
      <c r="A27" s="159"/>
      <c r="B27" s="146"/>
      <c r="C27" s="147" t="s">
        <v>19</v>
      </c>
      <c r="D27" s="146" t="s">
        <v>0</v>
      </c>
      <c r="E27" s="148">
        <v>0.02</v>
      </c>
      <c r="F27" s="132">
        <f>F26*E27</f>
        <v>9.0896</v>
      </c>
      <c r="G27" s="133"/>
      <c r="H27" s="134"/>
      <c r="I27" s="133"/>
      <c r="J27" s="134"/>
      <c r="K27" s="133"/>
      <c r="L27" s="134"/>
      <c r="M27" s="134"/>
    </row>
    <row r="28" spans="1:13" ht="23.25" customHeight="1">
      <c r="A28" s="160"/>
      <c r="B28" s="149"/>
      <c r="C28" s="150" t="s">
        <v>68</v>
      </c>
      <c r="D28" s="149" t="s">
        <v>22</v>
      </c>
      <c r="E28" s="151">
        <v>4</v>
      </c>
      <c r="F28" s="137">
        <f>F25*E28</f>
        <v>18.1792</v>
      </c>
      <c r="G28" s="138"/>
      <c r="H28" s="139"/>
      <c r="I28" s="140"/>
      <c r="J28" s="141"/>
      <c r="K28" s="138"/>
      <c r="L28" s="139"/>
      <c r="M28" s="141"/>
    </row>
    <row r="29" spans="1:13" ht="18.75" customHeight="1">
      <c r="A29" s="20"/>
      <c r="B29" s="61"/>
      <c r="C29" s="12"/>
      <c r="D29" s="12"/>
      <c r="E29" s="24"/>
      <c r="F29" s="31"/>
      <c r="G29" s="10"/>
      <c r="H29" s="10"/>
      <c r="I29" s="13"/>
      <c r="J29" s="8"/>
      <c r="K29" s="10"/>
      <c r="L29" s="10"/>
      <c r="M29" s="38"/>
    </row>
    <row r="30" spans="1:13" ht="18.75" customHeight="1">
      <c r="A30" s="20"/>
      <c r="B30" s="61"/>
      <c r="C30" s="12"/>
      <c r="D30" s="12"/>
      <c r="E30" s="24"/>
      <c r="F30" s="31"/>
      <c r="G30" s="10"/>
      <c r="H30" s="10"/>
      <c r="I30" s="13"/>
      <c r="J30" s="8"/>
      <c r="K30" s="10"/>
      <c r="L30" s="10"/>
      <c r="M30" s="38"/>
    </row>
    <row r="31" spans="1:13" ht="19.5" customHeight="1">
      <c r="A31" s="20"/>
      <c r="B31" s="61"/>
      <c r="C31" s="12"/>
      <c r="D31" s="12"/>
      <c r="E31" s="24"/>
      <c r="F31" s="31"/>
      <c r="G31" s="10"/>
      <c r="H31" s="10"/>
      <c r="I31" s="13"/>
      <c r="J31" s="12"/>
      <c r="K31" s="10"/>
      <c r="L31" s="10"/>
      <c r="M31" s="38"/>
    </row>
    <row r="32" spans="1:13" ht="33">
      <c r="A32" s="162">
        <v>4</v>
      </c>
      <c r="B32" s="37" t="s">
        <v>28</v>
      </c>
      <c r="C32" s="92" t="s">
        <v>49</v>
      </c>
      <c r="D32" s="30" t="s">
        <v>29</v>
      </c>
      <c r="E32" s="41"/>
      <c r="F32" s="52">
        <f>F8/100</f>
        <v>4.5448</v>
      </c>
      <c r="G32" s="42"/>
      <c r="H32" s="56"/>
      <c r="I32" s="42"/>
      <c r="J32" s="56"/>
      <c r="K32" s="43"/>
      <c r="L32" s="30"/>
      <c r="M32" s="44"/>
    </row>
    <row r="33" spans="1:13" ht="19.5" customHeight="1">
      <c r="A33" s="162"/>
      <c r="B33" s="23" t="s">
        <v>30</v>
      </c>
      <c r="C33" s="6" t="s">
        <v>31</v>
      </c>
      <c r="D33" s="5" t="s">
        <v>24</v>
      </c>
      <c r="E33" s="13">
        <v>100</v>
      </c>
      <c r="F33" s="53">
        <f>F32*E33</f>
        <v>454.48</v>
      </c>
      <c r="G33" s="13"/>
      <c r="H33" s="7"/>
      <c r="I33" s="10"/>
      <c r="J33" s="9"/>
      <c r="K33" s="10"/>
      <c r="L33" s="9"/>
      <c r="M33" s="28"/>
    </row>
    <row r="34" spans="1:13" ht="19.5" customHeight="1">
      <c r="A34" s="162"/>
      <c r="B34" s="185" t="s">
        <v>16</v>
      </c>
      <c r="C34" s="6" t="s">
        <v>40</v>
      </c>
      <c r="D34" s="5" t="s">
        <v>32</v>
      </c>
      <c r="E34" s="13">
        <f>0.4875*1.08</f>
        <v>0.5265</v>
      </c>
      <c r="F34" s="55">
        <f>F32*E34</f>
        <v>2.3928372</v>
      </c>
      <c r="G34" s="12"/>
      <c r="H34" s="7"/>
      <c r="I34" s="8"/>
      <c r="J34" s="5"/>
      <c r="K34" s="10"/>
      <c r="L34" s="9"/>
      <c r="M34" s="28"/>
    </row>
    <row r="35" spans="1:13" ht="19.5" customHeight="1">
      <c r="A35" s="162"/>
      <c r="B35" s="183"/>
      <c r="C35" s="6" t="s">
        <v>41</v>
      </c>
      <c r="D35" s="5" t="s">
        <v>6</v>
      </c>
      <c r="E35" s="13">
        <f>900*1.1</f>
        <v>990.0000000000001</v>
      </c>
      <c r="F35" s="53">
        <f>F32*E35</f>
        <v>4499.352000000001</v>
      </c>
      <c r="G35" s="12"/>
      <c r="H35" s="7"/>
      <c r="I35" s="13"/>
      <c r="J35" s="5"/>
      <c r="K35" s="10"/>
      <c r="L35" s="9"/>
      <c r="M35" s="28"/>
    </row>
    <row r="36" spans="1:13" ht="19.5" customHeight="1">
      <c r="A36" s="162"/>
      <c r="B36" s="184"/>
      <c r="C36" s="93" t="s">
        <v>52</v>
      </c>
      <c r="D36" s="14" t="s">
        <v>0</v>
      </c>
      <c r="E36" s="22">
        <f>1.1*1.15</f>
        <v>1.265</v>
      </c>
      <c r="F36" s="54">
        <f>F32*E36</f>
        <v>5.749172</v>
      </c>
      <c r="G36" s="16"/>
      <c r="H36" s="18"/>
      <c r="I36" s="15"/>
      <c r="J36" s="14"/>
      <c r="K36" s="16"/>
      <c r="L36" s="18"/>
      <c r="M36" s="45"/>
    </row>
    <row r="37" spans="1:13" ht="33">
      <c r="A37" s="162">
        <v>5</v>
      </c>
      <c r="B37" s="174" t="s">
        <v>5</v>
      </c>
      <c r="C37" s="94" t="s">
        <v>51</v>
      </c>
      <c r="D37" s="30" t="s">
        <v>29</v>
      </c>
      <c r="E37" s="40"/>
      <c r="F37" s="52">
        <f>((21.8+8.6*4)*0.45)/100</f>
        <v>0.2529</v>
      </c>
      <c r="G37" s="43"/>
      <c r="H37" s="30"/>
      <c r="I37" s="42"/>
      <c r="J37" s="56"/>
      <c r="K37" s="42"/>
      <c r="L37" s="56"/>
      <c r="M37" s="95"/>
    </row>
    <row r="38" spans="1:13" ht="19.5" customHeight="1">
      <c r="A38" s="162"/>
      <c r="B38" s="174"/>
      <c r="C38" s="6" t="s">
        <v>18</v>
      </c>
      <c r="D38" s="5" t="s">
        <v>24</v>
      </c>
      <c r="E38" s="36">
        <v>1</v>
      </c>
      <c r="F38" s="53">
        <f>F37*100</f>
        <v>25.290000000000003</v>
      </c>
      <c r="G38" s="13"/>
      <c r="H38" s="11"/>
      <c r="I38" s="10"/>
      <c r="J38" s="9"/>
      <c r="K38" s="10"/>
      <c r="L38" s="125"/>
      <c r="M38" s="47"/>
    </row>
    <row r="39" spans="1:13" ht="19.5" customHeight="1">
      <c r="A39" s="162"/>
      <c r="B39" s="174"/>
      <c r="C39" s="6" t="s">
        <v>19</v>
      </c>
      <c r="D39" s="5" t="s">
        <v>0</v>
      </c>
      <c r="E39" s="36">
        <v>6.62</v>
      </c>
      <c r="F39" s="55">
        <f>F37*E39</f>
        <v>1.674198</v>
      </c>
      <c r="G39" s="10"/>
      <c r="H39" s="9"/>
      <c r="I39" s="10"/>
      <c r="J39" s="9"/>
      <c r="K39" s="13"/>
      <c r="L39" s="7"/>
      <c r="M39" s="28"/>
    </row>
    <row r="40" spans="1:13" ht="31.5" customHeight="1">
      <c r="A40" s="162"/>
      <c r="B40" s="174"/>
      <c r="C40" s="96" t="s">
        <v>55</v>
      </c>
      <c r="D40" s="5" t="s">
        <v>32</v>
      </c>
      <c r="E40" s="13">
        <f>0.4875*1.08</f>
        <v>0.5265</v>
      </c>
      <c r="F40" s="55">
        <f>F37*E40</f>
        <v>0.13315185</v>
      </c>
      <c r="G40" s="10"/>
      <c r="H40" s="9"/>
      <c r="I40" s="8"/>
      <c r="J40" s="5"/>
      <c r="K40" s="10"/>
      <c r="L40" s="9"/>
      <c r="M40" s="48"/>
    </row>
    <row r="41" spans="1:13" ht="19.5" customHeight="1">
      <c r="A41" s="162"/>
      <c r="B41" s="174"/>
      <c r="C41" s="93" t="s">
        <v>41</v>
      </c>
      <c r="D41" s="14" t="s">
        <v>6</v>
      </c>
      <c r="E41" s="16">
        <f>9*1.1</f>
        <v>9.9</v>
      </c>
      <c r="F41" s="54">
        <f>F38*E41</f>
        <v>250.37100000000004</v>
      </c>
      <c r="G41" s="15"/>
      <c r="H41" s="18"/>
      <c r="I41" s="16"/>
      <c r="J41" s="14"/>
      <c r="K41" s="19"/>
      <c r="L41" s="17"/>
      <c r="M41" s="45"/>
    </row>
    <row r="42" spans="1:13" ht="16.5">
      <c r="A42" s="162">
        <v>6</v>
      </c>
      <c r="B42" s="72" t="s">
        <v>33</v>
      </c>
      <c r="C42" s="98" t="s">
        <v>59</v>
      </c>
      <c r="D42" s="117" t="s">
        <v>34</v>
      </c>
      <c r="E42" s="99"/>
      <c r="F42" s="52">
        <f>(31.8+13.7)*2/100</f>
        <v>0.91</v>
      </c>
      <c r="G42" s="68"/>
      <c r="H42" s="117"/>
      <c r="I42" s="100"/>
      <c r="J42" s="124"/>
      <c r="K42" s="100"/>
      <c r="L42" s="124"/>
      <c r="M42" s="101"/>
    </row>
    <row r="43" spans="1:13" ht="19.5" customHeight="1">
      <c r="A43" s="162"/>
      <c r="B43" s="175" t="s">
        <v>5</v>
      </c>
      <c r="C43" s="102" t="s">
        <v>18</v>
      </c>
      <c r="D43" s="74" t="s">
        <v>35</v>
      </c>
      <c r="E43" s="39">
        <v>100</v>
      </c>
      <c r="F43" s="53">
        <f>F42*E43</f>
        <v>91</v>
      </c>
      <c r="G43" s="31"/>
      <c r="H43" s="78"/>
      <c r="I43" s="77"/>
      <c r="J43" s="76"/>
      <c r="K43" s="77"/>
      <c r="L43" s="126"/>
      <c r="M43" s="103"/>
    </row>
    <row r="44" spans="1:13" ht="19.5" customHeight="1">
      <c r="A44" s="162"/>
      <c r="B44" s="175"/>
      <c r="C44" s="102" t="s">
        <v>19</v>
      </c>
      <c r="D44" s="74" t="s">
        <v>0</v>
      </c>
      <c r="E44" s="39">
        <v>6.62</v>
      </c>
      <c r="F44" s="55">
        <f>F42*E44</f>
        <v>6.0242</v>
      </c>
      <c r="G44" s="77"/>
      <c r="H44" s="76"/>
      <c r="I44" s="77"/>
      <c r="J44" s="76"/>
      <c r="K44" s="31"/>
      <c r="L44" s="53"/>
      <c r="M44" s="104"/>
    </row>
    <row r="45" spans="1:13" ht="19.5" customHeight="1">
      <c r="A45" s="162"/>
      <c r="B45" s="175"/>
      <c r="C45" s="102" t="s">
        <v>58</v>
      </c>
      <c r="D45" s="74" t="s">
        <v>32</v>
      </c>
      <c r="E45" s="31">
        <f>1.03</f>
        <v>1.03</v>
      </c>
      <c r="F45" s="55">
        <f>F43*E45</f>
        <v>93.73</v>
      </c>
      <c r="G45" s="77"/>
      <c r="H45" s="76"/>
      <c r="I45" s="75"/>
      <c r="J45" s="74"/>
      <c r="K45" s="77"/>
      <c r="L45" s="76"/>
      <c r="M45" s="105"/>
    </row>
    <row r="46" spans="1:13" ht="19.5" customHeight="1">
      <c r="A46" s="162"/>
      <c r="B46" s="175"/>
      <c r="C46" s="102" t="s">
        <v>21</v>
      </c>
      <c r="D46" s="74" t="s">
        <v>22</v>
      </c>
      <c r="E46" s="31">
        <v>12.8</v>
      </c>
      <c r="F46" s="55">
        <f>F42*E46</f>
        <v>11.648000000000001</v>
      </c>
      <c r="G46" s="77"/>
      <c r="H46" s="76"/>
      <c r="I46" s="31"/>
      <c r="J46" s="74"/>
      <c r="K46" s="77"/>
      <c r="L46" s="76"/>
      <c r="M46" s="105"/>
    </row>
    <row r="47" spans="1:13" ht="19.5" customHeight="1">
      <c r="A47" s="162"/>
      <c r="B47" s="175"/>
      <c r="C47" s="102" t="s">
        <v>36</v>
      </c>
      <c r="D47" s="74" t="s">
        <v>6</v>
      </c>
      <c r="E47" s="31">
        <v>2</v>
      </c>
      <c r="F47" s="55">
        <f>F43*E47</f>
        <v>182</v>
      </c>
      <c r="G47" s="77"/>
      <c r="H47" s="76"/>
      <c r="I47" s="31"/>
      <c r="J47" s="74"/>
      <c r="K47" s="77"/>
      <c r="L47" s="76"/>
      <c r="M47" s="105"/>
    </row>
    <row r="48" spans="1:13" ht="19.5" customHeight="1">
      <c r="A48" s="162"/>
      <c r="B48" s="175"/>
      <c r="C48" s="106" t="s">
        <v>25</v>
      </c>
      <c r="D48" s="80" t="s">
        <v>0</v>
      </c>
      <c r="E48" s="97">
        <v>13.3</v>
      </c>
      <c r="F48" s="123">
        <f>F42*E48</f>
        <v>12.103000000000002</v>
      </c>
      <c r="G48" s="82"/>
      <c r="H48" s="81"/>
      <c r="I48" s="97"/>
      <c r="J48" s="80"/>
      <c r="K48" s="82"/>
      <c r="L48" s="81"/>
      <c r="M48" s="107"/>
    </row>
    <row r="49" spans="1:13" ht="19.5" customHeight="1">
      <c r="A49" s="20"/>
      <c r="B49" s="61"/>
      <c r="C49" s="79"/>
      <c r="D49" s="79"/>
      <c r="E49" s="31"/>
      <c r="F49" s="39"/>
      <c r="G49" s="77"/>
      <c r="H49" s="77"/>
      <c r="I49" s="31"/>
      <c r="J49" s="79"/>
      <c r="K49" s="77"/>
      <c r="L49" s="77"/>
      <c r="M49" s="91"/>
    </row>
    <row r="50" spans="1:13" ht="0.75" customHeight="1">
      <c r="A50" s="20"/>
      <c r="B50" s="61"/>
      <c r="C50" s="79"/>
      <c r="D50" s="79"/>
      <c r="E50" s="31"/>
      <c r="F50" s="39"/>
      <c r="G50" s="77"/>
      <c r="H50" s="77"/>
      <c r="I50" s="31"/>
      <c r="J50" s="79"/>
      <c r="K50" s="77"/>
      <c r="L50" s="77"/>
      <c r="M50" s="91"/>
    </row>
    <row r="51" spans="1:13" ht="19.5" customHeight="1" hidden="1">
      <c r="A51" s="20"/>
      <c r="B51" s="61"/>
      <c r="C51" s="79"/>
      <c r="D51" s="79"/>
      <c r="E51" s="31"/>
      <c r="F51" s="39"/>
      <c r="G51" s="77"/>
      <c r="H51" s="77"/>
      <c r="I51" s="31"/>
      <c r="J51" s="79"/>
      <c r="K51" s="77"/>
      <c r="L51" s="77"/>
      <c r="M51" s="91"/>
    </row>
    <row r="52" spans="1:13" ht="19.5" customHeight="1" hidden="1">
      <c r="A52" s="20"/>
      <c r="B52" s="61"/>
      <c r="C52" s="79"/>
      <c r="D52" s="79"/>
      <c r="E52" s="31"/>
      <c r="F52" s="39"/>
      <c r="G52" s="77"/>
      <c r="H52" s="77"/>
      <c r="I52" s="31"/>
      <c r="J52" s="79"/>
      <c r="K52" s="77"/>
      <c r="L52" s="77"/>
      <c r="M52" s="91"/>
    </row>
    <row r="53" spans="1:13" ht="19.5" customHeight="1" hidden="1">
      <c r="A53" s="20"/>
      <c r="B53" s="61"/>
      <c r="C53" s="79"/>
      <c r="D53" s="79"/>
      <c r="E53" s="31"/>
      <c r="F53" s="39"/>
      <c r="G53" s="77"/>
      <c r="H53" s="77"/>
      <c r="I53" s="31"/>
      <c r="J53" s="79"/>
      <c r="K53" s="77"/>
      <c r="L53" s="77"/>
      <c r="M53" s="91"/>
    </row>
    <row r="54" spans="1:13" ht="19.5" customHeight="1" hidden="1">
      <c r="A54" s="20"/>
      <c r="B54" s="61"/>
      <c r="C54" s="79"/>
      <c r="D54" s="79"/>
      <c r="E54" s="31"/>
      <c r="F54" s="39"/>
      <c r="G54" s="77"/>
      <c r="H54" s="77"/>
      <c r="I54" s="31"/>
      <c r="J54" s="79"/>
      <c r="K54" s="77"/>
      <c r="L54" s="77"/>
      <c r="M54" s="91"/>
    </row>
    <row r="55" spans="1:13" ht="33">
      <c r="A55" s="161">
        <v>7</v>
      </c>
      <c r="B55" s="108" t="s">
        <v>37</v>
      </c>
      <c r="C55" s="110" t="s">
        <v>48</v>
      </c>
      <c r="D55" s="118" t="s">
        <v>50</v>
      </c>
      <c r="E55" s="63"/>
      <c r="F55" s="62">
        <f>9.5*6/100</f>
        <v>0.57</v>
      </c>
      <c r="G55" s="63"/>
      <c r="H55" s="118"/>
      <c r="I55" s="65"/>
      <c r="J55" s="64"/>
      <c r="K55" s="65"/>
      <c r="L55" s="64"/>
      <c r="M55" s="111"/>
    </row>
    <row r="56" spans="1:13" ht="19.5" customHeight="1">
      <c r="A56" s="161"/>
      <c r="B56" s="175" t="s">
        <v>5</v>
      </c>
      <c r="C56" s="6" t="s">
        <v>18</v>
      </c>
      <c r="D56" s="5" t="s">
        <v>35</v>
      </c>
      <c r="E56" s="13">
        <v>100</v>
      </c>
      <c r="F56" s="7">
        <f>F55*E56</f>
        <v>56.99999999999999</v>
      </c>
      <c r="G56" s="13"/>
      <c r="H56" s="5"/>
      <c r="I56" s="10"/>
      <c r="J56" s="9"/>
      <c r="K56" s="10"/>
      <c r="L56" s="9"/>
      <c r="M56" s="28"/>
    </row>
    <row r="57" spans="1:13" ht="19.5" customHeight="1">
      <c r="A57" s="161"/>
      <c r="B57" s="175"/>
      <c r="C57" s="6" t="s">
        <v>19</v>
      </c>
      <c r="D57" s="5" t="s">
        <v>0</v>
      </c>
      <c r="E57" s="13">
        <v>0.41</v>
      </c>
      <c r="F57" s="7">
        <f>F55*E57</f>
        <v>0.23369999999999996</v>
      </c>
      <c r="G57" s="10"/>
      <c r="H57" s="9"/>
      <c r="I57" s="10"/>
      <c r="J57" s="9"/>
      <c r="K57" s="13"/>
      <c r="L57" s="7"/>
      <c r="M57" s="28"/>
    </row>
    <row r="58" spans="1:13" ht="19.5" customHeight="1">
      <c r="A58" s="161"/>
      <c r="B58" s="175"/>
      <c r="C58" s="6" t="s">
        <v>38</v>
      </c>
      <c r="D58" s="5" t="s">
        <v>35</v>
      </c>
      <c r="E58" s="13">
        <v>100</v>
      </c>
      <c r="F58" s="7">
        <f>F55*E58</f>
        <v>56.99999999999999</v>
      </c>
      <c r="G58" s="10"/>
      <c r="H58" s="9"/>
      <c r="I58" s="13"/>
      <c r="J58" s="7"/>
      <c r="K58" s="10"/>
      <c r="L58" s="9"/>
      <c r="M58" s="28"/>
    </row>
    <row r="59" spans="1:13" ht="19.5" customHeight="1">
      <c r="A59" s="161"/>
      <c r="B59" s="175"/>
      <c r="C59" s="6" t="s">
        <v>56</v>
      </c>
      <c r="D59" s="5" t="s">
        <v>6</v>
      </c>
      <c r="E59" s="13" t="s">
        <v>42</v>
      </c>
      <c r="F59" s="7">
        <f>6*3</f>
        <v>18</v>
      </c>
      <c r="G59" s="10"/>
      <c r="H59" s="9"/>
      <c r="I59" s="13"/>
      <c r="J59" s="7"/>
      <c r="K59" s="10"/>
      <c r="L59" s="9"/>
      <c r="M59" s="28"/>
    </row>
    <row r="60" spans="1:13" ht="19.5" customHeight="1">
      <c r="A60" s="161"/>
      <c r="B60" s="175"/>
      <c r="C60" s="6" t="s">
        <v>43</v>
      </c>
      <c r="D60" s="5" t="s">
        <v>6</v>
      </c>
      <c r="E60" s="13" t="s">
        <v>42</v>
      </c>
      <c r="F60" s="7">
        <f>6*6</f>
        <v>36</v>
      </c>
      <c r="G60" s="10"/>
      <c r="H60" s="9"/>
      <c r="I60" s="13"/>
      <c r="J60" s="7"/>
      <c r="K60" s="10"/>
      <c r="L60" s="9"/>
      <c r="M60" s="28"/>
    </row>
    <row r="61" spans="1:13" ht="19.5" customHeight="1">
      <c r="A61" s="161"/>
      <c r="B61" s="175"/>
      <c r="C61" s="93" t="s">
        <v>25</v>
      </c>
      <c r="D61" s="14" t="s">
        <v>0</v>
      </c>
      <c r="E61" s="16">
        <v>13.3</v>
      </c>
      <c r="F61" s="18">
        <f>F55*E61</f>
        <v>7.5809999999999995</v>
      </c>
      <c r="G61" s="19"/>
      <c r="H61" s="17"/>
      <c r="I61" s="16"/>
      <c r="J61" s="18"/>
      <c r="K61" s="19"/>
      <c r="L61" s="17"/>
      <c r="M61" s="45"/>
    </row>
    <row r="62" spans="1:13" ht="19.5" customHeight="1">
      <c r="A62" s="154">
        <v>8</v>
      </c>
      <c r="B62" s="155" t="s">
        <v>5</v>
      </c>
      <c r="C62" s="112" t="s">
        <v>72</v>
      </c>
      <c r="D62" s="118" t="s">
        <v>17</v>
      </c>
      <c r="E62" s="113"/>
      <c r="F62" s="119">
        <v>12.4</v>
      </c>
      <c r="G62" s="114"/>
      <c r="H62" s="119"/>
      <c r="I62" s="114"/>
      <c r="J62" s="119"/>
      <c r="K62" s="114"/>
      <c r="L62" s="122"/>
      <c r="M62" s="115"/>
    </row>
    <row r="63" spans="1:13" ht="19.5" customHeight="1">
      <c r="A63" s="154"/>
      <c r="B63" s="155"/>
      <c r="C63" s="6" t="s">
        <v>18</v>
      </c>
      <c r="D63" s="5" t="s">
        <v>17</v>
      </c>
      <c r="E63" s="13">
        <v>1</v>
      </c>
      <c r="F63" s="7">
        <f>F62*E63</f>
        <v>12.4</v>
      </c>
      <c r="G63" s="13"/>
      <c r="H63" s="5"/>
      <c r="I63" s="109"/>
      <c r="J63" s="121"/>
      <c r="K63" s="13"/>
      <c r="L63" s="7"/>
      <c r="M63" s="28"/>
    </row>
    <row r="64" spans="1:13" ht="19.5" customHeight="1">
      <c r="A64" s="154"/>
      <c r="B64" s="155"/>
      <c r="C64" s="93" t="s">
        <v>19</v>
      </c>
      <c r="D64" s="14" t="s">
        <v>0</v>
      </c>
      <c r="E64" s="16">
        <v>2.4</v>
      </c>
      <c r="F64" s="18">
        <f>F62*E64</f>
        <v>29.759999999999998</v>
      </c>
      <c r="G64" s="116"/>
      <c r="H64" s="120"/>
      <c r="I64" s="116"/>
      <c r="J64" s="120"/>
      <c r="K64" s="16"/>
      <c r="L64" s="18"/>
      <c r="M64" s="45"/>
    </row>
    <row r="65" spans="1:13" ht="19.5" customHeight="1">
      <c r="A65" s="152" t="s">
        <v>63</v>
      </c>
      <c r="B65" s="152"/>
      <c r="C65" s="153"/>
      <c r="D65" s="153"/>
      <c r="E65" s="25"/>
      <c r="F65" s="7"/>
      <c r="G65" s="10"/>
      <c r="H65" s="9"/>
      <c r="I65" s="13"/>
      <c r="J65" s="7"/>
      <c r="K65" s="10"/>
      <c r="L65" s="9"/>
      <c r="M65" s="28"/>
    </row>
    <row r="66" spans="1:13" ht="31.5" customHeight="1">
      <c r="A66" s="161">
        <v>9</v>
      </c>
      <c r="B66" s="108" t="s">
        <v>37</v>
      </c>
      <c r="C66" s="110" t="s">
        <v>73</v>
      </c>
      <c r="D66" s="118" t="s">
        <v>50</v>
      </c>
      <c r="E66" s="63"/>
      <c r="F66" s="62">
        <f>22/100</f>
        <v>0.22</v>
      </c>
      <c r="G66" s="63"/>
      <c r="H66" s="118"/>
      <c r="I66" s="65"/>
      <c r="J66" s="64"/>
      <c r="K66" s="65"/>
      <c r="L66" s="64"/>
      <c r="M66" s="111"/>
    </row>
    <row r="67" spans="1:13" ht="19.5" customHeight="1">
      <c r="A67" s="161"/>
      <c r="B67" s="175" t="s">
        <v>5</v>
      </c>
      <c r="C67" s="6" t="s">
        <v>18</v>
      </c>
      <c r="D67" s="5" t="s">
        <v>35</v>
      </c>
      <c r="E67" s="13">
        <v>100</v>
      </c>
      <c r="F67" s="7">
        <f>F66*E67</f>
        <v>22</v>
      </c>
      <c r="G67" s="13"/>
      <c r="H67" s="5"/>
      <c r="I67" s="10"/>
      <c r="J67" s="9"/>
      <c r="K67" s="10"/>
      <c r="L67" s="9"/>
      <c r="M67" s="28"/>
    </row>
    <row r="68" spans="1:13" ht="19.5" customHeight="1">
      <c r="A68" s="161"/>
      <c r="B68" s="175"/>
      <c r="C68" s="6" t="s">
        <v>19</v>
      </c>
      <c r="D68" s="5" t="s">
        <v>0</v>
      </c>
      <c r="E68" s="13">
        <v>0.41</v>
      </c>
      <c r="F68" s="7">
        <f>F66*E68</f>
        <v>0.09019999999999999</v>
      </c>
      <c r="G68" s="10"/>
      <c r="H68" s="9"/>
      <c r="I68" s="10"/>
      <c r="J68" s="9"/>
      <c r="K68" s="13"/>
      <c r="L68" s="7"/>
      <c r="M68" s="28"/>
    </row>
    <row r="69" spans="1:13" ht="19.5" customHeight="1">
      <c r="A69" s="161"/>
      <c r="B69" s="175"/>
      <c r="C69" s="6" t="s">
        <v>64</v>
      </c>
      <c r="D69" s="5" t="s">
        <v>35</v>
      </c>
      <c r="E69" s="13">
        <v>1</v>
      </c>
      <c r="F69" s="7">
        <f>12*E69</f>
        <v>12</v>
      </c>
      <c r="G69" s="10"/>
      <c r="H69" s="9"/>
      <c r="I69" s="13"/>
      <c r="J69" s="7"/>
      <c r="K69" s="10"/>
      <c r="L69" s="9"/>
      <c r="M69" s="28"/>
    </row>
    <row r="70" spans="1:13" ht="19.5" customHeight="1">
      <c r="A70" s="161"/>
      <c r="B70" s="175"/>
      <c r="C70" s="6" t="s">
        <v>65</v>
      </c>
      <c r="D70" s="5" t="s">
        <v>35</v>
      </c>
      <c r="E70" s="13">
        <v>1</v>
      </c>
      <c r="F70" s="7">
        <f>10*E70</f>
        <v>10</v>
      </c>
      <c r="G70" s="10"/>
      <c r="H70" s="9"/>
      <c r="I70" s="13"/>
      <c r="J70" s="7"/>
      <c r="K70" s="10"/>
      <c r="L70" s="9"/>
      <c r="M70" s="28"/>
    </row>
    <row r="71" spans="1:13" ht="19.5" customHeight="1">
      <c r="A71" s="161"/>
      <c r="B71" s="175"/>
      <c r="C71" s="6" t="s">
        <v>56</v>
      </c>
      <c r="D71" s="5" t="s">
        <v>6</v>
      </c>
      <c r="E71" s="13" t="s">
        <v>42</v>
      </c>
      <c r="F71" s="7">
        <f>8</f>
        <v>8</v>
      </c>
      <c r="G71" s="10"/>
      <c r="H71" s="9"/>
      <c r="I71" s="13"/>
      <c r="J71" s="7"/>
      <c r="K71" s="10"/>
      <c r="L71" s="9"/>
      <c r="M71" s="28"/>
    </row>
    <row r="72" spans="1:13" ht="19.5" customHeight="1">
      <c r="A72" s="161"/>
      <c r="B72" s="175"/>
      <c r="C72" s="6" t="s">
        <v>43</v>
      </c>
      <c r="D72" s="5" t="s">
        <v>6</v>
      </c>
      <c r="E72" s="13" t="s">
        <v>42</v>
      </c>
      <c r="F72" s="7">
        <f>8*2</f>
        <v>16</v>
      </c>
      <c r="G72" s="10"/>
      <c r="H72" s="9"/>
      <c r="I72" s="13"/>
      <c r="J72" s="7"/>
      <c r="K72" s="10"/>
      <c r="L72" s="9"/>
      <c r="M72" s="28"/>
    </row>
    <row r="73" spans="1:13" ht="19.5" customHeight="1">
      <c r="A73" s="161"/>
      <c r="B73" s="175"/>
      <c r="C73" s="93" t="s">
        <v>25</v>
      </c>
      <c r="D73" s="14" t="s">
        <v>0</v>
      </c>
      <c r="E73" s="16">
        <v>13.3</v>
      </c>
      <c r="F73" s="18">
        <f>F66*E73</f>
        <v>2.926</v>
      </c>
      <c r="G73" s="19"/>
      <c r="H73" s="17"/>
      <c r="I73" s="16"/>
      <c r="J73" s="18"/>
      <c r="K73" s="19"/>
      <c r="L73" s="17"/>
      <c r="M73" s="45"/>
    </row>
    <row r="74" spans="1:13" ht="19.5" customHeight="1">
      <c r="A74" s="61"/>
      <c r="B74" s="61"/>
      <c r="C74" s="12"/>
      <c r="D74" s="12"/>
      <c r="E74" s="13"/>
      <c r="F74" s="13"/>
      <c r="G74" s="10"/>
      <c r="H74" s="10"/>
      <c r="I74" s="13"/>
      <c r="J74" s="13"/>
      <c r="K74" s="10"/>
      <c r="L74" s="10"/>
      <c r="M74" s="13"/>
    </row>
    <row r="75" spans="1:13" ht="12" customHeight="1">
      <c r="A75" s="61"/>
      <c r="B75" s="61"/>
      <c r="C75" s="12"/>
      <c r="D75" s="12"/>
      <c r="E75" s="13"/>
      <c r="F75" s="13"/>
      <c r="G75" s="10"/>
      <c r="H75" s="10"/>
      <c r="I75" s="13"/>
      <c r="J75" s="13"/>
      <c r="K75" s="10"/>
      <c r="L75" s="10"/>
      <c r="M75" s="13"/>
    </row>
    <row r="76" spans="1:13" ht="19.5" customHeight="1" hidden="1">
      <c r="A76" s="61"/>
      <c r="B76" s="61"/>
      <c r="C76" s="12"/>
      <c r="D76" s="12"/>
      <c r="E76" s="13"/>
      <c r="F76" s="13"/>
      <c r="G76" s="10"/>
      <c r="H76" s="10"/>
      <c r="I76" s="13"/>
      <c r="J76" s="13"/>
      <c r="K76" s="10"/>
      <c r="L76" s="10"/>
      <c r="M76" s="13"/>
    </row>
    <row r="77" spans="1:13" ht="19.5" customHeight="1" hidden="1">
      <c r="A77" s="61"/>
      <c r="B77" s="61"/>
      <c r="C77" s="12"/>
      <c r="D77" s="12"/>
      <c r="E77" s="13"/>
      <c r="F77" s="13"/>
      <c r="G77" s="10"/>
      <c r="H77" s="10"/>
      <c r="I77" s="13"/>
      <c r="J77" s="13"/>
      <c r="K77" s="10"/>
      <c r="L77" s="10"/>
      <c r="M77" s="13"/>
    </row>
    <row r="78" spans="1:13" ht="21.75" customHeight="1">
      <c r="A78" s="180" t="s">
        <v>2</v>
      </c>
      <c r="B78" s="180"/>
      <c r="C78" s="180"/>
      <c r="D78" s="180"/>
      <c r="E78" s="180"/>
      <c r="F78" s="26"/>
      <c r="G78" s="27"/>
      <c r="H78" s="27"/>
      <c r="I78" s="27"/>
      <c r="J78" s="27"/>
      <c r="K78" s="27"/>
      <c r="L78" s="27"/>
      <c r="M78" s="83"/>
    </row>
    <row r="79" spans="1:13" ht="21.75" customHeight="1">
      <c r="A79" s="181" t="s">
        <v>74</v>
      </c>
      <c r="B79" s="181"/>
      <c r="C79" s="181"/>
      <c r="D79" s="181"/>
      <c r="E79" s="181"/>
      <c r="F79" s="181"/>
      <c r="G79" s="27"/>
      <c r="H79" s="1"/>
      <c r="I79" s="1"/>
      <c r="J79" s="171"/>
      <c r="K79" s="171"/>
      <c r="L79" s="171"/>
      <c r="M79" s="84"/>
    </row>
    <row r="80" spans="1:13" ht="21.75" customHeight="1">
      <c r="A80" s="176" t="s">
        <v>4</v>
      </c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84"/>
    </row>
    <row r="81" spans="1:13" ht="21.75" customHeight="1">
      <c r="A81" s="164" t="s">
        <v>7</v>
      </c>
      <c r="B81" s="164"/>
      <c r="C81" s="164"/>
      <c r="D81" s="164"/>
      <c r="E81" s="164"/>
      <c r="F81" s="164"/>
      <c r="G81" s="2"/>
      <c r="H81" s="1"/>
      <c r="I81" s="1"/>
      <c r="J81" s="171"/>
      <c r="K81" s="171"/>
      <c r="L81" s="171"/>
      <c r="M81" s="84"/>
    </row>
    <row r="82" spans="1:13" ht="21.75" customHeight="1">
      <c r="A82" s="172" t="s">
        <v>8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84"/>
    </row>
    <row r="83" spans="1:13" ht="21.75" customHeight="1">
      <c r="A83" s="164" t="s">
        <v>9</v>
      </c>
      <c r="B83" s="164"/>
      <c r="C83" s="164"/>
      <c r="D83" s="164"/>
      <c r="E83" s="164"/>
      <c r="F83" s="164"/>
      <c r="G83" s="2"/>
      <c r="H83" s="1"/>
      <c r="I83" s="1"/>
      <c r="J83" s="171"/>
      <c r="K83" s="171"/>
      <c r="L83" s="171"/>
      <c r="M83" s="84"/>
    </row>
    <row r="84" spans="1:13" ht="21.75" customHeight="1">
      <c r="A84" s="172" t="s">
        <v>8</v>
      </c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84"/>
    </row>
    <row r="85" spans="1:13" ht="21.75" customHeight="1">
      <c r="A85" s="164" t="s">
        <v>57</v>
      </c>
      <c r="B85" s="164"/>
      <c r="C85" s="164"/>
      <c r="D85" s="164"/>
      <c r="E85" s="164"/>
      <c r="F85" s="164"/>
      <c r="G85" s="2"/>
      <c r="H85" s="1"/>
      <c r="I85" s="1">
        <v>0.03</v>
      </c>
      <c r="J85" s="171"/>
      <c r="K85" s="171"/>
      <c r="L85" s="171"/>
      <c r="M85" s="84"/>
    </row>
    <row r="86" spans="1:13" ht="21.75" customHeight="1">
      <c r="A86" s="172" t="s">
        <v>8</v>
      </c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84"/>
    </row>
    <row r="87" spans="1:13" ht="21.75" customHeight="1">
      <c r="A87" s="164" t="s">
        <v>53</v>
      </c>
      <c r="B87" s="164"/>
      <c r="C87" s="164"/>
      <c r="D87" s="164"/>
      <c r="E87" s="164"/>
      <c r="F87" s="164"/>
      <c r="G87" s="2"/>
      <c r="H87" s="1"/>
      <c r="I87" s="1">
        <v>0.18</v>
      </c>
      <c r="J87" s="171"/>
      <c r="K87" s="171"/>
      <c r="L87" s="171"/>
      <c r="M87" s="84"/>
    </row>
    <row r="88" spans="1:13" ht="21.75" customHeight="1">
      <c r="A88" s="173" t="s">
        <v>10</v>
      </c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83"/>
    </row>
  </sheetData>
  <sheetProtection/>
  <mergeCells count="47">
    <mergeCell ref="K4:L4"/>
    <mergeCell ref="A4:J4"/>
    <mergeCell ref="A78:E78"/>
    <mergeCell ref="A79:F79"/>
    <mergeCell ref="D5:F5"/>
    <mergeCell ref="A5:A6"/>
    <mergeCell ref="B20:B24"/>
    <mergeCell ref="B34:B36"/>
    <mergeCell ref="B8:B10"/>
    <mergeCell ref="J79:L79"/>
    <mergeCell ref="A1:M3"/>
    <mergeCell ref="A37:A41"/>
    <mergeCell ref="B37:B41"/>
    <mergeCell ref="J87:L87"/>
    <mergeCell ref="A81:F81"/>
    <mergeCell ref="A83:F83"/>
    <mergeCell ref="A82:L82"/>
    <mergeCell ref="A84:L84"/>
    <mergeCell ref="J81:L81"/>
    <mergeCell ref="J83:L83"/>
    <mergeCell ref="A86:L86"/>
    <mergeCell ref="A88:L88"/>
    <mergeCell ref="A19:A24"/>
    <mergeCell ref="B43:B48"/>
    <mergeCell ref="B56:B61"/>
    <mergeCell ref="B67:B73"/>
    <mergeCell ref="A80:L80"/>
    <mergeCell ref="B13:B18"/>
    <mergeCell ref="A87:F87"/>
    <mergeCell ref="A85:F85"/>
    <mergeCell ref="A66:A73"/>
    <mergeCell ref="M5:M6"/>
    <mergeCell ref="C5:C6"/>
    <mergeCell ref="B5:B6"/>
    <mergeCell ref="K5:L5"/>
    <mergeCell ref="A8:A10"/>
    <mergeCell ref="J85:L85"/>
    <mergeCell ref="A7:D7"/>
    <mergeCell ref="A65:D65"/>
    <mergeCell ref="A62:A64"/>
    <mergeCell ref="B62:B64"/>
    <mergeCell ref="B11:B12"/>
    <mergeCell ref="A25:A28"/>
    <mergeCell ref="A55:A61"/>
    <mergeCell ref="A42:A48"/>
    <mergeCell ref="A32:A36"/>
    <mergeCell ref="A11:A18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Kotso</dc:creator>
  <cp:keywords/>
  <dc:description/>
  <cp:lastModifiedBy>Maiko Mikaia</cp:lastModifiedBy>
  <cp:lastPrinted>2013-12-10T08:20:35Z</cp:lastPrinted>
  <dcterms:created xsi:type="dcterms:W3CDTF">2008-08-03T08:34:03Z</dcterms:created>
  <dcterms:modified xsi:type="dcterms:W3CDTF">2014-01-17T08:18:15Z</dcterms:modified>
  <cp:category/>
  <cp:version/>
  <cp:contentType/>
  <cp:contentStatus/>
</cp:coreProperties>
</file>