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884" activeTab="0"/>
  </bookViews>
  <sheets>
    <sheet name="sv" sheetId="1" r:id="rId1"/>
    <sheet name="0b1" sheetId="2" r:id="rId2"/>
    <sheet name="konstr." sheetId="3" r:id="rId3"/>
    <sheet name="arq." sheetId="4" r:id="rId4"/>
    <sheet name="xol.vod" sheetId="5" r:id="rId5"/>
    <sheet name="kan" sheetId="6" r:id="rId6"/>
    <sheet name="gat-kond." sheetId="7" r:id="rId7"/>
    <sheet name="vent." sheetId="8" r:id="rId8"/>
    <sheet name="EL." sheetId="9" r:id="rId9"/>
    <sheet name="El-1" sheetId="10" r:id="rId10"/>
    <sheet name="gener" sheetId="11" r:id="rId11"/>
    <sheet name="SUST." sheetId="12" r:id="rId12"/>
    <sheet name="sax.sign" sheetId="13" r:id="rId13"/>
    <sheet name="dacva" sheetId="14" r:id="rId14"/>
    <sheet name="vid.metv." sheetId="15" r:id="rId15"/>
    <sheet name="dab.zab" sheetId="16" r:id="rId16"/>
    <sheet name="nar.vod." sheetId="17" r:id="rId17"/>
    <sheet name="nar.kan" sheetId="18" r:id="rId18"/>
    <sheet name="ormo" sheetId="19" r:id="rId19"/>
    <sheet name="arxi" sheetId="20" r:id="rId20"/>
    <sheet name="ketilm." sheetId="21" r:id="rId21"/>
    <sheet name="gar.gan" sheetId="22" r:id="rId22"/>
  </sheets>
  <definedNames>
    <definedName name="_xlnm.Print_Area" localSheetId="3">'arq.'!$A$1:$L$316</definedName>
    <definedName name="_xlnm.Print_Titles" localSheetId="3">'arq.'!$8:$8</definedName>
    <definedName name="_xlnm.Print_Titles" localSheetId="19">'arxi'!$8:$8</definedName>
    <definedName name="_xlnm.Print_Titles" localSheetId="15">'dab.zab'!$9:$9</definedName>
    <definedName name="_xlnm.Print_Titles" localSheetId="13">'dacva'!$9:$9</definedName>
    <definedName name="_xlnm.Print_Titles" localSheetId="8">'EL.'!$7:$7</definedName>
    <definedName name="_xlnm.Print_Titles" localSheetId="9">'El-1'!$9:$9</definedName>
    <definedName name="_xlnm.Print_Titles" localSheetId="21">'gar.gan'!$9:$9</definedName>
    <definedName name="_xlnm.Print_Titles" localSheetId="6">'gat-kond.'!$9:$9</definedName>
    <definedName name="_xlnm.Print_Titles" localSheetId="10">'gener'!$8:$8</definedName>
    <definedName name="_xlnm.Print_Titles" localSheetId="5">'kan'!$9:$9</definedName>
    <definedName name="_xlnm.Print_Titles" localSheetId="20">'ketilm.'!$7:$7</definedName>
    <definedName name="_xlnm.Print_Titles" localSheetId="2">'konstr.'!$8:$8</definedName>
    <definedName name="_xlnm.Print_Titles" localSheetId="17">'nar.kan'!$9:$9</definedName>
    <definedName name="_xlnm.Print_Titles" localSheetId="16">'nar.vod.'!$9:$9</definedName>
    <definedName name="_xlnm.Print_Titles" localSheetId="18">'ormo'!$8:$8</definedName>
    <definedName name="_xlnm.Print_Titles" localSheetId="12">'sax.sign'!$9:$9</definedName>
    <definedName name="_xlnm.Print_Titles" localSheetId="11">'SUST.'!$7:$7</definedName>
    <definedName name="_xlnm.Print_Titles" localSheetId="0">'sv'!$13:$13</definedName>
    <definedName name="_xlnm.Print_Titles" localSheetId="7">'vent.'!$9:$9</definedName>
    <definedName name="_xlnm.Print_Titles" localSheetId="14">'vid.metv.'!$9:$9</definedName>
    <definedName name="_xlnm.Print_Titles" localSheetId="4">'xol.vod'!$7:$7</definedName>
  </definedNames>
  <calcPr fullCalcOnLoad="1"/>
</workbook>
</file>

<file path=xl/sharedStrings.xml><?xml version="1.0" encoding="utf-8"?>
<sst xmlns="http://schemas.openxmlformats.org/spreadsheetml/2006/main" count="3143" uniqueCount="622">
  <si>
    <t>lari</t>
  </si>
  <si>
    <t>ganz.</t>
  </si>
  <si>
    <t>raodenoba</t>
  </si>
  <si>
    <t>masala</t>
  </si>
  <si>
    <t>xelfasi</t>
  </si>
  <si>
    <t>manqana-meqanizmebi da transporti</t>
  </si>
  <si>
    <t>jami</t>
  </si>
  <si>
    <t>normativiT erTeulze</t>
  </si>
  <si>
    <t>sul</t>
  </si>
  <si>
    <t>erT. fasi</t>
  </si>
  <si>
    <t>1</t>
  </si>
  <si>
    <t>7</t>
  </si>
  <si>
    <t xml:space="preserve">Sromis danaxarjebi </t>
  </si>
  <si>
    <t>kac/sT</t>
  </si>
  <si>
    <t>masala:</t>
  </si>
  <si>
    <t>sxva masala</t>
  </si>
  <si>
    <t>kg</t>
  </si>
  <si>
    <t>c</t>
  </si>
  <si>
    <t>2</t>
  </si>
  <si>
    <t>3</t>
  </si>
  <si>
    <t>4</t>
  </si>
  <si>
    <t>5</t>
  </si>
  <si>
    <t>6</t>
  </si>
  <si>
    <t>8</t>
  </si>
  <si>
    <t xml:space="preserve">jami </t>
  </si>
  <si>
    <t>m</t>
  </si>
  <si>
    <t>9</t>
  </si>
  <si>
    <t>10</t>
  </si>
  <si>
    <t>12</t>
  </si>
  <si>
    <t>13</t>
  </si>
  <si>
    <t>foladis miltuCi</t>
  </si>
  <si>
    <t>samagri</t>
  </si>
  <si>
    <t>m3</t>
  </si>
  <si>
    <t>sxva manqana</t>
  </si>
  <si>
    <t>Zalovani eleqtromowyobiloba da el.ganaTeba</t>
  </si>
  <si>
    <t xml:space="preserve">sxva manqana  </t>
  </si>
  <si>
    <t xml:space="preserve">Sromis danaxarjebi  </t>
  </si>
  <si>
    <t xml:space="preserve">sxva manqana </t>
  </si>
  <si>
    <t>cali</t>
  </si>
  <si>
    <t>plastmasis mili d=20mm</t>
  </si>
  <si>
    <t>t</t>
  </si>
  <si>
    <r>
      <t xml:space="preserve">sanaTi </t>
    </r>
    <r>
      <rPr>
        <sz val="10"/>
        <rFont val="Arial Cyr"/>
        <family val="2"/>
      </rPr>
      <t>"</t>
    </r>
    <r>
      <rPr>
        <sz val="10"/>
        <rFont val="AcadNusx"/>
        <family val="0"/>
      </rPr>
      <t>plafoni</t>
    </r>
    <r>
      <rPr>
        <sz val="10"/>
        <rFont val="Arial Cyr"/>
        <family val="2"/>
      </rPr>
      <t>"</t>
    </r>
  </si>
  <si>
    <t>samkapi 100/100</t>
  </si>
  <si>
    <t>m2</t>
  </si>
  <si>
    <t>maT Soris: mowyobiloba</t>
  </si>
  <si>
    <t>WanWiki qanCiT</t>
  </si>
  <si>
    <t>ventili d=32mm</t>
  </si>
  <si>
    <t>samkapi 50/100</t>
  </si>
  <si>
    <t>komp</t>
  </si>
  <si>
    <t>unitazi</t>
  </si>
  <si>
    <t>komp.</t>
  </si>
  <si>
    <t>Sromis danaxarjebi</t>
  </si>
  <si>
    <t>kompl.</t>
  </si>
  <si>
    <t>santeqnikuri samuSaoebi</t>
  </si>
  <si>
    <t>samontaJo samuSaoebi</t>
  </si>
  <si>
    <t>NN</t>
  </si>
  <si>
    <t>samuSao</t>
  </si>
  <si>
    <t xml:space="preserve">sanaTi luminiscenturi </t>
  </si>
  <si>
    <t>grZ.m</t>
  </si>
  <si>
    <t>plastmasis wyalsadenis mili d=20mm</t>
  </si>
  <si>
    <t>plastmasis mili d=32mm</t>
  </si>
  <si>
    <t>Semrevi xelsabanisaTvis</t>
  </si>
  <si>
    <t>kanalizaciis plastmasis mili d=50mm</t>
  </si>
  <si>
    <t>kanalizaciis plastmasis mili  d=100mm</t>
  </si>
  <si>
    <t xml:space="preserve">xelsabani </t>
  </si>
  <si>
    <t xml:space="preserve">WurWlis samrecxi </t>
  </si>
  <si>
    <t>samuSaos dasaxeleba</t>
  </si>
  <si>
    <t>anakrebi rk/betonis rgoli d=1,0m</t>
  </si>
  <si>
    <t>anakrebi rk/betonis rgoli d=0,7m</t>
  </si>
  <si>
    <t>betoni m100</t>
  </si>
  <si>
    <t>armatura</t>
  </si>
  <si>
    <t>gadaxurvis anakrebi rk/betonis wibovani fila</t>
  </si>
  <si>
    <t>betoni m150</t>
  </si>
  <si>
    <t>ficari Camoganuli IIIx 25-32mm</t>
  </si>
  <si>
    <t>ficari Camoganuli IIIx 40-60mm</t>
  </si>
  <si>
    <t>Tujis Tavsaxuri</t>
  </si>
  <si>
    <t>foladis mili</t>
  </si>
  <si>
    <t>grZ. m</t>
  </si>
  <si>
    <t>Wis Zirisa da gadaxurvis mrgvali fila</t>
  </si>
  <si>
    <t>wyalmzomis  Wa  (1c)</t>
  </si>
  <si>
    <t>betoni m200</t>
  </si>
  <si>
    <t>saStefselo rozeti  mesame damamiwebeli kontaqtiT</t>
  </si>
  <si>
    <t>gamomrTveli</t>
  </si>
  <si>
    <t>spilenZis  ZarRviani ormagizolaciani kabeli kveTiT 3X1,5mm2</t>
  </si>
  <si>
    <t>spilenZis  ZarRviani ormagizolaciani kabeli kveTiT 3X2,5mm2</t>
  </si>
  <si>
    <t>zolovani foladi  40X4mm</t>
  </si>
  <si>
    <t>foladis zoli 40X4mm</t>
  </si>
  <si>
    <t>Semyvan-gamanawilebeli mowyobiloba</t>
  </si>
  <si>
    <t>1. samSeneblo samuSaoebi</t>
  </si>
  <si>
    <t>jami 1</t>
  </si>
  <si>
    <t>qviSis safuZveli  momzadeba TxrilSi erTi kabelisaTvis</t>
  </si>
  <si>
    <t>qviSa</t>
  </si>
  <si>
    <t>kabelis Cadeba TxrilSi</t>
  </si>
  <si>
    <t>jami 1+2</t>
  </si>
  <si>
    <t>maT Soris:samSeneblo samuSaoebi</t>
  </si>
  <si>
    <t>Sromis danaxarji</t>
  </si>
  <si>
    <t>sxvadasxva manqana</t>
  </si>
  <si>
    <t>sxvadasxva masala</t>
  </si>
  <si>
    <t xml:space="preserve">Sesakravi zolana </t>
  </si>
  <si>
    <t>mavTuli</t>
  </si>
  <si>
    <t>manq/sT</t>
  </si>
  <si>
    <t>muSaoba nayarSi</t>
  </si>
  <si>
    <t>buldozeri 108cx.Z.</t>
  </si>
  <si>
    <t>RorRi m800 fr. 20-40mm</t>
  </si>
  <si>
    <t>Semrevi SxapisaTvis</t>
  </si>
  <si>
    <t>ezos wyalsadeni</t>
  </si>
  <si>
    <t>monitori</t>
  </si>
  <si>
    <t xml:space="preserve">video  monitori </t>
  </si>
  <si>
    <t xml:space="preserve">    gare kanalizacia </t>
  </si>
  <si>
    <t>samSeneblo samuSaoebi</t>
  </si>
  <si>
    <t>maT Soris mowyobiloba</t>
  </si>
  <si>
    <t>spilenZis ZarRviani kabelebi</t>
  </si>
  <si>
    <t xml:space="preserve">sayrdenebis betonireba m150 betonisagan </t>
  </si>
  <si>
    <t>yalibis fari</t>
  </si>
  <si>
    <t xml:space="preserve">           samontaJo samuSaoebi</t>
  </si>
  <si>
    <t>liTonis sayrdeni boZis montaJi</t>
  </si>
  <si>
    <t xml:space="preserve">avtoamwe saburRi mowyobilobiT </t>
  </si>
  <si>
    <t xml:space="preserve">amwe saavtomobilo 16t </t>
  </si>
  <si>
    <t>haersadeni</t>
  </si>
  <si>
    <t xml:space="preserve">     gaTboba-kondencireba</t>
  </si>
  <si>
    <r>
      <t xml:space="preserve">kompiuteris rozeti orbudiani </t>
    </r>
    <r>
      <rPr>
        <sz val="10"/>
        <rFont val="Arial"/>
        <family val="2"/>
      </rPr>
      <t>RJ</t>
    </r>
    <r>
      <rPr>
        <sz val="10"/>
        <rFont val="AcadNusx"/>
        <family val="0"/>
      </rPr>
      <t>-45 (orbudiani)</t>
    </r>
  </si>
  <si>
    <t xml:space="preserve">impulsuri kvebis bloki </t>
  </si>
  <si>
    <t>muxli  d=20mm</t>
  </si>
  <si>
    <t>Siga  wyalsadeni</t>
  </si>
  <si>
    <t>revizia d=100mm</t>
  </si>
  <si>
    <r>
      <t>III</t>
    </r>
    <r>
      <rPr>
        <sz val="10"/>
        <rFont val="Arial"/>
        <family val="2"/>
      </rPr>
      <t xml:space="preserve">  </t>
    </r>
    <r>
      <rPr>
        <sz val="10"/>
        <rFont val="AcadNusx"/>
        <family val="0"/>
      </rPr>
      <t>kategoriis</t>
    </r>
    <r>
      <rPr>
        <sz val="10"/>
        <rFont val="AcadNusx"/>
        <family val="0"/>
      </rPr>
      <t xml:space="preserve"> gruntis gaTxra xeliT</t>
    </r>
  </si>
  <si>
    <t>III kat.gruntis ukuCayra xeliT</t>
  </si>
  <si>
    <t xml:space="preserve">luminescenturi sanaTi ornaTuriani 2X36vt </t>
  </si>
  <si>
    <t xml:space="preserve">varvaranaTuriani wertilovani  sanaTi </t>
  </si>
  <si>
    <t xml:space="preserve">saStefselo rozeti orpolusiani mesame damamiwebeli kontaqtiT </t>
  </si>
  <si>
    <t>erTpolusiani gamomrTveli erTklaviSiani</t>
  </si>
  <si>
    <t>erTpolusiani gamomrTveli  orklaviSiani</t>
  </si>
  <si>
    <t>mrgvali mavTuli d=6mm</t>
  </si>
  <si>
    <t>mrgvali foladi d=8mm</t>
  </si>
  <si>
    <t>serveris  fari 6 jgufiani. Semyvanze 3-faza avtomaturi gamomrTveliT 25a, xolo jgufebSi erT avtomaturi gamomrTveliT  6a-6c</t>
  </si>
  <si>
    <t>serveris  fari 6 jgufiani</t>
  </si>
  <si>
    <t xml:space="preserve">liTonis sayrdeni 3m simaRlis   </t>
  </si>
  <si>
    <t>grZ.m Txrili</t>
  </si>
  <si>
    <t>masalia</t>
  </si>
  <si>
    <t>spilenZis ormagizolaciani kabeli, kveTiT 3X2,5mm2</t>
  </si>
  <si>
    <t xml:space="preserve">boZis fari </t>
  </si>
  <si>
    <t>III kategoriis gruntis gaTxra xeliT</t>
  </si>
  <si>
    <t>III kategoriis gruntis ukuCayra xeliT</t>
  </si>
  <si>
    <t>2. samontaJo samuSaoebi</t>
  </si>
  <si>
    <t>sawolis momzadeba TxrilSi 1 kabelisaTvis</t>
  </si>
  <si>
    <t xml:space="preserve">aguri </t>
  </si>
  <si>
    <t>jami 2</t>
  </si>
  <si>
    <t>erTi kabelis dafarva aguriT</t>
  </si>
  <si>
    <t>brezenti</t>
  </si>
  <si>
    <t>adg.</t>
  </si>
  <si>
    <t>biTumizirebuli Toki</t>
  </si>
  <si>
    <t>mina bamba</t>
  </si>
  <si>
    <t>folgoizoli</t>
  </si>
  <si>
    <t>moT foladis furceli</t>
  </si>
  <si>
    <t>uZravi Jaluzis cxauri 200X200</t>
  </si>
  <si>
    <t>izolaciis SefuTva folgoizoliT</t>
  </si>
  <si>
    <t xml:space="preserve">modinebiTi  sistema m.s1 </t>
  </si>
  <si>
    <r>
      <t>modinebiTi ventkamera 1,44X0,87X0,37(</t>
    </r>
    <r>
      <rPr>
        <sz val="10"/>
        <rFont val="Arial"/>
        <family val="2"/>
      </rPr>
      <t xml:space="preserve">h </t>
    </r>
    <r>
      <rPr>
        <sz val="10"/>
        <rFont val="AcadNusx"/>
        <family val="0"/>
      </rPr>
      <t xml:space="preserve">) ventilatori </t>
    </r>
    <r>
      <rPr>
        <sz val="10"/>
        <rFont val="Arial"/>
        <family val="2"/>
      </rPr>
      <t>L</t>
    </r>
    <r>
      <rPr>
        <sz val="10"/>
        <rFont val="AcadNusx"/>
        <family val="0"/>
      </rPr>
      <t xml:space="preserve">=1000m3/sT </t>
    </r>
    <r>
      <rPr>
        <sz val="10"/>
        <rFont val="Arial"/>
        <family val="2"/>
      </rPr>
      <t>P</t>
    </r>
    <r>
      <rPr>
        <sz val="10"/>
        <rFont val="AcadNusx"/>
        <family val="0"/>
      </rPr>
      <t xml:space="preserve">=500pa, el Zrava </t>
    </r>
    <r>
      <rPr>
        <sz val="10"/>
        <rFont val="Arial"/>
        <family val="2"/>
      </rPr>
      <t>N</t>
    </r>
    <r>
      <rPr>
        <sz val="10"/>
        <rFont val="AcadNusx"/>
        <family val="0"/>
      </rPr>
      <t>=0,55kvt, filtriT</t>
    </r>
    <r>
      <rPr>
        <sz val="10"/>
        <rFont val="Arial"/>
        <family val="2"/>
      </rPr>
      <t xml:space="preserve">  F</t>
    </r>
    <r>
      <rPr>
        <sz val="10"/>
        <rFont val="AcadNusx"/>
        <family val="0"/>
      </rPr>
      <t xml:space="preserve">=0,5m2; kaloriferiT </t>
    </r>
    <r>
      <rPr>
        <sz val="10"/>
        <rFont val="Arial"/>
        <family val="2"/>
      </rPr>
      <t>Q</t>
    </r>
    <r>
      <rPr>
        <sz val="10"/>
        <rFont val="AcadNusx"/>
        <family val="0"/>
      </rPr>
      <t xml:space="preserve">=18,0kvt; </t>
    </r>
    <r>
      <rPr>
        <sz val="10"/>
        <rFont val="AcadNusx"/>
        <family val="0"/>
      </rPr>
      <t xml:space="preserve"> xmaurCamxSobiT
</t>
    </r>
  </si>
  <si>
    <r>
      <t xml:space="preserve">modinebiTi ventkamera,  </t>
    </r>
    <r>
      <rPr>
        <sz val="10"/>
        <rFont val="Arial"/>
        <family val="2"/>
      </rPr>
      <t>L</t>
    </r>
    <r>
      <rPr>
        <sz val="10"/>
        <rFont val="AcadNusx"/>
        <family val="0"/>
      </rPr>
      <t xml:space="preserve">=1000m3/sT  </t>
    </r>
    <r>
      <rPr>
        <sz val="10"/>
        <rFont val="Arial"/>
        <family val="2"/>
      </rPr>
      <t>p</t>
    </r>
    <r>
      <rPr>
        <sz val="10"/>
        <rFont val="AcadNusx"/>
        <family val="0"/>
      </rPr>
      <t xml:space="preserve">=500pa </t>
    </r>
  </si>
  <si>
    <r>
      <t xml:space="preserve">eleqtrokaloriferi </t>
    </r>
    <r>
      <rPr>
        <sz val="10"/>
        <rFont val="Arial"/>
        <family val="2"/>
      </rPr>
      <t>N</t>
    </r>
    <r>
      <rPr>
        <sz val="10"/>
        <rFont val="AcadNusx"/>
        <family val="0"/>
      </rPr>
      <t xml:space="preserve">=18kvt </t>
    </r>
  </si>
  <si>
    <t>haersatari moTuTiebuli furclovani foladisagan perimetriT 1000mm-mde sisqe 0,7mm</t>
  </si>
  <si>
    <r>
      <t xml:space="preserve">haersadenis gamagreba zolovani foladiT </t>
    </r>
    <r>
      <rPr>
        <sz val="10"/>
        <rFont val="Arial"/>
        <family val="2"/>
      </rPr>
      <t>б=0,25</t>
    </r>
  </si>
  <si>
    <r>
      <t xml:space="preserve">haersataris izolacia xmis CamxSobi minbambiT, </t>
    </r>
    <r>
      <rPr>
        <sz val="10"/>
        <rFont val="Arial"/>
        <family val="2"/>
      </rPr>
      <t>б</t>
    </r>
    <r>
      <rPr>
        <sz val="10"/>
        <rFont val="AcadNusx"/>
        <family val="0"/>
      </rPr>
      <t>=0,25</t>
    </r>
  </si>
  <si>
    <t xml:space="preserve"> gamwovi sistema g-1     </t>
  </si>
  <si>
    <t>haersatari moTuTiebuli furclovani foladisagan perimetriT 1500mm-mde sisqe 0,7mm</t>
  </si>
  <si>
    <t>Siberi gamSvebi haersadenze</t>
  </si>
  <si>
    <r>
      <t xml:space="preserve">brezentis CarTva sistemaSi </t>
    </r>
    <r>
      <rPr>
        <sz val="10"/>
        <rFont val="Arial"/>
        <family val="2"/>
      </rPr>
      <t>е=</t>
    </r>
    <r>
      <rPr>
        <sz val="10"/>
        <rFont val="AcadNusx"/>
        <family val="0"/>
      </rPr>
      <t>250mm</t>
    </r>
  </si>
  <si>
    <r>
      <t xml:space="preserve">ventilatori-saxuravis </t>
    </r>
    <r>
      <rPr>
        <sz val="10"/>
        <rFont val="Arial"/>
        <family val="2"/>
      </rPr>
      <t>BKMK</t>
    </r>
    <r>
      <rPr>
        <sz val="10"/>
        <rFont val="AcadNusx"/>
        <family val="0"/>
      </rPr>
      <t xml:space="preserve">315 </t>
    </r>
    <r>
      <rPr>
        <sz val="10"/>
        <rFont val="Arial"/>
        <family val="2"/>
      </rPr>
      <t>L=1000</t>
    </r>
    <r>
      <rPr>
        <sz val="10"/>
        <rFont val="AcadNusx"/>
        <family val="0"/>
      </rPr>
      <t xml:space="preserve">m3/sT  </t>
    </r>
    <r>
      <rPr>
        <sz val="10"/>
        <rFont val="Arial"/>
        <family val="2"/>
      </rPr>
      <t>p</t>
    </r>
    <r>
      <rPr>
        <sz val="10"/>
        <rFont val="AcadNusx"/>
        <family val="0"/>
      </rPr>
      <t xml:space="preserve">=7000pa </t>
    </r>
    <r>
      <rPr>
        <sz val="10"/>
        <rFont val="Arial"/>
        <family val="2"/>
      </rPr>
      <t>N</t>
    </r>
    <r>
      <rPr>
        <sz val="10"/>
        <rFont val="AcadNusx"/>
        <family val="0"/>
      </rPr>
      <t>=0,3kvt, xmis CamxSobiT</t>
    </r>
  </si>
  <si>
    <t>biTumizirebuli Toki (haeris Semkvriveba</t>
  </si>
  <si>
    <t xml:space="preserve">uZravi Jaluzis cxauri </t>
  </si>
  <si>
    <t xml:space="preserve">     gamwovi sistema g-2       /samzareulo/</t>
  </si>
  <si>
    <r>
      <t xml:space="preserve">RerZuli ventilatori </t>
    </r>
    <r>
      <rPr>
        <sz val="10"/>
        <rFont val="Arial"/>
        <family val="2"/>
      </rPr>
      <t>L</t>
    </r>
    <r>
      <rPr>
        <sz val="10"/>
        <rFont val="AcadNusx"/>
        <family val="0"/>
      </rPr>
      <t xml:space="preserve">=160m3/sT </t>
    </r>
    <r>
      <rPr>
        <sz val="10"/>
        <rFont val="Arial"/>
        <family val="2"/>
      </rPr>
      <t>N</t>
    </r>
    <r>
      <rPr>
        <sz val="10"/>
        <rFont val="AcadNusx"/>
        <family val="0"/>
      </rPr>
      <t>=18vt</t>
    </r>
  </si>
  <si>
    <t>rkinis cxauri d=150mm</t>
  </si>
  <si>
    <r>
      <t xml:space="preserve">ventilatori-saxuravis </t>
    </r>
    <r>
      <rPr>
        <sz val="10"/>
        <rFont val="Arial"/>
        <family val="2"/>
      </rPr>
      <t xml:space="preserve">BKMK315 </t>
    </r>
    <r>
      <rPr>
        <sz val="10"/>
        <rFont val="Arial"/>
        <family val="2"/>
      </rPr>
      <t>L=1000</t>
    </r>
    <r>
      <rPr>
        <sz val="10"/>
        <rFont val="AcadNusx"/>
        <family val="0"/>
      </rPr>
      <t xml:space="preserve">m3/sT  </t>
    </r>
    <r>
      <rPr>
        <sz val="10"/>
        <rFont val="Arial"/>
        <family val="2"/>
      </rPr>
      <t>p</t>
    </r>
    <r>
      <rPr>
        <sz val="10"/>
        <rFont val="AcadNusx"/>
        <family val="0"/>
      </rPr>
      <t xml:space="preserve">=7000pa </t>
    </r>
    <r>
      <rPr>
        <sz val="10"/>
        <rFont val="Arial"/>
        <family val="2"/>
      </rPr>
      <t>N</t>
    </r>
    <r>
      <rPr>
        <sz val="10"/>
        <rFont val="AcadNusx"/>
        <family val="0"/>
      </rPr>
      <t>=0,3kvt, xmis CamxSobiT</t>
    </r>
  </si>
  <si>
    <t>haersadenze qolgis mowyoba d=120mm</t>
  </si>
  <si>
    <t>qolga haersadenze d=120mm</t>
  </si>
  <si>
    <t>uZravi Jaluzis cxauri 100X100</t>
  </si>
  <si>
    <t>haersatari moTuTiebuli furclovani foladisagan d=100mm  sisqe 0,7mm</t>
  </si>
  <si>
    <t xml:space="preserve">kedelze dasakidi eleqtro  qvabi warmadobiT 45kvt </t>
  </si>
  <si>
    <r>
      <t xml:space="preserve">sacirkulacio tumbo </t>
    </r>
    <r>
      <rPr>
        <sz val="10"/>
        <rFont val="Arial"/>
        <family val="2"/>
      </rPr>
      <t>Q</t>
    </r>
    <r>
      <rPr>
        <sz val="10"/>
        <rFont val="AcadNusx"/>
        <family val="0"/>
      </rPr>
      <t xml:space="preserve">=2m3/sT,  </t>
    </r>
    <r>
      <rPr>
        <sz val="10"/>
        <rFont val="Arial"/>
        <family val="2"/>
      </rPr>
      <t>H</t>
    </r>
    <r>
      <rPr>
        <sz val="10"/>
        <rFont val="AcadNusx"/>
        <family val="0"/>
      </rPr>
      <t>=7m wy,sv</t>
    </r>
    <r>
      <rPr>
        <sz val="10"/>
        <rFont val="Arial"/>
        <family val="2"/>
      </rPr>
      <t>. , N=200</t>
    </r>
    <r>
      <rPr>
        <sz val="10"/>
        <rFont val="AcadNusx"/>
        <family val="0"/>
      </rPr>
      <t xml:space="preserve">vt,      </t>
    </r>
  </si>
  <si>
    <t>sacirkulacio tumbo</t>
  </si>
  <si>
    <t>plastmasis  mili d=25mm</t>
  </si>
  <si>
    <t>plastmasis  mili d=32mm</t>
  </si>
  <si>
    <t>plastmasis  mili d=40mm</t>
  </si>
  <si>
    <t>plastmasis  mili d=50mm</t>
  </si>
  <si>
    <t xml:space="preserve">Weris arxuli fenkoili, sruli avtomatikiT , marTvis pultiT, Camket-maregulirebeli ventilebiT da samsvliani  klapaniT, Tboteqnikuri maCvenebelia: sicivis 2,2kvt.    </t>
  </si>
  <si>
    <t xml:space="preserve">Weris arxuli fenkoili sruli avtomatikiT , marTvis pultiT, Camket-maregulirebeli ventilebiT da samsvliani  klapaniT, Tboteqnikuri maCvenebelia:  sicive 2,8kvt.    </t>
  </si>
  <si>
    <t xml:space="preserve">fenkoili:        </t>
  </si>
  <si>
    <t>samkapi d=20/20mm</t>
  </si>
  <si>
    <t xml:space="preserve"> Siga kanalizacia</t>
  </si>
  <si>
    <t xml:space="preserve">muxli  d=50mm </t>
  </si>
  <si>
    <t xml:space="preserve">muxli  d=100mm </t>
  </si>
  <si>
    <t>gadamyvani d=50/100mm</t>
  </si>
  <si>
    <t>gamwmendi d=100mm</t>
  </si>
  <si>
    <t>xelsabani sifoniT</t>
  </si>
  <si>
    <t>unitazi sifoniT</t>
  </si>
  <si>
    <t xml:space="preserve">wyalsadenis plastmasis  mili  d=32mm  </t>
  </si>
  <si>
    <t>gadamyvani adaptori 32/50</t>
  </si>
  <si>
    <t>wyalmzomis kvanZi d=15mm</t>
  </si>
  <si>
    <t xml:space="preserve">SeWra arsebul wyalsadenis qselSi  </t>
  </si>
  <si>
    <t>plastmasis mili  d=100mm</t>
  </si>
  <si>
    <t>anakrebi rk/betonis rgoli d=0,8m</t>
  </si>
  <si>
    <t>gadaxurvis da Ziris mrgvali fila</t>
  </si>
  <si>
    <t>zedmeti gruntis gatana 5km-ze 2X1,44</t>
  </si>
  <si>
    <t>zedmeti gruntis gatana 5km-ze   5X1,44=</t>
  </si>
  <si>
    <t>ganaTebis eleqtro fari 12 jgufiani.Semyvanze 3-faza avtomaturi gamomrTveliT 32a-ze, xolo jgufebSi erTfaza avtomaturi gamomrTveliT    10a-6c, 16a-1c, 6a-3c</t>
  </si>
  <si>
    <t xml:space="preserve"> mricxveli </t>
  </si>
  <si>
    <t>varvaranaTuriani sanaTi "plafoni" simZlavriT 100vt</t>
  </si>
  <si>
    <t>varvaranaTuriani wertilovani  sanaTi simZlavriT 60vt</t>
  </si>
  <si>
    <t>luminiscenturi naTura. simZlavre     36vt</t>
  </si>
  <si>
    <t xml:space="preserve">varvara naTura 60-100vt </t>
  </si>
  <si>
    <t xml:space="preserve">Senobaze misanaTebel-CamosanaTebeli proJeqtoriK </t>
  </si>
  <si>
    <t>ganaTebis eleqtro fari 12 jgufiani</t>
  </si>
  <si>
    <t>saqvabis  fari 3 jgufiani</t>
  </si>
  <si>
    <t xml:space="preserve">mricxveli </t>
  </si>
  <si>
    <t>gare ganaTeba</t>
  </si>
  <si>
    <t xml:space="preserve">varvaranaTuriani sanaTi </t>
  </si>
  <si>
    <t>fari cokolSi</t>
  </si>
  <si>
    <t>generatoris montaJi simZlavriT 10kva</t>
  </si>
  <si>
    <t>generatori simZlavriT 10kva</t>
  </si>
  <si>
    <t>kronSteinis sanaTisaTvis</t>
  </si>
  <si>
    <t>dabali Zabvis mkvebavi sakabelo xazi s/qvesadguridan Senobamde</t>
  </si>
  <si>
    <t xml:space="preserve"> el.ganaTeba</t>
  </si>
  <si>
    <t>misaRebi da sakonferencio darbazi</t>
  </si>
  <si>
    <t>ekonomnaTura</t>
  </si>
  <si>
    <t>metri</t>
  </si>
  <si>
    <t>satelevizio antenis dasadgmeli adgilis SerCeva</t>
  </si>
  <si>
    <r>
      <t xml:space="preserve">kabeli  </t>
    </r>
  </si>
  <si>
    <r>
      <t xml:space="preserve">kabeli </t>
    </r>
    <r>
      <rPr>
        <sz val="10"/>
        <rFont val="Arial"/>
        <family val="2"/>
      </rPr>
      <t>TPP</t>
    </r>
    <r>
      <rPr>
        <sz val="10"/>
        <rFont val="AcadNusx"/>
        <family val="0"/>
      </rPr>
      <t xml:space="preserve"> 20X2X0,4, </t>
    </r>
    <r>
      <rPr>
        <sz val="10"/>
        <rFont val="Arial"/>
        <family val="2"/>
      </rPr>
      <t xml:space="preserve">st </t>
    </r>
    <r>
      <rPr>
        <sz val="10"/>
        <rFont val="AcadNusx"/>
        <family val="0"/>
      </rPr>
      <t>4X0,6X0,6</t>
    </r>
  </si>
  <si>
    <r>
      <t xml:space="preserve">kabeli </t>
    </r>
    <r>
      <rPr>
        <sz val="10"/>
        <rFont val="Arial"/>
        <family val="2"/>
      </rPr>
      <t>TPP</t>
    </r>
    <r>
      <rPr>
        <sz val="10"/>
        <rFont val="AcadNusx"/>
        <family val="0"/>
      </rPr>
      <t xml:space="preserve"> 20X2X0,4</t>
    </r>
  </si>
  <si>
    <r>
      <t xml:space="preserve">kabeli </t>
    </r>
    <r>
      <rPr>
        <sz val="10"/>
        <rFont val="Arial"/>
        <family val="2"/>
      </rPr>
      <t xml:space="preserve">st </t>
    </r>
    <r>
      <rPr>
        <sz val="10"/>
        <rFont val="AcadNusx"/>
        <family val="0"/>
      </rPr>
      <t>4X0,6X0,6</t>
    </r>
  </si>
  <si>
    <t xml:space="preserve">kompiuteris sadistrubucio kolofi </t>
  </si>
  <si>
    <r>
      <t>kabeli U</t>
    </r>
    <r>
      <rPr>
        <sz val="10"/>
        <rFont val="Arial"/>
        <family val="2"/>
      </rPr>
      <t xml:space="preserve">UTP-5 </t>
    </r>
  </si>
  <si>
    <r>
      <t xml:space="preserve">kabeli </t>
    </r>
    <r>
      <rPr>
        <sz val="10"/>
        <rFont val="Arial"/>
        <family val="2"/>
      </rPr>
      <t xml:space="preserve"> Rg6,</t>
    </r>
  </si>
  <si>
    <t>koaqsialuri kabeli 90% (2X0,75mm)</t>
  </si>
  <si>
    <t>sakabelo arxi</t>
  </si>
  <si>
    <t xml:space="preserve">arxis samagri  </t>
  </si>
  <si>
    <t>varvaranaTuriani sanaTi simZlavre 100vt</t>
  </si>
  <si>
    <r>
      <t xml:space="preserve">kabeli </t>
    </r>
    <r>
      <rPr>
        <sz val="10"/>
        <rFont val="Arial"/>
        <family val="2"/>
      </rPr>
      <t xml:space="preserve"> Rg6</t>
    </r>
  </si>
  <si>
    <t xml:space="preserve">Semrevi WurWlis  sarecxisaTvis </t>
  </si>
  <si>
    <t>civi da cxeli wylis  Semrevi saSxapisaTvis, xelsabanisa da WurWlis sarecxisaTvis</t>
  </si>
  <si>
    <t>WurWlis sarecxi sifoniT</t>
  </si>
  <si>
    <t>wyalsadenis Wa  Tujis xufiT  (1cali)</t>
  </si>
  <si>
    <t>kanalizaciis Wa Tujis xufiT d=800mm   (2c)</t>
  </si>
  <si>
    <t>fasonuri nawili milis Rirebulebis 30%</t>
  </si>
  <si>
    <t xml:space="preserve">gamSvebi Siberi </t>
  </si>
  <si>
    <t>morige ganaTebis  fari 3 jgufiani. Semyvanze 3-faza avtomaturi gamomrTveliT 16a, xolo jgufebSi erT avtomaturi gamomrTveliT  6a-3c</t>
  </si>
  <si>
    <t>serveris  fari 3 jgufiani</t>
  </si>
  <si>
    <t xml:space="preserve">eleqtrodi 50X50X5mm </t>
  </si>
  <si>
    <r>
      <t xml:space="preserve">Werze misamagrebeli sanaTi d=13 </t>
    </r>
    <r>
      <rPr>
        <sz val="10"/>
        <rFont val="Arial"/>
        <family val="2"/>
      </rPr>
      <t>L=15</t>
    </r>
    <r>
      <rPr>
        <sz val="10"/>
        <rFont val="AcadNusx"/>
        <family val="0"/>
      </rPr>
      <t>sm</t>
    </r>
  </si>
  <si>
    <r>
      <t xml:space="preserve">damkveTi  </t>
    </r>
    <r>
      <rPr>
        <sz val="10"/>
        <rFont val="AcadNusx"/>
        <family val="0"/>
      </rPr>
      <t xml:space="preserve">_______________________________________________________________________________________________                                                                                                                                                                                     </t>
    </r>
  </si>
  <si>
    <t xml:space="preserve">               (organizaciis dasaxeleba)</t>
  </si>
  <si>
    <t xml:space="preserve">damtkicebulia   "______"   _________________2013 weli                                                                                                                                                                                        </t>
  </si>
  <si>
    <t xml:space="preserve">krebsiTi saxarjTaRricxvo gaangariSeba TanxiT                                     </t>
  </si>
  <si>
    <t>__________________________________________________________________________________________________________</t>
  </si>
  <si>
    <t>"___"</t>
  </si>
  <si>
    <t>2013 weli</t>
  </si>
  <si>
    <t>mSeneblobis Rirebulebis krebsiTi saxarjTaRricxvo gaangariSeba</t>
  </si>
  <si>
    <t>sazogadoebrivi centri (soflis saxli)</t>
  </si>
  <si>
    <t>rigiTi #</t>
  </si>
  <si>
    <t>Tavebis, obieqtebis, samuSaoebisa da danaxarjebis dasaxeleba</t>
  </si>
  <si>
    <t>samontaJo samuSaoeb.</t>
  </si>
  <si>
    <t>mowyobiloba aveji,inven</t>
  </si>
  <si>
    <t xml:space="preserve">sxvadasxva samuSaoeb. </t>
  </si>
  <si>
    <t>Tavi 2</t>
  </si>
  <si>
    <t>mSeneblobis ZiriTadi obieqtebi</t>
  </si>
  <si>
    <t>jami  Tavi 2</t>
  </si>
  <si>
    <t>Tavi 4</t>
  </si>
  <si>
    <t>energetikuli daniSnulebis obieqtebi</t>
  </si>
  <si>
    <t>Tavi 6</t>
  </si>
  <si>
    <t xml:space="preserve">gare qselebi </t>
  </si>
  <si>
    <t>gare wyalsadeni</t>
  </si>
  <si>
    <t>gare kanalizacia</t>
  </si>
  <si>
    <t>sakanalizacio ormo</t>
  </si>
  <si>
    <t>jami  Tavi 6</t>
  </si>
  <si>
    <t>Tavi 7</t>
  </si>
  <si>
    <t>vertikaluri dagegmareba da teritoriis keTlmowyoba</t>
  </si>
  <si>
    <t>teritoriis gare ganaTeba</t>
  </si>
  <si>
    <t>teritoriis keTilmowyoba</t>
  </si>
  <si>
    <t>jami  Tavi 7</t>
  </si>
  <si>
    <t>jami  Tavi 2-7</t>
  </si>
  <si>
    <t>masalebis transportirebis xarjebi</t>
  </si>
  <si>
    <t>jami  Tavi 2-7 masalebis transportirebis xarjebis CaTvliT</t>
  </si>
  <si>
    <t>Dd R g _18%</t>
  </si>
  <si>
    <t>sul krebsiTi xarjTaRricxviT</t>
  </si>
  <si>
    <t>mSeneblobis dasaxeleba</t>
  </si>
  <si>
    <t>obieqturi xarjTaRricxva #1</t>
  </si>
  <si>
    <t>Sedgenilia mimdinare fasebSi</t>
  </si>
  <si>
    <t>Rirebuleba:</t>
  </si>
  <si>
    <t>rigiTi nomeri</t>
  </si>
  <si>
    <t>#</t>
  </si>
  <si>
    <t>mowyobiloba aveji, inventari</t>
  </si>
  <si>
    <t xml:space="preserve">sxvadasxva samuSaoebi </t>
  </si>
  <si>
    <t>1/1-1</t>
  </si>
  <si>
    <t>miwis samuSaoebi da rk/betonis konstruqciebi</t>
  </si>
  <si>
    <t>1/1-2</t>
  </si>
  <si>
    <t>arqiteqturuli nawili</t>
  </si>
  <si>
    <t>1/2</t>
  </si>
  <si>
    <t>Sida civi da cxeli wyliT momarageba</t>
  </si>
  <si>
    <t>1/3</t>
  </si>
  <si>
    <t>1/4</t>
  </si>
  <si>
    <t>1/5</t>
  </si>
  <si>
    <t>1/7</t>
  </si>
  <si>
    <t>ventilacia</t>
  </si>
  <si>
    <t>1/8</t>
  </si>
  <si>
    <t>1/9</t>
  </si>
  <si>
    <t>11</t>
  </si>
  <si>
    <t xml:space="preserve"> </t>
  </si>
  <si>
    <t>xarjTaRricxva #1/1-1</t>
  </si>
  <si>
    <t>eqskavatori muxluxa svlaze CamCis tevadobiT 0,5m3</t>
  </si>
  <si>
    <t>III kategoriis gruntis damuSaveba xeliT (qvabulis Ziris mosworeba xeliT)</t>
  </si>
  <si>
    <t>Sromis danaxarjebi 2,78X0,8X1,2=</t>
  </si>
  <si>
    <t>III kategoriis gruntis damuSaveba eqskavatoriT nayarSi datovebiT (qvabulis Ziris mosworeba meqanizmiT)</t>
  </si>
  <si>
    <t>gruntis ukuCayra xeliT datkepniT</t>
  </si>
  <si>
    <t xml:space="preserve">gruntis ukuCayra buldozeriT </t>
  </si>
  <si>
    <t>buldozeri 80cx.Z.</t>
  </si>
  <si>
    <t xml:space="preserve">buldozeriT ukuCayrili gruntis datkepna pnevmosatkepnebiT </t>
  </si>
  <si>
    <t>pnevmosatkepni</t>
  </si>
  <si>
    <t>RorRis safuZvelis mowyoba saZirkvlis qveS</t>
  </si>
  <si>
    <t>RorRi</t>
  </si>
  <si>
    <t xml:space="preserve">monoliTuri rk/betonis wertilovani saZirkvlis mowyoba m327 betonisagan </t>
  </si>
  <si>
    <t>betoni m327</t>
  </si>
  <si>
    <t>armatura a-1</t>
  </si>
  <si>
    <t>armatura a-3</t>
  </si>
  <si>
    <t xml:space="preserve">monoliTuri rk/betonis lenturi saZirkvlis mowyoba m327 betonisagan </t>
  </si>
  <si>
    <t xml:space="preserve">monoliTuri betonis lenturi saZirkvlis mowyoba m327 betonisagan </t>
  </si>
  <si>
    <t xml:space="preserve">monoliTuri rk/betonis kedlebis mowyoba m327 betonisagan </t>
  </si>
  <si>
    <t>samSeneblo WanWiki</t>
  </si>
  <si>
    <t>eleqtrodi</t>
  </si>
  <si>
    <t xml:space="preserve">monoliTuri rk/betonis kolonebis mowyoba m327 betonisagan </t>
  </si>
  <si>
    <t xml:space="preserve">sayalibe xis ficari </t>
  </si>
  <si>
    <t xml:space="preserve">monoliTuri rk/betonis rigelebis mowyoba m327 betonisagan </t>
  </si>
  <si>
    <t xml:space="preserve">monoliTuri rk/betonis gadaxurvebis mowyoba m327 betonisagan </t>
  </si>
  <si>
    <t>jami 3</t>
  </si>
  <si>
    <t xml:space="preserve">zednadebi xarjebi  </t>
  </si>
  <si>
    <t>mogeba</t>
  </si>
  <si>
    <t>xarjTaRricxva #1/1-2</t>
  </si>
  <si>
    <t>1. kedlebi da tixrebi</t>
  </si>
  <si>
    <t xml:space="preserve">kedlebis mowyoba mcire zomis betonis blokebisagan </t>
  </si>
  <si>
    <t>cementis xsnari m50</t>
  </si>
  <si>
    <t>mcire zomis betonis blokebi</t>
  </si>
  <si>
    <t xml:space="preserve">sxva masala </t>
  </si>
  <si>
    <t xml:space="preserve">tixrebis mowyoba nestgamZle TabaSir-muyaoTi (liTonis karkasze) daTbunebiT </t>
  </si>
  <si>
    <t>nestgamZle TabaSir-muyaos filebi karkasiT, daTbunebiT</t>
  </si>
  <si>
    <t>2. saxuravi</t>
  </si>
  <si>
    <t>saxuravis orTqlizolacia erTi fena ruberoidiT</t>
  </si>
  <si>
    <t>biTumis mastika</t>
  </si>
  <si>
    <t>ruberoidi</t>
  </si>
  <si>
    <t>saxuravis daTbuneba keramzitis RorRiT</t>
  </si>
  <si>
    <t>keramzitis RorRi</t>
  </si>
  <si>
    <t>cementis moWimvis mowyoba sisqiT 30mm</t>
  </si>
  <si>
    <t>cementis xsnari m150</t>
  </si>
  <si>
    <t>hidroizolacia 3 fena hidroizoliT</t>
  </si>
  <si>
    <t>hidroizoli</t>
  </si>
  <si>
    <t>biTumi</t>
  </si>
  <si>
    <t>benzini</t>
  </si>
  <si>
    <t>l</t>
  </si>
  <si>
    <t>gazi</t>
  </si>
  <si>
    <t>aluminis kari-vitraJi fotoelementebze</t>
  </si>
  <si>
    <t>aluminis vitraJebi maRali xarisxis, tonirebuli</t>
  </si>
  <si>
    <t>jami 4</t>
  </si>
  <si>
    <t xml:space="preserve">              </t>
  </si>
  <si>
    <t>betonis safuZvelis mowyoba m200 betonisagan</t>
  </si>
  <si>
    <t>izolacia 2 fena ruberoidiT</t>
  </si>
  <si>
    <t>daTbuneba pemziT</t>
  </si>
  <si>
    <t>pemza</t>
  </si>
  <si>
    <t>cementis moWimvis mowyoba sisqiT 40mm</t>
  </si>
  <si>
    <t>Sromis danaxarjebi 0,188+0,0034X4=</t>
  </si>
  <si>
    <t>sxva manqana  0,0095+0,0023X4=</t>
  </si>
  <si>
    <t>cementis xsnari m150 0,0204+0,0051X4=</t>
  </si>
  <si>
    <t>webo</t>
  </si>
  <si>
    <t>laminirebuli parketi</t>
  </si>
  <si>
    <t>laminatis plintusi</t>
  </si>
  <si>
    <t>keramikuli filebis dageba</t>
  </si>
  <si>
    <t>webo-cementi</t>
  </si>
  <si>
    <t>keramikuli filebi</t>
  </si>
  <si>
    <t>xelovnuri granitis filebis dageba iatakze</t>
  </si>
  <si>
    <t>xelovnuri granitis filebi</t>
  </si>
  <si>
    <t>jami 5</t>
  </si>
  <si>
    <t>cementis xsnari 1:3</t>
  </si>
  <si>
    <t>kedlebis maRalxarisxovani SeRebva wyalemulsiuri saRebaviT</t>
  </si>
  <si>
    <t>saRebavi pva</t>
  </si>
  <si>
    <t>safiTxni</t>
  </si>
  <si>
    <t>kedlebis maRalxarisxovani SeRebva zeTovani saRebaviT</t>
  </si>
  <si>
    <t>zeTovani saRebavi</t>
  </si>
  <si>
    <t>olifa</t>
  </si>
  <si>
    <t>Sekiduli Weris liTonis konstruqciebis montaJi da Rirebuleba</t>
  </si>
  <si>
    <t>liTonis kvadratuli milebi 40X20</t>
  </si>
  <si>
    <t>liTonis konstruqciebis SeRebva antikoroziuli saRebaviT</t>
  </si>
  <si>
    <t>antikoroziuli saRebavi</t>
  </si>
  <si>
    <t>plastikatis Sekiduli EWeris mowyoba liTonis karkasze</t>
  </si>
  <si>
    <t>sxva manqana 0,035+0,0039=</t>
  </si>
  <si>
    <t>plastikati liTonis karkasiT</t>
  </si>
  <si>
    <t>sxva masala 0,389+0,016=</t>
  </si>
  <si>
    <t>kedlebis mopirkeTeba moWiquli filebiT</t>
  </si>
  <si>
    <t>moWiquli filebi</t>
  </si>
  <si>
    <t>jami 6</t>
  </si>
  <si>
    <t>dekoratiuli lesva (betonis fasadi)</t>
  </si>
  <si>
    <r>
      <t>fasadis mopirkeTeba maRali xarisxis keramogranitiT "</t>
    </r>
    <r>
      <rPr>
        <sz val="9"/>
        <rFont val="Arial"/>
        <family val="2"/>
      </rPr>
      <t>MKLJ  TREVERKHOME"</t>
    </r>
  </si>
  <si>
    <t>wyalsarini</t>
  </si>
  <si>
    <t>jami 7</t>
  </si>
  <si>
    <t>gruntis datkepna RorRiT</t>
  </si>
  <si>
    <t>RorRis safuZvelis mowyoba</t>
  </si>
  <si>
    <t>xelovnuri granitis filebi, yinvagamZle, xaoiani zedapiriT</t>
  </si>
  <si>
    <t>wyalamridi arxi</t>
  </si>
  <si>
    <r>
      <t>II</t>
    </r>
    <r>
      <rPr>
        <sz val="10"/>
        <rFont val="Arial"/>
        <family val="2"/>
      </rPr>
      <t xml:space="preserve">  </t>
    </r>
    <r>
      <rPr>
        <sz val="10"/>
        <rFont val="AcadNusx"/>
        <family val="0"/>
      </rPr>
      <t>kategoriis</t>
    </r>
    <r>
      <rPr>
        <sz val="10"/>
        <rFont val="AcadNusx"/>
        <family val="0"/>
      </rPr>
      <t xml:space="preserve"> miwis damuSaveba xeliT</t>
    </r>
  </si>
  <si>
    <t>II kat.gruntis ukuCayra xeliT</t>
  </si>
  <si>
    <t xml:space="preserve">Sromis danaxarjebi   </t>
  </si>
  <si>
    <t>zedmeti gruntis gatana 5km-ze</t>
  </si>
  <si>
    <t xml:space="preserve">arxis Ziris mowyoba m200 betonisagan </t>
  </si>
  <si>
    <t xml:space="preserve">monoliTuri betonis arxis kedlebis mowyoba m200 betonisagan </t>
  </si>
  <si>
    <t xml:space="preserve">mogeba </t>
  </si>
  <si>
    <t xml:space="preserve">Sida kanalizacia </t>
  </si>
  <si>
    <t>gaTboba -kondicireba</t>
  </si>
  <si>
    <t>misaRebis da sakonferencio darbazis el.ganaTeba</t>
  </si>
  <si>
    <t>1/6</t>
  </si>
  <si>
    <t>generatori simZlavriT 10kvt</t>
  </si>
  <si>
    <t>bazaltis bordiurebis mowyoba</t>
  </si>
  <si>
    <t>cementis xsnari m100</t>
  </si>
  <si>
    <t>xarjTaRricxva #1/2</t>
  </si>
  <si>
    <t>xarjTaRricxva #1/3</t>
  </si>
  <si>
    <t>xarjTaRricxva #1/4</t>
  </si>
  <si>
    <t>xarjTaRricxva #1/5</t>
  </si>
  <si>
    <t>xarjTaRricxva #1/6</t>
  </si>
  <si>
    <t>xarjTaRricxva #1/7</t>
  </si>
  <si>
    <t>xarjTaRricxva #1/8</t>
  </si>
  <si>
    <t>xarjTaRricxva #1/9</t>
  </si>
  <si>
    <t>xarjTaRricxva #2</t>
  </si>
  <si>
    <t>xarjTaRricxva #3</t>
  </si>
  <si>
    <t>xarjTaRricxva #4</t>
  </si>
  <si>
    <t>zedmeti miwis datvirTva a/manqanebze xeliT 2X1,44+3X1,7+7,4X1,85=</t>
  </si>
  <si>
    <t>sakanalizacio ormos betonis kedeli, Ziri da saxuravi m327 betonisagan</t>
  </si>
  <si>
    <r>
      <t xml:space="preserve">armatura </t>
    </r>
  </si>
  <si>
    <t>cementis moWimva sisqiT 30mm</t>
  </si>
  <si>
    <t>Sromis danaxarjebi 0,188+0,0034X2=</t>
  </si>
  <si>
    <t>sxva manqana  0,0095+0,0023X2=</t>
  </si>
  <si>
    <t xml:space="preserve">gare da Sida zedapiris dafarva cxeli biTumiT </t>
  </si>
  <si>
    <t>tn</t>
  </si>
  <si>
    <t>kedlebis gare da Sida zedapiris Selesva cementis xsnariT</t>
  </si>
  <si>
    <t xml:space="preserve">foladis  saventilacio milis montaJi d=100mm </t>
  </si>
  <si>
    <t xml:space="preserve">foladis  mili d=100X3mm </t>
  </si>
  <si>
    <t>defleqtoris mowyoba</t>
  </si>
  <si>
    <t>defleqtori</t>
  </si>
  <si>
    <t>liTonis milis SeRebva zeTovani saRebaviT orjer</t>
  </si>
  <si>
    <t>ormos Zirze wvrilmarcvlovani RorRis safuZvlis mowyoba</t>
  </si>
  <si>
    <t>wvrilmarcvlovani RorRi</t>
  </si>
  <si>
    <t>Tujis saxuravis dayeneba</t>
  </si>
  <si>
    <t>Tujis saxuravi</t>
  </si>
  <si>
    <t>wyalamridi arxis mowyoba</t>
  </si>
  <si>
    <t>qvabi warmadobiT 45kvt</t>
  </si>
  <si>
    <t>gisosi</t>
  </si>
  <si>
    <t>arxis gadaxurva liTonis gisosiT</t>
  </si>
  <si>
    <t>xarjTaRricxva #5</t>
  </si>
  <si>
    <t>xarjTaRricxva #6</t>
  </si>
  <si>
    <t>xarjTaRricxva #7</t>
  </si>
  <si>
    <t>xarjTaRricxva #8</t>
  </si>
  <si>
    <t>safuZvelis fenis mowyoba qviSa-cementis mSrali nareviT sisqiT 8sm</t>
  </si>
  <si>
    <t>cementi m400</t>
  </si>
  <si>
    <t xml:space="preserve">ventilacia </t>
  </si>
  <si>
    <t>bunebrivi gamwovi sistema g.s.-3 /sankvanZi/</t>
  </si>
  <si>
    <t>gamwvanebis mowyoba</t>
  </si>
  <si>
    <t>qvafenili</t>
  </si>
  <si>
    <t>gisosis SeRebva zeTovani saRebaviT orjer</t>
  </si>
  <si>
    <t>4. karkasis rk/b konstruqciebi</t>
  </si>
  <si>
    <t>jami 1+2+3+4</t>
  </si>
  <si>
    <t>aluminis kari</t>
  </si>
  <si>
    <t>3. Riobebi</t>
  </si>
  <si>
    <t>4. iatakebi</t>
  </si>
  <si>
    <t>Weris maRalxarisxovani SeRebva wyalemulsiuri saRebaviT</t>
  </si>
  <si>
    <t xml:space="preserve">Sekiduli Weris mopirkeTeba maRali xarisxis moxarSuli xis zolebiT 10X150 </t>
  </si>
  <si>
    <t>moxarSuli xis zolebi</t>
  </si>
  <si>
    <t>muqi feris qsovili</t>
  </si>
  <si>
    <t>5. Siga mopirkeTeba</t>
  </si>
  <si>
    <t>6. gare mopirkeTeba</t>
  </si>
  <si>
    <t>7. sxvadasxva samuSaoebi</t>
  </si>
  <si>
    <r>
      <t>maRali xarisxis keramograniti</t>
    </r>
    <r>
      <rPr>
        <sz val="9"/>
        <rFont val="Arial"/>
        <family val="2"/>
      </rPr>
      <t>"MKLJ  TREVERKHOME"</t>
    </r>
  </si>
  <si>
    <t>fiqsirebuli kamera 12 voltiani 3,6mm linziT</t>
  </si>
  <si>
    <t>arxis betonis armireba</t>
  </si>
  <si>
    <t>Sekiduli EWeris mowyoba nestgamZle TabaSir-muyaoTi  (liTonis karkasze )</t>
  </si>
  <si>
    <t>nestgamZle TabaSir-muyaos filebi liTonis karkasiT</t>
  </si>
  <si>
    <t>bazaltis bordiuri 10X20</t>
  </si>
  <si>
    <t xml:space="preserve">qvafenilis mowyoba </t>
  </si>
  <si>
    <r>
      <t>III</t>
    </r>
    <r>
      <rPr>
        <sz val="10"/>
        <rFont val="Arial"/>
        <family val="2"/>
      </rPr>
      <t xml:space="preserve">  </t>
    </r>
    <r>
      <rPr>
        <sz val="10"/>
        <rFont val="AcadNusx"/>
        <family val="0"/>
      </rPr>
      <t>kategoriis gruntis gaTxra xeliT</t>
    </r>
  </si>
  <si>
    <t>jami 1+2+3+4+5+6+7</t>
  </si>
  <si>
    <t xml:space="preserve">wylis mimRebi Zabris mowyoba </t>
  </si>
  <si>
    <t>wylis mimRebi Zabri</t>
  </si>
  <si>
    <t xml:space="preserve">wylis gadamyvani milebis mowyoba </t>
  </si>
  <si>
    <t xml:space="preserve">wyalsarinis mowyoba </t>
  </si>
  <si>
    <t>zednadebi xarjebi samontaJo samuSaoebze xelfasidan</t>
  </si>
  <si>
    <t xml:space="preserve">zednadebi xarjebi samontaJo samuSaoebze xelfasidan </t>
  </si>
  <si>
    <t>zednadebi xarjebi santeqnikur samuSaoebze -</t>
  </si>
  <si>
    <t xml:space="preserve">zednadebi xarjebi santeqnikur samuSaoebze </t>
  </si>
  <si>
    <t xml:space="preserve">zednadebi xarjebi samSeneblo samuSaoebze </t>
  </si>
  <si>
    <t>mili d=100mm</t>
  </si>
  <si>
    <t>xelovnuri granitis plintusebis mowyoba</t>
  </si>
  <si>
    <t>laminirebuli parketis iatakis mowyoba plintusis mowyobiT</t>
  </si>
  <si>
    <t>keramikuli filiT plintusebis mowyoba</t>
  </si>
  <si>
    <r>
      <t xml:space="preserve">metlaxis filebi </t>
    </r>
    <r>
      <rPr>
        <sz val="11"/>
        <rFont val="Arial"/>
        <family val="2"/>
      </rPr>
      <t>S</t>
    </r>
    <r>
      <rPr>
        <sz val="11"/>
        <rFont val="AcadNusx"/>
        <family val="0"/>
      </rPr>
      <t>=18.5 m2</t>
    </r>
  </si>
  <si>
    <t>kedlebis Selesva qviSa-cementis xsnariT (ferdoebis CaTvliT)</t>
  </si>
  <si>
    <r>
      <t xml:space="preserve">xelovnuri graniti </t>
    </r>
    <r>
      <rPr>
        <sz val="11"/>
        <rFont val="Arial"/>
        <family val="2"/>
      </rPr>
      <t>S</t>
    </r>
    <r>
      <rPr>
        <sz val="11"/>
        <rFont val="AcadNusx"/>
        <family val="0"/>
      </rPr>
      <t>=137 m2</t>
    </r>
  </si>
  <si>
    <r>
      <t xml:space="preserve">laminirebuli parketi </t>
    </r>
    <r>
      <rPr>
        <sz val="11"/>
        <rFont val="Arial"/>
        <family val="2"/>
      </rPr>
      <t>S</t>
    </r>
    <r>
      <rPr>
        <sz val="11"/>
        <rFont val="AcadNusx"/>
        <family val="0"/>
      </rPr>
      <t>=70.3m2</t>
    </r>
  </si>
  <si>
    <t>fotoelementebze momuSave aluminis karis montaJi da Rirebuleba            (interierSi)</t>
  </si>
  <si>
    <t xml:space="preserve">monoliTuri rk/betonis saZirkvlis koWebis mowyoba m327 betonisagan </t>
  </si>
  <si>
    <t>plastmasis  sadrenaJe mili d=100 mm</t>
  </si>
  <si>
    <t xml:space="preserve">ukusarqveli d=32mm  </t>
  </si>
  <si>
    <t xml:space="preserve">Semyvan-gamanawilebeli mowyobiloba (mT.fari)  Semyvanze samfaza avtomaturi gamomrTveliT 150 amperze. xolo  jgufebSi samfaza avtomaturi gamomrTveliT 32a-2c, 25a-ze-2c, 16a-1c,  100-1c,  avr-iT </t>
  </si>
  <si>
    <t>saqvabis  fari 3 jgufiani. Semyvanze 3-faza avtomaturi gamomrTveliT 100a, xolo jgufebSi samfaza avtomaturi gamomrTveliT  80a-ze da 1 faza avtomatiT 16a-1c</t>
  </si>
  <si>
    <t>spilenZis kabeli, kveTiT 3X35+1X25mm2</t>
  </si>
  <si>
    <t xml:space="preserve">denis rozeti </t>
  </si>
  <si>
    <t>uwyveti denis rozeti generatoris</t>
  </si>
  <si>
    <t xml:space="preserve">saxanZro signalizaciis paneli </t>
  </si>
  <si>
    <r>
      <t xml:space="preserve">kvamlis deteqtori </t>
    </r>
    <r>
      <rPr>
        <sz val="10"/>
        <rFont val="Arial"/>
        <family val="2"/>
      </rPr>
      <t>SSD-521</t>
    </r>
  </si>
  <si>
    <t>masalis Sesyidva:</t>
  </si>
  <si>
    <t>Tburi deteqtori</t>
  </si>
  <si>
    <r>
      <t xml:space="preserve">xelis Rilakiani (SuSis) deteqtori </t>
    </r>
    <r>
      <rPr>
        <sz val="10"/>
        <rFont val="Arial"/>
        <family val="2"/>
      </rPr>
      <t>FT-513</t>
    </r>
  </si>
  <si>
    <r>
      <t xml:space="preserve">sirena  strob-sanaTiT 100 </t>
    </r>
    <r>
      <rPr>
        <sz val="10"/>
        <rFont val="Arial"/>
        <family val="2"/>
      </rPr>
      <t>dB Sounder 2460</t>
    </r>
  </si>
  <si>
    <t>sirena</t>
  </si>
  <si>
    <r>
      <t>samagri Ziri</t>
    </r>
    <r>
      <rPr>
        <sz val="10"/>
        <rFont val="Arial"/>
        <family val="2"/>
      </rPr>
      <t xml:space="preserve"> USB-</t>
    </r>
    <r>
      <rPr>
        <sz val="10"/>
        <rFont val="AcadNusx"/>
        <family val="0"/>
      </rPr>
      <t>501-1</t>
    </r>
  </si>
  <si>
    <r>
      <t xml:space="preserve">kabeli </t>
    </r>
    <r>
      <rPr>
        <sz val="10"/>
        <rFont val="Arial"/>
        <family val="2"/>
      </rPr>
      <t xml:space="preserve"> St </t>
    </r>
    <r>
      <rPr>
        <sz val="10"/>
        <rFont val="AcadNusx"/>
        <family val="0"/>
      </rPr>
      <t>2X2X0,8mm</t>
    </r>
  </si>
  <si>
    <t>arxdamWeri</t>
  </si>
  <si>
    <t xml:space="preserve"> saxanZro signalizacia</t>
  </si>
  <si>
    <t>ormagi data rozeti</t>
  </si>
  <si>
    <t>iatakis kolofi</t>
  </si>
  <si>
    <t>paCpaneli 24 portiani</t>
  </si>
  <si>
    <t xml:space="preserve">paCpaneli </t>
  </si>
  <si>
    <r>
      <t>reki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 xml:space="preserve"> karada kedeli, minis kariT,saketiT sviCiT</t>
    </r>
  </si>
  <si>
    <t>spilenZis  ormagizolaciani kabeli kveTiT 3X4mm2</t>
  </si>
  <si>
    <t>spilenZis ormagizolaciani kabeli kveTiT 5X4mm2</t>
  </si>
  <si>
    <t>spilenZis ormagizolaciani kabeli kveTiT 5X6mm2</t>
  </si>
  <si>
    <t>spilenZis ormagizolaciani kabeli kveTiT 5X16mm2</t>
  </si>
  <si>
    <r>
      <t>reki,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 xml:space="preserve"> karada kedeli, minis kariT, saketiT sviCiT</t>
    </r>
  </si>
  <si>
    <t>sazogadoebrivi centri (soflis saxli)                                                                          axmetis municipaliteti, sof. yvarelwyali</t>
  </si>
  <si>
    <t>sazogadoebrivi centri (soflis saxli)                                                                          axmetis municipaliteti, sof.i yvarelwyali</t>
  </si>
  <si>
    <t>1. miwis samuSaoebi</t>
  </si>
  <si>
    <t>teritoriis momzadeba mSeneblobisaTvis (tualetis daSla, Robis narCeni liT. dgarebis demontaJi, naSali qvebis moSoreba)</t>
  </si>
  <si>
    <t xml:space="preserve">3. saZirkveli </t>
  </si>
  <si>
    <t xml:space="preserve">zeZirkvlis kedlebis maRalxarisxovani Selesva cementis xsnariT </t>
  </si>
  <si>
    <t>zeZirkvlis kedlebis SeRebva</t>
  </si>
  <si>
    <t>fasadis saRebavi</t>
  </si>
  <si>
    <t>gare kibeebi, baqnebi, pandusi</t>
  </si>
  <si>
    <t>monoliTuri betonis kibeebis da kedlebis mowyoba m200 betoniT</t>
  </si>
  <si>
    <t>xelovnuri yinvagamZle, xaoiani zedapiris mqone xelovnuri granitis filebis dageba gare baqnebze, pandusze da safexurebze</t>
  </si>
  <si>
    <t>sayalibe xis ficari</t>
  </si>
  <si>
    <t>zedmeti miwis datvirTva a/manqanebze xeliT 10X1,52=</t>
  </si>
  <si>
    <t>1/10</t>
  </si>
  <si>
    <t>saxanZro signalizacia</t>
  </si>
  <si>
    <t>xarjTaRricxva #1/10</t>
  </si>
  <si>
    <t>xis ficari</t>
  </si>
  <si>
    <t>II kategoriis gruntis damuSaveba eqskavatoriT adgilze datovebiT</t>
  </si>
  <si>
    <t>I kategoriis gruntis damuSaveba eqskavatoriT adgilze datovebiT</t>
  </si>
  <si>
    <r>
      <t xml:space="preserve">signalizaciis kabeli 4X0,22 </t>
    </r>
    <r>
      <rPr>
        <sz val="10"/>
        <rFont val="Arial"/>
        <family val="2"/>
      </rPr>
      <t xml:space="preserve">n/sheld (410602) </t>
    </r>
  </si>
  <si>
    <t>saxarji masala</t>
  </si>
  <si>
    <t xml:space="preserve">  dacvis sistema</t>
  </si>
  <si>
    <t xml:space="preserve"> videomeTvalyureoba</t>
  </si>
  <si>
    <r>
      <t xml:space="preserve">kompiuteri </t>
    </r>
    <r>
      <rPr>
        <sz val="10"/>
        <rFont val="Arial"/>
        <family val="2"/>
      </rPr>
      <t>HP i5 HDD 4 TB "monitor 22"</t>
    </r>
  </si>
  <si>
    <r>
      <t xml:space="preserve">gare kamera </t>
    </r>
    <r>
      <rPr>
        <sz val="10"/>
        <rFont val="Arial"/>
        <family val="2"/>
      </rPr>
      <t xml:space="preserve">NSURVEIN CAM3361 2Mп Full HD 1080r, PoE </t>
    </r>
  </si>
  <si>
    <r>
      <t>Siga kamera</t>
    </r>
    <r>
      <rPr>
        <sz val="10"/>
        <rFont val="Arial"/>
        <family val="2"/>
      </rPr>
      <t xml:space="preserve">  SURVEON   CAM4321, 2Мп, Full HD 1080p, POE</t>
    </r>
    <r>
      <rPr>
        <sz val="10"/>
        <rFont val="AcadNusx"/>
        <family val="0"/>
      </rPr>
      <t>OE</t>
    </r>
  </si>
  <si>
    <r>
      <t xml:space="preserve">kabeli </t>
    </r>
    <r>
      <rPr>
        <sz val="10"/>
        <rFont val="Arial"/>
        <family val="2"/>
      </rPr>
      <t xml:space="preserve"> UTP 6 gat </t>
    </r>
    <r>
      <rPr>
        <sz val="10"/>
        <rFont val="AcadNusx"/>
        <family val="0"/>
      </rPr>
      <t xml:space="preserve"> </t>
    </r>
    <r>
      <rPr>
        <sz val="10"/>
        <rFont val="Arial"/>
        <family val="2"/>
      </rPr>
      <t>norde</t>
    </r>
    <r>
      <rPr>
        <sz val="10"/>
        <rFont val="AcadNusx"/>
        <family val="0"/>
      </rPr>
      <t xml:space="preserve"> 305mX2X0,8mm</t>
    </r>
  </si>
  <si>
    <t>kabel-arxi (plastikis)</t>
  </si>
  <si>
    <r>
      <t xml:space="preserve">Netgaer </t>
    </r>
    <r>
      <rPr>
        <sz val="10"/>
        <rFont val="AcadNusx"/>
        <family val="0"/>
      </rPr>
      <t>qseluri mowyobiloba (sviCi 24 portiani</t>
    </r>
    <r>
      <rPr>
        <sz val="10"/>
        <rFont val="Arial"/>
        <family val="2"/>
      </rPr>
      <t xml:space="preserve"> POE, SFP</t>
    </r>
    <r>
      <rPr>
        <sz val="10"/>
        <rFont val="AcadNusx"/>
        <family val="0"/>
      </rPr>
      <t>)</t>
    </r>
  </si>
  <si>
    <r>
      <t>koneqtori</t>
    </r>
    <r>
      <rPr>
        <sz val="10"/>
        <rFont val="Arial"/>
        <family val="2"/>
      </rPr>
      <t xml:space="preserve"> PRG45 6E</t>
    </r>
  </si>
  <si>
    <t>qseluri mowyobilobis yuTi</t>
  </si>
  <si>
    <t>14</t>
  </si>
  <si>
    <t>dacvis sistema</t>
  </si>
  <si>
    <t>videomeTvalyureoba</t>
  </si>
  <si>
    <t>1/11</t>
  </si>
  <si>
    <t>1/12</t>
  </si>
  <si>
    <t>xarjTaRricxva #1/11</t>
  </si>
  <si>
    <t>xarjTaRricxva #1/12</t>
  </si>
  <si>
    <t xml:space="preserve">kompiteruli qseli </t>
  </si>
  <si>
    <t>farda-roletebi: naWris tipi: sqrini, marTvis tipi: meqanikuri, montaJiT. feri SemsyidvelTan SeTanxmebiT</t>
  </si>
  <si>
    <t>Sida farda-Jaluzebis montaJi da Rirebuleba (farda-roleti)</t>
  </si>
  <si>
    <r>
      <t xml:space="preserve">samacivro danadgari "Cileri" warmadobiT </t>
    </r>
    <r>
      <rPr>
        <sz val="10"/>
        <rFont val="Arial"/>
        <family val="2"/>
      </rPr>
      <t>Q</t>
    </r>
    <r>
      <rPr>
        <sz val="10"/>
        <rFont val="AcadNusx"/>
        <family val="0"/>
      </rPr>
      <t>=</t>
    </r>
    <r>
      <rPr>
        <sz val="10"/>
        <rFont val="Arial"/>
        <family val="2"/>
      </rPr>
      <t>45</t>
    </r>
    <r>
      <rPr>
        <sz val="10"/>
        <rFont val="AcadNusx"/>
        <family val="0"/>
      </rPr>
      <t>kvt-i, energia #=15kvt</t>
    </r>
  </si>
  <si>
    <t xml:space="preserve">Weris arxuli fenkoili sruli avtomatikiT, marTvis pultiT, Camket-maregulirebeli ventilebiT da samsvliani  klapaniT, Tboteqnikuri maCvenebeli: sicive 2,0kvt.    </t>
  </si>
  <si>
    <t>maT Soris: samSeneblo samuSaoebi</t>
  </si>
  <si>
    <r>
      <t xml:space="preserve">aluminis karebis montaJi da Rirebuleba (11 cali Seminuli daburuli miniT da 2 cali Seuminavi)  - sul 13  cali  (profilis feri </t>
    </r>
    <r>
      <rPr>
        <sz val="10"/>
        <rFont val="Arial"/>
        <family val="2"/>
      </rPr>
      <t>Antracite gray, კოდი : RAL - 7016</t>
    </r>
    <r>
      <rPr>
        <sz val="10"/>
        <rFont val="AcadNusx"/>
        <family val="0"/>
      </rPr>
      <t xml:space="preserve"> ან "ნოიერ 2100")      </t>
    </r>
  </si>
  <si>
    <r>
      <t>eqsterieris (fasadis) da interieris maRali xarisxis aluminis Savi feris vitraJebis, fanjrebis montaJi da Rirebuleba (muqi feris SuSiT)         (profilis feri</t>
    </r>
    <r>
      <rPr>
        <sz val="10"/>
        <rFont val="Arial"/>
        <family val="2"/>
      </rPr>
      <t xml:space="preserve"> Antracite gray, კოდი : RAL - 7016 ან "ნოიერ 2100"</t>
    </r>
    <r>
      <rPr>
        <sz val="10"/>
        <rFont val="AcadNusx"/>
        <family val="0"/>
      </rPr>
      <t xml:space="preserve">) </t>
    </r>
  </si>
  <si>
    <r>
      <t>ალუმინის ვიტრაჟის პროფილები უნდა აკმაყოფილებდეს შემდეგ მოთხოვნებს: 3 კამერიანი, სამუშაო ზომა - 55 მმ, თერმოხიდიანი იზოპროფილი, ალუმინის კედლის სისქე - 1,6 მm, კონსრუქციის დამზადება უნდა წარმოებდეს qarxnuli wesis sruli dacviT. kerZod: profili iWreba orTavian xerxze, kuTxeebi ikvreba specialur presze dawebebis gamoyenebiT, rac uzrunvelhyofs nakeTis umaRles xarisxs. (profilis feri</t>
    </r>
    <r>
      <rPr>
        <sz val="9"/>
        <rFont val="Arial"/>
        <family val="2"/>
      </rPr>
      <t xml:space="preserve"> Antracite gray, კოდი : RAL - 7</t>
    </r>
    <r>
      <rPr>
        <sz val="9"/>
        <rFont val="AcadNusx"/>
        <family val="0"/>
      </rPr>
      <t>016 ან "ნოიერ 2100")</t>
    </r>
  </si>
  <si>
    <r>
      <t xml:space="preserve">samacivro danadgari "Cileri" hidro moduliT da sacirkulacio tumboebiT warmadobiT </t>
    </r>
    <r>
      <rPr>
        <sz val="10"/>
        <rFont val="Arial"/>
        <family val="2"/>
      </rPr>
      <t>Q</t>
    </r>
    <r>
      <rPr>
        <sz val="10"/>
        <rFont val="AcadNusx"/>
        <family val="0"/>
      </rPr>
      <t>=</t>
    </r>
    <r>
      <rPr>
        <sz val="10"/>
        <rFont val="Arial"/>
        <family val="2"/>
      </rPr>
      <t>45</t>
    </r>
    <r>
      <rPr>
        <sz val="10"/>
        <rFont val="AcadNusx"/>
        <family val="0"/>
      </rPr>
      <t>kvt, energia #=15kvt araumetes zomebi 1563X1107X1570mm wona 485kg</t>
    </r>
  </si>
  <si>
    <r>
      <t xml:space="preserve">moZraobis deteqtori infraredi </t>
    </r>
    <r>
      <rPr>
        <sz val="10"/>
        <rFont val="Arial"/>
        <family val="2"/>
      </rPr>
      <t>NV</t>
    </r>
    <r>
      <rPr>
        <sz val="10"/>
        <rFont val="AcadNusx"/>
        <family val="0"/>
      </rPr>
      <t>500</t>
    </r>
  </si>
  <si>
    <r>
      <t xml:space="preserve">paneli </t>
    </r>
    <r>
      <rPr>
        <sz val="10"/>
        <rFont val="Arial"/>
        <family val="2"/>
      </rPr>
      <t xml:space="preserve">SP6000Spectra 6000 no bell </t>
    </r>
  </si>
  <si>
    <r>
      <t xml:space="preserve">klaviatura 10 zoniani </t>
    </r>
    <r>
      <rPr>
        <sz val="10"/>
        <rFont val="Arial"/>
        <family val="2"/>
      </rPr>
      <t xml:space="preserve">K10H </t>
    </r>
  </si>
  <si>
    <r>
      <t xml:space="preserve">klaviatura 10 zoniani </t>
    </r>
    <r>
      <rPr>
        <sz val="10"/>
        <rFont val="Arial"/>
        <family val="2"/>
      </rPr>
      <t>K10H</t>
    </r>
  </si>
  <si>
    <r>
      <t xml:space="preserve">metalis yuTi </t>
    </r>
    <r>
      <rPr>
        <sz val="10"/>
        <rFont val="Arial"/>
        <family val="2"/>
      </rPr>
      <t>BOX</t>
    </r>
    <r>
      <rPr>
        <sz val="10"/>
        <rFont val="AcadNusx"/>
        <family val="0"/>
      </rPr>
      <t>B</t>
    </r>
  </si>
  <si>
    <r>
      <t xml:space="preserve">transformatori </t>
    </r>
    <r>
      <rPr>
        <sz val="10"/>
        <rFont val="Arial"/>
        <family val="2"/>
      </rPr>
      <t>ME TRE-45</t>
    </r>
    <r>
      <rPr>
        <sz val="10"/>
        <rFont val="AcadNusx"/>
        <family val="0"/>
      </rPr>
      <t>B</t>
    </r>
  </si>
  <si>
    <r>
      <t xml:space="preserve">akumulatori </t>
    </r>
    <r>
      <rPr>
        <sz val="10"/>
        <rFont val="Arial"/>
        <family val="2"/>
      </rPr>
      <t>12V7AH TRE-45</t>
    </r>
    <r>
      <rPr>
        <sz val="10"/>
        <rFont val="AcadNusx"/>
        <family val="0"/>
      </rPr>
      <t>B</t>
    </r>
  </si>
  <si>
    <r>
      <t>GSM-</t>
    </r>
    <r>
      <rPr>
        <sz val="10"/>
        <rFont val="AcadNusx"/>
        <family val="0"/>
      </rPr>
      <t xml:space="preserve">damreki </t>
    </r>
    <r>
      <rPr>
        <sz val="10"/>
        <rFont val="Arial"/>
        <family val="2"/>
      </rPr>
      <t>Vision3 Compact</t>
    </r>
    <r>
      <rPr>
        <sz val="10"/>
        <rFont val="AcadNusx"/>
        <family val="0"/>
      </rPr>
      <t>B</t>
    </r>
  </si>
  <si>
    <r>
      <t xml:space="preserve">signalizaciis kabeli 4X0,22 </t>
    </r>
    <r>
      <rPr>
        <sz val="10"/>
        <rFont val="Arial"/>
        <family val="2"/>
      </rPr>
      <t xml:space="preserve">n/sheld </t>
    </r>
  </si>
  <si>
    <r>
      <t xml:space="preserve">sirena </t>
    </r>
    <r>
      <rPr>
        <sz val="10"/>
        <rFont val="Arial"/>
        <family val="2"/>
      </rPr>
      <t>SL-200/sheld</t>
    </r>
  </si>
  <si>
    <r>
      <t xml:space="preserve">sirena </t>
    </r>
    <r>
      <rPr>
        <sz val="10"/>
        <rFont val="Arial"/>
        <family val="2"/>
      </rPr>
      <t xml:space="preserve">SL-200/sheld </t>
    </r>
  </si>
  <si>
    <t xml:space="preserve">sakabelo arxi 25X25 </t>
  </si>
  <si>
    <t xml:space="preserve">sakabelo arxi 40X25 </t>
  </si>
  <si>
    <r>
      <t>ჩაფლული სანათი ეკ. ნათურით 2X18ვტ.
zomebiT: diametri 13 sm. simaRle 15 sm</t>
    </r>
    <r>
      <rPr>
        <sz val="10"/>
        <rFont val="Arial"/>
        <family val="2"/>
      </rPr>
      <t>.MTD 1740 BK-</t>
    </r>
    <r>
      <rPr>
        <sz val="10"/>
        <rFont val="AcadNusx"/>
        <family val="0"/>
      </rPr>
      <t>is tipis</t>
    </r>
  </si>
  <si>
    <t>zednadebi xarjebi  - % xelfasidan</t>
  </si>
  <si>
    <t>mogeba - %</t>
  </si>
  <si>
    <t>zednadebi xarjebi  xelfasidan -%</t>
  </si>
  <si>
    <t>mogeba %</t>
  </si>
  <si>
    <t>zednadebi xarjebi samontaJo samuSaoebze xelfasidan -%</t>
  </si>
  <si>
    <t>mogeba -%</t>
  </si>
  <si>
    <t>zednadebi xarjebi xelfasidan-%</t>
  </si>
  <si>
    <t>mogeba-%</t>
  </si>
  <si>
    <t>mogeba- %</t>
  </si>
  <si>
    <r>
      <rPr>
        <sz val="10"/>
        <rFont val="AcadNusx"/>
        <family val="0"/>
      </rPr>
      <t xml:space="preserve">qseluri mowyobiloba marTvadi 1.2 donis  sviCi, </t>
    </r>
    <r>
      <rPr>
        <sz val="10"/>
        <rFont val="Arial"/>
        <family val="2"/>
      </rPr>
      <t>POE Switch  (HP-1019-24G-365W)</t>
    </r>
  </si>
  <si>
    <t>mogeba-  %</t>
  </si>
  <si>
    <t>zednadebi xarjebi xelfasidan  - %</t>
  </si>
  <si>
    <t>zednadebi xarjebi  -%</t>
  </si>
  <si>
    <t>zednadebi xarjebi -%</t>
  </si>
  <si>
    <t>zednadebi xarjebi  - %</t>
  </si>
  <si>
    <t>mogeba _%</t>
  </si>
  <si>
    <t>zednadebi xarjebi xelfasidan -%</t>
  </si>
  <si>
    <t>gauTvaliswinebeli xarjebi _ 3%</t>
  </si>
  <si>
    <t xml:space="preserve">kompiuteruli Sida qseli </t>
  </si>
  <si>
    <t>saerTo saxarjTaRricxvo Rirebuleba lari</t>
  </si>
  <si>
    <t>zednadebi xarjebi   -%</t>
  </si>
  <si>
    <t>zednadebi xarjebi  %</t>
  </si>
  <si>
    <t>xelmowera ------------------------------------------</t>
  </si>
  <si>
    <r>
      <t xml:space="preserve">  </t>
    </r>
    <r>
      <rPr>
        <b/>
        <sz val="14"/>
        <rFont val="Helv"/>
        <family val="0"/>
      </rPr>
      <t>შენიშვნა:</t>
    </r>
    <r>
      <rPr>
        <b/>
        <sz val="10"/>
        <rFont val="Helv"/>
        <family val="0"/>
      </rPr>
      <t xml:space="preserve"> 1)   სასურველია პრეტენდენტი  ადგილზე გაეცნოს არსებულ მდგომარეობას;
                          2)  პროცენტული მაჩვენებლები არ უნდა ეწინააღმდეგებოდეს 2012 წლის 12 ივლისის,  საქართველოს ეკონომიკისა და მდგრადი განვითარების მინისტრის ბრძანებას  #1-1/1463, სამშენებლო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წესი.</t>
    </r>
    <r>
      <rPr>
        <b/>
        <sz val="10"/>
        <color indexed="10"/>
        <rFont val="Helv"/>
        <family val="0"/>
      </rPr>
      <t xml:space="preserve"> </t>
    </r>
    <r>
      <rPr>
        <b/>
        <sz val="10"/>
        <rFont val="Helv"/>
        <family val="0"/>
      </rPr>
      <t xml:space="preserve">
                          3)    ხარჯთაღრიცხვაში მოცემული 3%-გაუთვალისწინებელი ხარჯები უნდა დარჩეს უცვლელად.
 </t>
    </r>
  </si>
  <si>
    <t>axmetis municipaliteti, sofeli yvarelwyali</t>
  </si>
  <si>
    <t xml:space="preserve"> sazogadoebrivi centri (soflis saxli).QQaxmetis municipaliteti, sofeli yvarelwyali</t>
  </si>
  <si>
    <t>Qaxmetis municipaliteti, sofeli yvarelwyali</t>
  </si>
  <si>
    <t>QQaxmetis municipaliteti, sofeli yvarelwyali</t>
  </si>
  <si>
    <t xml:space="preserve">saerrTo saxarjTaR. Rirebuleba, lari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</si>
</sst>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&quot;р.&quot;* #,##0.00_);_(&quot;р.&quot;* \(#,##0.00\);_(&quot;р.&quot;* &quot;-&quot;??_);_(@_)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000"/>
    <numFmt numFmtId="187" formatCode="0.000"/>
    <numFmt numFmtId="188" formatCode="0.00000"/>
    <numFmt numFmtId="189" formatCode="0.0"/>
    <numFmt numFmtId="190" formatCode="0.000000"/>
    <numFmt numFmtId="191" formatCode="0.0000000"/>
    <numFmt numFmtId="192" formatCode="_-* #,##0.0_р_._-;\-* #,##0.0_р_._-;_-* &quot;-&quot;??_р_._-;_-@_-"/>
    <numFmt numFmtId="193" formatCode="_-* #,##0_р_._-;\-* #,##0_р_._-;_-* &quot;-&quot;??_р_._-;_-@_-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_-* #,##0.0000000_р_._-;\-* #,##0.0000000_р_._-;_-* &quot;-&quot;??_р_._-;_-@_-"/>
    <numFmt numFmtId="199" formatCode="0.00000000"/>
  </numFmts>
  <fonts count="67">
    <font>
      <sz val="10"/>
      <name val="Arial Cyr"/>
      <family val="0"/>
    </font>
    <font>
      <sz val="10"/>
      <name val="AcadNusx"/>
      <family val="0"/>
    </font>
    <font>
      <sz val="10"/>
      <color indexed="8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Times New Roman"/>
      <family val="1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cadNusx"/>
      <family val="0"/>
    </font>
    <font>
      <sz val="10"/>
      <name val="Arial"/>
      <family val="2"/>
    </font>
    <font>
      <sz val="8"/>
      <name val="Arial Cyr"/>
      <family val="0"/>
    </font>
    <font>
      <sz val="11"/>
      <name val="Arial"/>
      <family val="2"/>
    </font>
    <font>
      <b/>
      <sz val="10"/>
      <color indexed="8"/>
      <name val="AcadNusx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Grigolia"/>
      <family val="0"/>
    </font>
    <font>
      <sz val="9"/>
      <name val="Arial"/>
      <family val="2"/>
    </font>
    <font>
      <sz val="12"/>
      <name val="Arial Cyr"/>
      <family val="0"/>
    </font>
    <font>
      <sz val="8"/>
      <name val="AcadNusx"/>
      <family val="0"/>
    </font>
    <font>
      <sz val="9"/>
      <name val="AcadNusx"/>
      <family val="0"/>
    </font>
    <font>
      <b/>
      <sz val="10"/>
      <name val="Arial"/>
      <family val="2"/>
    </font>
    <font>
      <b/>
      <sz val="10"/>
      <name val="Helv"/>
      <family val="0"/>
    </font>
    <font>
      <b/>
      <sz val="10"/>
      <name val="Arial Cyr"/>
      <family val="0"/>
    </font>
    <font>
      <b/>
      <sz val="14"/>
      <name val="Helv"/>
      <family val="0"/>
    </font>
    <font>
      <b/>
      <sz val="10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cadNusx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2" fontId="6" fillId="0" borderId="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 quotePrefix="1">
      <alignment horizontal="center"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1" fontId="6" fillId="0" borderId="10" xfId="0" applyNumberFormat="1" applyFont="1" applyBorder="1" applyAlignment="1" quotePrefix="1">
      <alignment horizontal="center" vertical="top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vertical="top" wrapText="1"/>
    </xf>
    <xf numFmtId="1" fontId="12" fillId="0" borderId="0" xfId="0" applyNumberFormat="1" applyFont="1" applyAlignment="1">
      <alignment horizontal="center"/>
    </xf>
    <xf numFmtId="1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1" fontId="1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top" wrapText="1"/>
    </xf>
    <xf numFmtId="0" fontId="5" fillId="0" borderId="10" xfId="0" applyNumberFormat="1" applyFont="1" applyBorder="1" applyAlignment="1" quotePrefix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 quotePrefix="1">
      <alignment horizontal="center" vertical="top" wrapText="1"/>
    </xf>
    <xf numFmtId="0" fontId="16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18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2" fontId="1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1" fontId="12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2" fillId="0" borderId="11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4" fillId="0" borderId="11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5" fillId="0" borderId="0" xfId="0" applyFont="1" applyFill="1" applyAlignment="1">
      <alignment/>
    </xf>
    <xf numFmtId="0" fontId="12" fillId="0" borderId="11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1" fontId="12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10" xfId="0" applyFont="1" applyBorder="1" applyAlignment="1" quotePrefix="1">
      <alignment horizontal="center" vertical="top" wrapText="1"/>
    </xf>
    <xf numFmtId="0" fontId="1" fillId="0" borderId="10" xfId="0" applyNumberFormat="1" applyFont="1" applyBorder="1" applyAlignment="1" quotePrefix="1">
      <alignment horizontal="center"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1" fontId="1" fillId="0" borderId="10" xfId="0" applyNumberFormat="1" applyFont="1" applyBorder="1" applyAlignment="1" quotePrefix="1">
      <alignment horizontal="center" vertical="top" wrapText="1"/>
    </xf>
    <xf numFmtId="2" fontId="0" fillId="0" borderId="0" xfId="0" applyNumberFormat="1" applyFont="1" applyAlignment="1">
      <alignment/>
    </xf>
    <xf numFmtId="0" fontId="11" fillId="0" borderId="13" xfId="0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1" fontId="6" fillId="0" borderId="0" xfId="0" applyNumberFormat="1" applyFont="1" applyAlignment="1">
      <alignment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18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2" fontId="1" fillId="0" borderId="0" xfId="0" applyNumberFormat="1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18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3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8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 wrapText="1"/>
    </xf>
    <xf numFmtId="187" fontId="18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187" fontId="1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187" fontId="6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4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12" fillId="0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9" fontId="12" fillId="0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2" fontId="12" fillId="0" borderId="11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1" fontId="15" fillId="0" borderId="0" xfId="0" applyNumberFormat="1" applyFont="1" applyFill="1" applyBorder="1" applyAlignment="1">
      <alignment horizontal="center" vertical="top" wrapText="1"/>
    </xf>
    <xf numFmtId="3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1" fontId="16" fillId="0" borderId="10" xfId="0" applyNumberFormat="1" applyFont="1" applyBorder="1" applyAlignment="1" quotePrefix="1">
      <alignment horizontal="center" vertical="top" wrapText="1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1" fontId="18" fillId="0" borderId="0" xfId="0" applyNumberFormat="1" applyFont="1" applyBorder="1" applyAlignment="1">
      <alignment horizontal="center"/>
    </xf>
    <xf numFmtId="0" fontId="2" fillId="32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189" fontId="1" fillId="0" borderId="10" xfId="0" applyNumberFormat="1" applyFont="1" applyFill="1" applyBorder="1" applyAlignment="1">
      <alignment horizontal="center" vertical="top" wrapText="1"/>
    </xf>
    <xf numFmtId="187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 wrapText="1"/>
    </xf>
    <xf numFmtId="18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top" wrapText="1"/>
    </xf>
    <xf numFmtId="187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186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Continuous" vertical="top" wrapText="1"/>
    </xf>
    <xf numFmtId="2" fontId="19" fillId="0" borderId="10" xfId="0" applyNumberFormat="1" applyFont="1" applyBorder="1" applyAlignment="1">
      <alignment horizontal="center" vertical="top" wrapText="1"/>
    </xf>
    <xf numFmtId="189" fontId="19" fillId="0" borderId="10" xfId="0" applyNumberFormat="1" applyFont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9" fontId="12" fillId="0" borderId="10" xfId="0" applyNumberFormat="1" applyFont="1" applyFill="1" applyBorder="1" applyAlignment="1">
      <alignment horizontal="center" vertical="top" wrapText="1"/>
    </xf>
    <xf numFmtId="9" fontId="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1" fontId="18" fillId="0" borderId="0" xfId="0" applyNumberFormat="1" applyFont="1" applyAlignment="1">
      <alignment/>
    </xf>
    <xf numFmtId="2" fontId="12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top" wrapText="1"/>
    </xf>
    <xf numFmtId="9" fontId="1" fillId="0" borderId="10" xfId="0" applyNumberFormat="1" applyFont="1" applyFill="1" applyBorder="1" applyAlignment="1">
      <alignment horizontal="center" vertical="top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8" fillId="0" borderId="0" xfId="0" applyNumberFormat="1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4" fillId="0" borderId="0" xfId="0" applyFont="1" applyAlignment="1">
      <alignment horizontal="center"/>
    </xf>
    <xf numFmtId="0" fontId="21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5" xfId="0" applyFont="1" applyBorder="1" applyAlignment="1">
      <alignment/>
    </xf>
    <xf numFmtId="0" fontId="18" fillId="0" borderId="15" xfId="0" applyFont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A4" sqref="A4:G46"/>
    </sheetView>
  </sheetViews>
  <sheetFormatPr defaultColWidth="9.00390625" defaultRowHeight="12.75"/>
  <cols>
    <col min="1" max="1" width="4.25390625" style="59" customWidth="1"/>
    <col min="2" max="2" width="49.125" style="59" customWidth="1"/>
    <col min="3" max="3" width="14.25390625" style="59" customWidth="1"/>
    <col min="4" max="4" width="12.625" style="59" customWidth="1"/>
    <col min="5" max="5" width="11.625" style="59" customWidth="1"/>
    <col min="6" max="6" width="13.25390625" style="59" customWidth="1"/>
    <col min="7" max="7" width="14.25390625" style="59" customWidth="1"/>
    <col min="8" max="8" width="9.125" style="59" customWidth="1"/>
    <col min="9" max="9" width="11.625" style="59" bestFit="1" customWidth="1"/>
    <col min="10" max="16384" width="9.125" style="59" customWidth="1"/>
  </cols>
  <sheetData>
    <row r="1" spans="1:7" s="145" customFormat="1" ht="13.5" customHeight="1">
      <c r="A1" s="346" t="s">
        <v>250</v>
      </c>
      <c r="B1" s="346"/>
      <c r="C1" s="346"/>
      <c r="D1" s="346"/>
      <c r="E1" s="346"/>
      <c r="F1" s="346"/>
      <c r="G1" s="346"/>
    </row>
    <row r="2" spans="1:7" s="145" customFormat="1" ht="13.5" customHeight="1">
      <c r="A2" s="346" t="s">
        <v>251</v>
      </c>
      <c r="B2" s="346"/>
      <c r="C2" s="346"/>
      <c r="D2" s="346"/>
      <c r="E2" s="346"/>
      <c r="F2" s="346"/>
      <c r="G2" s="346"/>
    </row>
    <row r="3" spans="1:7" s="145" customFormat="1" ht="13.5" customHeight="1">
      <c r="A3" s="346" t="s">
        <v>252</v>
      </c>
      <c r="B3" s="346"/>
      <c r="C3" s="346"/>
      <c r="D3" s="346"/>
      <c r="E3" s="346"/>
      <c r="F3" s="346"/>
      <c r="G3" s="346"/>
    </row>
    <row r="4" spans="1:7" s="145" customFormat="1" ht="20.25" customHeight="1">
      <c r="A4" s="346" t="s">
        <v>253</v>
      </c>
      <c r="B4" s="346"/>
      <c r="C4" s="346"/>
      <c r="D4" s="346"/>
      <c r="E4" s="346"/>
      <c r="F4" s="346" t="s">
        <v>0</v>
      </c>
      <c r="G4" s="346"/>
    </row>
    <row r="5" spans="1:7" s="145" customFormat="1" ht="13.5" customHeight="1">
      <c r="A5" s="337" t="s">
        <v>254</v>
      </c>
      <c r="B5" s="338"/>
      <c r="C5" s="338"/>
      <c r="D5" s="338"/>
      <c r="E5" s="338"/>
      <c r="F5" s="338"/>
      <c r="G5" s="338"/>
    </row>
    <row r="6" spans="1:7" s="145" customFormat="1" ht="22.5" customHeight="1">
      <c r="A6" s="146" t="s">
        <v>255</v>
      </c>
      <c r="B6" s="146" t="s">
        <v>256</v>
      </c>
      <c r="C6" s="147"/>
      <c r="D6" s="147"/>
      <c r="E6" s="147"/>
      <c r="F6" s="147"/>
      <c r="G6" s="147"/>
    </row>
    <row r="7" spans="1:7" s="145" customFormat="1" ht="8.25" customHeight="1">
      <c r="A7" s="146"/>
      <c r="B7" s="146"/>
      <c r="C7" s="147"/>
      <c r="D7" s="147"/>
      <c r="E7" s="147"/>
      <c r="F7" s="147"/>
      <c r="G7" s="147"/>
    </row>
    <row r="8" spans="1:7" ht="20.25" customHeight="1">
      <c r="A8" s="339" t="s">
        <v>257</v>
      </c>
      <c r="B8" s="340"/>
      <c r="C8" s="340"/>
      <c r="D8" s="340"/>
      <c r="E8" s="340"/>
      <c r="F8" s="340"/>
      <c r="G8" s="340"/>
    </row>
    <row r="9" spans="1:12" s="58" customFormat="1" ht="18" customHeight="1">
      <c r="A9" s="341" t="s">
        <v>258</v>
      </c>
      <c r="B9" s="342"/>
      <c r="C9" s="342"/>
      <c r="D9" s="342"/>
      <c r="E9" s="342"/>
      <c r="F9" s="342"/>
      <c r="G9" s="342"/>
      <c r="H9" s="148"/>
      <c r="I9" s="148"/>
      <c r="J9" s="148"/>
      <c r="K9" s="148"/>
      <c r="L9" s="148"/>
    </row>
    <row r="10" spans="1:12" s="58" customFormat="1" ht="18" customHeight="1">
      <c r="A10" s="341" t="s">
        <v>617</v>
      </c>
      <c r="B10" s="343"/>
      <c r="C10" s="343"/>
      <c r="D10" s="343"/>
      <c r="E10" s="343"/>
      <c r="F10" s="343"/>
      <c r="G10" s="343"/>
      <c r="H10" s="149"/>
      <c r="I10" s="149"/>
      <c r="J10" s="149"/>
      <c r="K10" s="149"/>
      <c r="L10" s="149"/>
    </row>
    <row r="11" spans="1:7" ht="13.5">
      <c r="A11" s="344"/>
      <c r="B11" s="345"/>
      <c r="C11" s="19"/>
      <c r="D11" s="19"/>
      <c r="E11" s="19"/>
      <c r="F11" s="19"/>
      <c r="G11" s="19"/>
    </row>
    <row r="12" spans="1:7" ht="52.5" customHeight="1">
      <c r="A12" s="45" t="s">
        <v>259</v>
      </c>
      <c r="B12" s="45" t="s">
        <v>260</v>
      </c>
      <c r="C12" s="150" t="s">
        <v>109</v>
      </c>
      <c r="D12" s="150" t="s">
        <v>261</v>
      </c>
      <c r="E12" s="151" t="s">
        <v>262</v>
      </c>
      <c r="F12" s="150" t="s">
        <v>263</v>
      </c>
      <c r="G12" s="150" t="s">
        <v>621</v>
      </c>
    </row>
    <row r="13" spans="1:7" ht="13.5">
      <c r="A13" s="152">
        <v>1</v>
      </c>
      <c r="B13" s="152">
        <v>3</v>
      </c>
      <c r="C13" s="152">
        <v>4</v>
      </c>
      <c r="D13" s="152">
        <v>5</v>
      </c>
      <c r="E13" s="152">
        <v>6</v>
      </c>
      <c r="F13" s="152">
        <v>7</v>
      </c>
      <c r="G13" s="152">
        <v>8</v>
      </c>
    </row>
    <row r="14" spans="1:7" ht="14.25" customHeight="1">
      <c r="A14" s="216"/>
      <c r="B14" s="217" t="s">
        <v>264</v>
      </c>
      <c r="C14" s="218"/>
      <c r="D14" s="218"/>
      <c r="E14" s="218"/>
      <c r="F14" s="218"/>
      <c r="G14" s="218"/>
    </row>
    <row r="15" spans="1:7" ht="16.5" customHeight="1">
      <c r="A15" s="216"/>
      <c r="B15" s="219" t="s">
        <v>265</v>
      </c>
      <c r="C15" s="218"/>
      <c r="D15" s="310"/>
      <c r="E15" s="218"/>
      <c r="F15" s="218"/>
      <c r="G15" s="218"/>
    </row>
    <row r="16" spans="1:9" ht="14.25" customHeight="1">
      <c r="A16" s="154">
        <v>1</v>
      </c>
      <c r="B16" s="156" t="s">
        <v>258</v>
      </c>
      <c r="C16" s="212"/>
      <c r="D16" s="212"/>
      <c r="E16" s="212"/>
      <c r="F16" s="154"/>
      <c r="G16" s="212"/>
      <c r="I16" s="153"/>
    </row>
    <row r="17" spans="1:8" ht="17.25" customHeight="1">
      <c r="A17" s="154">
        <v>2</v>
      </c>
      <c r="B17" s="211" t="s">
        <v>266</v>
      </c>
      <c r="C17" s="212"/>
      <c r="D17" s="212"/>
      <c r="E17" s="212"/>
      <c r="F17" s="213"/>
      <c r="G17" s="212"/>
      <c r="H17" s="153"/>
    </row>
    <row r="18" spans="1:7" ht="14.25" customHeight="1">
      <c r="A18" s="216"/>
      <c r="B18" s="217" t="s">
        <v>267</v>
      </c>
      <c r="C18" s="218"/>
      <c r="D18" s="218"/>
      <c r="E18" s="218"/>
      <c r="F18" s="218"/>
      <c r="G18" s="218"/>
    </row>
    <row r="19" spans="1:7" ht="16.5" customHeight="1">
      <c r="A19" s="216"/>
      <c r="B19" s="219" t="s">
        <v>268</v>
      </c>
      <c r="C19" s="218"/>
      <c r="D19" s="218"/>
      <c r="E19" s="218"/>
      <c r="F19" s="218"/>
      <c r="G19" s="218"/>
    </row>
    <row r="20" spans="1:9" ht="28.5" customHeight="1">
      <c r="A20" s="154">
        <v>3</v>
      </c>
      <c r="B20" s="156" t="s">
        <v>221</v>
      </c>
      <c r="C20" s="212"/>
      <c r="D20" s="212"/>
      <c r="E20" s="212"/>
      <c r="F20" s="212"/>
      <c r="G20" s="212"/>
      <c r="I20" s="153"/>
    </row>
    <row r="21" spans="1:8" ht="17.25" customHeight="1">
      <c r="A21" s="154">
        <v>4</v>
      </c>
      <c r="B21" s="211" t="s">
        <v>266</v>
      </c>
      <c r="C21" s="212"/>
      <c r="D21" s="212"/>
      <c r="E21" s="212"/>
      <c r="F21" s="212"/>
      <c r="G21" s="212"/>
      <c r="H21" s="153"/>
    </row>
    <row r="22" spans="1:7" ht="18" customHeight="1">
      <c r="A22" s="216"/>
      <c r="B22" s="217" t="s">
        <v>269</v>
      </c>
      <c r="C22" s="216"/>
      <c r="D22" s="216"/>
      <c r="E22" s="216"/>
      <c r="F22" s="216"/>
      <c r="G22" s="212"/>
    </row>
    <row r="23" spans="1:7" ht="20.25" customHeight="1">
      <c r="A23" s="154"/>
      <c r="B23" s="219" t="s">
        <v>270</v>
      </c>
      <c r="C23" s="212"/>
      <c r="D23" s="154"/>
      <c r="E23" s="154"/>
      <c r="F23" s="154"/>
      <c r="G23" s="212"/>
    </row>
    <row r="24" spans="1:9" ht="14.25" customHeight="1">
      <c r="A24" s="154">
        <v>5</v>
      </c>
      <c r="B24" s="156" t="s">
        <v>271</v>
      </c>
      <c r="C24" s="212"/>
      <c r="D24" s="154"/>
      <c r="E24" s="154"/>
      <c r="F24" s="154"/>
      <c r="G24" s="212"/>
      <c r="I24" s="155"/>
    </row>
    <row r="25" spans="1:9" ht="15.75" customHeight="1">
      <c r="A25" s="154">
        <v>6</v>
      </c>
      <c r="B25" s="156" t="s">
        <v>272</v>
      </c>
      <c r="C25" s="212"/>
      <c r="D25" s="154"/>
      <c r="E25" s="154"/>
      <c r="F25" s="154"/>
      <c r="G25" s="212"/>
      <c r="I25" s="155"/>
    </row>
    <row r="26" spans="1:9" ht="14.25" customHeight="1">
      <c r="A26" s="154">
        <v>7</v>
      </c>
      <c r="B26" s="156" t="s">
        <v>273</v>
      </c>
      <c r="C26" s="212"/>
      <c r="D26" s="154"/>
      <c r="E26" s="154"/>
      <c r="F26" s="154"/>
      <c r="G26" s="212"/>
      <c r="I26" s="155"/>
    </row>
    <row r="27" spans="1:7" ht="14.25" customHeight="1">
      <c r="A27" s="154">
        <v>8</v>
      </c>
      <c r="B27" s="156" t="s">
        <v>274</v>
      </c>
      <c r="C27" s="212"/>
      <c r="D27" s="212"/>
      <c r="E27" s="212"/>
      <c r="F27" s="212"/>
      <c r="G27" s="212"/>
    </row>
    <row r="28" spans="1:7" ht="14.25" customHeight="1">
      <c r="A28" s="154"/>
      <c r="B28" s="156"/>
      <c r="C28" s="212"/>
      <c r="D28" s="212"/>
      <c r="E28" s="212"/>
      <c r="F28" s="212"/>
      <c r="G28" s="212"/>
    </row>
    <row r="29" spans="1:7" ht="18" customHeight="1">
      <c r="A29" s="216"/>
      <c r="B29" s="217" t="s">
        <v>275</v>
      </c>
      <c r="C29" s="216"/>
      <c r="D29" s="216"/>
      <c r="E29" s="216"/>
      <c r="F29" s="216"/>
      <c r="G29" s="216"/>
    </row>
    <row r="30" spans="1:7" ht="36.75" customHeight="1">
      <c r="A30" s="154"/>
      <c r="B30" s="219" t="s">
        <v>276</v>
      </c>
      <c r="C30" s="212"/>
      <c r="D30" s="154"/>
      <c r="E30" s="154"/>
      <c r="F30" s="154"/>
      <c r="G30" s="212"/>
    </row>
    <row r="31" spans="1:9" ht="18.75" customHeight="1">
      <c r="A31" s="154">
        <v>9</v>
      </c>
      <c r="B31" s="156" t="s">
        <v>448</v>
      </c>
      <c r="C31" s="212"/>
      <c r="D31" s="212"/>
      <c r="E31" s="154"/>
      <c r="F31" s="154"/>
      <c r="G31" s="212"/>
      <c r="I31" s="155"/>
    </row>
    <row r="32" spans="1:9" ht="18.75" customHeight="1">
      <c r="A32" s="154">
        <v>10</v>
      </c>
      <c r="B32" s="156" t="s">
        <v>278</v>
      </c>
      <c r="C32" s="212"/>
      <c r="D32" s="212"/>
      <c r="E32" s="154"/>
      <c r="F32" s="154"/>
      <c r="G32" s="212"/>
      <c r="I32" s="155"/>
    </row>
    <row r="33" spans="1:9" ht="18.75" customHeight="1">
      <c r="A33" s="154">
        <v>11</v>
      </c>
      <c r="B33" s="156" t="s">
        <v>277</v>
      </c>
      <c r="C33" s="212"/>
      <c r="D33" s="212"/>
      <c r="E33" s="154"/>
      <c r="F33" s="154"/>
      <c r="G33" s="212"/>
      <c r="I33" s="155"/>
    </row>
    <row r="34" spans="1:7" ht="18" customHeight="1">
      <c r="A34" s="154">
        <v>12</v>
      </c>
      <c r="B34" s="156" t="s">
        <v>279</v>
      </c>
      <c r="C34" s="212"/>
      <c r="D34" s="212"/>
      <c r="E34" s="212"/>
      <c r="F34" s="212"/>
      <c r="G34" s="212"/>
    </row>
    <row r="35" spans="1:7" ht="16.5" customHeight="1">
      <c r="A35" s="154">
        <v>13</v>
      </c>
      <c r="B35" s="156" t="s">
        <v>280</v>
      </c>
      <c r="C35" s="212"/>
      <c r="D35" s="212"/>
      <c r="E35" s="212"/>
      <c r="F35" s="212"/>
      <c r="G35" s="212"/>
    </row>
    <row r="36" spans="1:7" ht="16.5" customHeight="1">
      <c r="A36" s="154">
        <v>14</v>
      </c>
      <c r="B36" s="156" t="s">
        <v>281</v>
      </c>
      <c r="C36" s="212"/>
      <c r="D36" s="212"/>
      <c r="E36" s="212"/>
      <c r="F36" s="212"/>
      <c r="G36" s="212"/>
    </row>
    <row r="37" spans="1:7" ht="29.25" customHeight="1">
      <c r="A37" s="154">
        <v>15</v>
      </c>
      <c r="B37" s="156" t="s">
        <v>282</v>
      </c>
      <c r="C37" s="212"/>
      <c r="D37" s="212"/>
      <c r="E37" s="212"/>
      <c r="F37" s="212"/>
      <c r="G37" s="212"/>
    </row>
    <row r="38" spans="1:7" ht="17.25" customHeight="1">
      <c r="A38" s="154">
        <v>16</v>
      </c>
      <c r="B38" s="214" t="s">
        <v>610</v>
      </c>
      <c r="C38" s="212"/>
      <c r="D38" s="212"/>
      <c r="E38" s="212"/>
      <c r="F38" s="212"/>
      <c r="G38" s="212"/>
    </row>
    <row r="39" spans="1:8" ht="16.5" customHeight="1">
      <c r="A39" s="154">
        <v>17</v>
      </c>
      <c r="B39" s="156" t="s">
        <v>6</v>
      </c>
      <c r="C39" s="212"/>
      <c r="D39" s="212"/>
      <c r="E39" s="212"/>
      <c r="F39" s="212"/>
      <c r="G39" s="212"/>
      <c r="H39" s="153"/>
    </row>
    <row r="40" spans="1:7" ht="17.25" customHeight="1">
      <c r="A40" s="154">
        <v>18</v>
      </c>
      <c r="B40" s="214" t="s">
        <v>283</v>
      </c>
      <c r="C40" s="212"/>
      <c r="D40" s="212"/>
      <c r="E40" s="212"/>
      <c r="F40" s="212"/>
      <c r="G40" s="212"/>
    </row>
    <row r="41" spans="1:8" ht="16.5" customHeight="1">
      <c r="A41" s="154">
        <v>19</v>
      </c>
      <c r="B41" s="156" t="s">
        <v>284</v>
      </c>
      <c r="C41" s="212"/>
      <c r="D41" s="212"/>
      <c r="E41" s="212"/>
      <c r="F41" s="212"/>
      <c r="G41" s="212"/>
      <c r="H41" s="153"/>
    </row>
    <row r="46" spans="2:4" ht="14.25">
      <c r="B46" s="336" t="s">
        <v>615</v>
      </c>
      <c r="C46" s="336"/>
      <c r="D46" s="336"/>
    </row>
  </sheetData>
  <sheetProtection/>
  <mergeCells count="11">
    <mergeCell ref="A1:G1"/>
    <mergeCell ref="A2:G2"/>
    <mergeCell ref="A3:G3"/>
    <mergeCell ref="A4:E4"/>
    <mergeCell ref="F4:G4"/>
    <mergeCell ref="B46:D46"/>
    <mergeCell ref="A5:G5"/>
    <mergeCell ref="A8:G8"/>
    <mergeCell ref="A9:G9"/>
    <mergeCell ref="A10:G10"/>
    <mergeCell ref="A11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L23"/>
    </sheetView>
  </sheetViews>
  <sheetFormatPr defaultColWidth="9.00390625" defaultRowHeight="12.75"/>
  <cols>
    <col min="1" max="1" width="4.25390625" style="59" customWidth="1"/>
    <col min="2" max="2" width="38.125" style="59" customWidth="1"/>
    <col min="3" max="3" width="7.875" style="59" customWidth="1"/>
    <col min="4" max="4" width="7.00390625" style="59" customWidth="1"/>
    <col min="5" max="5" width="7.625" style="59" customWidth="1"/>
    <col min="6" max="6" width="7.375" style="59" customWidth="1"/>
    <col min="7" max="7" width="7.75390625" style="59" customWidth="1"/>
    <col min="8" max="8" width="7.125" style="59" customWidth="1"/>
    <col min="9" max="9" width="7.375" style="59" customWidth="1"/>
    <col min="10" max="10" width="7.00390625" style="59" customWidth="1"/>
    <col min="11" max="11" width="7.75390625" style="59" customWidth="1"/>
    <col min="12" max="12" width="7.25390625" style="59" customWidth="1"/>
    <col min="13" max="13" width="9.625" style="59" bestFit="1" customWidth="1"/>
    <col min="14" max="14" width="46.00390625" style="59" customWidth="1"/>
    <col min="15" max="16384" width="9.125" style="59" customWidth="1"/>
  </cols>
  <sheetData>
    <row r="1" spans="1:12" s="10" customFormat="1" ht="33" customHeight="1">
      <c r="A1" s="341" t="s">
        <v>531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4" s="10" customFormat="1" ht="18.75" customHeight="1">
      <c r="A2" s="341" t="s">
        <v>223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57"/>
      <c r="N2" s="57"/>
    </row>
    <row r="3" spans="1:12" s="58" customFormat="1" ht="16.5" customHeight="1">
      <c r="A3" s="341" t="s">
        <v>424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1" ht="4.5" customHeight="1">
      <c r="A4" s="30"/>
      <c r="B4" s="2"/>
      <c r="C4" s="341"/>
      <c r="D4" s="341"/>
      <c r="E4" s="341"/>
      <c r="F4" s="341"/>
      <c r="G4" s="341"/>
      <c r="H4" s="341"/>
      <c r="I4" s="341"/>
      <c r="J4" s="2"/>
      <c r="K4" s="31"/>
    </row>
    <row r="5" spans="1:12" s="58" customFormat="1" ht="17.25" customHeight="1">
      <c r="A5" s="341" t="s">
        <v>222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80"/>
    </row>
    <row r="6" spans="1:11" ht="4.5" customHeight="1">
      <c r="A6" s="30"/>
      <c r="B6" s="361"/>
      <c r="C6" s="361"/>
      <c r="D6" s="361"/>
      <c r="E6" s="361"/>
      <c r="F6" s="361"/>
      <c r="G6" s="361"/>
      <c r="H6" s="361"/>
      <c r="I6" s="361"/>
      <c r="J6" s="361"/>
      <c r="K6" s="31"/>
    </row>
    <row r="7" spans="1:12" s="28" customFormat="1" ht="45.75" customHeight="1">
      <c r="A7" s="372" t="s">
        <v>55</v>
      </c>
      <c r="B7" s="373" t="s">
        <v>56</v>
      </c>
      <c r="C7" s="373" t="s">
        <v>1</v>
      </c>
      <c r="D7" s="375" t="s">
        <v>2</v>
      </c>
      <c r="E7" s="376"/>
      <c r="F7" s="374" t="s">
        <v>3</v>
      </c>
      <c r="G7" s="374"/>
      <c r="H7" s="369" t="s">
        <v>4</v>
      </c>
      <c r="I7" s="369"/>
      <c r="J7" s="369" t="s">
        <v>5</v>
      </c>
      <c r="K7" s="369"/>
      <c r="L7" s="374" t="s">
        <v>6</v>
      </c>
    </row>
    <row r="8" spans="1:12" s="28" customFormat="1" ht="54">
      <c r="A8" s="372"/>
      <c r="B8" s="373"/>
      <c r="C8" s="373"/>
      <c r="D8" s="45" t="s">
        <v>7</v>
      </c>
      <c r="E8" s="45" t="s">
        <v>8</v>
      </c>
      <c r="F8" s="48" t="s">
        <v>9</v>
      </c>
      <c r="G8" s="46" t="s">
        <v>6</v>
      </c>
      <c r="H8" s="47" t="s">
        <v>9</v>
      </c>
      <c r="I8" s="46" t="s">
        <v>6</v>
      </c>
      <c r="J8" s="47" t="s">
        <v>9</v>
      </c>
      <c r="K8" s="46" t="s">
        <v>6</v>
      </c>
      <c r="L8" s="374"/>
    </row>
    <row r="9" spans="1:12" s="108" customFormat="1" ht="13.5">
      <c r="A9" s="125" t="s">
        <v>10</v>
      </c>
      <c r="B9" s="125" t="s">
        <v>19</v>
      </c>
      <c r="C9" s="126" t="s">
        <v>20</v>
      </c>
      <c r="D9" s="127" t="s">
        <v>21</v>
      </c>
      <c r="E9" s="128" t="s">
        <v>22</v>
      </c>
      <c r="F9" s="126" t="s">
        <v>11</v>
      </c>
      <c r="G9" s="128" t="s">
        <v>23</v>
      </c>
      <c r="H9" s="126" t="s">
        <v>26</v>
      </c>
      <c r="I9" s="128" t="s">
        <v>27</v>
      </c>
      <c r="J9" s="128">
        <v>11</v>
      </c>
      <c r="K9" s="125" t="s">
        <v>28</v>
      </c>
      <c r="L9" s="125" t="s">
        <v>29</v>
      </c>
    </row>
    <row r="10" spans="1:14" ht="49.5" customHeight="1">
      <c r="A10" s="154">
        <v>1</v>
      </c>
      <c r="B10" s="180" t="s">
        <v>592</v>
      </c>
      <c r="C10" s="177" t="s">
        <v>17</v>
      </c>
      <c r="D10" s="177"/>
      <c r="E10" s="178">
        <v>80</v>
      </c>
      <c r="F10" s="177"/>
      <c r="G10" s="179"/>
      <c r="H10" s="178"/>
      <c r="I10" s="179"/>
      <c r="J10" s="178"/>
      <c r="K10" s="179"/>
      <c r="L10" s="179"/>
      <c r="M10" s="78"/>
      <c r="N10" s="108"/>
    </row>
    <row r="11" spans="1:14" ht="18" customHeight="1">
      <c r="A11" s="154"/>
      <c r="B11" s="181" t="s">
        <v>12</v>
      </c>
      <c r="C11" s="154" t="s">
        <v>13</v>
      </c>
      <c r="D11" s="154">
        <v>1.03</v>
      </c>
      <c r="E11" s="235">
        <f>E10*D11</f>
        <v>82.4</v>
      </c>
      <c r="F11" s="177"/>
      <c r="G11" s="179"/>
      <c r="H11" s="178"/>
      <c r="I11" s="179"/>
      <c r="J11" s="178"/>
      <c r="K11" s="179"/>
      <c r="L11" s="179">
        <f>G11+I11+K11</f>
        <v>0</v>
      </c>
      <c r="M11" s="78"/>
      <c r="N11" s="108"/>
    </row>
    <row r="12" spans="1:14" s="28" customFormat="1" ht="15" customHeight="1">
      <c r="A12" s="154"/>
      <c r="B12" s="181" t="s">
        <v>35</v>
      </c>
      <c r="C12" s="154" t="s">
        <v>0</v>
      </c>
      <c r="D12" s="177">
        <v>0.584</v>
      </c>
      <c r="E12" s="177">
        <f>E10*D12</f>
        <v>46.72</v>
      </c>
      <c r="F12" s="177"/>
      <c r="G12" s="179"/>
      <c r="H12" s="178"/>
      <c r="I12" s="179"/>
      <c r="J12" s="178"/>
      <c r="K12" s="179"/>
      <c r="L12" s="179">
        <f>G12+I12+K12</f>
        <v>0</v>
      </c>
      <c r="M12" s="78"/>
      <c r="N12" s="108"/>
    </row>
    <row r="13" spans="1:13" s="29" customFormat="1" ht="15" customHeight="1">
      <c r="A13" s="154"/>
      <c r="B13" s="181" t="s">
        <v>14</v>
      </c>
      <c r="C13" s="154"/>
      <c r="D13" s="154"/>
      <c r="E13" s="235"/>
      <c r="F13" s="177"/>
      <c r="G13" s="179"/>
      <c r="H13" s="178"/>
      <c r="I13" s="179"/>
      <c r="J13" s="178"/>
      <c r="K13" s="179"/>
      <c r="L13" s="179"/>
      <c r="M13" s="78"/>
    </row>
    <row r="14" spans="1:13" s="139" customFormat="1" ht="28.5" customHeight="1">
      <c r="A14" s="154"/>
      <c r="B14" s="180" t="s">
        <v>249</v>
      </c>
      <c r="C14" s="154" t="s">
        <v>17</v>
      </c>
      <c r="D14" s="154">
        <v>1</v>
      </c>
      <c r="E14" s="177">
        <f>E10*D14</f>
        <v>80</v>
      </c>
      <c r="F14" s="177"/>
      <c r="G14" s="179"/>
      <c r="H14" s="178"/>
      <c r="I14" s="179"/>
      <c r="J14" s="178"/>
      <c r="K14" s="179"/>
      <c r="L14" s="179">
        <f>G14+I14+K14</f>
        <v>0</v>
      </c>
      <c r="M14" s="106"/>
    </row>
    <row r="15" spans="1:13" s="139" customFormat="1" ht="18.75" customHeight="1">
      <c r="A15" s="154"/>
      <c r="B15" s="180" t="s">
        <v>224</v>
      </c>
      <c r="C15" s="154" t="s">
        <v>17</v>
      </c>
      <c r="D15" s="154">
        <v>1</v>
      </c>
      <c r="E15" s="177">
        <f>E10*D15</f>
        <v>80</v>
      </c>
      <c r="F15" s="177"/>
      <c r="G15" s="179"/>
      <c r="H15" s="178"/>
      <c r="I15" s="179"/>
      <c r="J15" s="178"/>
      <c r="K15" s="179"/>
      <c r="L15" s="179">
        <f>G15+I15+K15</f>
        <v>0</v>
      </c>
      <c r="M15" s="106"/>
    </row>
    <row r="16" spans="1:13" s="29" customFormat="1" ht="18" customHeight="1">
      <c r="A16" s="154"/>
      <c r="B16" s="181" t="s">
        <v>15</v>
      </c>
      <c r="C16" s="154" t="s">
        <v>0</v>
      </c>
      <c r="D16" s="154">
        <v>1.62</v>
      </c>
      <c r="E16" s="188">
        <f>E10*D16</f>
        <v>129.60000000000002</v>
      </c>
      <c r="F16" s="178"/>
      <c r="G16" s="179"/>
      <c r="H16" s="178"/>
      <c r="I16" s="179"/>
      <c r="J16" s="178"/>
      <c r="K16" s="179"/>
      <c r="L16" s="179">
        <f>G16+I16+K16</f>
        <v>0</v>
      </c>
      <c r="M16" s="78"/>
    </row>
    <row r="17" spans="1:13" s="29" customFormat="1" ht="18" customHeight="1">
      <c r="A17" s="175"/>
      <c r="B17" s="181" t="s">
        <v>24</v>
      </c>
      <c r="C17" s="154"/>
      <c r="D17" s="154"/>
      <c r="E17" s="179"/>
      <c r="F17" s="189"/>
      <c r="G17" s="189"/>
      <c r="H17" s="177"/>
      <c r="I17" s="189"/>
      <c r="J17" s="189"/>
      <c r="K17" s="189"/>
      <c r="L17" s="193">
        <f>SUM(L10:L16)</f>
        <v>0</v>
      </c>
      <c r="M17" s="122"/>
    </row>
    <row r="18" spans="1:13" ht="18.75" customHeight="1">
      <c r="A18" s="154"/>
      <c r="B18" s="181" t="s">
        <v>595</v>
      </c>
      <c r="C18" s="154"/>
      <c r="D18" s="255"/>
      <c r="E18" s="179"/>
      <c r="F18" s="178"/>
      <c r="G18" s="179"/>
      <c r="H18" s="177"/>
      <c r="I18" s="179"/>
      <c r="J18" s="178"/>
      <c r="K18" s="179"/>
      <c r="L18" s="193">
        <f>I17*D18</f>
        <v>0</v>
      </c>
      <c r="M18" s="78"/>
    </row>
    <row r="19" spans="1:13" ht="18" customHeight="1">
      <c r="A19" s="154"/>
      <c r="B19" s="181" t="s">
        <v>24</v>
      </c>
      <c r="C19" s="154"/>
      <c r="D19" s="154"/>
      <c r="E19" s="179"/>
      <c r="F19" s="178"/>
      <c r="G19" s="189"/>
      <c r="H19" s="189"/>
      <c r="I19" s="189"/>
      <c r="J19" s="189"/>
      <c r="K19" s="189"/>
      <c r="L19" s="193">
        <f>L17+L18</f>
        <v>0</v>
      </c>
      <c r="M19" s="78"/>
    </row>
    <row r="20" spans="1:13" s="28" customFormat="1" ht="16.5" customHeight="1">
      <c r="A20" s="154"/>
      <c r="B20" s="180" t="s">
        <v>596</v>
      </c>
      <c r="C20" s="177"/>
      <c r="D20" s="296"/>
      <c r="E20" s="238"/>
      <c r="F20" s="178"/>
      <c r="G20" s="189"/>
      <c r="H20" s="189"/>
      <c r="I20" s="189"/>
      <c r="J20" s="189"/>
      <c r="K20" s="189"/>
      <c r="L20" s="193">
        <f>L19*D20</f>
        <v>0</v>
      </c>
      <c r="M20" s="78"/>
    </row>
    <row r="21" spans="1:13" s="29" customFormat="1" ht="16.5" customHeight="1">
      <c r="A21" s="154"/>
      <c r="B21" s="180" t="s">
        <v>6</v>
      </c>
      <c r="C21" s="177"/>
      <c r="D21" s="235"/>
      <c r="E21" s="238"/>
      <c r="F21" s="178"/>
      <c r="G21" s="189"/>
      <c r="H21" s="189"/>
      <c r="I21" s="189"/>
      <c r="J21" s="189"/>
      <c r="K21" s="189"/>
      <c r="L21" s="193">
        <f>SUM(L19:L20)</f>
        <v>0</v>
      </c>
      <c r="M21" s="95"/>
    </row>
    <row r="22" spans="1:13" s="29" customFormat="1" ht="9.75" customHeight="1">
      <c r="A22" s="25"/>
      <c r="B22" s="26"/>
      <c r="C22" s="25"/>
      <c r="D22" s="25"/>
      <c r="E22" s="34"/>
      <c r="F22" s="38"/>
      <c r="G22" s="34"/>
      <c r="H22" s="35"/>
      <c r="I22" s="34"/>
      <c r="J22" s="38"/>
      <c r="K22" s="34"/>
      <c r="L22" s="36"/>
      <c r="M22" s="78"/>
    </row>
    <row r="23" spans="1:13" s="29" customFormat="1" ht="20.25" customHeight="1">
      <c r="A23" s="25"/>
      <c r="B23" s="336" t="s">
        <v>615</v>
      </c>
      <c r="C23" s="336"/>
      <c r="D23" s="336"/>
      <c r="E23" s="34"/>
      <c r="F23" s="38"/>
      <c r="G23" s="34"/>
      <c r="H23" s="35"/>
      <c r="I23" s="34"/>
      <c r="J23" s="38"/>
      <c r="K23" s="34"/>
      <c r="L23" s="36"/>
      <c r="M23" s="78"/>
    </row>
    <row r="24" spans="1:13" ht="15" customHeight="1">
      <c r="A24" s="25"/>
      <c r="B24" s="26"/>
      <c r="C24" s="25"/>
      <c r="D24" s="25"/>
      <c r="E24" s="34"/>
      <c r="F24" s="36"/>
      <c r="G24" s="36"/>
      <c r="H24" s="35"/>
      <c r="I24" s="36"/>
      <c r="J24" s="36"/>
      <c r="K24" s="36"/>
      <c r="L24" s="36"/>
      <c r="M24" s="78"/>
    </row>
    <row r="25" spans="1:13" ht="7.5" customHeight="1">
      <c r="A25" s="25"/>
      <c r="B25" s="26"/>
      <c r="C25" s="25"/>
      <c r="D25" s="25"/>
      <c r="E25" s="34"/>
      <c r="F25" s="36"/>
      <c r="G25" s="36"/>
      <c r="H25" s="35"/>
      <c r="I25" s="36"/>
      <c r="J25" s="36"/>
      <c r="K25" s="36"/>
      <c r="L25" s="36"/>
      <c r="M25" s="78"/>
    </row>
  </sheetData>
  <sheetProtection/>
  <mergeCells count="15">
    <mergeCell ref="A1:L1"/>
    <mergeCell ref="C7:C8"/>
    <mergeCell ref="A3:L3"/>
    <mergeCell ref="F7:G7"/>
    <mergeCell ref="L7:L8"/>
    <mergeCell ref="H7:I7"/>
    <mergeCell ref="J7:K7"/>
    <mergeCell ref="A5:L5"/>
    <mergeCell ref="B23:D23"/>
    <mergeCell ref="B6:J6"/>
    <mergeCell ref="A7:A8"/>
    <mergeCell ref="A2:L2"/>
    <mergeCell ref="B7:B8"/>
    <mergeCell ref="C4:I4"/>
    <mergeCell ref="D7:E7"/>
  </mergeCells>
  <printOptions/>
  <pageMargins left="0.75" right="0.75" top="1" bottom="1" header="0.5" footer="0.5"/>
  <pageSetup horizontalDpi="600" verticalDpi="600" orientation="landscape" scale="98" r:id="rId1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L23"/>
    </sheetView>
  </sheetViews>
  <sheetFormatPr defaultColWidth="9.00390625" defaultRowHeight="12.75"/>
  <cols>
    <col min="1" max="1" width="3.875" style="59" customWidth="1"/>
    <col min="2" max="2" width="35.00390625" style="59" customWidth="1"/>
    <col min="3" max="3" width="7.625" style="59" customWidth="1"/>
    <col min="4" max="4" width="8.00390625" style="59" customWidth="1"/>
    <col min="5" max="5" width="7.75390625" style="59" customWidth="1"/>
    <col min="6" max="6" width="7.375" style="59" customWidth="1"/>
    <col min="7" max="7" width="7.75390625" style="59" customWidth="1"/>
    <col min="8" max="8" width="6.75390625" style="59" customWidth="1"/>
    <col min="9" max="9" width="7.375" style="59" customWidth="1"/>
    <col min="10" max="10" width="8.125" style="59" customWidth="1"/>
    <col min="11" max="11" width="6.625" style="59" customWidth="1"/>
    <col min="12" max="12" width="8.125" style="59" customWidth="1"/>
    <col min="13" max="13" width="11.00390625" style="59" customWidth="1"/>
    <col min="14" max="14" width="9.875" style="59" customWidth="1"/>
    <col min="15" max="15" width="9.875" style="59" bestFit="1" customWidth="1"/>
    <col min="16" max="16384" width="9.125" style="59" customWidth="1"/>
  </cols>
  <sheetData>
    <row r="1" spans="1:12" s="10" customFormat="1" ht="33" customHeight="1">
      <c r="A1" s="341" t="s">
        <v>532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s="10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s="58" customFormat="1" ht="16.5" customHeight="1">
      <c r="A3" s="341" t="s">
        <v>425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N3" s="140"/>
    </row>
    <row r="4" spans="1:14" s="58" customFormat="1" ht="16.5" customHeight="1">
      <c r="A4" s="3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138"/>
      <c r="N4" s="109"/>
    </row>
    <row r="5" spans="1:13" ht="7.5" customHeight="1">
      <c r="A5" s="30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1"/>
    </row>
    <row r="6" spans="1:12" ht="43.5" customHeight="1">
      <c r="A6" s="367" t="s">
        <v>55</v>
      </c>
      <c r="B6" s="353" t="s">
        <v>56</v>
      </c>
      <c r="C6" s="353" t="s">
        <v>1</v>
      </c>
      <c r="D6" s="355" t="s">
        <v>2</v>
      </c>
      <c r="E6" s="356"/>
      <c r="F6" s="357" t="s">
        <v>3</v>
      </c>
      <c r="G6" s="358"/>
      <c r="H6" s="359" t="s">
        <v>4</v>
      </c>
      <c r="I6" s="360"/>
      <c r="J6" s="359" t="s">
        <v>5</v>
      </c>
      <c r="K6" s="360"/>
      <c r="L6" s="362" t="s">
        <v>6</v>
      </c>
    </row>
    <row r="7" spans="1:12" ht="54">
      <c r="A7" s="368"/>
      <c r="B7" s="354"/>
      <c r="C7" s="354"/>
      <c r="D7" s="45" t="s">
        <v>7</v>
      </c>
      <c r="E7" s="45" t="s">
        <v>8</v>
      </c>
      <c r="F7" s="48" t="s">
        <v>9</v>
      </c>
      <c r="G7" s="46" t="s">
        <v>6</v>
      </c>
      <c r="H7" s="47" t="s">
        <v>9</v>
      </c>
      <c r="I7" s="46" t="s">
        <v>6</v>
      </c>
      <c r="J7" s="47" t="s">
        <v>9</v>
      </c>
      <c r="K7" s="46" t="s">
        <v>6</v>
      </c>
      <c r="L7" s="363"/>
    </row>
    <row r="8" spans="1:12" s="53" customFormat="1" ht="15">
      <c r="A8" s="49" t="s">
        <v>10</v>
      </c>
      <c r="B8" s="49">
        <v>3</v>
      </c>
      <c r="C8" s="49">
        <v>4</v>
      </c>
      <c r="D8" s="49">
        <v>5</v>
      </c>
      <c r="E8" s="50">
        <v>6</v>
      </c>
      <c r="F8" s="51" t="s">
        <v>11</v>
      </c>
      <c r="G8" s="52">
        <v>8</v>
      </c>
      <c r="H8" s="50">
        <v>9</v>
      </c>
      <c r="I8" s="52">
        <v>10</v>
      </c>
      <c r="J8" s="50">
        <v>11</v>
      </c>
      <c r="K8" s="52">
        <v>12</v>
      </c>
      <c r="L8" s="52">
        <v>13</v>
      </c>
    </row>
    <row r="9" spans="1:14" ht="30.75" customHeight="1">
      <c r="A9" s="154">
        <v>1</v>
      </c>
      <c r="B9" s="180" t="s">
        <v>218</v>
      </c>
      <c r="C9" s="177" t="s">
        <v>17</v>
      </c>
      <c r="D9" s="177"/>
      <c r="E9" s="178">
        <v>1</v>
      </c>
      <c r="F9" s="178"/>
      <c r="G9" s="179"/>
      <c r="H9" s="177"/>
      <c r="I9" s="179"/>
      <c r="J9" s="178"/>
      <c r="K9" s="179"/>
      <c r="L9" s="179"/>
      <c r="M9" s="78"/>
      <c r="N9" s="73"/>
    </row>
    <row r="10" spans="1:14" ht="14.25" customHeight="1">
      <c r="A10" s="154"/>
      <c r="B10" s="181" t="s">
        <v>12</v>
      </c>
      <c r="C10" s="154" t="s">
        <v>17</v>
      </c>
      <c r="D10" s="154">
        <v>1</v>
      </c>
      <c r="E10" s="179">
        <f>E9*D10</f>
        <v>1</v>
      </c>
      <c r="F10" s="178"/>
      <c r="G10" s="179"/>
      <c r="H10" s="178"/>
      <c r="I10" s="179"/>
      <c r="J10" s="178"/>
      <c r="K10" s="179"/>
      <c r="L10" s="179">
        <f>G10+I10+K10</f>
        <v>0</v>
      </c>
      <c r="M10" s="78"/>
      <c r="N10" s="73"/>
    </row>
    <row r="11" spans="1:14" s="29" customFormat="1" ht="13.5">
      <c r="A11" s="154"/>
      <c r="B11" s="181" t="s">
        <v>14</v>
      </c>
      <c r="C11" s="154"/>
      <c r="D11" s="154"/>
      <c r="E11" s="179"/>
      <c r="F11" s="178"/>
      <c r="G11" s="179"/>
      <c r="H11" s="177"/>
      <c r="I11" s="179"/>
      <c r="J11" s="178"/>
      <c r="K11" s="179"/>
      <c r="L11" s="179"/>
      <c r="M11" s="78"/>
      <c r="N11" s="54"/>
    </row>
    <row r="12" spans="1:14" s="29" customFormat="1" ht="18" customHeight="1">
      <c r="A12" s="154"/>
      <c r="B12" s="180" t="s">
        <v>219</v>
      </c>
      <c r="C12" s="154" t="s">
        <v>17</v>
      </c>
      <c r="D12" s="154">
        <v>1</v>
      </c>
      <c r="E12" s="189">
        <f>E9*D12</f>
        <v>1</v>
      </c>
      <c r="F12" s="178"/>
      <c r="G12" s="179"/>
      <c r="H12" s="178"/>
      <c r="I12" s="179"/>
      <c r="J12" s="179"/>
      <c r="K12" s="179"/>
      <c r="L12" s="179">
        <f>I12+G12+K12</f>
        <v>0</v>
      </c>
      <c r="M12" s="78"/>
      <c r="N12" s="54"/>
    </row>
    <row r="13" spans="1:13" ht="15" customHeight="1">
      <c r="A13" s="297"/>
      <c r="B13" s="181" t="s">
        <v>24</v>
      </c>
      <c r="C13" s="154"/>
      <c r="D13" s="154"/>
      <c r="E13" s="179"/>
      <c r="F13" s="177"/>
      <c r="G13" s="189"/>
      <c r="H13" s="189"/>
      <c r="I13" s="189"/>
      <c r="J13" s="189"/>
      <c r="K13" s="189"/>
      <c r="L13" s="189">
        <f>SUM(L9:L12)</f>
        <v>0</v>
      </c>
      <c r="M13" s="95"/>
    </row>
    <row r="14" spans="1:13" s="44" customFormat="1" ht="15.75" customHeight="1">
      <c r="A14" s="177"/>
      <c r="B14" s="180" t="s">
        <v>44</v>
      </c>
      <c r="C14" s="177"/>
      <c r="D14" s="177"/>
      <c r="E14" s="192"/>
      <c r="F14" s="177"/>
      <c r="G14" s="189"/>
      <c r="H14" s="189"/>
      <c r="I14" s="189"/>
      <c r="J14" s="189"/>
      <c r="K14" s="189"/>
      <c r="L14" s="189">
        <f>L12</f>
        <v>0</v>
      </c>
      <c r="M14" s="107"/>
    </row>
    <row r="15" spans="1:13" s="44" customFormat="1" ht="15.75" customHeight="1">
      <c r="A15" s="177"/>
      <c r="B15" s="180" t="s">
        <v>54</v>
      </c>
      <c r="C15" s="177"/>
      <c r="D15" s="177"/>
      <c r="E15" s="192"/>
      <c r="F15" s="177"/>
      <c r="G15" s="189"/>
      <c r="H15" s="189"/>
      <c r="I15" s="189"/>
      <c r="J15" s="189"/>
      <c r="K15" s="189"/>
      <c r="L15" s="189">
        <f>L10</f>
        <v>0</v>
      </c>
      <c r="M15" s="107"/>
    </row>
    <row r="16" spans="1:13" s="44" customFormat="1" ht="28.5" customHeight="1">
      <c r="A16" s="177"/>
      <c r="B16" s="181" t="s">
        <v>597</v>
      </c>
      <c r="C16" s="177"/>
      <c r="D16" s="255"/>
      <c r="E16" s="179"/>
      <c r="F16" s="189"/>
      <c r="G16" s="189"/>
      <c r="H16" s="189"/>
      <c r="I16" s="189"/>
      <c r="J16" s="189"/>
      <c r="K16" s="189"/>
      <c r="L16" s="189">
        <f>I15*D16</f>
        <v>0</v>
      </c>
      <c r="M16" s="107"/>
    </row>
    <row r="17" spans="1:13" ht="15.75" customHeight="1">
      <c r="A17" s="154"/>
      <c r="B17" s="181" t="s">
        <v>24</v>
      </c>
      <c r="C17" s="154"/>
      <c r="D17" s="154"/>
      <c r="E17" s="179"/>
      <c r="F17" s="189"/>
      <c r="G17" s="189"/>
      <c r="H17" s="189"/>
      <c r="I17" s="189"/>
      <c r="J17" s="189"/>
      <c r="K17" s="189"/>
      <c r="L17" s="193">
        <f>L13+L16</f>
        <v>0</v>
      </c>
      <c r="M17" s="78"/>
    </row>
    <row r="18" spans="1:13" s="19" customFormat="1" ht="15.75" customHeight="1">
      <c r="A18" s="154"/>
      <c r="B18" s="180" t="s">
        <v>598</v>
      </c>
      <c r="C18" s="177"/>
      <c r="D18" s="296"/>
      <c r="E18" s="238"/>
      <c r="F18" s="189"/>
      <c r="G18" s="189"/>
      <c r="H18" s="189"/>
      <c r="I18" s="189"/>
      <c r="J18" s="189"/>
      <c r="K18" s="189"/>
      <c r="L18" s="193">
        <f>I18</f>
        <v>0</v>
      </c>
      <c r="M18" s="110"/>
    </row>
    <row r="19" spans="1:13" s="19" customFormat="1" ht="15.75" customHeight="1">
      <c r="A19" s="154"/>
      <c r="B19" s="180" t="s">
        <v>6</v>
      </c>
      <c r="C19" s="177"/>
      <c r="D19" s="235"/>
      <c r="E19" s="238"/>
      <c r="F19" s="189"/>
      <c r="G19" s="189"/>
      <c r="H19" s="189"/>
      <c r="I19" s="189"/>
      <c r="J19" s="189"/>
      <c r="K19" s="189"/>
      <c r="L19" s="193">
        <f>L17+L18</f>
        <v>0</v>
      </c>
      <c r="M19" s="110"/>
    </row>
    <row r="20" spans="1:13" s="44" customFormat="1" ht="15.75" customHeight="1">
      <c r="A20" s="177"/>
      <c r="B20" s="180" t="s">
        <v>44</v>
      </c>
      <c r="C20" s="177"/>
      <c r="D20" s="177"/>
      <c r="E20" s="192"/>
      <c r="F20" s="177"/>
      <c r="G20" s="189"/>
      <c r="H20" s="189"/>
      <c r="I20" s="189"/>
      <c r="J20" s="189"/>
      <c r="K20" s="189"/>
      <c r="L20" s="193">
        <f>L14</f>
        <v>0</v>
      </c>
      <c r="M20" s="107"/>
    </row>
    <row r="21" spans="1:13" s="44" customFormat="1" ht="15.75" customHeight="1">
      <c r="A21" s="177"/>
      <c r="B21" s="180" t="s">
        <v>114</v>
      </c>
      <c r="C21" s="177"/>
      <c r="D21" s="177"/>
      <c r="E21" s="192"/>
      <c r="F21" s="177"/>
      <c r="G21" s="189"/>
      <c r="H21" s="189"/>
      <c r="I21" s="189"/>
      <c r="J21" s="189"/>
      <c r="K21" s="189"/>
      <c r="L21" s="193">
        <f>(L15+L16)*1.06</f>
        <v>0</v>
      </c>
      <c r="M21" s="107"/>
    </row>
    <row r="22" ht="19.5" customHeight="1"/>
    <row r="23" spans="2:4" ht="14.25">
      <c r="B23" s="336" t="s">
        <v>615</v>
      </c>
      <c r="C23" s="336"/>
      <c r="D23" s="336"/>
    </row>
    <row r="30" spans="5:7" ht="14.25">
      <c r="E30" s="336"/>
      <c r="F30" s="336"/>
      <c r="G30" s="336"/>
    </row>
  </sheetData>
  <sheetProtection/>
  <mergeCells count="14">
    <mergeCell ref="B6:B7"/>
    <mergeCell ref="C6:C7"/>
    <mergeCell ref="D6:E6"/>
    <mergeCell ref="F6:G6"/>
    <mergeCell ref="H6:I6"/>
    <mergeCell ref="L6:L7"/>
    <mergeCell ref="E30:G30"/>
    <mergeCell ref="B23:D23"/>
    <mergeCell ref="A1:L1"/>
    <mergeCell ref="B4:L4"/>
    <mergeCell ref="B5:L5"/>
    <mergeCell ref="A3:L3"/>
    <mergeCell ref="J6:K6"/>
    <mergeCell ref="A6:A7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76">
      <selection activeCell="A1" sqref="A1:L96"/>
    </sheetView>
  </sheetViews>
  <sheetFormatPr defaultColWidth="9.00390625" defaultRowHeight="12.75"/>
  <cols>
    <col min="1" max="1" width="3.875" style="59" customWidth="1"/>
    <col min="2" max="2" width="39.75390625" style="59" customWidth="1"/>
    <col min="3" max="3" width="7.75390625" style="59" customWidth="1"/>
    <col min="4" max="4" width="8.00390625" style="59" customWidth="1"/>
    <col min="5" max="5" width="8.375" style="59" customWidth="1"/>
    <col min="6" max="6" width="7.375" style="59" customWidth="1"/>
    <col min="7" max="7" width="8.00390625" style="59" customWidth="1"/>
    <col min="8" max="8" width="7.875" style="59" customWidth="1"/>
    <col min="9" max="9" width="8.00390625" style="59" customWidth="1"/>
    <col min="10" max="10" width="7.625" style="59" customWidth="1"/>
    <col min="11" max="11" width="8.25390625" style="59" customWidth="1"/>
    <col min="12" max="12" width="8.125" style="59" customWidth="1"/>
    <col min="13" max="13" width="10.00390625" style="59" customWidth="1"/>
    <col min="14" max="14" width="8.625" style="59" customWidth="1"/>
    <col min="15" max="15" width="9.875" style="59" bestFit="1" customWidth="1"/>
    <col min="16" max="16384" width="9.125" style="59" customWidth="1"/>
  </cols>
  <sheetData>
    <row r="1" spans="1:12" s="10" customFormat="1" ht="33" customHeight="1">
      <c r="A1" s="341" t="s">
        <v>531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4" s="58" customFormat="1" ht="16.5" customHeight="1">
      <c r="A2" s="341" t="s">
        <v>426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N2" s="140"/>
    </row>
    <row r="3" spans="1:14" s="58" customFormat="1" ht="16.5" customHeight="1">
      <c r="A3" s="341" t="s">
        <v>569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109"/>
      <c r="N3" s="109"/>
    </row>
    <row r="4" spans="1:13" ht="8.25" customHeight="1">
      <c r="A4" s="30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1"/>
    </row>
    <row r="5" spans="1:12" ht="44.25" customHeight="1">
      <c r="A5" s="372" t="s">
        <v>55</v>
      </c>
      <c r="B5" s="353" t="s">
        <v>66</v>
      </c>
      <c r="C5" s="373" t="s">
        <v>1</v>
      </c>
      <c r="D5" s="375" t="s">
        <v>2</v>
      </c>
      <c r="E5" s="376"/>
      <c r="F5" s="374" t="s">
        <v>3</v>
      </c>
      <c r="G5" s="374"/>
      <c r="H5" s="369" t="s">
        <v>4</v>
      </c>
      <c r="I5" s="369"/>
      <c r="J5" s="369" t="s">
        <v>5</v>
      </c>
      <c r="K5" s="369"/>
      <c r="L5" s="374" t="s">
        <v>6</v>
      </c>
    </row>
    <row r="6" spans="1:12" ht="57" customHeight="1">
      <c r="A6" s="372"/>
      <c r="B6" s="354"/>
      <c r="C6" s="373"/>
      <c r="D6" s="45" t="s">
        <v>7</v>
      </c>
      <c r="E6" s="45" t="s">
        <v>8</v>
      </c>
      <c r="F6" s="48" t="s">
        <v>9</v>
      </c>
      <c r="G6" s="46" t="s">
        <v>6</v>
      </c>
      <c r="H6" s="47" t="s">
        <v>9</v>
      </c>
      <c r="I6" s="46" t="s">
        <v>6</v>
      </c>
      <c r="J6" s="47" t="s">
        <v>9</v>
      </c>
      <c r="K6" s="46" t="s">
        <v>6</v>
      </c>
      <c r="L6" s="374"/>
    </row>
    <row r="7" spans="1:12" s="53" customFormat="1" ht="15">
      <c r="A7" s="49" t="s">
        <v>10</v>
      </c>
      <c r="B7" s="49">
        <v>3</v>
      </c>
      <c r="C7" s="49">
        <v>4</v>
      </c>
      <c r="D7" s="49">
        <v>5</v>
      </c>
      <c r="E7" s="50">
        <v>6</v>
      </c>
      <c r="F7" s="51" t="s">
        <v>11</v>
      </c>
      <c r="G7" s="52">
        <v>8</v>
      </c>
      <c r="H7" s="50">
        <v>9</v>
      </c>
      <c r="I7" s="52">
        <v>10</v>
      </c>
      <c r="J7" s="50">
        <v>11</v>
      </c>
      <c r="K7" s="52">
        <v>12</v>
      </c>
      <c r="L7" s="52">
        <v>13</v>
      </c>
    </row>
    <row r="8" spans="1:13" ht="15.75" customHeight="1">
      <c r="A8" s="154">
        <v>1</v>
      </c>
      <c r="B8" s="180" t="s">
        <v>523</v>
      </c>
      <c r="C8" s="154" t="s">
        <v>17</v>
      </c>
      <c r="D8" s="177"/>
      <c r="E8" s="178">
        <v>4</v>
      </c>
      <c r="F8" s="177"/>
      <c r="G8" s="179"/>
      <c r="H8" s="178"/>
      <c r="I8" s="179"/>
      <c r="J8" s="178"/>
      <c r="K8" s="179"/>
      <c r="L8" s="179"/>
      <c r="M8" s="300"/>
    </row>
    <row r="9" spans="1:13" ht="14.25" customHeight="1">
      <c r="A9" s="154"/>
      <c r="B9" s="181" t="s">
        <v>51</v>
      </c>
      <c r="C9" s="154" t="s">
        <v>13</v>
      </c>
      <c r="D9" s="244">
        <v>0.34</v>
      </c>
      <c r="E9" s="235">
        <f>E8*D9</f>
        <v>1.36</v>
      </c>
      <c r="F9" s="177"/>
      <c r="G9" s="179"/>
      <c r="H9" s="178"/>
      <c r="I9" s="179"/>
      <c r="J9" s="178"/>
      <c r="K9" s="179"/>
      <c r="L9" s="179">
        <f>G9+I9+K9</f>
        <v>0</v>
      </c>
      <c r="M9" s="300"/>
    </row>
    <row r="10" spans="1:13" s="301" customFormat="1" ht="13.5">
      <c r="A10" s="154"/>
      <c r="B10" s="181" t="s">
        <v>37</v>
      </c>
      <c r="C10" s="154" t="s">
        <v>0</v>
      </c>
      <c r="D10" s="177">
        <v>0.013</v>
      </c>
      <c r="E10" s="235">
        <f>E8*D10</f>
        <v>0.052</v>
      </c>
      <c r="F10" s="177"/>
      <c r="G10" s="179"/>
      <c r="H10" s="178"/>
      <c r="I10" s="179"/>
      <c r="J10" s="177"/>
      <c r="K10" s="179"/>
      <c r="L10" s="179">
        <f>G10+I10+K10</f>
        <v>0</v>
      </c>
      <c r="M10" s="300"/>
    </row>
    <row r="11" spans="1:13" s="301" customFormat="1" ht="13.5">
      <c r="A11" s="154"/>
      <c r="B11" s="181" t="s">
        <v>14</v>
      </c>
      <c r="C11" s="154"/>
      <c r="D11" s="154"/>
      <c r="E11" s="235"/>
      <c r="F11" s="177"/>
      <c r="G11" s="179"/>
      <c r="H11" s="178"/>
      <c r="I11" s="179"/>
      <c r="J11" s="178"/>
      <c r="K11" s="179"/>
      <c r="L11" s="179"/>
      <c r="M11" s="300"/>
    </row>
    <row r="12" spans="1:13" s="301" customFormat="1" ht="14.25" customHeight="1">
      <c r="A12" s="154"/>
      <c r="B12" s="180" t="s">
        <v>524</v>
      </c>
      <c r="C12" s="154" t="s">
        <v>17</v>
      </c>
      <c r="D12" s="154">
        <v>1</v>
      </c>
      <c r="E12" s="177">
        <f>E8*D12</f>
        <v>4</v>
      </c>
      <c r="F12" s="177"/>
      <c r="G12" s="179"/>
      <c r="H12" s="178"/>
      <c r="I12" s="179"/>
      <c r="J12" s="178"/>
      <c r="K12" s="179"/>
      <c r="L12" s="179">
        <f>G12+I12+K12</f>
        <v>0</v>
      </c>
      <c r="M12" s="300"/>
    </row>
    <row r="13" spans="1:13" ht="14.25" customHeight="1">
      <c r="A13" s="154"/>
      <c r="B13" s="181" t="s">
        <v>15</v>
      </c>
      <c r="C13" s="154" t="s">
        <v>0</v>
      </c>
      <c r="D13" s="154">
        <v>0.094</v>
      </c>
      <c r="E13" s="235">
        <f>E8*D13</f>
        <v>0.376</v>
      </c>
      <c r="F13" s="177"/>
      <c r="G13" s="179"/>
      <c r="H13" s="178"/>
      <c r="I13" s="179"/>
      <c r="J13" s="178"/>
      <c r="K13" s="179"/>
      <c r="L13" s="179">
        <f>G13+I13+K13</f>
        <v>0</v>
      </c>
      <c r="M13" s="300"/>
    </row>
    <row r="14" spans="1:14" s="301" customFormat="1" ht="33" customHeight="1">
      <c r="A14" s="154">
        <v>2</v>
      </c>
      <c r="B14" s="180" t="s">
        <v>530</v>
      </c>
      <c r="C14" s="177" t="s">
        <v>17</v>
      </c>
      <c r="D14" s="178"/>
      <c r="E14" s="177">
        <v>1</v>
      </c>
      <c r="F14" s="179"/>
      <c r="G14" s="178"/>
      <c r="H14" s="179"/>
      <c r="I14" s="178"/>
      <c r="J14" s="179"/>
      <c r="K14" s="179"/>
      <c r="L14" s="218"/>
      <c r="M14" s="300"/>
      <c r="N14" s="73"/>
    </row>
    <row r="15" spans="1:14" s="301" customFormat="1" ht="13.5" customHeight="1">
      <c r="A15" s="175"/>
      <c r="B15" s="181" t="s">
        <v>51</v>
      </c>
      <c r="C15" s="154" t="s">
        <v>13</v>
      </c>
      <c r="D15" s="154">
        <v>7</v>
      </c>
      <c r="E15" s="235">
        <f>E14*D15</f>
        <v>7</v>
      </c>
      <c r="F15" s="177"/>
      <c r="G15" s="179"/>
      <c r="H15" s="178"/>
      <c r="I15" s="179"/>
      <c r="J15" s="178"/>
      <c r="K15" s="179"/>
      <c r="L15" s="179">
        <f>G15+I15+K15</f>
        <v>0</v>
      </c>
      <c r="M15" s="300"/>
      <c r="N15" s="73"/>
    </row>
    <row r="16" spans="1:14" s="301" customFormat="1" ht="13.5" customHeight="1">
      <c r="A16" s="175"/>
      <c r="B16" s="181" t="s">
        <v>37</v>
      </c>
      <c r="C16" s="154" t="s">
        <v>0</v>
      </c>
      <c r="D16" s="177">
        <v>0.6</v>
      </c>
      <c r="E16" s="237">
        <f>E14*D16</f>
        <v>0.6</v>
      </c>
      <c r="F16" s="177"/>
      <c r="G16" s="179"/>
      <c r="H16" s="178"/>
      <c r="I16" s="179"/>
      <c r="J16" s="178"/>
      <c r="K16" s="179"/>
      <c r="L16" s="179">
        <f>G16+I16+K16</f>
        <v>0</v>
      </c>
      <c r="M16" s="300"/>
      <c r="N16" s="141"/>
    </row>
    <row r="17" spans="1:14" s="124" customFormat="1" ht="13.5" customHeight="1">
      <c r="A17" s="175"/>
      <c r="B17" s="181" t="s">
        <v>14</v>
      </c>
      <c r="C17" s="154"/>
      <c r="D17" s="154"/>
      <c r="E17" s="237"/>
      <c r="F17" s="177"/>
      <c r="G17" s="179"/>
      <c r="H17" s="178"/>
      <c r="I17" s="179"/>
      <c r="J17" s="178"/>
      <c r="K17" s="179"/>
      <c r="L17" s="179"/>
      <c r="M17" s="300"/>
      <c r="N17" s="302"/>
    </row>
    <row r="18" spans="1:14" s="124" customFormat="1" ht="32.25" customHeight="1">
      <c r="A18" s="175"/>
      <c r="B18" s="180" t="s">
        <v>525</v>
      </c>
      <c r="C18" s="177" t="s">
        <v>17</v>
      </c>
      <c r="D18" s="154">
        <v>1</v>
      </c>
      <c r="E18" s="179">
        <f>E14*D18</f>
        <v>1</v>
      </c>
      <c r="F18" s="177"/>
      <c r="G18" s="179"/>
      <c r="H18" s="178"/>
      <c r="I18" s="179"/>
      <c r="J18" s="178"/>
      <c r="K18" s="179"/>
      <c r="L18" s="179">
        <f>G18+I18+K18</f>
        <v>0</v>
      </c>
      <c r="M18" s="300"/>
      <c r="N18" s="302"/>
    </row>
    <row r="19" spans="1:14" ht="14.25" customHeight="1">
      <c r="A19" s="175"/>
      <c r="B19" s="181" t="s">
        <v>15</v>
      </c>
      <c r="C19" s="154" t="s">
        <v>0</v>
      </c>
      <c r="D19" s="154">
        <v>14.4</v>
      </c>
      <c r="E19" s="179">
        <f>E14*D19</f>
        <v>14.4</v>
      </c>
      <c r="F19" s="178"/>
      <c r="G19" s="179"/>
      <c r="H19" s="178"/>
      <c r="I19" s="179"/>
      <c r="J19" s="178"/>
      <c r="K19" s="179"/>
      <c r="L19" s="179">
        <f>G19+I19+K19</f>
        <v>0</v>
      </c>
      <c r="M19" s="300"/>
      <c r="N19" s="302"/>
    </row>
    <row r="20" spans="1:13" ht="15" customHeight="1">
      <c r="A20" s="154">
        <v>3</v>
      </c>
      <c r="B20" s="180" t="s">
        <v>521</v>
      </c>
      <c r="C20" s="177" t="s">
        <v>38</v>
      </c>
      <c r="D20" s="177"/>
      <c r="E20" s="178">
        <v>33</v>
      </c>
      <c r="F20" s="178"/>
      <c r="G20" s="179"/>
      <c r="H20" s="177"/>
      <c r="I20" s="189"/>
      <c r="J20" s="178"/>
      <c r="K20" s="179"/>
      <c r="L20" s="179"/>
      <c r="M20" s="78"/>
    </row>
    <row r="21" spans="1:13" ht="16.5" customHeight="1">
      <c r="A21" s="154"/>
      <c r="B21" s="181" t="s">
        <v>12</v>
      </c>
      <c r="C21" s="154" t="s">
        <v>13</v>
      </c>
      <c r="D21" s="154">
        <v>0.34</v>
      </c>
      <c r="E21" s="179">
        <f>E20*D21</f>
        <v>11.22</v>
      </c>
      <c r="F21" s="177"/>
      <c r="G21" s="179"/>
      <c r="H21" s="178"/>
      <c r="I21" s="179"/>
      <c r="J21" s="178"/>
      <c r="K21" s="179"/>
      <c r="L21" s="179">
        <f>G21+I21+K21</f>
        <v>0</v>
      </c>
      <c r="M21" s="78"/>
    </row>
    <row r="22" spans="1:13" s="28" customFormat="1" ht="16.5" customHeight="1">
      <c r="A22" s="154"/>
      <c r="B22" s="181" t="s">
        <v>33</v>
      </c>
      <c r="C22" s="154" t="s">
        <v>0</v>
      </c>
      <c r="D22" s="177">
        <v>0.0113</v>
      </c>
      <c r="E22" s="179">
        <f>E20*D22</f>
        <v>0.37289999999999995</v>
      </c>
      <c r="F22" s="178"/>
      <c r="G22" s="179"/>
      <c r="H22" s="177"/>
      <c r="I22" s="189"/>
      <c r="J22" s="178"/>
      <c r="K22" s="179"/>
      <c r="L22" s="179">
        <f>G22+I22+K22</f>
        <v>0</v>
      </c>
      <c r="M22" s="78"/>
    </row>
    <row r="23" spans="1:13" s="29" customFormat="1" ht="16.5" customHeight="1">
      <c r="A23" s="154"/>
      <c r="B23" s="181" t="s">
        <v>14</v>
      </c>
      <c r="C23" s="154"/>
      <c r="D23" s="154"/>
      <c r="E23" s="179"/>
      <c r="F23" s="178"/>
      <c r="G23" s="179"/>
      <c r="H23" s="177"/>
      <c r="I23" s="189"/>
      <c r="J23" s="178"/>
      <c r="K23" s="179"/>
      <c r="L23" s="179"/>
      <c r="M23" s="78"/>
    </row>
    <row r="24" spans="1:13" s="29" customFormat="1" ht="16.5" customHeight="1">
      <c r="A24" s="154"/>
      <c r="B24" s="180" t="s">
        <v>521</v>
      </c>
      <c r="C24" s="177" t="s">
        <v>38</v>
      </c>
      <c r="D24" s="154">
        <v>1</v>
      </c>
      <c r="E24" s="179">
        <f>E20*D24</f>
        <v>33</v>
      </c>
      <c r="F24" s="177"/>
      <c r="G24" s="179"/>
      <c r="H24" s="243"/>
      <c r="I24" s="189"/>
      <c r="J24" s="178"/>
      <c r="K24" s="179"/>
      <c r="L24" s="179">
        <f>G24+I24+K24</f>
        <v>0</v>
      </c>
      <c r="M24" s="78"/>
    </row>
    <row r="25" spans="1:13" s="29" customFormat="1" ht="16.5" customHeight="1">
      <c r="A25" s="154"/>
      <c r="B25" s="181" t="s">
        <v>15</v>
      </c>
      <c r="C25" s="154" t="s">
        <v>0</v>
      </c>
      <c r="D25" s="154">
        <v>0.0937</v>
      </c>
      <c r="E25" s="179">
        <f>E20*D25</f>
        <v>3.0921000000000003</v>
      </c>
      <c r="F25" s="177"/>
      <c r="G25" s="179"/>
      <c r="H25" s="177"/>
      <c r="I25" s="189"/>
      <c r="J25" s="178"/>
      <c r="K25" s="179"/>
      <c r="L25" s="179">
        <f>G25+I25+K25</f>
        <v>0</v>
      </c>
      <c r="M25" s="78"/>
    </row>
    <row r="26" spans="1:12" s="44" customFormat="1" ht="28.5" customHeight="1">
      <c r="A26" s="154">
        <v>4</v>
      </c>
      <c r="B26" s="180" t="s">
        <v>522</v>
      </c>
      <c r="C26" s="177" t="s">
        <v>38</v>
      </c>
      <c r="D26" s="177"/>
      <c r="E26" s="178">
        <v>13</v>
      </c>
      <c r="F26" s="177"/>
      <c r="G26" s="179"/>
      <c r="H26" s="178"/>
      <c r="I26" s="179"/>
      <c r="J26" s="178"/>
      <c r="K26" s="179"/>
      <c r="L26" s="179"/>
    </row>
    <row r="27" spans="1:13" ht="16.5" customHeight="1">
      <c r="A27" s="154"/>
      <c r="B27" s="181" t="s">
        <v>12</v>
      </c>
      <c r="C27" s="154" t="s">
        <v>13</v>
      </c>
      <c r="D27" s="154">
        <v>1</v>
      </c>
      <c r="E27" s="179">
        <f>E26*D27</f>
        <v>13</v>
      </c>
      <c r="F27" s="177"/>
      <c r="G27" s="179"/>
      <c r="H27" s="178"/>
      <c r="I27" s="179"/>
      <c r="J27" s="178"/>
      <c r="K27" s="179"/>
      <c r="L27" s="179">
        <f>G27+I27+K27</f>
        <v>0</v>
      </c>
      <c r="M27" s="78"/>
    </row>
    <row r="28" spans="1:13" s="28" customFormat="1" ht="13.5">
      <c r="A28" s="154"/>
      <c r="B28" s="181" t="s">
        <v>33</v>
      </c>
      <c r="C28" s="154" t="s">
        <v>0</v>
      </c>
      <c r="D28" s="177">
        <v>0.04</v>
      </c>
      <c r="E28" s="179">
        <f>E26*D28</f>
        <v>0.52</v>
      </c>
      <c r="F28" s="177"/>
      <c r="G28" s="179"/>
      <c r="H28" s="178"/>
      <c r="I28" s="179"/>
      <c r="J28" s="178"/>
      <c r="K28" s="179"/>
      <c r="L28" s="179">
        <f>G28+I28+K28</f>
        <v>0</v>
      </c>
      <c r="M28" s="78"/>
    </row>
    <row r="29" spans="1:13" s="29" customFormat="1" ht="13.5">
      <c r="A29" s="154"/>
      <c r="B29" s="181" t="s">
        <v>14</v>
      </c>
      <c r="C29" s="154"/>
      <c r="D29" s="154"/>
      <c r="E29" s="189"/>
      <c r="F29" s="177"/>
      <c r="G29" s="189"/>
      <c r="H29" s="178"/>
      <c r="I29" s="179"/>
      <c r="J29" s="178"/>
      <c r="K29" s="179"/>
      <c r="L29" s="179"/>
      <c r="M29" s="78"/>
    </row>
    <row r="30" spans="1:13" s="29" customFormat="1" ht="31.5" customHeight="1">
      <c r="A30" s="154"/>
      <c r="B30" s="180" t="s">
        <v>522</v>
      </c>
      <c r="C30" s="177" t="s">
        <v>38</v>
      </c>
      <c r="D30" s="154">
        <v>1</v>
      </c>
      <c r="E30" s="243">
        <f>E26*D30</f>
        <v>13</v>
      </c>
      <c r="F30" s="177"/>
      <c r="G30" s="243"/>
      <c r="H30" s="178"/>
      <c r="I30" s="179"/>
      <c r="J30" s="178"/>
      <c r="K30" s="179"/>
      <c r="L30" s="179">
        <f>G30+I30+K30</f>
        <v>0</v>
      </c>
      <c r="M30" s="78"/>
    </row>
    <row r="31" spans="1:13" s="29" customFormat="1" ht="13.5">
      <c r="A31" s="154"/>
      <c r="B31" s="181" t="s">
        <v>15</v>
      </c>
      <c r="C31" s="154" t="s">
        <v>0</v>
      </c>
      <c r="D31" s="154">
        <v>0.03</v>
      </c>
      <c r="E31" s="178">
        <f>E26*D31</f>
        <v>0.39</v>
      </c>
      <c r="F31" s="178"/>
      <c r="G31" s="179"/>
      <c r="H31" s="178"/>
      <c r="I31" s="179"/>
      <c r="J31" s="178"/>
      <c r="K31" s="179"/>
      <c r="L31" s="179">
        <f>G31+I31+K31</f>
        <v>0</v>
      </c>
      <c r="M31" s="78"/>
    </row>
    <row r="32" spans="1:14" s="301" customFormat="1" ht="15" customHeight="1">
      <c r="A32" s="154">
        <v>5</v>
      </c>
      <c r="B32" s="180" t="s">
        <v>228</v>
      </c>
      <c r="C32" s="177" t="s">
        <v>225</v>
      </c>
      <c r="D32" s="177"/>
      <c r="E32" s="243">
        <f>SUM(E36:E37)</f>
        <v>250</v>
      </c>
      <c r="F32" s="177"/>
      <c r="G32" s="179"/>
      <c r="H32" s="178"/>
      <c r="I32" s="179"/>
      <c r="J32" s="178"/>
      <c r="K32" s="179"/>
      <c r="L32" s="179"/>
      <c r="M32" s="300"/>
      <c r="N32" s="73"/>
    </row>
    <row r="33" spans="1:14" s="301" customFormat="1" ht="13.5" customHeight="1">
      <c r="A33" s="154"/>
      <c r="B33" s="181" t="s">
        <v>12</v>
      </c>
      <c r="C33" s="154" t="s">
        <v>13</v>
      </c>
      <c r="D33" s="154">
        <v>0.35</v>
      </c>
      <c r="E33" s="179">
        <f>E32*D33</f>
        <v>87.5</v>
      </c>
      <c r="F33" s="177"/>
      <c r="G33" s="179"/>
      <c r="H33" s="178"/>
      <c r="I33" s="179"/>
      <c r="J33" s="178"/>
      <c r="K33" s="179"/>
      <c r="L33" s="179">
        <f>G33+I33+K33</f>
        <v>0</v>
      </c>
      <c r="M33" s="300"/>
      <c r="N33" s="73"/>
    </row>
    <row r="34" spans="1:14" s="301" customFormat="1" ht="13.5" customHeight="1">
      <c r="A34" s="154"/>
      <c r="B34" s="181" t="s">
        <v>33</v>
      </c>
      <c r="C34" s="154" t="s">
        <v>0</v>
      </c>
      <c r="D34" s="177">
        <v>0.0597</v>
      </c>
      <c r="E34" s="179">
        <f>E32*D34</f>
        <v>14.925</v>
      </c>
      <c r="F34" s="177"/>
      <c r="G34" s="179"/>
      <c r="H34" s="178"/>
      <c r="I34" s="179"/>
      <c r="J34" s="178"/>
      <c r="K34" s="179"/>
      <c r="L34" s="179">
        <f>G34+I34+K34</f>
        <v>0</v>
      </c>
      <c r="M34" s="300"/>
      <c r="N34" s="141"/>
    </row>
    <row r="35" spans="1:14" s="124" customFormat="1" ht="13.5" customHeight="1">
      <c r="A35" s="154"/>
      <c r="B35" s="181" t="s">
        <v>14</v>
      </c>
      <c r="C35" s="154"/>
      <c r="D35" s="154"/>
      <c r="E35" s="179"/>
      <c r="F35" s="177"/>
      <c r="G35" s="179"/>
      <c r="H35" s="178"/>
      <c r="I35" s="179"/>
      <c r="J35" s="178"/>
      <c r="K35" s="179"/>
      <c r="L35" s="179"/>
      <c r="M35" s="300"/>
      <c r="N35" s="302"/>
    </row>
    <row r="36" spans="1:14" s="124" customFormat="1" ht="13.5" customHeight="1">
      <c r="A36" s="154"/>
      <c r="B36" s="180" t="s">
        <v>229</v>
      </c>
      <c r="C36" s="177" t="s">
        <v>225</v>
      </c>
      <c r="D36" s="154"/>
      <c r="E36" s="243">
        <v>50</v>
      </c>
      <c r="F36" s="179"/>
      <c r="G36" s="179"/>
      <c r="H36" s="178"/>
      <c r="I36" s="179"/>
      <c r="J36" s="178"/>
      <c r="K36" s="179"/>
      <c r="L36" s="179">
        <f>G36+I36+K36</f>
        <v>0</v>
      </c>
      <c r="M36" s="300"/>
      <c r="N36" s="302"/>
    </row>
    <row r="37" spans="1:14" ht="14.25" customHeight="1">
      <c r="A37" s="154"/>
      <c r="B37" s="180" t="s">
        <v>230</v>
      </c>
      <c r="C37" s="177" t="s">
        <v>225</v>
      </c>
      <c r="D37" s="154"/>
      <c r="E37" s="243">
        <v>200</v>
      </c>
      <c r="F37" s="179"/>
      <c r="G37" s="179"/>
      <c r="H37" s="178"/>
      <c r="I37" s="179"/>
      <c r="J37" s="178"/>
      <c r="K37" s="179"/>
      <c r="L37" s="179">
        <f>G37+I37+K37</f>
        <v>0</v>
      </c>
      <c r="M37" s="300"/>
      <c r="N37" s="302"/>
    </row>
    <row r="38" spans="1:13" ht="15.75" customHeight="1">
      <c r="A38" s="154"/>
      <c r="B38" s="181" t="s">
        <v>15</v>
      </c>
      <c r="C38" s="154" t="s">
        <v>0</v>
      </c>
      <c r="D38" s="154">
        <v>0.0673</v>
      </c>
      <c r="E38" s="179">
        <f>E32*D38</f>
        <v>16.825</v>
      </c>
      <c r="F38" s="178"/>
      <c r="G38" s="179"/>
      <c r="H38" s="178"/>
      <c r="I38" s="179"/>
      <c r="J38" s="178"/>
      <c r="K38" s="179"/>
      <c r="L38" s="179">
        <f>G38+I38+K38</f>
        <v>0</v>
      </c>
      <c r="M38" s="300"/>
    </row>
    <row r="39" spans="1:13" ht="14.25" customHeight="1">
      <c r="A39" s="154">
        <v>6</v>
      </c>
      <c r="B39" s="180" t="s">
        <v>231</v>
      </c>
      <c r="C39" s="177" t="s">
        <v>38</v>
      </c>
      <c r="D39" s="177"/>
      <c r="E39" s="178">
        <v>1</v>
      </c>
      <c r="F39" s="177"/>
      <c r="G39" s="179"/>
      <c r="H39" s="178"/>
      <c r="I39" s="179"/>
      <c r="J39" s="178"/>
      <c r="K39" s="179"/>
      <c r="L39" s="179"/>
      <c r="M39" s="300"/>
    </row>
    <row r="40" spans="1:13" s="301" customFormat="1" ht="13.5">
      <c r="A40" s="154"/>
      <c r="B40" s="181" t="s">
        <v>12</v>
      </c>
      <c r="C40" s="154" t="s">
        <v>13</v>
      </c>
      <c r="D40" s="154">
        <v>3</v>
      </c>
      <c r="E40" s="179">
        <f>E39*D40</f>
        <v>3</v>
      </c>
      <c r="F40" s="177"/>
      <c r="G40" s="179"/>
      <c r="H40" s="178"/>
      <c r="I40" s="179"/>
      <c r="J40" s="178"/>
      <c r="K40" s="179"/>
      <c r="L40" s="179">
        <f>G40+I40+K40</f>
        <v>0</v>
      </c>
      <c r="M40" s="300"/>
    </row>
    <row r="41" spans="1:13" s="301" customFormat="1" ht="13.5">
      <c r="A41" s="154"/>
      <c r="B41" s="181" t="s">
        <v>33</v>
      </c>
      <c r="C41" s="154" t="s">
        <v>0</v>
      </c>
      <c r="D41" s="177">
        <v>0.55</v>
      </c>
      <c r="E41" s="179">
        <f>E39*D41</f>
        <v>0.55</v>
      </c>
      <c r="F41" s="177"/>
      <c r="G41" s="179"/>
      <c r="H41" s="178"/>
      <c r="I41" s="179"/>
      <c r="J41" s="178"/>
      <c r="K41" s="179"/>
      <c r="L41" s="179">
        <f>G41+I41+K41</f>
        <v>0</v>
      </c>
      <c r="M41" s="300"/>
    </row>
    <row r="42" spans="1:13" s="301" customFormat="1" ht="14.25" customHeight="1">
      <c r="A42" s="154"/>
      <c r="B42" s="181" t="s">
        <v>14</v>
      </c>
      <c r="C42" s="154"/>
      <c r="D42" s="154"/>
      <c r="E42" s="189"/>
      <c r="F42" s="177"/>
      <c r="G42" s="189"/>
      <c r="H42" s="178"/>
      <c r="I42" s="179"/>
      <c r="J42" s="178"/>
      <c r="K42" s="179"/>
      <c r="L42" s="179"/>
      <c r="M42" s="300"/>
    </row>
    <row r="43" spans="1:13" ht="14.25" customHeight="1">
      <c r="A43" s="154"/>
      <c r="B43" s="180" t="s">
        <v>231</v>
      </c>
      <c r="C43" s="177" t="s">
        <v>38</v>
      </c>
      <c r="D43" s="154">
        <v>1</v>
      </c>
      <c r="E43" s="243">
        <f>E39*D43</f>
        <v>1</v>
      </c>
      <c r="F43" s="177"/>
      <c r="G43" s="243"/>
      <c r="H43" s="178"/>
      <c r="I43" s="179"/>
      <c r="J43" s="178"/>
      <c r="K43" s="179"/>
      <c r="L43" s="179">
        <f>G43+I43+K43</f>
        <v>0</v>
      </c>
      <c r="M43" s="300"/>
    </row>
    <row r="44" spans="1:13" ht="15.75" customHeight="1">
      <c r="A44" s="154"/>
      <c r="B44" s="181" t="s">
        <v>15</v>
      </c>
      <c r="C44" s="154" t="s">
        <v>0</v>
      </c>
      <c r="D44" s="154">
        <v>1.84</v>
      </c>
      <c r="E44" s="178">
        <f>E39*D44</f>
        <v>1.84</v>
      </c>
      <c r="F44" s="178"/>
      <c r="G44" s="179"/>
      <c r="H44" s="178"/>
      <c r="I44" s="179"/>
      <c r="J44" s="178"/>
      <c r="K44" s="179"/>
      <c r="L44" s="179">
        <f>G44+I44+K44</f>
        <v>0</v>
      </c>
      <c r="M44" s="300"/>
    </row>
    <row r="45" spans="1:13" ht="15" customHeight="1">
      <c r="A45" s="154">
        <v>7</v>
      </c>
      <c r="B45" s="180" t="s">
        <v>120</v>
      </c>
      <c r="C45" s="177" t="s">
        <v>17</v>
      </c>
      <c r="D45" s="177"/>
      <c r="E45" s="178">
        <v>15</v>
      </c>
      <c r="F45" s="178"/>
      <c r="G45" s="179"/>
      <c r="H45" s="177"/>
      <c r="I45" s="189"/>
      <c r="J45" s="178"/>
      <c r="K45" s="179"/>
      <c r="L45" s="179"/>
      <c r="M45" s="300"/>
    </row>
    <row r="46" spans="1:13" s="28" customFormat="1" ht="13.5">
      <c r="A46" s="154"/>
      <c r="B46" s="181" t="s">
        <v>12</v>
      </c>
      <c r="C46" s="154" t="s">
        <v>13</v>
      </c>
      <c r="D46" s="154">
        <v>0.34</v>
      </c>
      <c r="E46" s="179">
        <f>E45*D46</f>
        <v>5.1000000000000005</v>
      </c>
      <c r="F46" s="177"/>
      <c r="G46" s="179"/>
      <c r="H46" s="178"/>
      <c r="I46" s="179"/>
      <c r="J46" s="178"/>
      <c r="K46" s="179"/>
      <c r="L46" s="179">
        <f>G46+I46+K46</f>
        <v>0</v>
      </c>
      <c r="M46" s="300"/>
    </row>
    <row r="47" spans="1:13" s="301" customFormat="1" ht="13.5">
      <c r="A47" s="154"/>
      <c r="B47" s="181" t="s">
        <v>37</v>
      </c>
      <c r="C47" s="154" t="s">
        <v>0</v>
      </c>
      <c r="D47" s="177">
        <v>0.013</v>
      </c>
      <c r="E47" s="179">
        <f>E45*D47</f>
        <v>0.19499999999999998</v>
      </c>
      <c r="F47" s="178"/>
      <c r="G47" s="179"/>
      <c r="H47" s="177"/>
      <c r="I47" s="189"/>
      <c r="J47" s="178"/>
      <c r="K47" s="179"/>
      <c r="L47" s="179">
        <f>G47+I47+K47</f>
        <v>0</v>
      </c>
      <c r="M47" s="300"/>
    </row>
    <row r="48" spans="1:13" s="301" customFormat="1" ht="15" customHeight="1">
      <c r="A48" s="154"/>
      <c r="B48" s="181" t="s">
        <v>14</v>
      </c>
      <c r="C48" s="154"/>
      <c r="D48" s="154"/>
      <c r="E48" s="179"/>
      <c r="F48" s="178"/>
      <c r="G48" s="179"/>
      <c r="H48" s="177"/>
      <c r="I48" s="189"/>
      <c r="J48" s="178"/>
      <c r="K48" s="179"/>
      <c r="L48" s="179"/>
      <c r="M48" s="300"/>
    </row>
    <row r="49" spans="1:13" s="301" customFormat="1" ht="15" customHeight="1">
      <c r="A49" s="154"/>
      <c r="B49" s="180" t="s">
        <v>120</v>
      </c>
      <c r="C49" s="177" t="s">
        <v>17</v>
      </c>
      <c r="D49" s="154">
        <v>1</v>
      </c>
      <c r="E49" s="179">
        <f>E45*D49</f>
        <v>15</v>
      </c>
      <c r="F49" s="177"/>
      <c r="G49" s="179"/>
      <c r="H49" s="243"/>
      <c r="I49" s="189"/>
      <c r="J49" s="178"/>
      <c r="K49" s="179"/>
      <c r="L49" s="179">
        <f>G49+I49+K49</f>
        <v>0</v>
      </c>
      <c r="M49" s="300"/>
    </row>
    <row r="50" spans="1:13" s="301" customFormat="1" ht="13.5">
      <c r="A50" s="154"/>
      <c r="B50" s="181" t="s">
        <v>15</v>
      </c>
      <c r="C50" s="154" t="s">
        <v>0</v>
      </c>
      <c r="D50" s="154">
        <v>0.0937</v>
      </c>
      <c r="E50" s="179">
        <f>E45*D50</f>
        <v>1.4055</v>
      </c>
      <c r="F50" s="177"/>
      <c r="G50" s="179"/>
      <c r="H50" s="177"/>
      <c r="I50" s="189"/>
      <c r="J50" s="178"/>
      <c r="K50" s="179"/>
      <c r="L50" s="179">
        <f>G50+I50+K50</f>
        <v>0</v>
      </c>
      <c r="M50" s="300"/>
    </row>
    <row r="51" spans="1:13" ht="15.75" customHeight="1">
      <c r="A51" s="154">
        <v>8</v>
      </c>
      <c r="B51" s="180" t="s">
        <v>232</v>
      </c>
      <c r="C51" s="154" t="s">
        <v>58</v>
      </c>
      <c r="D51" s="177"/>
      <c r="E51" s="178">
        <v>300</v>
      </c>
      <c r="F51" s="177"/>
      <c r="G51" s="179"/>
      <c r="H51" s="178"/>
      <c r="I51" s="179"/>
      <c r="J51" s="178"/>
      <c r="K51" s="179"/>
      <c r="L51" s="179"/>
      <c r="M51" s="300"/>
    </row>
    <row r="52" spans="1:13" ht="14.25" customHeight="1">
      <c r="A52" s="154"/>
      <c r="B52" s="181" t="s">
        <v>12</v>
      </c>
      <c r="C52" s="154" t="s">
        <v>13</v>
      </c>
      <c r="D52" s="154">
        <v>0.35</v>
      </c>
      <c r="E52" s="179">
        <f>E51*D52</f>
        <v>105</v>
      </c>
      <c r="F52" s="177"/>
      <c r="G52" s="179"/>
      <c r="H52" s="178"/>
      <c r="I52" s="179"/>
      <c r="J52" s="178"/>
      <c r="K52" s="179"/>
      <c r="L52" s="179">
        <f>G52+I52+K52</f>
        <v>0</v>
      </c>
      <c r="M52" s="300"/>
    </row>
    <row r="53" spans="1:13" s="301" customFormat="1" ht="13.5">
      <c r="A53" s="154"/>
      <c r="B53" s="181" t="s">
        <v>37</v>
      </c>
      <c r="C53" s="154" t="s">
        <v>0</v>
      </c>
      <c r="D53" s="177">
        <v>0.0597</v>
      </c>
      <c r="E53" s="179">
        <f>E51*D53</f>
        <v>17.91</v>
      </c>
      <c r="F53" s="177"/>
      <c r="G53" s="179"/>
      <c r="H53" s="178"/>
      <c r="I53" s="179"/>
      <c r="J53" s="178"/>
      <c r="K53" s="179"/>
      <c r="L53" s="179">
        <f>G53+I53+K53</f>
        <v>0</v>
      </c>
      <c r="M53" s="300"/>
    </row>
    <row r="54" spans="1:13" s="301" customFormat="1" ht="13.5">
      <c r="A54" s="154"/>
      <c r="B54" s="181" t="s">
        <v>14</v>
      </c>
      <c r="C54" s="154"/>
      <c r="D54" s="154"/>
      <c r="E54" s="179"/>
      <c r="F54" s="177"/>
      <c r="G54" s="179"/>
      <c r="H54" s="178"/>
      <c r="I54" s="179"/>
      <c r="J54" s="178"/>
      <c r="K54" s="179"/>
      <c r="L54" s="179"/>
      <c r="M54" s="300"/>
    </row>
    <row r="55" spans="1:13" s="301" customFormat="1" ht="14.25" customHeight="1">
      <c r="A55" s="154"/>
      <c r="B55" s="180" t="s">
        <v>232</v>
      </c>
      <c r="C55" s="154" t="s">
        <v>58</v>
      </c>
      <c r="D55" s="154">
        <v>1</v>
      </c>
      <c r="E55" s="243">
        <f>E51*D55</f>
        <v>300</v>
      </c>
      <c r="F55" s="243"/>
      <c r="G55" s="179"/>
      <c r="H55" s="243"/>
      <c r="I55" s="179"/>
      <c r="J55" s="178"/>
      <c r="K55" s="179"/>
      <c r="L55" s="179">
        <f>G55+I55+K55</f>
        <v>0</v>
      </c>
      <c r="M55" s="300"/>
    </row>
    <row r="56" spans="1:13" ht="14.25" customHeight="1">
      <c r="A56" s="154"/>
      <c r="B56" s="181" t="s">
        <v>15</v>
      </c>
      <c r="C56" s="154" t="s">
        <v>0</v>
      </c>
      <c r="D56" s="154">
        <v>0.0673</v>
      </c>
      <c r="E56" s="179">
        <f>E51*D56</f>
        <v>20.19</v>
      </c>
      <c r="F56" s="178"/>
      <c r="G56" s="179"/>
      <c r="H56" s="178"/>
      <c r="I56" s="179"/>
      <c r="J56" s="178"/>
      <c r="K56" s="179"/>
      <c r="L56" s="179">
        <f>G56+I56+K56</f>
        <v>0</v>
      </c>
      <c r="M56" s="300"/>
    </row>
    <row r="57" spans="1:14" s="29" customFormat="1" ht="25.5" customHeight="1">
      <c r="A57" s="154">
        <v>9</v>
      </c>
      <c r="B57" s="180" t="s">
        <v>226</v>
      </c>
      <c r="C57" s="177" t="s">
        <v>38</v>
      </c>
      <c r="D57" s="177"/>
      <c r="E57" s="178">
        <v>1</v>
      </c>
      <c r="F57" s="177"/>
      <c r="G57" s="179"/>
      <c r="H57" s="178"/>
      <c r="I57" s="179"/>
      <c r="J57" s="178"/>
      <c r="K57" s="179"/>
      <c r="L57" s="179"/>
      <c r="M57" s="78"/>
      <c r="N57" s="73"/>
    </row>
    <row r="58" spans="1:14" s="29" customFormat="1" ht="13.5" customHeight="1">
      <c r="A58" s="154"/>
      <c r="B58" s="181" t="s">
        <v>12</v>
      </c>
      <c r="C58" s="154" t="s">
        <v>13</v>
      </c>
      <c r="D58" s="154">
        <v>4</v>
      </c>
      <c r="E58" s="179">
        <f>E57*D58</f>
        <v>4</v>
      </c>
      <c r="F58" s="177"/>
      <c r="G58" s="179"/>
      <c r="H58" s="178"/>
      <c r="I58" s="179"/>
      <c r="J58" s="178"/>
      <c r="K58" s="179"/>
      <c r="L58" s="179">
        <f>G58+I58+K58</f>
        <v>0</v>
      </c>
      <c r="M58" s="78"/>
      <c r="N58" s="73"/>
    </row>
    <row r="59" spans="1:14" s="29" customFormat="1" ht="13.5" customHeight="1">
      <c r="A59" s="154"/>
      <c r="B59" s="181" t="s">
        <v>37</v>
      </c>
      <c r="C59" s="154" t="s">
        <v>0</v>
      </c>
      <c r="D59" s="177">
        <v>7.7</v>
      </c>
      <c r="E59" s="179">
        <f>E57*D59</f>
        <v>7.7</v>
      </c>
      <c r="F59" s="177"/>
      <c r="G59" s="179"/>
      <c r="H59" s="178"/>
      <c r="I59" s="179"/>
      <c r="J59" s="178"/>
      <c r="K59" s="179"/>
      <c r="L59" s="179">
        <f>G59+I59+K59</f>
        <v>0</v>
      </c>
      <c r="M59" s="78"/>
      <c r="N59" s="141"/>
    </row>
    <row r="60" spans="1:14" s="55" customFormat="1" ht="13.5" customHeight="1">
      <c r="A60" s="154"/>
      <c r="B60" s="181" t="s">
        <v>14</v>
      </c>
      <c r="C60" s="154"/>
      <c r="D60" s="154"/>
      <c r="E60" s="179"/>
      <c r="F60" s="177"/>
      <c r="G60" s="179"/>
      <c r="H60" s="178"/>
      <c r="I60" s="179"/>
      <c r="J60" s="178"/>
      <c r="K60" s="179"/>
      <c r="L60" s="179"/>
      <c r="M60" s="78"/>
      <c r="N60" s="54"/>
    </row>
    <row r="61" spans="1:14" s="55" customFormat="1" ht="30" customHeight="1">
      <c r="A61" s="154"/>
      <c r="B61" s="181" t="s">
        <v>15</v>
      </c>
      <c r="C61" s="154" t="s">
        <v>0</v>
      </c>
      <c r="D61" s="154">
        <v>0.05</v>
      </c>
      <c r="E61" s="179">
        <f>E57*D61</f>
        <v>0.05</v>
      </c>
      <c r="F61" s="178"/>
      <c r="G61" s="179"/>
      <c r="H61" s="178"/>
      <c r="I61" s="179"/>
      <c r="J61" s="178"/>
      <c r="K61" s="179"/>
      <c r="L61" s="179">
        <f>G61+I61+K61</f>
        <v>0</v>
      </c>
      <c r="M61" s="78"/>
      <c r="N61" s="54"/>
    </row>
    <row r="62" spans="1:14" ht="14.25" customHeight="1">
      <c r="A62" s="154">
        <v>10</v>
      </c>
      <c r="B62" s="180" t="s">
        <v>238</v>
      </c>
      <c r="C62" s="177" t="s">
        <v>225</v>
      </c>
      <c r="D62" s="177"/>
      <c r="E62" s="178">
        <v>70</v>
      </c>
      <c r="F62" s="177"/>
      <c r="G62" s="179"/>
      <c r="H62" s="178"/>
      <c r="I62" s="179"/>
      <c r="J62" s="178"/>
      <c r="K62" s="179"/>
      <c r="L62" s="179"/>
      <c r="M62" s="78"/>
      <c r="N62" s="54"/>
    </row>
    <row r="63" spans="1:13" ht="16.5" customHeight="1">
      <c r="A63" s="154"/>
      <c r="B63" s="181" t="s">
        <v>12</v>
      </c>
      <c r="C63" s="154" t="s">
        <v>13</v>
      </c>
      <c r="D63" s="154">
        <v>0.35</v>
      </c>
      <c r="E63" s="179">
        <f>E62*D63</f>
        <v>24.5</v>
      </c>
      <c r="F63" s="177"/>
      <c r="G63" s="179"/>
      <c r="H63" s="178"/>
      <c r="I63" s="179"/>
      <c r="J63" s="178"/>
      <c r="K63" s="179"/>
      <c r="L63" s="179">
        <f>G63+I63+K63</f>
        <v>0</v>
      </c>
      <c r="M63" s="78"/>
    </row>
    <row r="64" spans="1:13" ht="15" customHeight="1">
      <c r="A64" s="154"/>
      <c r="B64" s="181" t="s">
        <v>37</v>
      </c>
      <c r="C64" s="154" t="s">
        <v>0</v>
      </c>
      <c r="D64" s="177">
        <v>0.0597</v>
      </c>
      <c r="E64" s="179">
        <f>E62*D64</f>
        <v>4.179</v>
      </c>
      <c r="F64" s="177"/>
      <c r="G64" s="179"/>
      <c r="H64" s="178"/>
      <c r="I64" s="179"/>
      <c r="J64" s="178"/>
      <c r="K64" s="179"/>
      <c r="L64" s="179">
        <f>G64+I64+K64</f>
        <v>0</v>
      </c>
      <c r="M64" s="78"/>
    </row>
    <row r="65" spans="1:13" s="28" customFormat="1" ht="13.5">
      <c r="A65" s="154"/>
      <c r="B65" s="181" t="s">
        <v>14</v>
      </c>
      <c r="C65" s="154"/>
      <c r="D65" s="154"/>
      <c r="E65" s="179"/>
      <c r="F65" s="177"/>
      <c r="G65" s="179"/>
      <c r="H65" s="178"/>
      <c r="I65" s="179"/>
      <c r="J65" s="178"/>
      <c r="K65" s="179"/>
      <c r="L65" s="179"/>
      <c r="M65" s="78"/>
    </row>
    <row r="66" spans="1:13" s="29" customFormat="1" ht="13.5">
      <c r="A66" s="154"/>
      <c r="B66" s="180" t="s">
        <v>233</v>
      </c>
      <c r="C66" s="177" t="s">
        <v>225</v>
      </c>
      <c r="D66" s="154">
        <v>1</v>
      </c>
      <c r="E66" s="243">
        <f>E62*D66</f>
        <v>70</v>
      </c>
      <c r="F66" s="243"/>
      <c r="G66" s="179"/>
      <c r="H66" s="243"/>
      <c r="I66" s="179"/>
      <c r="J66" s="178"/>
      <c r="K66" s="179"/>
      <c r="L66" s="179">
        <f>G66+I66+K66</f>
        <v>0</v>
      </c>
      <c r="M66" s="78"/>
    </row>
    <row r="67" spans="1:13" s="29" customFormat="1" ht="15" customHeight="1">
      <c r="A67" s="154"/>
      <c r="B67" s="181" t="s">
        <v>15</v>
      </c>
      <c r="C67" s="154" t="s">
        <v>0</v>
      </c>
      <c r="D67" s="154">
        <v>0.0673</v>
      </c>
      <c r="E67" s="179">
        <v>4</v>
      </c>
      <c r="F67" s="178"/>
      <c r="G67" s="179"/>
      <c r="H67" s="178"/>
      <c r="I67" s="179"/>
      <c r="J67" s="178"/>
      <c r="K67" s="179"/>
      <c r="L67" s="179">
        <f>G67+I67+K67</f>
        <v>0</v>
      </c>
      <c r="M67" s="78"/>
    </row>
    <row r="68" spans="1:13" s="29" customFormat="1" ht="13.5">
      <c r="A68" s="154">
        <v>11</v>
      </c>
      <c r="B68" s="180" t="s">
        <v>107</v>
      </c>
      <c r="C68" s="177" t="s">
        <v>52</v>
      </c>
      <c r="D68" s="178"/>
      <c r="E68" s="178">
        <v>1</v>
      </c>
      <c r="F68" s="177"/>
      <c r="G68" s="179"/>
      <c r="H68" s="178"/>
      <c r="I68" s="179"/>
      <c r="J68" s="178"/>
      <c r="K68" s="179"/>
      <c r="L68" s="179"/>
      <c r="M68" s="78"/>
    </row>
    <row r="69" spans="1:13" ht="27" customHeight="1">
      <c r="A69" s="154"/>
      <c r="B69" s="181" t="s">
        <v>12</v>
      </c>
      <c r="C69" s="177" t="s">
        <v>52</v>
      </c>
      <c r="D69" s="154">
        <v>1</v>
      </c>
      <c r="E69" s="179">
        <f>E68*D69</f>
        <v>1</v>
      </c>
      <c r="F69" s="177"/>
      <c r="G69" s="179"/>
      <c r="H69" s="178"/>
      <c r="I69" s="179"/>
      <c r="J69" s="178"/>
      <c r="K69" s="179"/>
      <c r="L69" s="179">
        <f>G69+I69+K69</f>
        <v>0</v>
      </c>
      <c r="M69" s="300"/>
    </row>
    <row r="70" spans="1:13" ht="15" customHeight="1">
      <c r="A70" s="154"/>
      <c r="B70" s="181" t="s">
        <v>14</v>
      </c>
      <c r="C70" s="154"/>
      <c r="D70" s="154"/>
      <c r="E70" s="179"/>
      <c r="F70" s="177"/>
      <c r="G70" s="179"/>
      <c r="H70" s="178"/>
      <c r="I70" s="179"/>
      <c r="J70" s="178"/>
      <c r="K70" s="179"/>
      <c r="L70" s="179"/>
      <c r="M70" s="300"/>
    </row>
    <row r="71" spans="1:13" s="28" customFormat="1" ht="13.5">
      <c r="A71" s="154"/>
      <c r="B71" s="180" t="s">
        <v>106</v>
      </c>
      <c r="C71" s="177" t="s">
        <v>52</v>
      </c>
      <c r="D71" s="154">
        <v>1</v>
      </c>
      <c r="E71" s="189">
        <f>E68*D71</f>
        <v>1</v>
      </c>
      <c r="F71" s="177"/>
      <c r="G71" s="179"/>
      <c r="H71" s="178"/>
      <c r="I71" s="179"/>
      <c r="J71" s="178"/>
      <c r="K71" s="179"/>
      <c r="L71" s="179">
        <f>G71+I71+K71</f>
        <v>0</v>
      </c>
      <c r="M71" s="300"/>
    </row>
    <row r="72" spans="1:13" s="301" customFormat="1" ht="27">
      <c r="A72" s="154">
        <v>12</v>
      </c>
      <c r="B72" s="180" t="s">
        <v>476</v>
      </c>
      <c r="C72" s="177" t="s">
        <v>52</v>
      </c>
      <c r="D72" s="154"/>
      <c r="E72" s="189">
        <v>6</v>
      </c>
      <c r="F72" s="177"/>
      <c r="G72" s="179"/>
      <c r="H72" s="178"/>
      <c r="I72" s="179"/>
      <c r="J72" s="178"/>
      <c r="K72" s="179"/>
      <c r="L72" s="179">
        <f>G72+I72+K72</f>
        <v>0</v>
      </c>
      <c r="M72" s="300"/>
    </row>
    <row r="73" spans="1:13" s="301" customFormat="1" ht="13.5">
      <c r="A73" s="154">
        <v>13</v>
      </c>
      <c r="B73" s="180" t="s">
        <v>121</v>
      </c>
      <c r="C73" s="177" t="s">
        <v>38</v>
      </c>
      <c r="D73" s="177"/>
      <c r="E73" s="189">
        <v>1</v>
      </c>
      <c r="F73" s="177"/>
      <c r="G73" s="179"/>
      <c r="H73" s="178"/>
      <c r="I73" s="179"/>
      <c r="J73" s="178"/>
      <c r="K73" s="179"/>
      <c r="L73" s="179">
        <f>I73+G73+K73</f>
        <v>0</v>
      </c>
      <c r="M73" s="300"/>
    </row>
    <row r="74" spans="1:13" ht="14.25" customHeight="1">
      <c r="A74" s="154">
        <v>14</v>
      </c>
      <c r="B74" s="181" t="s">
        <v>234</v>
      </c>
      <c r="C74" s="154" t="s">
        <v>225</v>
      </c>
      <c r="D74" s="154"/>
      <c r="E74" s="243">
        <v>250</v>
      </c>
      <c r="F74" s="177"/>
      <c r="G74" s="179"/>
      <c r="H74" s="178"/>
      <c r="I74" s="179"/>
      <c r="J74" s="178"/>
      <c r="K74" s="179"/>
      <c r="L74" s="179"/>
      <c r="M74" s="300"/>
    </row>
    <row r="75" spans="1:13" ht="14.25" customHeight="1">
      <c r="A75" s="154"/>
      <c r="B75" s="181" t="s">
        <v>12</v>
      </c>
      <c r="C75" s="154" t="s">
        <v>13</v>
      </c>
      <c r="D75" s="154">
        <v>0.28</v>
      </c>
      <c r="E75" s="179">
        <v>0.32</v>
      </c>
      <c r="F75" s="177"/>
      <c r="G75" s="179"/>
      <c r="H75" s="178"/>
      <c r="I75" s="179"/>
      <c r="J75" s="178"/>
      <c r="K75" s="179"/>
      <c r="L75" s="179">
        <f>G75+I75+K75</f>
        <v>0</v>
      </c>
      <c r="M75" s="300"/>
    </row>
    <row r="76" spans="1:13" s="28" customFormat="1" ht="13.5">
      <c r="A76" s="154"/>
      <c r="B76" s="181" t="s">
        <v>37</v>
      </c>
      <c r="C76" s="154" t="s">
        <v>0</v>
      </c>
      <c r="D76" s="177">
        <v>0.049</v>
      </c>
      <c r="E76" s="179">
        <f>E74*D76</f>
        <v>12.25</v>
      </c>
      <c r="F76" s="177"/>
      <c r="G76" s="179"/>
      <c r="H76" s="178"/>
      <c r="I76" s="179"/>
      <c r="J76" s="178"/>
      <c r="K76" s="179"/>
      <c r="L76" s="179">
        <f>G76+I76+K76</f>
        <v>0</v>
      </c>
      <c r="M76" s="300"/>
    </row>
    <row r="77" spans="1:13" s="301" customFormat="1" ht="13.5">
      <c r="A77" s="154"/>
      <c r="B77" s="181" t="s">
        <v>14</v>
      </c>
      <c r="C77" s="154"/>
      <c r="D77" s="154"/>
      <c r="E77" s="179"/>
      <c r="F77" s="177"/>
      <c r="G77" s="179"/>
      <c r="H77" s="178"/>
      <c r="I77" s="179"/>
      <c r="J77" s="178"/>
      <c r="K77" s="179"/>
      <c r="L77" s="179"/>
      <c r="M77" s="300"/>
    </row>
    <row r="78" spans="1:13" s="301" customFormat="1" ht="15" customHeight="1">
      <c r="A78" s="154"/>
      <c r="B78" s="181" t="s">
        <v>227</v>
      </c>
      <c r="C78" s="177" t="s">
        <v>225</v>
      </c>
      <c r="D78" s="154">
        <v>1</v>
      </c>
      <c r="E78" s="243">
        <f>E74*D78</f>
        <v>250</v>
      </c>
      <c r="F78" s="295"/>
      <c r="G78" s="179"/>
      <c r="H78" s="178"/>
      <c r="I78" s="179"/>
      <c r="J78" s="178"/>
      <c r="K78" s="179"/>
      <c r="L78" s="179">
        <f>G78+I78+K78</f>
        <v>0</v>
      </c>
      <c r="M78" s="300"/>
    </row>
    <row r="79" spans="1:13" s="301" customFormat="1" ht="13.5">
      <c r="A79" s="154"/>
      <c r="B79" s="181" t="s">
        <v>15</v>
      </c>
      <c r="C79" s="154" t="s">
        <v>0</v>
      </c>
      <c r="D79" s="154">
        <v>0.107</v>
      </c>
      <c r="E79" s="243">
        <f>E74*D79</f>
        <v>26.75</v>
      </c>
      <c r="F79" s="177"/>
      <c r="G79" s="179"/>
      <c r="H79" s="178"/>
      <c r="I79" s="179"/>
      <c r="J79" s="178"/>
      <c r="K79" s="179"/>
      <c r="L79" s="179">
        <f>G79+I79+K79</f>
        <v>0</v>
      </c>
      <c r="M79" s="300"/>
    </row>
    <row r="80" spans="1:13" ht="13.5" customHeight="1">
      <c r="A80" s="154">
        <v>15</v>
      </c>
      <c r="B80" s="180" t="s">
        <v>235</v>
      </c>
      <c r="C80" s="154" t="s">
        <v>58</v>
      </c>
      <c r="D80" s="177"/>
      <c r="E80" s="178">
        <v>60</v>
      </c>
      <c r="F80" s="177"/>
      <c r="G80" s="179"/>
      <c r="H80" s="178"/>
      <c r="I80" s="179"/>
      <c r="J80" s="178"/>
      <c r="K80" s="179"/>
      <c r="L80" s="179"/>
      <c r="M80" s="300"/>
    </row>
    <row r="81" spans="1:13" ht="13.5" customHeight="1">
      <c r="A81" s="154"/>
      <c r="B81" s="181" t="s">
        <v>12</v>
      </c>
      <c r="C81" s="154" t="s">
        <v>13</v>
      </c>
      <c r="D81" s="154">
        <v>0.44</v>
      </c>
      <c r="E81" s="179">
        <f>E80*D81</f>
        <v>26.4</v>
      </c>
      <c r="F81" s="177"/>
      <c r="G81" s="179"/>
      <c r="H81" s="178"/>
      <c r="I81" s="179"/>
      <c r="J81" s="178"/>
      <c r="K81" s="179"/>
      <c r="L81" s="179">
        <f>G81+I81+K81</f>
        <v>0</v>
      </c>
      <c r="M81" s="300"/>
    </row>
    <row r="82" spans="1:13" s="28" customFormat="1" ht="16.5" customHeight="1">
      <c r="A82" s="154"/>
      <c r="B82" s="181" t="s">
        <v>37</v>
      </c>
      <c r="C82" s="154" t="s">
        <v>0</v>
      </c>
      <c r="D82" s="177">
        <v>0.027</v>
      </c>
      <c r="E82" s="179">
        <f>E80*D82</f>
        <v>1.6199999999999999</v>
      </c>
      <c r="F82" s="177"/>
      <c r="G82" s="179"/>
      <c r="H82" s="178"/>
      <c r="I82" s="179"/>
      <c r="J82" s="178"/>
      <c r="K82" s="179"/>
      <c r="L82" s="179">
        <f>G82+I82+K82</f>
        <v>0</v>
      </c>
      <c r="M82" s="300"/>
    </row>
    <row r="83" spans="1:13" s="301" customFormat="1" ht="13.5" customHeight="1">
      <c r="A83" s="154"/>
      <c r="B83" s="181" t="s">
        <v>14</v>
      </c>
      <c r="C83" s="154"/>
      <c r="D83" s="154"/>
      <c r="E83" s="179"/>
      <c r="F83" s="177"/>
      <c r="G83" s="179"/>
      <c r="H83" s="178"/>
      <c r="I83" s="179"/>
      <c r="J83" s="178"/>
      <c r="K83" s="179"/>
      <c r="L83" s="179"/>
      <c r="M83" s="300"/>
    </row>
    <row r="84" spans="1:13" s="301" customFormat="1" ht="16.5" customHeight="1">
      <c r="A84" s="154"/>
      <c r="B84" s="180" t="s">
        <v>235</v>
      </c>
      <c r="C84" s="154" t="s">
        <v>58</v>
      </c>
      <c r="D84" s="154">
        <v>1</v>
      </c>
      <c r="E84" s="243">
        <f>E80*D84</f>
        <v>60</v>
      </c>
      <c r="F84" s="243"/>
      <c r="G84" s="179"/>
      <c r="H84" s="178"/>
      <c r="I84" s="179"/>
      <c r="J84" s="178"/>
      <c r="K84" s="179"/>
      <c r="L84" s="179">
        <f>G84+I84+K84</f>
        <v>0</v>
      </c>
      <c r="M84" s="300"/>
    </row>
    <row r="85" spans="1:13" s="301" customFormat="1" ht="15" customHeight="1">
      <c r="A85" s="154"/>
      <c r="B85" s="181" t="s">
        <v>15</v>
      </c>
      <c r="C85" s="154" t="s">
        <v>0</v>
      </c>
      <c r="D85" s="154">
        <v>0.055</v>
      </c>
      <c r="E85" s="179">
        <f>E80*D85</f>
        <v>3.3</v>
      </c>
      <c r="F85" s="178"/>
      <c r="G85" s="179"/>
      <c r="H85" s="178"/>
      <c r="I85" s="179"/>
      <c r="J85" s="178"/>
      <c r="K85" s="179"/>
      <c r="L85" s="179">
        <f>G85+I85+K85</f>
        <v>0</v>
      </c>
      <c r="M85" s="300"/>
    </row>
    <row r="86" spans="1:13" ht="15.75" customHeight="1">
      <c r="A86" s="154">
        <v>16</v>
      </c>
      <c r="B86" s="181" t="s">
        <v>236</v>
      </c>
      <c r="C86" s="154" t="s">
        <v>38</v>
      </c>
      <c r="D86" s="154"/>
      <c r="E86" s="179">
        <v>30</v>
      </c>
      <c r="F86" s="178"/>
      <c r="G86" s="179"/>
      <c r="H86" s="178"/>
      <c r="I86" s="179"/>
      <c r="J86" s="178"/>
      <c r="K86" s="179"/>
      <c r="L86" s="179">
        <f>G86+I86+K86</f>
        <v>0</v>
      </c>
      <c r="M86" s="300"/>
    </row>
    <row r="87" spans="1:13" ht="15" customHeight="1">
      <c r="A87" s="154"/>
      <c r="B87" s="181" t="s">
        <v>24</v>
      </c>
      <c r="C87" s="154"/>
      <c r="D87" s="154"/>
      <c r="E87" s="179"/>
      <c r="F87" s="189"/>
      <c r="G87" s="189">
        <f>SUM(G8:G86)</f>
        <v>0</v>
      </c>
      <c r="H87" s="177"/>
      <c r="I87" s="189">
        <f>SUM(I8:I86)</f>
        <v>0</v>
      </c>
      <c r="J87" s="189"/>
      <c r="K87" s="189">
        <f>SUM(K8:K86)</f>
        <v>0</v>
      </c>
      <c r="L87" s="193">
        <f>SUM(L8:L86)</f>
        <v>0</v>
      </c>
      <c r="M87" s="300"/>
    </row>
    <row r="88" spans="1:13" s="28" customFormat="1" ht="14.25">
      <c r="A88" s="154"/>
      <c r="B88" s="181" t="s">
        <v>599</v>
      </c>
      <c r="C88" s="154"/>
      <c r="D88" s="255"/>
      <c r="E88" s="179"/>
      <c r="F88" s="189"/>
      <c r="G88" s="189"/>
      <c r="H88" s="189"/>
      <c r="I88" s="189">
        <f>L88</f>
        <v>0</v>
      </c>
      <c r="J88" s="189"/>
      <c r="K88" s="189"/>
      <c r="L88" s="193">
        <f>I87*D88</f>
        <v>0</v>
      </c>
      <c r="M88" s="300"/>
    </row>
    <row r="89" spans="1:13" s="301" customFormat="1" ht="14.25">
      <c r="A89" s="154"/>
      <c r="B89" s="181" t="s">
        <v>24</v>
      </c>
      <c r="C89" s="154"/>
      <c r="D89" s="154"/>
      <c r="E89" s="179"/>
      <c r="F89" s="189"/>
      <c r="G89" s="189">
        <f>G88+G87</f>
        <v>0</v>
      </c>
      <c r="H89" s="189"/>
      <c r="I89" s="189">
        <f>I88+I87</f>
        <v>0</v>
      </c>
      <c r="J89" s="189"/>
      <c r="K89" s="189">
        <f>K88+K87</f>
        <v>0</v>
      </c>
      <c r="L89" s="193">
        <f>L88+L87</f>
        <v>0</v>
      </c>
      <c r="M89" s="300"/>
    </row>
    <row r="90" spans="1:13" s="301" customFormat="1" ht="15" customHeight="1">
      <c r="A90" s="154">
        <v>17</v>
      </c>
      <c r="B90" s="181" t="s">
        <v>600</v>
      </c>
      <c r="C90" s="177"/>
      <c r="D90" s="296"/>
      <c r="E90" s="238"/>
      <c r="F90" s="189"/>
      <c r="G90" s="189">
        <f>G89*D90</f>
        <v>0</v>
      </c>
      <c r="H90" s="189"/>
      <c r="I90" s="189">
        <f>I89*D90</f>
        <v>0</v>
      </c>
      <c r="J90" s="189"/>
      <c r="K90" s="189">
        <f>K89*D90</f>
        <v>0</v>
      </c>
      <c r="L90" s="193">
        <f>L89*D90</f>
        <v>0</v>
      </c>
      <c r="M90" s="300"/>
    </row>
    <row r="91" spans="1:13" s="301" customFormat="1" ht="14.25">
      <c r="A91" s="154">
        <v>18</v>
      </c>
      <c r="B91" s="180" t="s">
        <v>6</v>
      </c>
      <c r="C91" s="177"/>
      <c r="D91" s="235"/>
      <c r="E91" s="238"/>
      <c r="F91" s="189"/>
      <c r="G91" s="189">
        <f>G89+G90</f>
        <v>0</v>
      </c>
      <c r="H91" s="189"/>
      <c r="I91" s="189">
        <f>I89+I90</f>
        <v>0</v>
      </c>
      <c r="J91" s="189"/>
      <c r="K91" s="189">
        <f>K89+K90</f>
        <v>0</v>
      </c>
      <c r="L91" s="193">
        <f>L89+L90</f>
        <v>0</v>
      </c>
      <c r="M91" s="300"/>
    </row>
    <row r="92" spans="1:13" ht="14.25" customHeight="1">
      <c r="A92" s="25"/>
      <c r="B92" s="98"/>
      <c r="C92" s="35"/>
      <c r="D92" s="304"/>
      <c r="E92" s="35"/>
      <c r="F92" s="36"/>
      <c r="G92" s="36"/>
      <c r="H92" s="36"/>
      <c r="I92" s="36"/>
      <c r="J92" s="36"/>
      <c r="K92" s="36"/>
      <c r="L92" s="36"/>
      <c r="M92" s="300"/>
    </row>
    <row r="93" spans="1:13" ht="15" customHeight="1">
      <c r="A93" s="25"/>
      <c r="B93" s="98"/>
      <c r="C93" s="35"/>
      <c r="D93" s="304"/>
      <c r="E93" s="35"/>
      <c r="F93" s="36"/>
      <c r="G93" s="36"/>
      <c r="H93" s="36"/>
      <c r="I93" s="36"/>
      <c r="J93" s="36"/>
      <c r="K93" s="36"/>
      <c r="L93" s="36"/>
      <c r="M93" s="300"/>
    </row>
    <row r="94" spans="1:13" s="28" customFormat="1" ht="13.5">
      <c r="A94" s="25"/>
      <c r="B94" s="98"/>
      <c r="C94" s="35"/>
      <c r="D94" s="304"/>
      <c r="E94" s="35"/>
      <c r="F94" s="36"/>
      <c r="G94" s="36"/>
      <c r="H94" s="36"/>
      <c r="I94" s="36"/>
      <c r="J94" s="36"/>
      <c r="K94" s="36"/>
      <c r="L94" s="36"/>
      <c r="M94" s="300"/>
    </row>
    <row r="95" spans="1:13" s="301" customFormat="1" ht="16.5">
      <c r="A95" s="25"/>
      <c r="B95" s="37"/>
      <c r="C95" s="35"/>
      <c r="D95" s="38"/>
      <c r="E95" s="35"/>
      <c r="F95" s="34"/>
      <c r="G95" s="38"/>
      <c r="H95" s="35"/>
      <c r="I95" s="35"/>
      <c r="J95" s="34"/>
      <c r="K95" s="38"/>
      <c r="L95" s="34"/>
      <c r="M95" s="300"/>
    </row>
    <row r="96" spans="1:13" s="301" customFormat="1" ht="14.25">
      <c r="A96" s="25"/>
      <c r="B96" s="336" t="s">
        <v>615</v>
      </c>
      <c r="C96" s="336"/>
      <c r="D96" s="336"/>
      <c r="E96" s="35"/>
      <c r="F96" s="34"/>
      <c r="G96" s="38"/>
      <c r="H96" s="35"/>
      <c r="I96" s="35"/>
      <c r="J96" s="34"/>
      <c r="K96" s="38"/>
      <c r="L96" s="34"/>
      <c r="M96" s="300"/>
    </row>
    <row r="97" spans="1:13" ht="16.5" customHeight="1">
      <c r="A97" s="25"/>
      <c r="B97" s="37"/>
      <c r="C97" s="35"/>
      <c r="D97" s="38"/>
      <c r="E97" s="35"/>
      <c r="F97" s="34"/>
      <c r="G97" s="38"/>
      <c r="H97" s="35"/>
      <c r="I97" s="35"/>
      <c r="J97" s="34"/>
      <c r="K97" s="38"/>
      <c r="L97" s="34"/>
      <c r="M97" s="78"/>
    </row>
    <row r="98" spans="1:13" ht="14.25" customHeight="1">
      <c r="A98" s="25"/>
      <c r="B98" s="37"/>
      <c r="C98" s="35"/>
      <c r="D98" s="38"/>
      <c r="E98" s="35"/>
      <c r="F98" s="34"/>
      <c r="G98" s="38"/>
      <c r="H98" s="35"/>
      <c r="I98" s="35"/>
      <c r="J98" s="34"/>
      <c r="K98" s="38"/>
      <c r="L98" s="34"/>
      <c r="M98" s="78"/>
    </row>
    <row r="99" spans="1:13" s="29" customFormat="1" ht="13.5">
      <c r="A99" s="25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78"/>
    </row>
    <row r="100" spans="1:13" s="29" customFormat="1" ht="13.5">
      <c r="A100" s="25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78"/>
    </row>
    <row r="101" spans="1:13" s="29" customFormat="1" ht="27.75" customHeight="1">
      <c r="A101" s="25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78"/>
    </row>
    <row r="102" spans="1:13" s="29" customFormat="1" ht="13.5" customHeight="1">
      <c r="A102" s="25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78"/>
    </row>
    <row r="103" spans="1:13" s="301" customFormat="1" ht="17.25" customHeight="1">
      <c r="A103" s="25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300"/>
    </row>
    <row r="104" spans="1:13" ht="15" customHeight="1">
      <c r="A104" s="25"/>
      <c r="M104" s="300"/>
    </row>
    <row r="105" spans="1:13" s="28" customFormat="1" ht="12.75" customHeight="1">
      <c r="A105" s="25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300"/>
    </row>
    <row r="106" spans="1:13" s="301" customFormat="1" ht="14.25" customHeight="1">
      <c r="A106" s="25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300"/>
    </row>
    <row r="107" spans="1:13" s="301" customFormat="1" ht="14.25" customHeight="1">
      <c r="A107" s="25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300"/>
    </row>
    <row r="108" spans="1:13" s="301" customFormat="1" ht="15" customHeight="1">
      <c r="A108" s="25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300"/>
    </row>
    <row r="109" spans="1:13" ht="15.75" customHeight="1">
      <c r="A109" s="25"/>
      <c r="M109" s="300"/>
    </row>
    <row r="110" spans="1:13" ht="15.75" customHeight="1">
      <c r="A110" s="25"/>
      <c r="M110" s="300"/>
    </row>
    <row r="111" spans="1:13" s="28" customFormat="1" ht="17.25" customHeight="1">
      <c r="A111" s="25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300"/>
    </row>
    <row r="112" spans="1:13" s="301" customFormat="1" ht="13.5" customHeight="1">
      <c r="A112" s="305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300"/>
    </row>
    <row r="113" spans="1:13" s="301" customFormat="1" ht="13.5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300"/>
    </row>
    <row r="114" spans="1:13" s="301" customFormat="1" ht="13.5" customHeight="1">
      <c r="A114" s="305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300"/>
    </row>
    <row r="115" spans="1:13" s="301" customFormat="1" ht="12.75">
      <c r="A115" s="305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300"/>
    </row>
    <row r="116" spans="1:13" ht="15" customHeight="1">
      <c r="A116" s="305"/>
      <c r="M116" s="303"/>
    </row>
    <row r="117" ht="15" customHeight="1">
      <c r="M117" s="300"/>
    </row>
    <row r="118" ht="15.75" customHeight="1">
      <c r="M118" s="300"/>
    </row>
    <row r="119" spans="1:13" s="19" customFormat="1" ht="13.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18"/>
    </row>
    <row r="120" spans="1:13" s="19" customFormat="1" ht="13.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110"/>
    </row>
    <row r="124" spans="13:14" ht="13.5">
      <c r="M124" s="34"/>
      <c r="N124" s="300"/>
    </row>
    <row r="125" ht="17.25" customHeight="1"/>
    <row r="126" spans="13:14" ht="13.5">
      <c r="M126" s="34"/>
      <c r="N126" s="300"/>
    </row>
    <row r="127" spans="13:14" ht="13.5">
      <c r="M127" s="34"/>
      <c r="N127" s="300"/>
    </row>
    <row r="128" spans="13:14" ht="13.5">
      <c r="M128" s="34"/>
      <c r="N128" s="300"/>
    </row>
  </sheetData>
  <sheetProtection/>
  <mergeCells count="13">
    <mergeCell ref="L5:L6"/>
    <mergeCell ref="H5:I5"/>
    <mergeCell ref="A5:A6"/>
    <mergeCell ref="B96:D96"/>
    <mergeCell ref="A3:L3"/>
    <mergeCell ref="B4:L4"/>
    <mergeCell ref="A1:L1"/>
    <mergeCell ref="A2:L2"/>
    <mergeCell ref="B5:B6"/>
    <mergeCell ref="C5:C6"/>
    <mergeCell ref="D5:E5"/>
    <mergeCell ref="F5:G5"/>
    <mergeCell ref="J5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22">
      <selection activeCell="A1" sqref="A1:L58"/>
    </sheetView>
  </sheetViews>
  <sheetFormatPr defaultColWidth="9.00390625" defaultRowHeight="12.75"/>
  <cols>
    <col min="1" max="1" width="3.00390625" style="59" customWidth="1"/>
    <col min="2" max="2" width="35.75390625" style="59" customWidth="1"/>
    <col min="3" max="3" width="7.00390625" style="59" customWidth="1"/>
    <col min="4" max="4" width="8.00390625" style="59" customWidth="1"/>
    <col min="5" max="5" width="8.375" style="59" customWidth="1"/>
    <col min="6" max="6" width="7.375" style="59" customWidth="1"/>
    <col min="7" max="7" width="8.00390625" style="59" customWidth="1"/>
    <col min="8" max="8" width="6.75390625" style="59" customWidth="1"/>
    <col min="9" max="9" width="8.00390625" style="59" customWidth="1"/>
    <col min="10" max="10" width="7.625" style="59" customWidth="1"/>
    <col min="11" max="11" width="8.25390625" style="59" customWidth="1"/>
    <col min="12" max="12" width="7.00390625" style="59" customWidth="1"/>
    <col min="13" max="13" width="7.625" style="59" customWidth="1"/>
    <col min="14" max="14" width="8.625" style="59" customWidth="1"/>
    <col min="15" max="15" width="9.875" style="59" bestFit="1" customWidth="1"/>
    <col min="16" max="16384" width="9.125" style="59" customWidth="1"/>
  </cols>
  <sheetData>
    <row r="1" spans="1:12" s="10" customFormat="1" ht="33" customHeight="1">
      <c r="A1" s="341" t="s">
        <v>531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s="10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s="58" customFormat="1" ht="16.5" customHeight="1">
      <c r="A3" s="341" t="s">
        <v>546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N3" s="140"/>
    </row>
    <row r="4" spans="1:14" s="58" customFormat="1" ht="5.25" customHeight="1">
      <c r="A4" s="3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s="58" customFormat="1" ht="16.5" customHeight="1">
      <c r="A5" s="341" t="s">
        <v>520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109"/>
      <c r="N5" s="109"/>
    </row>
    <row r="6" spans="1:13" ht="8.25" customHeight="1">
      <c r="A6" s="30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1"/>
    </row>
    <row r="7" spans="1:12" ht="44.25" customHeight="1">
      <c r="A7" s="372" t="s">
        <v>55</v>
      </c>
      <c r="B7" s="353" t="s">
        <v>66</v>
      </c>
      <c r="C7" s="373" t="s">
        <v>1</v>
      </c>
      <c r="D7" s="375" t="s">
        <v>2</v>
      </c>
      <c r="E7" s="376"/>
      <c r="F7" s="374" t="s">
        <v>3</v>
      </c>
      <c r="G7" s="374"/>
      <c r="H7" s="369" t="s">
        <v>4</v>
      </c>
      <c r="I7" s="369"/>
      <c r="J7" s="369" t="s">
        <v>5</v>
      </c>
      <c r="K7" s="369"/>
      <c r="L7" s="374" t="s">
        <v>6</v>
      </c>
    </row>
    <row r="8" spans="1:12" ht="57" customHeight="1">
      <c r="A8" s="372"/>
      <c r="B8" s="354"/>
      <c r="C8" s="373"/>
      <c r="D8" s="45" t="s">
        <v>7</v>
      </c>
      <c r="E8" s="45" t="s">
        <v>8</v>
      </c>
      <c r="F8" s="48" t="s">
        <v>9</v>
      </c>
      <c r="G8" s="46" t="s">
        <v>6</v>
      </c>
      <c r="H8" s="47" t="s">
        <v>9</v>
      </c>
      <c r="I8" s="46" t="s">
        <v>6</v>
      </c>
      <c r="J8" s="47" t="s">
        <v>9</v>
      </c>
      <c r="K8" s="46" t="s">
        <v>6</v>
      </c>
      <c r="L8" s="374"/>
    </row>
    <row r="9" spans="1:12" s="53" customFormat="1" ht="15">
      <c r="A9" s="49" t="s">
        <v>10</v>
      </c>
      <c r="B9" s="49">
        <v>3</v>
      </c>
      <c r="C9" s="49">
        <v>4</v>
      </c>
      <c r="D9" s="49">
        <v>5</v>
      </c>
      <c r="E9" s="50">
        <v>6</v>
      </c>
      <c r="F9" s="51" t="s">
        <v>11</v>
      </c>
      <c r="G9" s="52">
        <v>8</v>
      </c>
      <c r="H9" s="50">
        <v>9</v>
      </c>
      <c r="I9" s="52">
        <v>10</v>
      </c>
      <c r="J9" s="50">
        <v>11</v>
      </c>
      <c r="K9" s="52">
        <v>12</v>
      </c>
      <c r="L9" s="52">
        <v>13</v>
      </c>
    </row>
    <row r="10" spans="1:13" ht="18" customHeight="1">
      <c r="A10" s="154">
        <v>1</v>
      </c>
      <c r="B10" s="180" t="s">
        <v>510</v>
      </c>
      <c r="C10" s="177" t="s">
        <v>17</v>
      </c>
      <c r="D10" s="177"/>
      <c r="E10" s="178">
        <v>1</v>
      </c>
      <c r="F10" s="178"/>
      <c r="G10" s="179"/>
      <c r="H10" s="177"/>
      <c r="I10" s="179"/>
      <c r="J10" s="178"/>
      <c r="K10" s="179"/>
      <c r="L10" s="179"/>
      <c r="M10" s="78"/>
    </row>
    <row r="11" spans="1:13" ht="14.25" customHeight="1">
      <c r="A11" s="154"/>
      <c r="B11" s="181" t="s">
        <v>12</v>
      </c>
      <c r="C11" s="154" t="s">
        <v>13</v>
      </c>
      <c r="D11" s="154">
        <v>26</v>
      </c>
      <c r="E11" s="179">
        <f>E10*D11</f>
        <v>26</v>
      </c>
      <c r="F11" s="177"/>
      <c r="G11" s="179"/>
      <c r="H11" s="178"/>
      <c r="I11" s="179"/>
      <c r="J11" s="178"/>
      <c r="K11" s="179"/>
      <c r="L11" s="179">
        <f>G11+I11+K11</f>
        <v>0</v>
      </c>
      <c r="M11" s="78"/>
    </row>
    <row r="12" spans="1:13" s="29" customFormat="1" ht="13.5">
      <c r="A12" s="154"/>
      <c r="B12" s="181" t="s">
        <v>14</v>
      </c>
      <c r="C12" s="154"/>
      <c r="D12" s="154"/>
      <c r="E12" s="179"/>
      <c r="F12" s="178"/>
      <c r="G12" s="179"/>
      <c r="H12" s="177"/>
      <c r="I12" s="179"/>
      <c r="J12" s="178"/>
      <c r="K12" s="179"/>
      <c r="L12" s="179"/>
      <c r="M12" s="78"/>
    </row>
    <row r="13" spans="1:13" s="29" customFormat="1" ht="16.5" customHeight="1">
      <c r="A13" s="154"/>
      <c r="B13" s="180" t="s">
        <v>510</v>
      </c>
      <c r="C13" s="177" t="s">
        <v>17</v>
      </c>
      <c r="D13" s="154">
        <v>1</v>
      </c>
      <c r="E13" s="189">
        <f>E10*D13</f>
        <v>1</v>
      </c>
      <c r="F13" s="243"/>
      <c r="G13" s="179"/>
      <c r="H13" s="177"/>
      <c r="I13" s="243"/>
      <c r="J13" s="178"/>
      <c r="K13" s="179"/>
      <c r="L13" s="179">
        <f>G13+I13+K13</f>
        <v>0</v>
      </c>
      <c r="M13" s="78"/>
    </row>
    <row r="14" spans="1:13" s="29" customFormat="1" ht="13.5">
      <c r="A14" s="154"/>
      <c r="B14" s="181" t="s">
        <v>15</v>
      </c>
      <c r="C14" s="154" t="s">
        <v>0</v>
      </c>
      <c r="D14" s="154">
        <v>2.5</v>
      </c>
      <c r="E14" s="189">
        <f>E10*D14</f>
        <v>2.5</v>
      </c>
      <c r="F14" s="178"/>
      <c r="G14" s="179"/>
      <c r="H14" s="177"/>
      <c r="I14" s="243"/>
      <c r="J14" s="178"/>
      <c r="K14" s="179"/>
      <c r="L14" s="179">
        <f>G14+I14+K14</f>
        <v>0</v>
      </c>
      <c r="M14" s="78"/>
    </row>
    <row r="15" spans="1:13" ht="16.5" customHeight="1">
      <c r="A15" s="154">
        <v>2</v>
      </c>
      <c r="B15" s="180" t="s">
        <v>511</v>
      </c>
      <c r="C15" s="177" t="s">
        <v>17</v>
      </c>
      <c r="D15" s="177"/>
      <c r="E15" s="235">
        <v>24</v>
      </c>
      <c r="F15" s="178"/>
      <c r="G15" s="179"/>
      <c r="H15" s="177"/>
      <c r="I15" s="179"/>
      <c r="J15" s="178"/>
      <c r="K15" s="179"/>
      <c r="L15" s="179"/>
      <c r="M15" s="78"/>
    </row>
    <row r="16" spans="1:13" ht="14.25" customHeight="1">
      <c r="A16" s="154"/>
      <c r="B16" s="181" t="s">
        <v>12</v>
      </c>
      <c r="C16" s="154" t="s">
        <v>13</v>
      </c>
      <c r="D16" s="154">
        <v>2</v>
      </c>
      <c r="E16" s="179">
        <f>E15*D16</f>
        <v>48</v>
      </c>
      <c r="F16" s="177"/>
      <c r="G16" s="179"/>
      <c r="H16" s="178"/>
      <c r="I16" s="179"/>
      <c r="J16" s="178"/>
      <c r="K16" s="179"/>
      <c r="L16" s="179">
        <f>G16+I16+K16</f>
        <v>0</v>
      </c>
      <c r="M16" s="78"/>
    </row>
    <row r="17" spans="1:13" s="29" customFormat="1" ht="13.5" customHeight="1">
      <c r="A17" s="154"/>
      <c r="B17" s="181" t="s">
        <v>512</v>
      </c>
      <c r="C17" s="154"/>
      <c r="D17" s="154"/>
      <c r="E17" s="179"/>
      <c r="F17" s="178"/>
      <c r="G17" s="179"/>
      <c r="H17" s="177"/>
      <c r="I17" s="179"/>
      <c r="J17" s="178"/>
      <c r="K17" s="179"/>
      <c r="L17" s="179"/>
      <c r="M17" s="78"/>
    </row>
    <row r="18" spans="1:13" s="29" customFormat="1" ht="15" customHeight="1">
      <c r="A18" s="154"/>
      <c r="B18" s="180" t="s">
        <v>511</v>
      </c>
      <c r="C18" s="177" t="s">
        <v>17</v>
      </c>
      <c r="D18" s="154">
        <v>1</v>
      </c>
      <c r="E18" s="179">
        <f>E15*D18</f>
        <v>24</v>
      </c>
      <c r="F18" s="243"/>
      <c r="G18" s="179"/>
      <c r="H18" s="177"/>
      <c r="I18" s="179"/>
      <c r="J18" s="178"/>
      <c r="K18" s="179"/>
      <c r="L18" s="179">
        <f>G18+I18+K18</f>
        <v>0</v>
      </c>
      <c r="M18" s="78"/>
    </row>
    <row r="19" spans="1:13" s="29" customFormat="1" ht="16.5" customHeight="1">
      <c r="A19" s="154"/>
      <c r="B19" s="181" t="s">
        <v>15</v>
      </c>
      <c r="C19" s="154" t="s">
        <v>0</v>
      </c>
      <c r="D19" s="154">
        <v>0.28</v>
      </c>
      <c r="E19" s="179">
        <f>E15*D19</f>
        <v>6.720000000000001</v>
      </c>
      <c r="F19" s="178"/>
      <c r="G19" s="179"/>
      <c r="H19" s="177"/>
      <c r="I19" s="179"/>
      <c r="J19" s="178"/>
      <c r="K19" s="179"/>
      <c r="L19" s="179">
        <f>G19+I19+K19</f>
        <v>0</v>
      </c>
      <c r="M19" s="78"/>
    </row>
    <row r="20" spans="1:13" ht="16.5" customHeight="1">
      <c r="A20" s="154">
        <v>3</v>
      </c>
      <c r="B20" s="180" t="s">
        <v>513</v>
      </c>
      <c r="C20" s="177" t="s">
        <v>17</v>
      </c>
      <c r="D20" s="177"/>
      <c r="E20" s="235">
        <v>2</v>
      </c>
      <c r="F20" s="178"/>
      <c r="G20" s="179"/>
      <c r="H20" s="177"/>
      <c r="I20" s="179"/>
      <c r="J20" s="178"/>
      <c r="K20" s="179"/>
      <c r="L20" s="179"/>
      <c r="M20" s="78"/>
    </row>
    <row r="21" spans="1:13" ht="14.25" customHeight="1">
      <c r="A21" s="154"/>
      <c r="B21" s="181" t="s">
        <v>12</v>
      </c>
      <c r="C21" s="154" t="s">
        <v>13</v>
      </c>
      <c r="D21" s="154">
        <v>2</v>
      </c>
      <c r="E21" s="179">
        <f>E20*D21</f>
        <v>4</v>
      </c>
      <c r="F21" s="177"/>
      <c r="G21" s="179"/>
      <c r="H21" s="178"/>
      <c r="I21" s="179"/>
      <c r="J21" s="178"/>
      <c r="K21" s="179"/>
      <c r="L21" s="179">
        <f>G21+I21+K21</f>
        <v>0</v>
      </c>
      <c r="M21" s="78"/>
    </row>
    <row r="22" spans="1:13" s="29" customFormat="1" ht="13.5" customHeight="1">
      <c r="A22" s="154"/>
      <c r="B22" s="181" t="s">
        <v>512</v>
      </c>
      <c r="C22" s="154"/>
      <c r="D22" s="154"/>
      <c r="E22" s="179"/>
      <c r="F22" s="178"/>
      <c r="G22" s="179"/>
      <c r="H22" s="177"/>
      <c r="I22" s="179"/>
      <c r="J22" s="178"/>
      <c r="K22" s="179"/>
      <c r="L22" s="179"/>
      <c r="M22" s="78"/>
    </row>
    <row r="23" spans="1:13" s="29" customFormat="1" ht="15" customHeight="1">
      <c r="A23" s="154"/>
      <c r="B23" s="180" t="s">
        <v>513</v>
      </c>
      <c r="C23" s="177" t="s">
        <v>17</v>
      </c>
      <c r="D23" s="154">
        <v>1</v>
      </c>
      <c r="E23" s="179">
        <f>E20*D23</f>
        <v>2</v>
      </c>
      <c r="F23" s="243"/>
      <c r="G23" s="179"/>
      <c r="H23" s="177"/>
      <c r="I23" s="179"/>
      <c r="J23" s="178"/>
      <c r="K23" s="179"/>
      <c r="L23" s="179">
        <f>G23+I23+K23</f>
        <v>0</v>
      </c>
      <c r="M23" s="78"/>
    </row>
    <row r="24" spans="1:13" s="29" customFormat="1" ht="14.25" customHeight="1">
      <c r="A24" s="154"/>
      <c r="B24" s="181" t="s">
        <v>15</v>
      </c>
      <c r="C24" s="154" t="s">
        <v>0</v>
      </c>
      <c r="D24" s="154">
        <v>0.28</v>
      </c>
      <c r="E24" s="179">
        <f>E20*D24</f>
        <v>0.56</v>
      </c>
      <c r="F24" s="178"/>
      <c r="G24" s="179"/>
      <c r="H24" s="177"/>
      <c r="I24" s="179"/>
      <c r="J24" s="178"/>
      <c r="K24" s="179"/>
      <c r="L24" s="179">
        <f>G24+I24+K24</f>
        <v>0</v>
      </c>
      <c r="M24" s="78"/>
    </row>
    <row r="25" spans="1:13" ht="29.25" customHeight="1">
      <c r="A25" s="154">
        <v>4</v>
      </c>
      <c r="B25" s="180" t="s">
        <v>514</v>
      </c>
      <c r="C25" s="177" t="s">
        <v>17</v>
      </c>
      <c r="D25" s="177"/>
      <c r="E25" s="178">
        <v>1</v>
      </c>
      <c r="F25" s="178"/>
      <c r="G25" s="179"/>
      <c r="H25" s="177"/>
      <c r="I25" s="179"/>
      <c r="J25" s="178"/>
      <c r="K25" s="179"/>
      <c r="L25" s="179"/>
      <c r="M25" s="78"/>
    </row>
    <row r="26" spans="1:13" ht="14.25" customHeight="1">
      <c r="A26" s="154"/>
      <c r="B26" s="181" t="s">
        <v>12</v>
      </c>
      <c r="C26" s="154" t="s">
        <v>13</v>
      </c>
      <c r="D26" s="154">
        <v>4</v>
      </c>
      <c r="E26" s="179">
        <f>E25*D26</f>
        <v>4</v>
      </c>
      <c r="F26" s="177"/>
      <c r="G26" s="179"/>
      <c r="H26" s="178"/>
      <c r="I26" s="179"/>
      <c r="J26" s="178"/>
      <c r="K26" s="179"/>
      <c r="L26" s="179">
        <f>G26+I26+K26</f>
        <v>0</v>
      </c>
      <c r="M26" s="78"/>
    </row>
    <row r="27" spans="1:13" s="29" customFormat="1" ht="12" customHeight="1">
      <c r="A27" s="154"/>
      <c r="B27" s="181" t="s">
        <v>14</v>
      </c>
      <c r="C27" s="154"/>
      <c r="D27" s="154"/>
      <c r="E27" s="179"/>
      <c r="F27" s="178"/>
      <c r="G27" s="179"/>
      <c r="H27" s="177"/>
      <c r="I27" s="179"/>
      <c r="J27" s="178"/>
      <c r="K27" s="179"/>
      <c r="L27" s="179"/>
      <c r="M27" s="78"/>
    </row>
    <row r="28" spans="1:13" s="29" customFormat="1" ht="24" customHeight="1">
      <c r="A28" s="154"/>
      <c r="B28" s="180" t="s">
        <v>514</v>
      </c>
      <c r="C28" s="177" t="s">
        <v>17</v>
      </c>
      <c r="D28" s="154">
        <v>1</v>
      </c>
      <c r="E28" s="179">
        <f>E25*D28</f>
        <v>1</v>
      </c>
      <c r="F28" s="243"/>
      <c r="G28" s="179"/>
      <c r="H28" s="243"/>
      <c r="I28" s="179"/>
      <c r="J28" s="178"/>
      <c r="K28" s="179"/>
      <c r="L28" s="179">
        <f>G28+I28+K28</f>
        <v>0</v>
      </c>
      <c r="M28" s="78"/>
    </row>
    <row r="29" spans="1:13" s="29" customFormat="1" ht="13.5">
      <c r="A29" s="154"/>
      <c r="B29" s="181" t="s">
        <v>15</v>
      </c>
      <c r="C29" s="154" t="s">
        <v>0</v>
      </c>
      <c r="D29" s="154">
        <v>1.12</v>
      </c>
      <c r="E29" s="179">
        <f>E25*D29</f>
        <v>1.12</v>
      </c>
      <c r="F29" s="178"/>
      <c r="G29" s="179"/>
      <c r="H29" s="177"/>
      <c r="I29" s="179"/>
      <c r="J29" s="178"/>
      <c r="K29" s="179"/>
      <c r="L29" s="179">
        <f>G29+I29+K29</f>
        <v>0</v>
      </c>
      <c r="M29" s="78"/>
    </row>
    <row r="30" spans="1:13" ht="15" customHeight="1">
      <c r="A30" s="154">
        <v>5</v>
      </c>
      <c r="B30" s="180" t="s">
        <v>515</v>
      </c>
      <c r="C30" s="177" t="s">
        <v>17</v>
      </c>
      <c r="D30" s="177"/>
      <c r="E30" s="178">
        <v>1</v>
      </c>
      <c r="F30" s="178"/>
      <c r="G30" s="179"/>
      <c r="H30" s="177"/>
      <c r="I30" s="179"/>
      <c r="J30" s="178"/>
      <c r="K30" s="179"/>
      <c r="L30" s="179"/>
      <c r="M30" s="78"/>
    </row>
    <row r="31" spans="1:13" ht="14.25" customHeight="1">
      <c r="A31" s="154"/>
      <c r="B31" s="181" t="s">
        <v>12</v>
      </c>
      <c r="C31" s="154" t="s">
        <v>13</v>
      </c>
      <c r="D31" s="154">
        <v>3</v>
      </c>
      <c r="E31" s="179">
        <f>E30*D31</f>
        <v>3</v>
      </c>
      <c r="F31" s="177"/>
      <c r="G31" s="179"/>
      <c r="H31" s="178"/>
      <c r="I31" s="179"/>
      <c r="J31" s="178"/>
      <c r="K31" s="179"/>
      <c r="L31" s="179">
        <f>G31+I31+K31</f>
        <v>0</v>
      </c>
      <c r="M31" s="78"/>
    </row>
    <row r="32" spans="1:13" s="29" customFormat="1" ht="11.25" customHeight="1">
      <c r="A32" s="154"/>
      <c r="B32" s="181" t="s">
        <v>14</v>
      </c>
      <c r="C32" s="154"/>
      <c r="D32" s="154"/>
      <c r="E32" s="179"/>
      <c r="F32" s="178"/>
      <c r="G32" s="179"/>
      <c r="H32" s="177"/>
      <c r="I32" s="179"/>
      <c r="J32" s="178"/>
      <c r="K32" s="179"/>
      <c r="L32" s="179"/>
      <c r="M32" s="78"/>
    </row>
    <row r="33" spans="1:13" s="29" customFormat="1" ht="13.5" customHeight="1">
      <c r="A33" s="154"/>
      <c r="B33" s="180" t="s">
        <v>516</v>
      </c>
      <c r="C33" s="177" t="s">
        <v>38</v>
      </c>
      <c r="D33" s="154">
        <v>1</v>
      </c>
      <c r="E33" s="243">
        <f>E30*D33</f>
        <v>1</v>
      </c>
      <c r="F33" s="243"/>
      <c r="G33" s="179"/>
      <c r="H33" s="243"/>
      <c r="I33" s="179"/>
      <c r="J33" s="178"/>
      <c r="K33" s="179"/>
      <c r="L33" s="179">
        <f>G33+I33+K33</f>
        <v>0</v>
      </c>
      <c r="M33" s="78"/>
    </row>
    <row r="34" spans="1:13" s="29" customFormat="1" ht="13.5">
      <c r="A34" s="154"/>
      <c r="B34" s="181" t="s">
        <v>15</v>
      </c>
      <c r="C34" s="154" t="s">
        <v>0</v>
      </c>
      <c r="D34" s="154">
        <v>0.14</v>
      </c>
      <c r="E34" s="179">
        <f>E30*D34</f>
        <v>0.14</v>
      </c>
      <c r="F34" s="178"/>
      <c r="G34" s="179"/>
      <c r="H34" s="177"/>
      <c r="I34" s="179"/>
      <c r="J34" s="178"/>
      <c r="K34" s="179"/>
      <c r="L34" s="179">
        <f>G34+I34+K34</f>
        <v>0</v>
      </c>
      <c r="M34" s="78"/>
    </row>
    <row r="35" spans="1:13" s="29" customFormat="1" ht="13.5">
      <c r="A35" s="154">
        <v>6</v>
      </c>
      <c r="B35" s="181" t="s">
        <v>517</v>
      </c>
      <c r="C35" s="177" t="s">
        <v>17</v>
      </c>
      <c r="D35" s="154"/>
      <c r="E35" s="189">
        <v>26</v>
      </c>
      <c r="F35" s="243"/>
      <c r="G35" s="179"/>
      <c r="H35" s="177"/>
      <c r="I35" s="179"/>
      <c r="J35" s="178"/>
      <c r="K35" s="179"/>
      <c r="L35" s="179">
        <f>G35+I35+K35</f>
        <v>0</v>
      </c>
      <c r="M35" s="78"/>
    </row>
    <row r="36" spans="1:13" ht="15" customHeight="1">
      <c r="A36" s="154">
        <v>7</v>
      </c>
      <c r="B36" s="180" t="s">
        <v>518</v>
      </c>
      <c r="C36" s="154" t="s">
        <v>58</v>
      </c>
      <c r="D36" s="177"/>
      <c r="E36" s="178">
        <v>210</v>
      </c>
      <c r="F36" s="177"/>
      <c r="G36" s="179"/>
      <c r="H36" s="178"/>
      <c r="I36" s="179"/>
      <c r="J36" s="178"/>
      <c r="K36" s="179"/>
      <c r="L36" s="179"/>
      <c r="M36" s="78"/>
    </row>
    <row r="37" spans="1:13" ht="15" customHeight="1">
      <c r="A37" s="154"/>
      <c r="B37" s="181" t="s">
        <v>12</v>
      </c>
      <c r="C37" s="154" t="s">
        <v>13</v>
      </c>
      <c r="D37" s="154">
        <v>0.35</v>
      </c>
      <c r="E37" s="179">
        <f>E36*D37</f>
        <v>73.5</v>
      </c>
      <c r="F37" s="177"/>
      <c r="G37" s="179"/>
      <c r="H37" s="178"/>
      <c r="I37" s="179"/>
      <c r="J37" s="178"/>
      <c r="K37" s="179"/>
      <c r="L37" s="179">
        <f>G37+I37+K37</f>
        <v>0</v>
      </c>
      <c r="M37" s="78"/>
    </row>
    <row r="38" spans="1:13" s="28" customFormat="1" ht="13.5">
      <c r="A38" s="154"/>
      <c r="B38" s="181" t="s">
        <v>37</v>
      </c>
      <c r="C38" s="154" t="s">
        <v>0</v>
      </c>
      <c r="D38" s="177">
        <v>0.0597</v>
      </c>
      <c r="E38" s="179">
        <f>E36*D38</f>
        <v>12.537</v>
      </c>
      <c r="F38" s="177"/>
      <c r="G38" s="179"/>
      <c r="H38" s="178"/>
      <c r="I38" s="179"/>
      <c r="J38" s="178"/>
      <c r="K38" s="179"/>
      <c r="L38" s="179">
        <f>G38+I38+K38</f>
        <v>0</v>
      </c>
      <c r="M38" s="78"/>
    </row>
    <row r="39" spans="1:13" s="29" customFormat="1" ht="13.5">
      <c r="A39" s="154"/>
      <c r="B39" s="181" t="s">
        <v>14</v>
      </c>
      <c r="C39" s="154"/>
      <c r="D39" s="154"/>
      <c r="E39" s="179"/>
      <c r="F39" s="177"/>
      <c r="G39" s="179"/>
      <c r="H39" s="178"/>
      <c r="I39" s="179"/>
      <c r="J39" s="178"/>
      <c r="K39" s="179"/>
      <c r="L39" s="179"/>
      <c r="M39" s="78"/>
    </row>
    <row r="40" spans="1:13" s="29" customFormat="1" ht="15" customHeight="1">
      <c r="A40" s="154"/>
      <c r="B40" s="180" t="s">
        <v>518</v>
      </c>
      <c r="C40" s="154" t="s">
        <v>58</v>
      </c>
      <c r="D40" s="154">
        <v>1</v>
      </c>
      <c r="E40" s="243">
        <f>E36*D40</f>
        <v>210</v>
      </c>
      <c r="F40" s="243"/>
      <c r="G40" s="179"/>
      <c r="H40" s="243"/>
      <c r="I40" s="179"/>
      <c r="J40" s="178"/>
      <c r="K40" s="179"/>
      <c r="L40" s="179">
        <f>G40+I40+K40</f>
        <v>0</v>
      </c>
      <c r="M40" s="78"/>
    </row>
    <row r="41" spans="1:13" s="29" customFormat="1" ht="13.5">
      <c r="A41" s="154"/>
      <c r="B41" s="181" t="s">
        <v>15</v>
      </c>
      <c r="C41" s="154" t="s">
        <v>0</v>
      </c>
      <c r="D41" s="154">
        <v>0.0673</v>
      </c>
      <c r="E41" s="179">
        <f>E36*D41</f>
        <v>14.133</v>
      </c>
      <c r="F41" s="178"/>
      <c r="G41" s="179"/>
      <c r="H41" s="178"/>
      <c r="I41" s="179"/>
      <c r="J41" s="178"/>
      <c r="K41" s="179"/>
      <c r="L41" s="179">
        <f>G41+I41+K41</f>
        <v>0</v>
      </c>
      <c r="M41" s="78"/>
    </row>
    <row r="42" spans="1:13" ht="15.75" customHeight="1">
      <c r="A42" s="154">
        <v>8</v>
      </c>
      <c r="B42" s="180" t="s">
        <v>235</v>
      </c>
      <c r="C42" s="154" t="s">
        <v>58</v>
      </c>
      <c r="D42" s="177"/>
      <c r="E42" s="178">
        <v>70</v>
      </c>
      <c r="F42" s="177"/>
      <c r="G42" s="179"/>
      <c r="H42" s="178"/>
      <c r="I42" s="179"/>
      <c r="J42" s="178"/>
      <c r="K42" s="179"/>
      <c r="L42" s="179"/>
      <c r="M42" s="78"/>
    </row>
    <row r="43" spans="1:13" ht="15.75" customHeight="1">
      <c r="A43" s="154"/>
      <c r="B43" s="181" t="s">
        <v>12</v>
      </c>
      <c r="C43" s="154" t="s">
        <v>13</v>
      </c>
      <c r="D43" s="154">
        <v>0.44</v>
      </c>
      <c r="E43" s="179">
        <f>E42*D43</f>
        <v>30.8</v>
      </c>
      <c r="F43" s="177"/>
      <c r="G43" s="179"/>
      <c r="H43" s="178"/>
      <c r="I43" s="179"/>
      <c r="J43" s="178"/>
      <c r="K43" s="179"/>
      <c r="L43" s="179">
        <f>G43+I43+K43</f>
        <v>0</v>
      </c>
      <c r="M43" s="78"/>
    </row>
    <row r="44" spans="1:13" s="28" customFormat="1" ht="17.25" customHeight="1">
      <c r="A44" s="154"/>
      <c r="B44" s="181" t="s">
        <v>37</v>
      </c>
      <c r="C44" s="154" t="s">
        <v>0</v>
      </c>
      <c r="D44" s="177">
        <v>0.027</v>
      </c>
      <c r="E44" s="179">
        <f>E42*D44</f>
        <v>1.89</v>
      </c>
      <c r="F44" s="177"/>
      <c r="G44" s="179"/>
      <c r="H44" s="178"/>
      <c r="I44" s="179"/>
      <c r="J44" s="178"/>
      <c r="K44" s="179"/>
      <c r="L44" s="179">
        <f>G44+I44+K44</f>
        <v>0</v>
      </c>
      <c r="M44" s="78"/>
    </row>
    <row r="45" spans="1:13" s="29" customFormat="1" ht="13.5" customHeight="1">
      <c r="A45" s="154"/>
      <c r="B45" s="181" t="s">
        <v>14</v>
      </c>
      <c r="C45" s="154"/>
      <c r="D45" s="154"/>
      <c r="E45" s="179"/>
      <c r="F45" s="177"/>
      <c r="G45" s="179"/>
      <c r="H45" s="178"/>
      <c r="I45" s="179"/>
      <c r="J45" s="178"/>
      <c r="K45" s="179"/>
      <c r="L45" s="179"/>
      <c r="M45" s="78"/>
    </row>
    <row r="46" spans="1:13" s="29" customFormat="1" ht="13.5" customHeight="1">
      <c r="A46" s="154"/>
      <c r="B46" s="180" t="s">
        <v>235</v>
      </c>
      <c r="C46" s="154" t="s">
        <v>58</v>
      </c>
      <c r="D46" s="154">
        <v>1</v>
      </c>
      <c r="E46" s="243">
        <f>E42*D46</f>
        <v>70</v>
      </c>
      <c r="F46" s="243"/>
      <c r="G46" s="179"/>
      <c r="H46" s="178"/>
      <c r="I46" s="179"/>
      <c r="J46" s="178"/>
      <c r="K46" s="179"/>
      <c r="L46" s="179">
        <f>G46+I46+K46</f>
        <v>0</v>
      </c>
      <c r="M46" s="78"/>
    </row>
    <row r="47" spans="1:13" s="29" customFormat="1" ht="13.5" customHeight="1">
      <c r="A47" s="154"/>
      <c r="B47" s="181" t="s">
        <v>15</v>
      </c>
      <c r="C47" s="154" t="s">
        <v>0</v>
      </c>
      <c r="D47" s="154">
        <v>0.055</v>
      </c>
      <c r="E47" s="179">
        <f>E42*D47</f>
        <v>3.85</v>
      </c>
      <c r="F47" s="178"/>
      <c r="G47" s="179"/>
      <c r="H47" s="178"/>
      <c r="I47" s="179"/>
      <c r="J47" s="178"/>
      <c r="K47" s="179"/>
      <c r="L47" s="179">
        <f>G47+I47+K47</f>
        <v>0</v>
      </c>
      <c r="M47" s="78"/>
    </row>
    <row r="48" spans="1:13" s="29" customFormat="1" ht="13.5">
      <c r="A48" s="154">
        <v>9</v>
      </c>
      <c r="B48" s="181" t="s">
        <v>519</v>
      </c>
      <c r="C48" s="154" t="s">
        <v>38</v>
      </c>
      <c r="D48" s="154"/>
      <c r="E48" s="179">
        <v>30</v>
      </c>
      <c r="F48" s="178"/>
      <c r="G48" s="179"/>
      <c r="H48" s="178"/>
      <c r="I48" s="179"/>
      <c r="J48" s="178"/>
      <c r="K48" s="179"/>
      <c r="L48" s="179">
        <f>G48+I48+K48</f>
        <v>0</v>
      </c>
      <c r="M48" s="78"/>
    </row>
    <row r="49" spans="1:13" ht="15" customHeight="1">
      <c r="A49" s="154"/>
      <c r="B49" s="181" t="s">
        <v>24</v>
      </c>
      <c r="C49" s="154"/>
      <c r="D49" s="154"/>
      <c r="E49" s="179"/>
      <c r="F49" s="189"/>
      <c r="G49" s="189">
        <f>SUM(G10:G48)</f>
        <v>0</v>
      </c>
      <c r="H49" s="177"/>
      <c r="I49" s="189">
        <f>SUM(I10:I48)</f>
        <v>0</v>
      </c>
      <c r="J49" s="189"/>
      <c r="K49" s="189">
        <f>SUM(K10:K48)</f>
        <v>0</v>
      </c>
      <c r="L49" s="189">
        <f>SUM(L10:L48)</f>
        <v>0</v>
      </c>
      <c r="M49" s="78"/>
    </row>
    <row r="50" spans="1:13" ht="27" customHeight="1">
      <c r="A50" s="154"/>
      <c r="B50" s="181" t="s">
        <v>593</v>
      </c>
      <c r="C50" s="154"/>
      <c r="D50" s="154"/>
      <c r="E50" s="179"/>
      <c r="F50" s="189"/>
      <c r="G50" s="189"/>
      <c r="H50" s="189"/>
      <c r="I50" s="189">
        <f>L50</f>
        <v>0</v>
      </c>
      <c r="J50" s="189"/>
      <c r="K50" s="189"/>
      <c r="L50" s="189">
        <f>I49*0.65</f>
        <v>0</v>
      </c>
      <c r="M50" s="78"/>
    </row>
    <row r="51" spans="1:13" ht="15.75" customHeight="1">
      <c r="A51" s="154"/>
      <c r="B51" s="181" t="s">
        <v>24</v>
      </c>
      <c r="C51" s="154"/>
      <c r="D51" s="154"/>
      <c r="E51" s="179"/>
      <c r="F51" s="189"/>
      <c r="G51" s="189">
        <f>G50+G49</f>
        <v>0</v>
      </c>
      <c r="H51" s="189"/>
      <c r="I51" s="189">
        <f>I50+I49</f>
        <v>0</v>
      </c>
      <c r="J51" s="189"/>
      <c r="K51" s="189">
        <f>K50+K49</f>
        <v>0</v>
      </c>
      <c r="L51" s="189">
        <f>L50+L49</f>
        <v>0</v>
      </c>
      <c r="M51" s="78"/>
    </row>
    <row r="52" spans="1:13" s="19" customFormat="1" ht="13.5">
      <c r="A52" s="154"/>
      <c r="B52" s="181" t="s">
        <v>601</v>
      </c>
      <c r="C52" s="177"/>
      <c r="D52" s="235"/>
      <c r="E52" s="238"/>
      <c r="F52" s="189"/>
      <c r="G52" s="189">
        <f>G51*0.08</f>
        <v>0</v>
      </c>
      <c r="H52" s="189"/>
      <c r="I52" s="189">
        <f>I51*0.08</f>
        <v>0</v>
      </c>
      <c r="J52" s="189"/>
      <c r="K52" s="189">
        <f>K51*0.08</f>
        <v>0</v>
      </c>
      <c r="L52" s="189">
        <f>L51*0.08</f>
        <v>0</v>
      </c>
      <c r="M52" s="78"/>
    </row>
    <row r="53" spans="1:13" s="19" customFormat="1" ht="15" customHeight="1">
      <c r="A53" s="154"/>
      <c r="B53" s="180" t="s">
        <v>6</v>
      </c>
      <c r="C53" s="177"/>
      <c r="D53" s="235"/>
      <c r="E53" s="238"/>
      <c r="F53" s="189"/>
      <c r="G53" s="189">
        <f>G51+G52</f>
        <v>0</v>
      </c>
      <c r="H53" s="189"/>
      <c r="I53" s="189">
        <f>I51+I52</f>
        <v>0</v>
      </c>
      <c r="J53" s="189"/>
      <c r="K53" s="189">
        <f>K51+K52</f>
        <v>0</v>
      </c>
      <c r="L53" s="189">
        <f>L51+L52</f>
        <v>0</v>
      </c>
      <c r="M53" s="78"/>
    </row>
    <row r="54" spans="1:13" ht="13.5">
      <c r="A54" s="25"/>
      <c r="B54" s="98"/>
      <c r="C54" s="35"/>
      <c r="D54" s="99"/>
      <c r="E54" s="35"/>
      <c r="F54" s="36"/>
      <c r="G54" s="36"/>
      <c r="H54" s="36"/>
      <c r="I54" s="36"/>
      <c r="J54" s="36"/>
      <c r="K54" s="36"/>
      <c r="L54" s="36"/>
      <c r="M54" s="78"/>
    </row>
    <row r="55" spans="1:12" ht="13.5">
      <c r="A55" s="25"/>
      <c r="B55" s="98"/>
      <c r="C55" s="35"/>
      <c r="D55" s="99"/>
      <c r="E55" s="35"/>
      <c r="F55" s="36"/>
      <c r="G55" s="36"/>
      <c r="H55" s="36"/>
      <c r="I55" s="36"/>
      <c r="J55" s="36"/>
      <c r="K55" s="36"/>
      <c r="L55" s="36"/>
    </row>
    <row r="56" spans="1:12" ht="13.5">
      <c r="A56" s="25"/>
      <c r="B56" s="98"/>
      <c r="C56" s="35"/>
      <c r="D56" s="99"/>
      <c r="E56" s="35"/>
      <c r="F56" s="36"/>
      <c r="G56" s="36"/>
      <c r="H56" s="36"/>
      <c r="I56" s="36"/>
      <c r="J56" s="36"/>
      <c r="K56" s="36"/>
      <c r="L56" s="36"/>
    </row>
    <row r="57" spans="1:14" ht="16.5">
      <c r="A57" s="100"/>
      <c r="B57" s="37"/>
      <c r="C57" s="35"/>
      <c r="D57" s="38"/>
      <c r="E57" s="35"/>
      <c r="F57" s="34"/>
      <c r="G57" s="38"/>
      <c r="H57" s="35"/>
      <c r="I57" s="35"/>
      <c r="J57" s="34"/>
      <c r="K57" s="38"/>
      <c r="L57" s="34"/>
      <c r="M57" s="34"/>
      <c r="N57" s="78"/>
    </row>
    <row r="58" spans="1:14" ht="14.25">
      <c r="A58" s="100"/>
      <c r="B58" s="336" t="s">
        <v>615</v>
      </c>
      <c r="C58" s="336"/>
      <c r="D58" s="336"/>
      <c r="E58" s="35"/>
      <c r="F58" s="34"/>
      <c r="G58" s="38"/>
      <c r="H58" s="35"/>
      <c r="I58" s="35"/>
      <c r="J58" s="34"/>
      <c r="K58" s="38"/>
      <c r="L58" s="34"/>
      <c r="M58" s="34"/>
      <c r="N58" s="78"/>
    </row>
    <row r="59" spans="1:14" ht="16.5">
      <c r="A59" s="100"/>
      <c r="B59" s="37"/>
      <c r="C59" s="35"/>
      <c r="D59" s="38"/>
      <c r="E59" s="35"/>
      <c r="F59" s="34"/>
      <c r="G59" s="38"/>
      <c r="H59" s="35"/>
      <c r="I59" s="35"/>
      <c r="J59" s="34"/>
      <c r="K59" s="38"/>
      <c r="L59" s="34"/>
      <c r="M59" s="34"/>
      <c r="N59" s="78"/>
    </row>
    <row r="60" spans="1:14" ht="16.5">
      <c r="A60" s="100"/>
      <c r="B60" s="37"/>
      <c r="C60" s="35"/>
      <c r="D60" s="38"/>
      <c r="E60" s="35"/>
      <c r="F60" s="34"/>
      <c r="G60" s="38"/>
      <c r="H60" s="35"/>
      <c r="I60" s="35"/>
      <c r="J60" s="34"/>
      <c r="K60" s="38"/>
      <c r="L60" s="34"/>
      <c r="M60" s="34"/>
      <c r="N60" s="78"/>
    </row>
  </sheetData>
  <sheetProtection/>
  <mergeCells count="13">
    <mergeCell ref="H7:I7"/>
    <mergeCell ref="J7:K7"/>
    <mergeCell ref="A7:A8"/>
    <mergeCell ref="B7:B8"/>
    <mergeCell ref="B58:D58"/>
    <mergeCell ref="C7:C8"/>
    <mergeCell ref="A1:L1"/>
    <mergeCell ref="A3:L3"/>
    <mergeCell ref="B6:L6"/>
    <mergeCell ref="L7:L8"/>
    <mergeCell ref="A5:L5"/>
    <mergeCell ref="D7:E7"/>
    <mergeCell ref="F7:G7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22">
      <selection activeCell="A1" sqref="A1:L64"/>
    </sheetView>
  </sheetViews>
  <sheetFormatPr defaultColWidth="9.00390625" defaultRowHeight="12.75"/>
  <cols>
    <col min="1" max="1" width="3.875" style="59" customWidth="1"/>
    <col min="2" max="2" width="39.75390625" style="59" customWidth="1"/>
    <col min="3" max="3" width="7.75390625" style="59" customWidth="1"/>
    <col min="4" max="4" width="8.00390625" style="59" customWidth="1"/>
    <col min="5" max="5" width="8.375" style="59" customWidth="1"/>
    <col min="6" max="6" width="7.375" style="59" customWidth="1"/>
    <col min="7" max="7" width="8.00390625" style="59" customWidth="1"/>
    <col min="8" max="8" width="7.875" style="59" customWidth="1"/>
    <col min="9" max="9" width="8.00390625" style="59" customWidth="1"/>
    <col min="10" max="10" width="7.625" style="59" customWidth="1"/>
    <col min="11" max="11" width="8.25390625" style="59" customWidth="1"/>
    <col min="12" max="12" width="8.125" style="59" customWidth="1"/>
    <col min="13" max="13" width="9.875" style="59" bestFit="1" customWidth="1"/>
    <col min="14" max="16384" width="9.125" style="59" customWidth="1"/>
  </cols>
  <sheetData>
    <row r="1" spans="1:12" s="10" customFormat="1" ht="33" customHeight="1">
      <c r="A1" s="341" t="s">
        <v>531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s="10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58" customFormat="1" ht="16.5" customHeight="1">
      <c r="A3" s="341" t="s">
        <v>567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s="58" customFormat="1" ht="5.25" customHeight="1">
      <c r="A4" s="3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s="58" customFormat="1" ht="16.5" customHeight="1">
      <c r="A5" s="341" t="s">
        <v>552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</row>
    <row r="6" spans="1:12" ht="8.25" customHeight="1">
      <c r="A6" s="30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</row>
    <row r="7" spans="1:12" ht="44.25" customHeight="1">
      <c r="A7" s="372" t="s">
        <v>55</v>
      </c>
      <c r="B7" s="353" t="s">
        <v>66</v>
      </c>
      <c r="C7" s="373" t="s">
        <v>1</v>
      </c>
      <c r="D7" s="375" t="s">
        <v>2</v>
      </c>
      <c r="E7" s="376"/>
      <c r="F7" s="374" t="s">
        <v>3</v>
      </c>
      <c r="G7" s="374"/>
      <c r="H7" s="369" t="s">
        <v>4</v>
      </c>
      <c r="I7" s="369"/>
      <c r="J7" s="369" t="s">
        <v>5</v>
      </c>
      <c r="K7" s="369"/>
      <c r="L7" s="374" t="s">
        <v>6</v>
      </c>
    </row>
    <row r="8" spans="1:12" ht="57" customHeight="1">
      <c r="A8" s="372"/>
      <c r="B8" s="354"/>
      <c r="C8" s="373"/>
      <c r="D8" s="45" t="s">
        <v>7</v>
      </c>
      <c r="E8" s="45" t="s">
        <v>8</v>
      </c>
      <c r="F8" s="48" t="s">
        <v>9</v>
      </c>
      <c r="G8" s="46" t="s">
        <v>6</v>
      </c>
      <c r="H8" s="47" t="s">
        <v>9</v>
      </c>
      <c r="I8" s="46" t="s">
        <v>6</v>
      </c>
      <c r="J8" s="47" t="s">
        <v>9</v>
      </c>
      <c r="K8" s="46" t="s">
        <v>6</v>
      </c>
      <c r="L8" s="374"/>
    </row>
    <row r="9" spans="1:12" s="53" customFormat="1" ht="15">
      <c r="A9" s="49" t="s">
        <v>10</v>
      </c>
      <c r="B9" s="49">
        <v>3</v>
      </c>
      <c r="C9" s="49">
        <v>4</v>
      </c>
      <c r="D9" s="49">
        <v>5</v>
      </c>
      <c r="E9" s="50">
        <v>6</v>
      </c>
      <c r="F9" s="51" t="s">
        <v>11</v>
      </c>
      <c r="G9" s="52">
        <v>8</v>
      </c>
      <c r="H9" s="50">
        <v>9</v>
      </c>
      <c r="I9" s="52">
        <v>10</v>
      </c>
      <c r="J9" s="50">
        <v>11</v>
      </c>
      <c r="K9" s="52">
        <v>12</v>
      </c>
      <c r="L9" s="52">
        <v>13</v>
      </c>
    </row>
    <row r="10" spans="1:12" ht="31.5" customHeight="1">
      <c r="A10" s="154">
        <v>1</v>
      </c>
      <c r="B10" s="180" t="s">
        <v>579</v>
      </c>
      <c r="C10" s="177" t="s">
        <v>17</v>
      </c>
      <c r="D10" s="177"/>
      <c r="E10" s="178">
        <v>12</v>
      </c>
      <c r="F10" s="178"/>
      <c r="G10" s="179"/>
      <c r="H10" s="177"/>
      <c r="I10" s="179"/>
      <c r="J10" s="178"/>
      <c r="K10" s="179"/>
      <c r="L10" s="179"/>
    </row>
    <row r="11" spans="1:12" ht="14.25" customHeight="1">
      <c r="A11" s="154"/>
      <c r="B11" s="181" t="s">
        <v>12</v>
      </c>
      <c r="C11" s="177" t="s">
        <v>17</v>
      </c>
      <c r="D11" s="154">
        <v>1</v>
      </c>
      <c r="E11" s="179">
        <f>E10*D11</f>
        <v>12</v>
      </c>
      <c r="F11" s="177"/>
      <c r="G11" s="179"/>
      <c r="H11" s="178"/>
      <c r="I11" s="179"/>
      <c r="J11" s="178"/>
      <c r="K11" s="179"/>
      <c r="L11" s="179">
        <f>G11+I11+K11</f>
        <v>0</v>
      </c>
    </row>
    <row r="12" spans="1:12" s="29" customFormat="1" ht="13.5">
      <c r="A12" s="154"/>
      <c r="B12" s="181" t="s">
        <v>14</v>
      </c>
      <c r="C12" s="154"/>
      <c r="D12" s="154"/>
      <c r="E12" s="179"/>
      <c r="F12" s="178"/>
      <c r="G12" s="179"/>
      <c r="H12" s="177"/>
      <c r="I12" s="179"/>
      <c r="J12" s="178"/>
      <c r="K12" s="179"/>
      <c r="L12" s="179"/>
    </row>
    <row r="13" spans="1:12" s="29" customFormat="1" ht="25.5" customHeight="1">
      <c r="A13" s="154"/>
      <c r="B13" s="180" t="s">
        <v>579</v>
      </c>
      <c r="C13" s="177" t="s">
        <v>17</v>
      </c>
      <c r="D13" s="154">
        <v>1</v>
      </c>
      <c r="E13" s="189">
        <f>E10*D13</f>
        <v>12</v>
      </c>
      <c r="F13" s="179"/>
      <c r="G13" s="179"/>
      <c r="H13" s="177"/>
      <c r="I13" s="243"/>
      <c r="J13" s="178"/>
      <c r="K13" s="179"/>
      <c r="L13" s="179">
        <f>G13+I13+K13</f>
        <v>0</v>
      </c>
    </row>
    <row r="14" spans="1:12" ht="17.25" customHeight="1">
      <c r="A14" s="154">
        <v>2</v>
      </c>
      <c r="B14" s="180" t="s">
        <v>580</v>
      </c>
      <c r="C14" s="177" t="s">
        <v>17</v>
      </c>
      <c r="D14" s="177"/>
      <c r="E14" s="178">
        <v>1</v>
      </c>
      <c r="F14" s="179"/>
      <c r="G14" s="179"/>
      <c r="H14" s="177"/>
      <c r="I14" s="179"/>
      <c r="J14" s="178"/>
      <c r="K14" s="179"/>
      <c r="L14" s="179"/>
    </row>
    <row r="15" spans="1:12" ht="14.25" customHeight="1">
      <c r="A15" s="154"/>
      <c r="B15" s="181" t="s">
        <v>12</v>
      </c>
      <c r="C15" s="177" t="s">
        <v>17</v>
      </c>
      <c r="D15" s="154">
        <v>1</v>
      </c>
      <c r="E15" s="179">
        <f>E14*D15</f>
        <v>1</v>
      </c>
      <c r="F15" s="179"/>
      <c r="G15" s="179"/>
      <c r="H15" s="178"/>
      <c r="I15" s="179"/>
      <c r="J15" s="178"/>
      <c r="K15" s="179"/>
      <c r="L15" s="179">
        <f>G15+I15+K15</f>
        <v>0</v>
      </c>
    </row>
    <row r="16" spans="1:12" s="29" customFormat="1" ht="13.5">
      <c r="A16" s="154"/>
      <c r="B16" s="181" t="s">
        <v>14</v>
      </c>
      <c r="C16" s="154"/>
      <c r="D16" s="154"/>
      <c r="E16" s="179"/>
      <c r="F16" s="179"/>
      <c r="G16" s="179"/>
      <c r="H16" s="177"/>
      <c r="I16" s="179"/>
      <c r="J16" s="178"/>
      <c r="K16" s="179"/>
      <c r="L16" s="179"/>
    </row>
    <row r="17" spans="1:12" s="29" customFormat="1" ht="18.75" customHeight="1">
      <c r="A17" s="154"/>
      <c r="B17" s="180" t="s">
        <v>580</v>
      </c>
      <c r="C17" s="177" t="s">
        <v>17</v>
      </c>
      <c r="D17" s="154">
        <v>1</v>
      </c>
      <c r="E17" s="189">
        <f>E14*D17</f>
        <v>1</v>
      </c>
      <c r="F17" s="179"/>
      <c r="G17" s="179"/>
      <c r="H17" s="177"/>
      <c r="I17" s="243"/>
      <c r="J17" s="178"/>
      <c r="K17" s="179"/>
      <c r="L17" s="179">
        <f>G17+I17+K17</f>
        <v>0</v>
      </c>
    </row>
    <row r="18" spans="1:12" ht="21.75" customHeight="1">
      <c r="A18" s="154">
        <v>3</v>
      </c>
      <c r="B18" s="180" t="s">
        <v>581</v>
      </c>
      <c r="C18" s="177" t="s">
        <v>17</v>
      </c>
      <c r="D18" s="177"/>
      <c r="E18" s="178">
        <v>1</v>
      </c>
      <c r="F18" s="179"/>
      <c r="G18" s="179"/>
      <c r="H18" s="177"/>
      <c r="I18" s="179"/>
      <c r="J18" s="178"/>
      <c r="K18" s="179"/>
      <c r="L18" s="179"/>
    </row>
    <row r="19" spans="1:12" ht="14.25" customHeight="1">
      <c r="A19" s="154"/>
      <c r="B19" s="181" t="s">
        <v>12</v>
      </c>
      <c r="C19" s="177" t="s">
        <v>17</v>
      </c>
      <c r="D19" s="154">
        <v>1</v>
      </c>
      <c r="E19" s="179">
        <f>E18*D19</f>
        <v>1</v>
      </c>
      <c r="F19" s="179"/>
      <c r="G19" s="179"/>
      <c r="H19" s="178"/>
      <c r="I19" s="179"/>
      <c r="J19" s="178"/>
      <c r="K19" s="179"/>
      <c r="L19" s="179">
        <f>G19+I19+K19</f>
        <v>0</v>
      </c>
    </row>
    <row r="20" spans="1:12" s="29" customFormat="1" ht="13.5">
      <c r="A20" s="154"/>
      <c r="B20" s="181" t="s">
        <v>14</v>
      </c>
      <c r="C20" s="154"/>
      <c r="D20" s="154"/>
      <c r="E20" s="179"/>
      <c r="F20" s="179"/>
      <c r="G20" s="179"/>
      <c r="H20" s="177"/>
      <c r="I20" s="179"/>
      <c r="J20" s="178"/>
      <c r="K20" s="179"/>
      <c r="L20" s="179"/>
    </row>
    <row r="21" spans="1:12" s="29" customFormat="1" ht="18.75" customHeight="1">
      <c r="A21" s="154"/>
      <c r="B21" s="180" t="s">
        <v>582</v>
      </c>
      <c r="C21" s="177" t="s">
        <v>17</v>
      </c>
      <c r="D21" s="154">
        <v>1</v>
      </c>
      <c r="E21" s="189">
        <f>E18*D21</f>
        <v>1</v>
      </c>
      <c r="F21" s="179"/>
      <c r="G21" s="179"/>
      <c r="H21" s="177"/>
      <c r="I21" s="243"/>
      <c r="J21" s="178"/>
      <c r="K21" s="179"/>
      <c r="L21" s="179">
        <f>G21+I21+K21</f>
        <v>0</v>
      </c>
    </row>
    <row r="22" spans="1:12" ht="16.5" customHeight="1">
      <c r="A22" s="154">
        <v>4</v>
      </c>
      <c r="B22" s="180" t="s">
        <v>583</v>
      </c>
      <c r="C22" s="177" t="s">
        <v>17</v>
      </c>
      <c r="D22" s="177"/>
      <c r="E22" s="178">
        <v>1</v>
      </c>
      <c r="F22" s="179"/>
      <c r="G22" s="179"/>
      <c r="H22" s="177"/>
      <c r="I22" s="179"/>
      <c r="J22" s="178"/>
      <c r="K22" s="179"/>
      <c r="L22" s="179"/>
    </row>
    <row r="23" spans="1:12" ht="14.25" customHeight="1">
      <c r="A23" s="154"/>
      <c r="B23" s="181" t="s">
        <v>12</v>
      </c>
      <c r="C23" s="177" t="s">
        <v>17</v>
      </c>
      <c r="D23" s="154">
        <v>1</v>
      </c>
      <c r="E23" s="179">
        <f>E22*D23</f>
        <v>1</v>
      </c>
      <c r="F23" s="179"/>
      <c r="G23" s="179"/>
      <c r="H23" s="178"/>
      <c r="I23" s="179"/>
      <c r="J23" s="178"/>
      <c r="K23" s="179"/>
      <c r="L23" s="179">
        <f>G23+I23+K23</f>
        <v>0</v>
      </c>
    </row>
    <row r="24" spans="1:12" s="29" customFormat="1" ht="13.5">
      <c r="A24" s="154"/>
      <c r="B24" s="181" t="s">
        <v>14</v>
      </c>
      <c r="C24" s="154"/>
      <c r="D24" s="154"/>
      <c r="E24" s="179"/>
      <c r="F24" s="179"/>
      <c r="G24" s="179"/>
      <c r="H24" s="177"/>
      <c r="I24" s="179"/>
      <c r="J24" s="178"/>
      <c r="K24" s="179"/>
      <c r="L24" s="179"/>
    </row>
    <row r="25" spans="1:12" s="29" customFormat="1" ht="18.75" customHeight="1">
      <c r="A25" s="154"/>
      <c r="B25" s="180" t="s">
        <v>582</v>
      </c>
      <c r="C25" s="177" t="s">
        <v>17</v>
      </c>
      <c r="D25" s="154">
        <v>1</v>
      </c>
      <c r="E25" s="189">
        <f>E22*D25</f>
        <v>1</v>
      </c>
      <c r="F25" s="179"/>
      <c r="G25" s="179"/>
      <c r="H25" s="177"/>
      <c r="I25" s="243"/>
      <c r="J25" s="178"/>
      <c r="K25" s="179"/>
      <c r="L25" s="179">
        <f>G25+I25+K25</f>
        <v>0</v>
      </c>
    </row>
    <row r="26" spans="1:12" ht="16.5" customHeight="1">
      <c r="A26" s="154">
        <v>5</v>
      </c>
      <c r="B26" s="180" t="s">
        <v>584</v>
      </c>
      <c r="C26" s="177" t="s">
        <v>17</v>
      </c>
      <c r="D26" s="177"/>
      <c r="E26" s="178">
        <v>1</v>
      </c>
      <c r="F26" s="179"/>
      <c r="G26" s="179"/>
      <c r="H26" s="177"/>
      <c r="I26" s="179"/>
      <c r="J26" s="178"/>
      <c r="K26" s="179"/>
      <c r="L26" s="179"/>
    </row>
    <row r="27" spans="1:12" ht="14.25" customHeight="1">
      <c r="A27" s="154"/>
      <c r="B27" s="181" t="s">
        <v>12</v>
      </c>
      <c r="C27" s="177" t="s">
        <v>17</v>
      </c>
      <c r="D27" s="154">
        <v>1</v>
      </c>
      <c r="E27" s="179">
        <f>E26*D27</f>
        <v>1</v>
      </c>
      <c r="F27" s="179"/>
      <c r="G27" s="179"/>
      <c r="H27" s="178"/>
      <c r="I27" s="179"/>
      <c r="J27" s="178"/>
      <c r="K27" s="179"/>
      <c r="L27" s="179">
        <f>G27+I27+K27</f>
        <v>0</v>
      </c>
    </row>
    <row r="28" spans="1:12" s="29" customFormat="1" ht="13.5">
      <c r="A28" s="154"/>
      <c r="B28" s="181" t="s">
        <v>14</v>
      </c>
      <c r="C28" s="154"/>
      <c r="D28" s="154"/>
      <c r="E28" s="179"/>
      <c r="F28" s="179"/>
      <c r="G28" s="179"/>
      <c r="H28" s="177"/>
      <c r="I28" s="179"/>
      <c r="J28" s="178"/>
      <c r="K28" s="179"/>
      <c r="L28" s="179"/>
    </row>
    <row r="29" spans="1:12" s="29" customFormat="1" ht="15.75" customHeight="1">
      <c r="A29" s="154"/>
      <c r="B29" s="180" t="s">
        <v>584</v>
      </c>
      <c r="C29" s="177" t="s">
        <v>17</v>
      </c>
      <c r="D29" s="154">
        <v>1</v>
      </c>
      <c r="E29" s="189">
        <f>E26*D29</f>
        <v>1</v>
      </c>
      <c r="F29" s="179"/>
      <c r="G29" s="179"/>
      <c r="H29" s="177"/>
      <c r="I29" s="243"/>
      <c r="J29" s="178"/>
      <c r="K29" s="179"/>
      <c r="L29" s="179">
        <f>G29+I29+K29</f>
        <v>0</v>
      </c>
    </row>
    <row r="30" spans="1:12" ht="16.5" customHeight="1">
      <c r="A30" s="154">
        <v>6</v>
      </c>
      <c r="B30" s="180" t="s">
        <v>585</v>
      </c>
      <c r="C30" s="177" t="s">
        <v>17</v>
      </c>
      <c r="D30" s="177"/>
      <c r="E30" s="178">
        <v>1</v>
      </c>
      <c r="F30" s="179"/>
      <c r="G30" s="179"/>
      <c r="H30" s="177"/>
      <c r="I30" s="179"/>
      <c r="J30" s="178"/>
      <c r="K30" s="179"/>
      <c r="L30" s="179"/>
    </row>
    <row r="31" spans="1:12" ht="14.25" customHeight="1">
      <c r="A31" s="154"/>
      <c r="B31" s="181" t="s">
        <v>12</v>
      </c>
      <c r="C31" s="177" t="s">
        <v>17</v>
      </c>
      <c r="D31" s="154">
        <v>1</v>
      </c>
      <c r="E31" s="179">
        <f>E30*D31</f>
        <v>1</v>
      </c>
      <c r="F31" s="179"/>
      <c r="G31" s="179"/>
      <c r="H31" s="178"/>
      <c r="I31" s="179"/>
      <c r="J31" s="178"/>
      <c r="K31" s="179"/>
      <c r="L31" s="179">
        <f>G31+I31+K31</f>
        <v>0</v>
      </c>
    </row>
    <row r="32" spans="1:12" s="29" customFormat="1" ht="13.5">
      <c r="A32" s="154"/>
      <c r="B32" s="181" t="s">
        <v>14</v>
      </c>
      <c r="C32" s="154"/>
      <c r="D32" s="154"/>
      <c r="E32" s="179"/>
      <c r="F32" s="179"/>
      <c r="G32" s="179"/>
      <c r="H32" s="177"/>
      <c r="I32" s="179"/>
      <c r="J32" s="178"/>
      <c r="K32" s="179"/>
      <c r="L32" s="179"/>
    </row>
    <row r="33" spans="1:12" s="29" customFormat="1" ht="15.75" customHeight="1">
      <c r="A33" s="154"/>
      <c r="B33" s="180" t="s">
        <v>585</v>
      </c>
      <c r="C33" s="177" t="s">
        <v>17</v>
      </c>
      <c r="D33" s="154">
        <v>1</v>
      </c>
      <c r="E33" s="189">
        <f>E30*D33</f>
        <v>1</v>
      </c>
      <c r="F33" s="179"/>
      <c r="G33" s="179"/>
      <c r="H33" s="177"/>
      <c r="I33" s="243"/>
      <c r="J33" s="178"/>
      <c r="K33" s="179"/>
      <c r="L33" s="179">
        <f>G33+I33+K33</f>
        <v>0</v>
      </c>
    </row>
    <row r="34" spans="1:12" ht="16.5" customHeight="1">
      <c r="A34" s="154">
        <v>7</v>
      </c>
      <c r="B34" s="311" t="s">
        <v>586</v>
      </c>
      <c r="C34" s="177" t="s">
        <v>17</v>
      </c>
      <c r="D34" s="177"/>
      <c r="E34" s="178">
        <v>1</v>
      </c>
      <c r="F34" s="179"/>
      <c r="G34" s="179"/>
      <c r="H34" s="177"/>
      <c r="I34" s="179"/>
      <c r="J34" s="178"/>
      <c r="K34" s="179"/>
      <c r="L34" s="179"/>
    </row>
    <row r="35" spans="1:12" ht="14.25" customHeight="1">
      <c r="A35" s="154"/>
      <c r="B35" s="181" t="s">
        <v>12</v>
      </c>
      <c r="C35" s="177" t="s">
        <v>17</v>
      </c>
      <c r="D35" s="154">
        <v>1</v>
      </c>
      <c r="E35" s="179">
        <f>E34*D35</f>
        <v>1</v>
      </c>
      <c r="F35" s="179"/>
      <c r="G35" s="179"/>
      <c r="H35" s="178"/>
      <c r="I35" s="179"/>
      <c r="J35" s="178"/>
      <c r="K35" s="179"/>
      <c r="L35" s="179">
        <f>G35+I35+K35</f>
        <v>0</v>
      </c>
    </row>
    <row r="36" spans="1:12" s="29" customFormat="1" ht="13.5">
      <c r="A36" s="154"/>
      <c r="B36" s="181" t="s">
        <v>14</v>
      </c>
      <c r="C36" s="154"/>
      <c r="D36" s="154"/>
      <c r="E36" s="179"/>
      <c r="F36" s="179"/>
      <c r="G36" s="179"/>
      <c r="H36" s="177"/>
      <c r="I36" s="179"/>
      <c r="J36" s="178"/>
      <c r="K36" s="179"/>
      <c r="L36" s="179"/>
    </row>
    <row r="37" spans="1:12" s="29" customFormat="1" ht="15.75" customHeight="1">
      <c r="A37" s="154"/>
      <c r="B37" s="311" t="s">
        <v>586</v>
      </c>
      <c r="C37" s="177" t="s">
        <v>17</v>
      </c>
      <c r="D37" s="154">
        <v>1</v>
      </c>
      <c r="E37" s="189">
        <f>E34*D37</f>
        <v>1</v>
      </c>
      <c r="F37" s="179"/>
      <c r="G37" s="179"/>
      <c r="H37" s="177"/>
      <c r="I37" s="243"/>
      <c r="J37" s="178"/>
      <c r="K37" s="179"/>
      <c r="L37" s="179">
        <f>G37+I37+K37</f>
        <v>0</v>
      </c>
    </row>
    <row r="38" spans="1:12" ht="30" customHeight="1">
      <c r="A38" s="154">
        <v>8</v>
      </c>
      <c r="B38" s="180" t="s">
        <v>587</v>
      </c>
      <c r="C38" s="177" t="s">
        <v>17</v>
      </c>
      <c r="D38" s="177"/>
      <c r="E38" s="178">
        <v>350</v>
      </c>
      <c r="F38" s="179"/>
      <c r="G38" s="179"/>
      <c r="H38" s="177"/>
      <c r="I38" s="179"/>
      <c r="J38" s="178"/>
      <c r="K38" s="179"/>
      <c r="L38" s="179"/>
    </row>
    <row r="39" spans="1:12" ht="14.25" customHeight="1">
      <c r="A39" s="154"/>
      <c r="B39" s="181" t="s">
        <v>12</v>
      </c>
      <c r="C39" s="177" t="s">
        <v>17</v>
      </c>
      <c r="D39" s="154">
        <v>1</v>
      </c>
      <c r="E39" s="179">
        <f>E38*D39</f>
        <v>350</v>
      </c>
      <c r="F39" s="179"/>
      <c r="G39" s="179"/>
      <c r="H39" s="178"/>
      <c r="I39" s="179"/>
      <c r="J39" s="178"/>
      <c r="K39" s="179"/>
      <c r="L39" s="179">
        <f>G39+I39+K39</f>
        <v>0</v>
      </c>
    </row>
    <row r="40" spans="1:12" s="29" customFormat="1" ht="13.5">
      <c r="A40" s="154"/>
      <c r="B40" s="181" t="s">
        <v>14</v>
      </c>
      <c r="C40" s="154"/>
      <c r="D40" s="154"/>
      <c r="E40" s="179"/>
      <c r="F40" s="179"/>
      <c r="G40" s="179"/>
      <c r="H40" s="177"/>
      <c r="I40" s="179"/>
      <c r="J40" s="178"/>
      <c r="K40" s="179"/>
      <c r="L40" s="179"/>
    </row>
    <row r="41" spans="1:12" s="29" customFormat="1" ht="15.75" customHeight="1">
      <c r="A41" s="154"/>
      <c r="B41" s="180" t="s">
        <v>550</v>
      </c>
      <c r="C41" s="177" t="s">
        <v>17</v>
      </c>
      <c r="D41" s="154">
        <v>1</v>
      </c>
      <c r="E41" s="189">
        <f>E38*D41</f>
        <v>350</v>
      </c>
      <c r="F41" s="179"/>
      <c r="G41" s="179"/>
      <c r="H41" s="177"/>
      <c r="I41" s="243"/>
      <c r="J41" s="178"/>
      <c r="K41" s="179"/>
      <c r="L41" s="179">
        <f>G41+I41+K41</f>
        <v>0</v>
      </c>
    </row>
    <row r="42" spans="1:12" ht="21" customHeight="1">
      <c r="A42" s="154">
        <v>9</v>
      </c>
      <c r="B42" s="180" t="s">
        <v>588</v>
      </c>
      <c r="C42" s="177" t="s">
        <v>17</v>
      </c>
      <c r="D42" s="177"/>
      <c r="E42" s="178">
        <v>1</v>
      </c>
      <c r="F42" s="179"/>
      <c r="G42" s="179"/>
      <c r="H42" s="177"/>
      <c r="I42" s="179"/>
      <c r="J42" s="178"/>
      <c r="K42" s="179"/>
      <c r="L42" s="179"/>
    </row>
    <row r="43" spans="1:12" ht="14.25" customHeight="1">
      <c r="A43" s="154"/>
      <c r="B43" s="181" t="s">
        <v>12</v>
      </c>
      <c r="C43" s="177" t="s">
        <v>17</v>
      </c>
      <c r="D43" s="154">
        <v>1</v>
      </c>
      <c r="E43" s="179">
        <f>E42*D43</f>
        <v>1</v>
      </c>
      <c r="F43" s="179"/>
      <c r="G43" s="179"/>
      <c r="H43" s="178"/>
      <c r="I43" s="179"/>
      <c r="J43" s="178"/>
      <c r="K43" s="179"/>
      <c r="L43" s="179">
        <f>G43+I43+K43</f>
        <v>0</v>
      </c>
    </row>
    <row r="44" spans="1:12" s="29" customFormat="1" ht="13.5">
      <c r="A44" s="154"/>
      <c r="B44" s="181" t="s">
        <v>14</v>
      </c>
      <c r="C44" s="154"/>
      <c r="D44" s="154"/>
      <c r="E44" s="179"/>
      <c r="F44" s="179"/>
      <c r="G44" s="179"/>
      <c r="H44" s="177"/>
      <c r="I44" s="179"/>
      <c r="J44" s="178"/>
      <c r="K44" s="179"/>
      <c r="L44" s="179"/>
    </row>
    <row r="45" spans="1:12" s="29" customFormat="1" ht="15.75" customHeight="1">
      <c r="A45" s="154"/>
      <c r="B45" s="180" t="s">
        <v>589</v>
      </c>
      <c r="C45" s="177" t="s">
        <v>17</v>
      </c>
      <c r="D45" s="154">
        <v>1</v>
      </c>
      <c r="E45" s="189">
        <f>E42*D45</f>
        <v>1</v>
      </c>
      <c r="F45" s="179"/>
      <c r="G45" s="179"/>
      <c r="H45" s="177"/>
      <c r="I45" s="243"/>
      <c r="J45" s="178"/>
      <c r="K45" s="179"/>
      <c r="L45" s="179">
        <f>G45+I45+K45</f>
        <v>0</v>
      </c>
    </row>
    <row r="46" spans="1:12" ht="21" customHeight="1">
      <c r="A46" s="154">
        <v>10</v>
      </c>
      <c r="B46" s="180" t="s">
        <v>590</v>
      </c>
      <c r="C46" s="154" t="s">
        <v>58</v>
      </c>
      <c r="D46" s="177"/>
      <c r="E46" s="178">
        <v>70</v>
      </c>
      <c r="F46" s="179"/>
      <c r="G46" s="179"/>
      <c r="H46" s="177"/>
      <c r="I46" s="179"/>
      <c r="J46" s="178"/>
      <c r="K46" s="179"/>
      <c r="L46" s="179"/>
    </row>
    <row r="47" spans="1:12" ht="14.25" customHeight="1">
      <c r="A47" s="154"/>
      <c r="B47" s="181" t="s">
        <v>12</v>
      </c>
      <c r="C47" s="177" t="s">
        <v>17</v>
      </c>
      <c r="D47" s="154">
        <v>1</v>
      </c>
      <c r="E47" s="179">
        <f>E46*D47</f>
        <v>70</v>
      </c>
      <c r="F47" s="179"/>
      <c r="G47" s="179"/>
      <c r="H47" s="178"/>
      <c r="I47" s="179"/>
      <c r="J47" s="178"/>
      <c r="K47" s="179"/>
      <c r="L47" s="179">
        <f>G47+I47+K47</f>
        <v>0</v>
      </c>
    </row>
    <row r="48" spans="1:12" s="29" customFormat="1" ht="13.5">
      <c r="A48" s="154"/>
      <c r="B48" s="181" t="s">
        <v>14</v>
      </c>
      <c r="C48" s="154"/>
      <c r="D48" s="154"/>
      <c r="E48" s="179"/>
      <c r="F48" s="179"/>
      <c r="G48" s="179"/>
      <c r="H48" s="177"/>
      <c r="I48" s="179"/>
      <c r="J48" s="178"/>
      <c r="K48" s="179"/>
      <c r="L48" s="179"/>
    </row>
    <row r="49" spans="1:12" s="29" customFormat="1" ht="15.75" customHeight="1">
      <c r="A49" s="154"/>
      <c r="B49" s="180" t="s">
        <v>590</v>
      </c>
      <c r="C49" s="177" t="s">
        <v>17</v>
      </c>
      <c r="D49" s="154">
        <v>1</v>
      </c>
      <c r="E49" s="189">
        <f>E46*D49</f>
        <v>70</v>
      </c>
      <c r="F49" s="179"/>
      <c r="G49" s="179"/>
      <c r="H49" s="177"/>
      <c r="I49" s="243"/>
      <c r="J49" s="178"/>
      <c r="K49" s="179"/>
      <c r="L49" s="179">
        <f>G49+I49+K49</f>
        <v>0</v>
      </c>
    </row>
    <row r="50" spans="1:12" ht="21" customHeight="1">
      <c r="A50" s="154">
        <v>11</v>
      </c>
      <c r="B50" s="180" t="s">
        <v>591</v>
      </c>
      <c r="C50" s="154" t="s">
        <v>58</v>
      </c>
      <c r="D50" s="177"/>
      <c r="E50" s="178">
        <v>10</v>
      </c>
      <c r="F50" s="179"/>
      <c r="G50" s="179"/>
      <c r="H50" s="177"/>
      <c r="I50" s="179"/>
      <c r="J50" s="178"/>
      <c r="K50" s="179"/>
      <c r="L50" s="179"/>
    </row>
    <row r="51" spans="1:12" ht="14.25" customHeight="1">
      <c r="A51" s="154"/>
      <c r="B51" s="181" t="s">
        <v>12</v>
      </c>
      <c r="C51" s="177" t="s">
        <v>17</v>
      </c>
      <c r="D51" s="154">
        <v>1</v>
      </c>
      <c r="E51" s="179">
        <f>E50*D51</f>
        <v>10</v>
      </c>
      <c r="F51" s="179"/>
      <c r="G51" s="179"/>
      <c r="H51" s="178"/>
      <c r="I51" s="179"/>
      <c r="J51" s="178"/>
      <c r="K51" s="179"/>
      <c r="L51" s="179">
        <f>G51+I51+K51</f>
        <v>0</v>
      </c>
    </row>
    <row r="52" spans="1:12" s="29" customFormat="1" ht="13.5">
      <c r="A52" s="154"/>
      <c r="B52" s="181" t="s">
        <v>14</v>
      </c>
      <c r="C52" s="154"/>
      <c r="D52" s="154"/>
      <c r="E52" s="179"/>
      <c r="F52" s="179"/>
      <c r="G52" s="179"/>
      <c r="H52" s="177"/>
      <c r="I52" s="179"/>
      <c r="J52" s="178"/>
      <c r="K52" s="179"/>
      <c r="L52" s="179"/>
    </row>
    <row r="53" spans="1:12" s="29" customFormat="1" ht="15.75" customHeight="1">
      <c r="A53" s="154"/>
      <c r="B53" s="180" t="s">
        <v>591</v>
      </c>
      <c r="C53" s="177" t="s">
        <v>17</v>
      </c>
      <c r="D53" s="154">
        <v>1</v>
      </c>
      <c r="E53" s="189">
        <f>E50*D53</f>
        <v>10</v>
      </c>
      <c r="F53" s="179"/>
      <c r="G53" s="179"/>
      <c r="H53" s="177"/>
      <c r="I53" s="243"/>
      <c r="J53" s="178"/>
      <c r="K53" s="179"/>
      <c r="L53" s="179">
        <f>G53+I53+K53</f>
        <v>0</v>
      </c>
    </row>
    <row r="54" spans="1:12" s="29" customFormat="1" ht="13.5">
      <c r="A54" s="154">
        <v>12</v>
      </c>
      <c r="B54" s="181" t="s">
        <v>551</v>
      </c>
      <c r="C54" s="154"/>
      <c r="D54" s="154"/>
      <c r="E54" s="189">
        <v>1</v>
      </c>
      <c r="F54" s="179"/>
      <c r="G54" s="179"/>
      <c r="H54" s="177"/>
      <c r="I54" s="243"/>
      <c r="J54" s="178"/>
      <c r="K54" s="179"/>
      <c r="L54" s="179">
        <f>G54+I54+K54</f>
        <v>0</v>
      </c>
    </row>
    <row r="55" spans="1:12" ht="15" customHeight="1">
      <c r="A55" s="154"/>
      <c r="B55" s="181" t="s">
        <v>24</v>
      </c>
      <c r="C55" s="154"/>
      <c r="D55" s="154"/>
      <c r="E55" s="179"/>
      <c r="F55" s="189"/>
      <c r="G55" s="189">
        <f>SUM(G10:G54)</f>
        <v>0</v>
      </c>
      <c r="H55" s="177"/>
      <c r="I55" s="189">
        <f>SUM(I10:I54)</f>
        <v>0</v>
      </c>
      <c r="J55" s="189"/>
      <c r="K55" s="189"/>
      <c r="L55" s="189">
        <f>SUM(L10:L54)</f>
        <v>0</v>
      </c>
    </row>
    <row r="56" spans="1:12" s="85" customFormat="1" ht="15.75" customHeight="1">
      <c r="A56" s="312"/>
      <c r="B56" s="180" t="s">
        <v>110</v>
      </c>
      <c r="C56" s="177"/>
      <c r="D56" s="177"/>
      <c r="E56" s="235"/>
      <c r="F56" s="177"/>
      <c r="G56" s="189">
        <f>L56</f>
        <v>0</v>
      </c>
      <c r="H56" s="189"/>
      <c r="I56" s="189"/>
      <c r="J56" s="189"/>
      <c r="K56" s="189"/>
      <c r="L56" s="189">
        <f>L37</f>
        <v>0</v>
      </c>
    </row>
    <row r="57" spans="1:12" ht="15" customHeight="1">
      <c r="A57" s="154"/>
      <c r="B57" s="181" t="s">
        <v>593</v>
      </c>
      <c r="C57" s="154"/>
      <c r="D57" s="154"/>
      <c r="E57" s="179"/>
      <c r="F57" s="189"/>
      <c r="G57" s="189"/>
      <c r="H57" s="189"/>
      <c r="I57" s="189">
        <f>L57</f>
        <v>0</v>
      </c>
      <c r="J57" s="189"/>
      <c r="K57" s="189"/>
      <c r="L57" s="189">
        <f>I55*0.65</f>
        <v>0</v>
      </c>
    </row>
    <row r="58" spans="1:12" ht="15.75" customHeight="1">
      <c r="A58" s="154"/>
      <c r="B58" s="181" t="s">
        <v>24</v>
      </c>
      <c r="C58" s="154"/>
      <c r="D58" s="154"/>
      <c r="E58" s="179"/>
      <c r="F58" s="189"/>
      <c r="G58" s="189">
        <f>G55+G57</f>
        <v>0</v>
      </c>
      <c r="H58" s="189"/>
      <c r="I58" s="189">
        <f>I55+I57</f>
        <v>0</v>
      </c>
      <c r="J58" s="189"/>
      <c r="K58" s="189"/>
      <c r="L58" s="189">
        <f>L55+L57</f>
        <v>0</v>
      </c>
    </row>
    <row r="59" spans="1:12" s="19" customFormat="1" ht="13.5">
      <c r="A59" s="154"/>
      <c r="B59" s="181" t="s">
        <v>601</v>
      </c>
      <c r="C59" s="177"/>
      <c r="D59" s="235"/>
      <c r="E59" s="238"/>
      <c r="F59" s="189"/>
      <c r="G59" s="189">
        <f>(G58-G56)*0.08</f>
        <v>0</v>
      </c>
      <c r="H59" s="189"/>
      <c r="I59" s="189">
        <f>(I58-I56)*0.08</f>
        <v>0</v>
      </c>
      <c r="J59" s="189"/>
      <c r="K59" s="189"/>
      <c r="L59" s="189">
        <f>(L58-L56)*0.08</f>
        <v>0</v>
      </c>
    </row>
    <row r="60" spans="1:12" s="19" customFormat="1" ht="15" customHeight="1">
      <c r="A60" s="154"/>
      <c r="B60" s="180" t="s">
        <v>6</v>
      </c>
      <c r="C60" s="177"/>
      <c r="D60" s="235"/>
      <c r="E60" s="238"/>
      <c r="F60" s="189"/>
      <c r="G60" s="189">
        <f>G58+G59</f>
        <v>0</v>
      </c>
      <c r="H60" s="189"/>
      <c r="I60" s="189">
        <f>I58+I59</f>
        <v>0</v>
      </c>
      <c r="J60" s="189"/>
      <c r="K60" s="189"/>
      <c r="L60" s="189">
        <f>L58+L59</f>
        <v>0</v>
      </c>
    </row>
    <row r="61" spans="1:12" ht="13.5">
      <c r="A61" s="25"/>
      <c r="B61" s="98"/>
      <c r="C61" s="35"/>
      <c r="D61" s="99"/>
      <c r="E61" s="35"/>
      <c r="F61" s="36"/>
      <c r="G61" s="36"/>
      <c r="H61" s="36"/>
      <c r="I61" s="36"/>
      <c r="J61" s="36"/>
      <c r="K61" s="36"/>
      <c r="L61" s="36"/>
    </row>
    <row r="62" spans="1:12" ht="13.5">
      <c r="A62" s="25"/>
      <c r="B62" s="98"/>
      <c r="C62" s="35"/>
      <c r="D62" s="99"/>
      <c r="E62" s="35"/>
      <c r="F62" s="36"/>
      <c r="G62" s="36"/>
      <c r="H62" s="36"/>
      <c r="I62" s="36"/>
      <c r="J62" s="36"/>
      <c r="K62" s="36"/>
      <c r="L62" s="36"/>
    </row>
    <row r="63" spans="1:12" ht="13.5">
      <c r="A63" s="25"/>
      <c r="B63" s="98"/>
      <c r="C63" s="35"/>
      <c r="D63" s="99"/>
      <c r="E63" s="35"/>
      <c r="F63" s="36"/>
      <c r="G63" s="36"/>
      <c r="H63" s="36"/>
      <c r="I63" s="36"/>
      <c r="J63" s="36"/>
      <c r="K63" s="36"/>
      <c r="L63" s="36"/>
    </row>
    <row r="64" spans="1:12" ht="24" customHeight="1">
      <c r="A64" s="100"/>
      <c r="B64" s="336" t="s">
        <v>615</v>
      </c>
      <c r="C64" s="336"/>
      <c r="D64" s="336"/>
      <c r="E64" s="35"/>
      <c r="F64" s="34"/>
      <c r="G64" s="38"/>
      <c r="H64" s="35"/>
      <c r="I64" s="35"/>
      <c r="J64" s="34"/>
      <c r="K64" s="38"/>
      <c r="L64" s="34"/>
    </row>
    <row r="65" spans="1:12" ht="16.5">
      <c r="A65" s="100"/>
      <c r="B65" s="37"/>
      <c r="C65" s="35"/>
      <c r="D65" s="38"/>
      <c r="E65" s="35"/>
      <c r="F65" s="34"/>
      <c r="G65" s="38"/>
      <c r="H65" s="35"/>
      <c r="I65" s="35"/>
      <c r="J65" s="34"/>
      <c r="K65" s="38"/>
      <c r="L65" s="34"/>
    </row>
    <row r="66" spans="1:12" ht="16.5">
      <c r="A66" s="100"/>
      <c r="B66" s="37"/>
      <c r="C66" s="35"/>
      <c r="D66" s="38"/>
      <c r="E66" s="35"/>
      <c r="F66" s="34"/>
      <c r="G66" s="38"/>
      <c r="H66" s="35"/>
      <c r="I66" s="35"/>
      <c r="J66" s="34"/>
      <c r="K66" s="38"/>
      <c r="L66" s="34"/>
    </row>
  </sheetData>
  <sheetProtection/>
  <mergeCells count="13">
    <mergeCell ref="B7:B8"/>
    <mergeCell ref="C7:C8"/>
    <mergeCell ref="D7:E7"/>
    <mergeCell ref="F7:G7"/>
    <mergeCell ref="H7:I7"/>
    <mergeCell ref="B64:D64"/>
    <mergeCell ref="J7:K7"/>
    <mergeCell ref="L7:L8"/>
    <mergeCell ref="A1:L1"/>
    <mergeCell ref="A3:L3"/>
    <mergeCell ref="A5:L5"/>
    <mergeCell ref="B6:L6"/>
    <mergeCell ref="A7:A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6">
      <selection activeCell="A1" sqref="A1:L53"/>
    </sheetView>
  </sheetViews>
  <sheetFormatPr defaultColWidth="9.00390625" defaultRowHeight="12.75"/>
  <cols>
    <col min="1" max="1" width="3.875" style="59" customWidth="1"/>
    <col min="2" max="2" width="42.875" style="59" customWidth="1"/>
    <col min="3" max="3" width="7.00390625" style="59" customWidth="1"/>
    <col min="4" max="4" width="8.00390625" style="59" customWidth="1"/>
    <col min="5" max="5" width="7.125" style="59" customWidth="1"/>
    <col min="6" max="6" width="7.375" style="59" customWidth="1"/>
    <col min="7" max="7" width="6.75390625" style="59" customWidth="1"/>
    <col min="8" max="8" width="7.00390625" style="59" customWidth="1"/>
    <col min="9" max="9" width="6.75390625" style="59" customWidth="1"/>
    <col min="10" max="10" width="8.00390625" style="59" customWidth="1"/>
    <col min="11" max="11" width="8.375" style="59" customWidth="1"/>
    <col min="12" max="12" width="7.75390625" style="59" customWidth="1"/>
    <col min="13" max="13" width="8.625" style="59" customWidth="1"/>
    <col min="14" max="14" width="11.875" style="59" bestFit="1" customWidth="1"/>
    <col min="15" max="16384" width="9.125" style="59" customWidth="1"/>
  </cols>
  <sheetData>
    <row r="1" spans="1:12" s="10" customFormat="1" ht="33" customHeight="1">
      <c r="A1" s="341" t="s">
        <v>531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s="10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58" customFormat="1" ht="16.5" customHeight="1">
      <c r="A3" s="341" t="s">
        <v>568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140"/>
    </row>
    <row r="4" spans="1:13" s="58" customFormat="1" ht="5.25" customHeight="1">
      <c r="A4" s="3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s="58" customFormat="1" ht="16.5" customHeight="1">
      <c r="A5" s="341" t="s">
        <v>553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93"/>
    </row>
    <row r="6" spans="1:12" ht="8.25" customHeight="1">
      <c r="A6" s="30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</row>
    <row r="7" spans="1:12" ht="58.5" customHeight="1">
      <c r="A7" s="372" t="s">
        <v>55</v>
      </c>
      <c r="B7" s="353" t="s">
        <v>66</v>
      </c>
      <c r="C7" s="373" t="s">
        <v>1</v>
      </c>
      <c r="D7" s="375" t="s">
        <v>2</v>
      </c>
      <c r="E7" s="376"/>
      <c r="F7" s="374" t="s">
        <v>3</v>
      </c>
      <c r="G7" s="374"/>
      <c r="H7" s="369" t="s">
        <v>4</v>
      </c>
      <c r="I7" s="369"/>
      <c r="J7" s="369" t="s">
        <v>5</v>
      </c>
      <c r="K7" s="369"/>
      <c r="L7" s="374" t="s">
        <v>6</v>
      </c>
    </row>
    <row r="8" spans="1:12" ht="57" customHeight="1">
      <c r="A8" s="372"/>
      <c r="B8" s="354"/>
      <c r="C8" s="373"/>
      <c r="D8" s="45" t="s">
        <v>7</v>
      </c>
      <c r="E8" s="45" t="s">
        <v>8</v>
      </c>
      <c r="F8" s="48" t="s">
        <v>9</v>
      </c>
      <c r="G8" s="46" t="s">
        <v>6</v>
      </c>
      <c r="H8" s="47" t="s">
        <v>9</v>
      </c>
      <c r="I8" s="46" t="s">
        <v>6</v>
      </c>
      <c r="J8" s="47" t="s">
        <v>9</v>
      </c>
      <c r="K8" s="46" t="s">
        <v>6</v>
      </c>
      <c r="L8" s="374"/>
    </row>
    <row r="9" spans="1:12" s="53" customFormat="1" ht="15">
      <c r="A9" s="49" t="s">
        <v>10</v>
      </c>
      <c r="B9" s="49">
        <v>3</v>
      </c>
      <c r="C9" s="49">
        <v>4</v>
      </c>
      <c r="D9" s="49">
        <v>5</v>
      </c>
      <c r="E9" s="50">
        <v>6</v>
      </c>
      <c r="F9" s="51" t="s">
        <v>11</v>
      </c>
      <c r="G9" s="52">
        <v>8</v>
      </c>
      <c r="H9" s="50">
        <v>9</v>
      </c>
      <c r="I9" s="52">
        <v>10</v>
      </c>
      <c r="J9" s="50">
        <v>11</v>
      </c>
      <c r="K9" s="52">
        <v>12</v>
      </c>
      <c r="L9" s="52">
        <v>13</v>
      </c>
    </row>
    <row r="10" spans="1:12" ht="26.25" customHeight="1">
      <c r="A10" s="154">
        <v>1</v>
      </c>
      <c r="B10" s="180" t="s">
        <v>554</v>
      </c>
      <c r="C10" s="177" t="s">
        <v>17</v>
      </c>
      <c r="D10" s="177"/>
      <c r="E10" s="178">
        <v>1</v>
      </c>
      <c r="F10" s="178"/>
      <c r="G10" s="179"/>
      <c r="H10" s="177"/>
      <c r="I10" s="179"/>
      <c r="J10" s="178"/>
      <c r="K10" s="179"/>
      <c r="L10" s="179"/>
    </row>
    <row r="11" spans="1:12" ht="14.25" customHeight="1">
      <c r="A11" s="154"/>
      <c r="B11" s="181" t="s">
        <v>12</v>
      </c>
      <c r="C11" s="177" t="s">
        <v>17</v>
      </c>
      <c r="D11" s="154">
        <v>1</v>
      </c>
      <c r="E11" s="179">
        <f>E10*D11</f>
        <v>1</v>
      </c>
      <c r="F11" s="177"/>
      <c r="G11" s="179"/>
      <c r="H11" s="178"/>
      <c r="I11" s="179"/>
      <c r="J11" s="178"/>
      <c r="K11" s="179"/>
      <c r="L11" s="179">
        <f>G11+I11+K11</f>
        <v>0</v>
      </c>
    </row>
    <row r="12" spans="1:12" s="29" customFormat="1" ht="13.5">
      <c r="A12" s="154"/>
      <c r="B12" s="181" t="s">
        <v>14</v>
      </c>
      <c r="C12" s="154"/>
      <c r="D12" s="154"/>
      <c r="E12" s="179"/>
      <c r="F12" s="178"/>
      <c r="G12" s="179"/>
      <c r="H12" s="177"/>
      <c r="I12" s="179"/>
      <c r="J12" s="178"/>
      <c r="K12" s="179"/>
      <c r="L12" s="179"/>
    </row>
    <row r="13" spans="1:12" s="29" customFormat="1" ht="18.75" customHeight="1">
      <c r="A13" s="154"/>
      <c r="B13" s="180" t="s">
        <v>554</v>
      </c>
      <c r="C13" s="177" t="s">
        <v>17</v>
      </c>
      <c r="D13" s="154">
        <v>1</v>
      </c>
      <c r="E13" s="189">
        <f>E10*D13</f>
        <v>1</v>
      </c>
      <c r="F13" s="179"/>
      <c r="G13" s="179"/>
      <c r="H13" s="177"/>
      <c r="I13" s="243"/>
      <c r="J13" s="178"/>
      <c r="K13" s="179"/>
      <c r="L13" s="179">
        <f>G13+I13+K13</f>
        <v>0</v>
      </c>
    </row>
    <row r="14" spans="1:12" ht="27" customHeight="1">
      <c r="A14" s="154">
        <v>2</v>
      </c>
      <c r="B14" s="180" t="s">
        <v>555</v>
      </c>
      <c r="C14" s="177" t="s">
        <v>17</v>
      </c>
      <c r="D14" s="177"/>
      <c r="E14" s="178">
        <v>9</v>
      </c>
      <c r="F14" s="178"/>
      <c r="G14" s="179"/>
      <c r="H14" s="177"/>
      <c r="I14" s="179"/>
      <c r="J14" s="178"/>
      <c r="K14" s="179"/>
      <c r="L14" s="179"/>
    </row>
    <row r="15" spans="1:12" ht="14.25" customHeight="1">
      <c r="A15" s="154"/>
      <c r="B15" s="181" t="s">
        <v>12</v>
      </c>
      <c r="C15" s="177" t="s">
        <v>17</v>
      </c>
      <c r="D15" s="154">
        <v>1</v>
      </c>
      <c r="E15" s="179">
        <f>E14*D15</f>
        <v>9</v>
      </c>
      <c r="F15" s="177"/>
      <c r="G15" s="179"/>
      <c r="H15" s="178"/>
      <c r="I15" s="179"/>
      <c r="J15" s="178"/>
      <c r="K15" s="179"/>
      <c r="L15" s="179">
        <f>G15+I15+K15</f>
        <v>0</v>
      </c>
    </row>
    <row r="16" spans="1:12" s="29" customFormat="1" ht="13.5">
      <c r="A16" s="154"/>
      <c r="B16" s="181" t="s">
        <v>14</v>
      </c>
      <c r="C16" s="154"/>
      <c r="D16" s="154"/>
      <c r="E16" s="179"/>
      <c r="F16" s="178"/>
      <c r="G16" s="179"/>
      <c r="H16" s="177"/>
      <c r="I16" s="179"/>
      <c r="J16" s="178"/>
      <c r="K16" s="179"/>
      <c r="L16" s="179"/>
    </row>
    <row r="17" spans="1:12" s="29" customFormat="1" ht="25.5" customHeight="1">
      <c r="A17" s="154"/>
      <c r="B17" s="180" t="s">
        <v>555</v>
      </c>
      <c r="C17" s="177" t="s">
        <v>17</v>
      </c>
      <c r="D17" s="154">
        <v>1</v>
      </c>
      <c r="E17" s="189">
        <f>E14*D17</f>
        <v>9</v>
      </c>
      <c r="F17" s="179"/>
      <c r="G17" s="179"/>
      <c r="H17" s="177"/>
      <c r="I17" s="243"/>
      <c r="J17" s="178"/>
      <c r="K17" s="179"/>
      <c r="L17" s="179">
        <f>G17+I17+K17</f>
        <v>0</v>
      </c>
    </row>
    <row r="18" spans="1:12" ht="27" customHeight="1">
      <c r="A18" s="154">
        <v>3</v>
      </c>
      <c r="B18" s="180" t="s">
        <v>556</v>
      </c>
      <c r="C18" s="177" t="s">
        <v>17</v>
      </c>
      <c r="D18" s="177"/>
      <c r="E18" s="178">
        <v>4</v>
      </c>
      <c r="F18" s="178"/>
      <c r="G18" s="179"/>
      <c r="H18" s="177"/>
      <c r="I18" s="179"/>
      <c r="J18" s="178"/>
      <c r="K18" s="179"/>
      <c r="L18" s="179"/>
    </row>
    <row r="19" spans="1:12" ht="14.25" customHeight="1">
      <c r="A19" s="154"/>
      <c r="B19" s="181" t="s">
        <v>12</v>
      </c>
      <c r="C19" s="177" t="s">
        <v>17</v>
      </c>
      <c r="D19" s="154">
        <v>1</v>
      </c>
      <c r="E19" s="179">
        <f>E18*D19</f>
        <v>4</v>
      </c>
      <c r="F19" s="177"/>
      <c r="G19" s="179"/>
      <c r="H19" s="178"/>
      <c r="I19" s="179"/>
      <c r="J19" s="178"/>
      <c r="K19" s="179"/>
      <c r="L19" s="179">
        <f>G19+I19+K19</f>
        <v>0</v>
      </c>
    </row>
    <row r="20" spans="1:12" s="29" customFormat="1" ht="13.5">
      <c r="A20" s="154"/>
      <c r="B20" s="181" t="s">
        <v>14</v>
      </c>
      <c r="C20" s="154"/>
      <c r="D20" s="154"/>
      <c r="E20" s="179"/>
      <c r="F20" s="178"/>
      <c r="G20" s="179"/>
      <c r="H20" s="177"/>
      <c r="I20" s="179"/>
      <c r="J20" s="178"/>
      <c r="K20" s="179"/>
      <c r="L20" s="179"/>
    </row>
    <row r="21" spans="1:12" s="29" customFormat="1" ht="25.5" customHeight="1">
      <c r="A21" s="154"/>
      <c r="B21" s="180" t="s">
        <v>556</v>
      </c>
      <c r="C21" s="177" t="s">
        <v>17</v>
      </c>
      <c r="D21" s="154">
        <v>1</v>
      </c>
      <c r="E21" s="189">
        <f>E18*D21</f>
        <v>4</v>
      </c>
      <c r="F21" s="179"/>
      <c r="G21" s="179"/>
      <c r="H21" s="177"/>
      <c r="I21" s="243"/>
      <c r="J21" s="178"/>
      <c r="K21" s="179"/>
      <c r="L21" s="179">
        <f>G21+I21+K21</f>
        <v>0</v>
      </c>
    </row>
    <row r="22" spans="1:12" ht="15" customHeight="1">
      <c r="A22" s="154">
        <v>4</v>
      </c>
      <c r="B22" s="180" t="s">
        <v>557</v>
      </c>
      <c r="C22" s="154" t="s">
        <v>58</v>
      </c>
      <c r="D22" s="177"/>
      <c r="E22" s="178">
        <v>1220</v>
      </c>
      <c r="F22" s="177"/>
      <c r="G22" s="179"/>
      <c r="H22" s="178"/>
      <c r="I22" s="179"/>
      <c r="J22" s="178"/>
      <c r="K22" s="179"/>
      <c r="L22" s="179"/>
    </row>
    <row r="23" spans="1:12" ht="15" customHeight="1">
      <c r="A23" s="154"/>
      <c r="B23" s="181" t="s">
        <v>12</v>
      </c>
      <c r="C23" s="154" t="s">
        <v>13</v>
      </c>
      <c r="D23" s="154">
        <v>1</v>
      </c>
      <c r="E23" s="179">
        <f>E22*D23</f>
        <v>1220</v>
      </c>
      <c r="F23" s="177"/>
      <c r="G23" s="179"/>
      <c r="H23" s="178"/>
      <c r="I23" s="179"/>
      <c r="J23" s="178"/>
      <c r="K23" s="179"/>
      <c r="L23" s="179">
        <f>G23+I23+K23</f>
        <v>0</v>
      </c>
    </row>
    <row r="24" spans="1:12" s="94" customFormat="1" ht="13.5">
      <c r="A24" s="154"/>
      <c r="B24" s="181" t="s">
        <v>37</v>
      </c>
      <c r="C24" s="154" t="s">
        <v>0</v>
      </c>
      <c r="D24" s="177">
        <v>0.0597</v>
      </c>
      <c r="E24" s="179">
        <f>E22*D24</f>
        <v>72.834</v>
      </c>
      <c r="F24" s="177"/>
      <c r="G24" s="179"/>
      <c r="H24" s="178"/>
      <c r="I24" s="179"/>
      <c r="J24" s="178"/>
      <c r="K24" s="179"/>
      <c r="L24" s="179">
        <f>G24+I24+K24</f>
        <v>0</v>
      </c>
    </row>
    <row r="25" spans="1:12" s="29" customFormat="1" ht="13.5">
      <c r="A25" s="154"/>
      <c r="B25" s="181" t="s">
        <v>14</v>
      </c>
      <c r="C25" s="154"/>
      <c r="D25" s="154"/>
      <c r="E25" s="179"/>
      <c r="F25" s="177"/>
      <c r="G25" s="179"/>
      <c r="H25" s="178"/>
      <c r="I25" s="179"/>
      <c r="J25" s="178"/>
      <c r="K25" s="179"/>
      <c r="L25" s="179"/>
    </row>
    <row r="26" spans="1:12" s="29" customFormat="1" ht="15" customHeight="1">
      <c r="A26" s="154"/>
      <c r="B26" s="180" t="s">
        <v>557</v>
      </c>
      <c r="C26" s="154" t="s">
        <v>58</v>
      </c>
      <c r="D26" s="154">
        <v>1</v>
      </c>
      <c r="E26" s="243">
        <f>E22*D26</f>
        <v>1220</v>
      </c>
      <c r="F26" s="243"/>
      <c r="G26" s="179"/>
      <c r="H26" s="243"/>
      <c r="I26" s="179"/>
      <c r="J26" s="178"/>
      <c r="K26" s="179"/>
      <c r="L26" s="179">
        <f>G26+I26+K26</f>
        <v>0</v>
      </c>
    </row>
    <row r="27" spans="1:12" s="29" customFormat="1" ht="13.5">
      <c r="A27" s="154"/>
      <c r="B27" s="181" t="s">
        <v>15</v>
      </c>
      <c r="C27" s="154" t="s">
        <v>0</v>
      </c>
      <c r="D27" s="154">
        <v>0.0673</v>
      </c>
      <c r="E27" s="179">
        <f>E22*D27</f>
        <v>82.106</v>
      </c>
      <c r="F27" s="178"/>
      <c r="G27" s="179"/>
      <c r="H27" s="178"/>
      <c r="I27" s="179"/>
      <c r="J27" s="178"/>
      <c r="K27" s="179"/>
      <c r="L27" s="179">
        <f>G27+I27+K27</f>
        <v>0</v>
      </c>
    </row>
    <row r="28" spans="1:12" ht="19.5" customHeight="1">
      <c r="A28" s="154">
        <v>5</v>
      </c>
      <c r="B28" s="180" t="s">
        <v>558</v>
      </c>
      <c r="C28" s="154" t="s">
        <v>58</v>
      </c>
      <c r="D28" s="177"/>
      <c r="E28" s="178">
        <v>200</v>
      </c>
      <c r="F28" s="178"/>
      <c r="G28" s="179"/>
      <c r="H28" s="177"/>
      <c r="I28" s="179"/>
      <c r="J28" s="178"/>
      <c r="K28" s="179"/>
      <c r="L28" s="179"/>
    </row>
    <row r="29" spans="1:12" ht="14.25" customHeight="1">
      <c r="A29" s="154"/>
      <c r="B29" s="181" t="s">
        <v>12</v>
      </c>
      <c r="C29" s="154" t="s">
        <v>58</v>
      </c>
      <c r="D29" s="154">
        <v>1</v>
      </c>
      <c r="E29" s="179">
        <f>E28*D29</f>
        <v>200</v>
      </c>
      <c r="F29" s="177"/>
      <c r="G29" s="179"/>
      <c r="H29" s="178"/>
      <c r="I29" s="179"/>
      <c r="J29" s="178"/>
      <c r="K29" s="179"/>
      <c r="L29" s="179">
        <f>G29+I29+K29</f>
        <v>0</v>
      </c>
    </row>
    <row r="30" spans="1:12" s="29" customFormat="1" ht="13.5">
      <c r="A30" s="154"/>
      <c r="B30" s="181" t="s">
        <v>14</v>
      </c>
      <c r="C30" s="154"/>
      <c r="D30" s="154"/>
      <c r="E30" s="179"/>
      <c r="F30" s="178"/>
      <c r="G30" s="179"/>
      <c r="H30" s="177"/>
      <c r="I30" s="179"/>
      <c r="J30" s="178"/>
      <c r="K30" s="179"/>
      <c r="L30" s="179"/>
    </row>
    <row r="31" spans="1:12" s="29" customFormat="1" ht="19.5" customHeight="1">
      <c r="A31" s="154"/>
      <c r="B31" s="180" t="s">
        <v>558</v>
      </c>
      <c r="C31" s="154" t="s">
        <v>58</v>
      </c>
      <c r="D31" s="154">
        <v>1</v>
      </c>
      <c r="E31" s="189">
        <f>E28*D31</f>
        <v>200</v>
      </c>
      <c r="F31" s="179"/>
      <c r="G31" s="179"/>
      <c r="H31" s="177"/>
      <c r="I31" s="243"/>
      <c r="J31" s="178"/>
      <c r="K31" s="179"/>
      <c r="L31" s="179">
        <f>G31+I31+K31</f>
        <v>0</v>
      </c>
    </row>
    <row r="32" spans="1:12" ht="27.75" customHeight="1">
      <c r="A32" s="154">
        <v>6</v>
      </c>
      <c r="B32" s="311" t="s">
        <v>559</v>
      </c>
      <c r="C32" s="177" t="s">
        <v>17</v>
      </c>
      <c r="D32" s="177"/>
      <c r="E32" s="178">
        <v>1</v>
      </c>
      <c r="F32" s="178"/>
      <c r="G32" s="179"/>
      <c r="H32" s="177"/>
      <c r="I32" s="179"/>
      <c r="J32" s="178"/>
      <c r="K32" s="179"/>
      <c r="L32" s="179"/>
    </row>
    <row r="33" spans="1:12" ht="14.25" customHeight="1">
      <c r="A33" s="154"/>
      <c r="B33" s="181" t="s">
        <v>12</v>
      </c>
      <c r="C33" s="177" t="s">
        <v>17</v>
      </c>
      <c r="D33" s="154">
        <v>1</v>
      </c>
      <c r="E33" s="179">
        <f>E32*D33</f>
        <v>1</v>
      </c>
      <c r="F33" s="177"/>
      <c r="G33" s="179"/>
      <c r="H33" s="178"/>
      <c r="I33" s="179"/>
      <c r="J33" s="178"/>
      <c r="K33" s="179"/>
      <c r="L33" s="179">
        <f>G33+I33+K33</f>
        <v>0</v>
      </c>
    </row>
    <row r="34" spans="1:12" s="29" customFormat="1" ht="13.5">
      <c r="A34" s="154"/>
      <c r="B34" s="181" t="s">
        <v>14</v>
      </c>
      <c r="C34" s="154"/>
      <c r="D34" s="154"/>
      <c r="E34" s="179"/>
      <c r="F34" s="178"/>
      <c r="G34" s="179"/>
      <c r="H34" s="177"/>
      <c r="I34" s="179"/>
      <c r="J34" s="178"/>
      <c r="K34" s="179"/>
      <c r="L34" s="179"/>
    </row>
    <row r="35" spans="1:12" s="29" customFormat="1" ht="29.25" customHeight="1">
      <c r="A35" s="154"/>
      <c r="B35" s="311" t="s">
        <v>602</v>
      </c>
      <c r="C35" s="177" t="s">
        <v>17</v>
      </c>
      <c r="D35" s="154">
        <v>1</v>
      </c>
      <c r="E35" s="189">
        <f>E32*D35</f>
        <v>1</v>
      </c>
      <c r="F35" s="179"/>
      <c r="G35" s="179"/>
      <c r="H35" s="177"/>
      <c r="I35" s="243"/>
      <c r="J35" s="178"/>
      <c r="K35" s="179"/>
      <c r="L35" s="179">
        <f>G35+I35+K35</f>
        <v>0</v>
      </c>
    </row>
    <row r="36" spans="1:12" ht="18" customHeight="1">
      <c r="A36" s="154">
        <v>7</v>
      </c>
      <c r="B36" s="180" t="s">
        <v>560</v>
      </c>
      <c r="C36" s="177" t="s">
        <v>17</v>
      </c>
      <c r="D36" s="177"/>
      <c r="E36" s="178">
        <v>30</v>
      </c>
      <c r="F36" s="178"/>
      <c r="G36" s="179"/>
      <c r="H36" s="177"/>
      <c r="I36" s="179"/>
      <c r="J36" s="178"/>
      <c r="K36" s="179"/>
      <c r="L36" s="179"/>
    </row>
    <row r="37" spans="1:12" ht="14.25" customHeight="1">
      <c r="A37" s="154"/>
      <c r="B37" s="181" t="s">
        <v>12</v>
      </c>
      <c r="C37" s="177" t="s">
        <v>17</v>
      </c>
      <c r="D37" s="154">
        <v>1</v>
      </c>
      <c r="E37" s="179">
        <f>E36*D37</f>
        <v>30</v>
      </c>
      <c r="F37" s="177"/>
      <c r="G37" s="179"/>
      <c r="H37" s="178"/>
      <c r="I37" s="179"/>
      <c r="J37" s="178"/>
      <c r="K37" s="179"/>
      <c r="L37" s="179">
        <f>G37+I37+K37</f>
        <v>0</v>
      </c>
    </row>
    <row r="38" spans="1:12" s="29" customFormat="1" ht="13.5">
      <c r="A38" s="154"/>
      <c r="B38" s="181" t="s">
        <v>14</v>
      </c>
      <c r="C38" s="154"/>
      <c r="D38" s="154"/>
      <c r="E38" s="179"/>
      <c r="F38" s="178"/>
      <c r="G38" s="179"/>
      <c r="H38" s="177"/>
      <c r="I38" s="179"/>
      <c r="J38" s="178"/>
      <c r="K38" s="179"/>
      <c r="L38" s="179"/>
    </row>
    <row r="39" spans="1:12" s="29" customFormat="1" ht="17.25" customHeight="1">
      <c r="A39" s="154"/>
      <c r="B39" s="180" t="s">
        <v>560</v>
      </c>
      <c r="C39" s="177" t="s">
        <v>17</v>
      </c>
      <c r="D39" s="154">
        <v>1</v>
      </c>
      <c r="E39" s="189">
        <f>E36*D39</f>
        <v>30</v>
      </c>
      <c r="F39" s="179"/>
      <c r="G39" s="179"/>
      <c r="H39" s="177"/>
      <c r="I39" s="243"/>
      <c r="J39" s="178"/>
      <c r="K39" s="179"/>
      <c r="L39" s="179">
        <f>G39+I39+K39</f>
        <v>0</v>
      </c>
    </row>
    <row r="40" spans="1:12" ht="18" customHeight="1">
      <c r="A40" s="154">
        <v>8</v>
      </c>
      <c r="B40" s="180" t="s">
        <v>561</v>
      </c>
      <c r="C40" s="177" t="s">
        <v>17</v>
      </c>
      <c r="D40" s="177"/>
      <c r="E40" s="178">
        <v>1</v>
      </c>
      <c r="F40" s="178"/>
      <c r="G40" s="179"/>
      <c r="H40" s="177"/>
      <c r="I40" s="179"/>
      <c r="J40" s="178"/>
      <c r="K40" s="179"/>
      <c r="L40" s="179"/>
    </row>
    <row r="41" spans="1:12" ht="14.25" customHeight="1">
      <c r="A41" s="154"/>
      <c r="B41" s="181" t="s">
        <v>12</v>
      </c>
      <c r="C41" s="177" t="s">
        <v>17</v>
      </c>
      <c r="D41" s="154">
        <v>1</v>
      </c>
      <c r="E41" s="179">
        <f>E40*D41</f>
        <v>1</v>
      </c>
      <c r="F41" s="177"/>
      <c r="G41" s="179"/>
      <c r="H41" s="178"/>
      <c r="I41" s="179"/>
      <c r="J41" s="178"/>
      <c r="K41" s="179"/>
      <c r="L41" s="179">
        <f>G41+I41+K41</f>
        <v>0</v>
      </c>
    </row>
    <row r="42" spans="1:12" s="29" customFormat="1" ht="13.5">
      <c r="A42" s="154"/>
      <c r="B42" s="181" t="s">
        <v>14</v>
      </c>
      <c r="C42" s="154"/>
      <c r="D42" s="154"/>
      <c r="E42" s="179"/>
      <c r="F42" s="178"/>
      <c r="G42" s="179"/>
      <c r="H42" s="177"/>
      <c r="I42" s="179"/>
      <c r="J42" s="178"/>
      <c r="K42" s="179"/>
      <c r="L42" s="179"/>
    </row>
    <row r="43" spans="1:12" s="29" customFormat="1" ht="19.5" customHeight="1">
      <c r="A43" s="154"/>
      <c r="B43" s="180" t="s">
        <v>561</v>
      </c>
      <c r="C43" s="177" t="s">
        <v>17</v>
      </c>
      <c r="D43" s="154">
        <v>1</v>
      </c>
      <c r="E43" s="189">
        <f>E40*D43</f>
        <v>1</v>
      </c>
      <c r="F43" s="179"/>
      <c r="G43" s="179"/>
      <c r="H43" s="177"/>
      <c r="I43" s="243"/>
      <c r="J43" s="178"/>
      <c r="K43" s="179"/>
      <c r="L43" s="179">
        <f>G43+I43+K43</f>
        <v>0</v>
      </c>
    </row>
    <row r="44" spans="1:14" ht="15" customHeight="1">
      <c r="A44" s="154"/>
      <c r="B44" s="181" t="s">
        <v>24</v>
      </c>
      <c r="C44" s="154"/>
      <c r="D44" s="154"/>
      <c r="E44" s="179"/>
      <c r="F44" s="189"/>
      <c r="G44" s="189">
        <f>SUM(G10:G43)</f>
        <v>0</v>
      </c>
      <c r="H44" s="177"/>
      <c r="I44" s="189">
        <f>SUM(I10:I43)</f>
        <v>0</v>
      </c>
      <c r="J44" s="189"/>
      <c r="K44" s="189">
        <f>SUM(K10:K43)</f>
        <v>0</v>
      </c>
      <c r="L44" s="189">
        <f>SUM(L10:L43)</f>
        <v>0</v>
      </c>
      <c r="N44" s="29"/>
    </row>
    <row r="45" spans="1:14" s="85" customFormat="1" ht="15.75" customHeight="1">
      <c r="A45" s="312"/>
      <c r="B45" s="180" t="s">
        <v>110</v>
      </c>
      <c r="C45" s="177"/>
      <c r="D45" s="177"/>
      <c r="E45" s="235"/>
      <c r="F45" s="177"/>
      <c r="G45" s="189">
        <f>L45</f>
        <v>0</v>
      </c>
      <c r="H45" s="189"/>
      <c r="I45" s="189"/>
      <c r="J45" s="189"/>
      <c r="K45" s="189"/>
      <c r="L45" s="189">
        <f>L13+L26+L17+L21+L35+L43</f>
        <v>0</v>
      </c>
      <c r="N45" s="29"/>
    </row>
    <row r="46" spans="1:14" ht="15" customHeight="1">
      <c r="A46" s="154"/>
      <c r="B46" s="181" t="s">
        <v>593</v>
      </c>
      <c r="C46" s="154"/>
      <c r="D46" s="154"/>
      <c r="E46" s="179"/>
      <c r="F46" s="189"/>
      <c r="G46" s="189"/>
      <c r="H46" s="189"/>
      <c r="I46" s="189">
        <f>L46</f>
        <v>0</v>
      </c>
      <c r="J46" s="189"/>
      <c r="K46" s="189"/>
      <c r="L46" s="189">
        <f>I44*0.65</f>
        <v>0</v>
      </c>
      <c r="N46" s="29"/>
    </row>
    <row r="47" spans="1:14" ht="15.75" customHeight="1">
      <c r="A47" s="154"/>
      <c r="B47" s="181" t="s">
        <v>24</v>
      </c>
      <c r="C47" s="154"/>
      <c r="D47" s="154"/>
      <c r="E47" s="179"/>
      <c r="F47" s="189"/>
      <c r="G47" s="189">
        <f>G44+G46</f>
        <v>0</v>
      </c>
      <c r="H47" s="189"/>
      <c r="I47" s="189">
        <f>I44+I46</f>
        <v>0</v>
      </c>
      <c r="J47" s="189"/>
      <c r="K47" s="189">
        <f>K44+K46</f>
        <v>0</v>
      </c>
      <c r="L47" s="189">
        <f>L44+L46</f>
        <v>0</v>
      </c>
      <c r="N47" s="29"/>
    </row>
    <row r="48" spans="1:12" s="19" customFormat="1" ht="13.5">
      <c r="A48" s="154"/>
      <c r="B48" s="181" t="s">
        <v>603</v>
      </c>
      <c r="C48" s="177"/>
      <c r="D48" s="235"/>
      <c r="E48" s="238"/>
      <c r="F48" s="189"/>
      <c r="G48" s="189">
        <f>(G47-G45)*0.08</f>
        <v>0</v>
      </c>
      <c r="H48" s="189"/>
      <c r="I48" s="189">
        <f>(I47-I45)*0.08</f>
        <v>0</v>
      </c>
      <c r="J48" s="189"/>
      <c r="K48" s="189">
        <f>(K47-K45)*0.08</f>
        <v>0</v>
      </c>
      <c r="L48" s="189">
        <f>(L47-L45)*0.08</f>
        <v>0</v>
      </c>
    </row>
    <row r="49" spans="1:12" s="19" customFormat="1" ht="15" customHeight="1">
      <c r="A49" s="154"/>
      <c r="B49" s="180" t="s">
        <v>6</v>
      </c>
      <c r="C49" s="177"/>
      <c r="D49" s="235"/>
      <c r="E49" s="238"/>
      <c r="F49" s="189"/>
      <c r="G49" s="189">
        <f>G47+G48</f>
        <v>0</v>
      </c>
      <c r="H49" s="189"/>
      <c r="I49" s="189">
        <f>I47+I48</f>
        <v>0</v>
      </c>
      <c r="J49" s="189"/>
      <c r="K49" s="189">
        <f>K47+K48</f>
        <v>0</v>
      </c>
      <c r="L49" s="189">
        <f>L47+L48</f>
        <v>0</v>
      </c>
    </row>
    <row r="50" spans="1:12" ht="13.5">
      <c r="A50" s="25"/>
      <c r="B50" s="98"/>
      <c r="C50" s="35"/>
      <c r="D50" s="99"/>
      <c r="E50" s="35"/>
      <c r="F50" s="36"/>
      <c r="G50" s="36"/>
      <c r="H50" s="36"/>
      <c r="I50" s="36"/>
      <c r="J50" s="36"/>
      <c r="K50" s="36"/>
      <c r="L50" s="36"/>
    </row>
    <row r="51" spans="1:12" ht="13.5">
      <c r="A51" s="25"/>
      <c r="B51" s="98"/>
      <c r="C51" s="35"/>
      <c r="D51" s="99"/>
      <c r="E51" s="35"/>
      <c r="F51" s="36"/>
      <c r="G51" s="36"/>
      <c r="H51" s="36"/>
      <c r="I51" s="36"/>
      <c r="J51" s="36"/>
      <c r="K51" s="36"/>
      <c r="L51" s="36"/>
    </row>
    <row r="52" spans="1:13" ht="16.5">
      <c r="A52" s="100"/>
      <c r="B52" s="37"/>
      <c r="C52" s="35"/>
      <c r="D52" s="38"/>
      <c r="E52" s="35"/>
      <c r="F52" s="34"/>
      <c r="G52" s="38"/>
      <c r="H52" s="35"/>
      <c r="I52" s="35"/>
      <c r="J52" s="34"/>
      <c r="K52" s="38"/>
      <c r="L52" s="34"/>
      <c r="M52" s="78"/>
    </row>
    <row r="53" spans="2:9" ht="17.25" customHeight="1">
      <c r="B53" s="330" t="s">
        <v>615</v>
      </c>
      <c r="D53" s="381"/>
      <c r="E53" s="381"/>
      <c r="F53" s="381"/>
      <c r="G53" s="381"/>
      <c r="H53" s="381"/>
      <c r="I53" s="381"/>
    </row>
    <row r="54" spans="1:13" ht="16.5">
      <c r="A54" s="100"/>
      <c r="B54" s="37"/>
      <c r="C54" s="35"/>
      <c r="D54" s="38"/>
      <c r="E54" s="35"/>
      <c r="F54" s="34"/>
      <c r="G54" s="38"/>
      <c r="H54" s="35"/>
      <c r="I54" s="35"/>
      <c r="J54" s="34"/>
      <c r="K54" s="38"/>
      <c r="L54" s="34"/>
      <c r="M54" s="78"/>
    </row>
    <row r="55" spans="1:13" ht="16.5">
      <c r="A55" s="100"/>
      <c r="B55" s="37"/>
      <c r="C55" s="35"/>
      <c r="D55" s="38"/>
      <c r="E55" s="35"/>
      <c r="F55" s="34"/>
      <c r="G55" s="38"/>
      <c r="H55" s="35"/>
      <c r="I55" s="35"/>
      <c r="J55" s="34"/>
      <c r="K55" s="38"/>
      <c r="L55" s="34"/>
      <c r="M55" s="78"/>
    </row>
  </sheetData>
  <sheetProtection/>
  <mergeCells count="13">
    <mergeCell ref="H7:I7"/>
    <mergeCell ref="J7:K7"/>
    <mergeCell ref="L7:L8"/>
    <mergeCell ref="D53:I53"/>
    <mergeCell ref="A1:L1"/>
    <mergeCell ref="A3:L3"/>
    <mergeCell ref="A5:L5"/>
    <mergeCell ref="B6:L6"/>
    <mergeCell ref="A7:A8"/>
    <mergeCell ref="B7:B8"/>
    <mergeCell ref="C7:C8"/>
    <mergeCell ref="D7:E7"/>
    <mergeCell ref="F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:L50"/>
    </sheetView>
  </sheetViews>
  <sheetFormatPr defaultColWidth="9.00390625" defaultRowHeight="12.75"/>
  <cols>
    <col min="1" max="1" width="3.875" style="59" customWidth="1"/>
    <col min="2" max="2" width="40.25390625" style="59" customWidth="1"/>
    <col min="3" max="3" width="8.25390625" style="59" customWidth="1"/>
    <col min="4" max="4" width="8.00390625" style="59" customWidth="1"/>
    <col min="5" max="5" width="8.125" style="59" customWidth="1"/>
    <col min="6" max="6" width="7.375" style="59" customWidth="1"/>
    <col min="7" max="7" width="8.00390625" style="59" customWidth="1"/>
    <col min="8" max="9" width="8.25390625" style="59" customWidth="1"/>
    <col min="10" max="10" width="7.875" style="59" customWidth="1"/>
    <col min="11" max="11" width="8.625" style="59" customWidth="1"/>
    <col min="12" max="12" width="7.375" style="59" customWidth="1"/>
    <col min="13" max="13" width="8.375" style="59" customWidth="1"/>
    <col min="14" max="14" width="8.625" style="59" customWidth="1"/>
    <col min="15" max="15" width="9.875" style="59" bestFit="1" customWidth="1"/>
    <col min="16" max="16384" width="9.125" style="59" customWidth="1"/>
  </cols>
  <sheetData>
    <row r="1" spans="1:12" s="10" customFormat="1" ht="33" customHeight="1">
      <c r="A1" s="341" t="s">
        <v>531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s="10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s="58" customFormat="1" ht="16.5" customHeight="1">
      <c r="A3" s="341" t="s">
        <v>427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N3" s="140"/>
    </row>
    <row r="4" spans="1:11" ht="5.25" customHeight="1">
      <c r="A4" s="30"/>
      <c r="B4" s="2"/>
      <c r="C4" s="2"/>
      <c r="D4" s="2"/>
      <c r="E4" s="2"/>
      <c r="F4" s="2"/>
      <c r="G4" s="2"/>
      <c r="H4" s="2"/>
      <c r="I4" s="2"/>
      <c r="J4" s="2"/>
      <c r="K4" s="31"/>
    </row>
    <row r="5" spans="1:12" s="58" customFormat="1" ht="16.5" customHeight="1">
      <c r="A5" s="341" t="s">
        <v>221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80"/>
    </row>
    <row r="6" spans="1:13" ht="6" customHeight="1">
      <c r="A6" s="30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1"/>
    </row>
    <row r="7" spans="1:12" ht="43.5" customHeight="1">
      <c r="A7" s="367" t="s">
        <v>55</v>
      </c>
      <c r="B7" s="353" t="s">
        <v>56</v>
      </c>
      <c r="C7" s="353" t="s">
        <v>1</v>
      </c>
      <c r="D7" s="355" t="s">
        <v>2</v>
      </c>
      <c r="E7" s="356"/>
      <c r="F7" s="357" t="s">
        <v>3</v>
      </c>
      <c r="G7" s="358"/>
      <c r="H7" s="359" t="s">
        <v>4</v>
      </c>
      <c r="I7" s="360"/>
      <c r="J7" s="359" t="s">
        <v>5</v>
      </c>
      <c r="K7" s="360"/>
      <c r="L7" s="362" t="s">
        <v>6</v>
      </c>
    </row>
    <row r="8" spans="1:12" ht="54">
      <c r="A8" s="368"/>
      <c r="B8" s="354"/>
      <c r="C8" s="354"/>
      <c r="D8" s="45" t="s">
        <v>7</v>
      </c>
      <c r="E8" s="45" t="s">
        <v>8</v>
      </c>
      <c r="F8" s="48" t="s">
        <v>9</v>
      </c>
      <c r="G8" s="46" t="s">
        <v>6</v>
      </c>
      <c r="H8" s="47" t="s">
        <v>9</v>
      </c>
      <c r="I8" s="46" t="s">
        <v>6</v>
      </c>
      <c r="J8" s="47" t="s">
        <v>9</v>
      </c>
      <c r="K8" s="46" t="s">
        <v>6</v>
      </c>
      <c r="L8" s="363"/>
    </row>
    <row r="9" spans="1:12" s="53" customFormat="1" ht="15">
      <c r="A9" s="49" t="s">
        <v>10</v>
      </c>
      <c r="B9" s="49">
        <v>3</v>
      </c>
      <c r="C9" s="49">
        <v>4</v>
      </c>
      <c r="D9" s="49">
        <v>5</v>
      </c>
      <c r="E9" s="50">
        <v>6</v>
      </c>
      <c r="F9" s="51" t="s">
        <v>11</v>
      </c>
      <c r="G9" s="52">
        <v>8</v>
      </c>
      <c r="H9" s="50">
        <v>9</v>
      </c>
      <c r="I9" s="52">
        <v>10</v>
      </c>
      <c r="J9" s="50">
        <v>11</v>
      </c>
      <c r="K9" s="52">
        <v>12</v>
      </c>
      <c r="L9" s="52">
        <v>13</v>
      </c>
    </row>
    <row r="10" spans="1:13" ht="21" customHeight="1">
      <c r="A10" s="175"/>
      <c r="B10" s="176" t="s">
        <v>88</v>
      </c>
      <c r="C10" s="177"/>
      <c r="D10" s="177"/>
      <c r="E10" s="178"/>
      <c r="F10" s="177"/>
      <c r="G10" s="179"/>
      <c r="H10" s="178"/>
      <c r="I10" s="179"/>
      <c r="J10" s="178"/>
      <c r="K10" s="179"/>
      <c r="L10" s="179"/>
      <c r="M10" s="78"/>
    </row>
    <row r="11" spans="1:13" ht="21.75" customHeight="1">
      <c r="A11" s="154">
        <v>1</v>
      </c>
      <c r="B11" s="180" t="s">
        <v>141</v>
      </c>
      <c r="C11" s="177" t="s">
        <v>32</v>
      </c>
      <c r="D11" s="177"/>
      <c r="E11" s="178">
        <v>18</v>
      </c>
      <c r="F11" s="177"/>
      <c r="G11" s="179"/>
      <c r="H11" s="178"/>
      <c r="I11" s="179"/>
      <c r="J11" s="178"/>
      <c r="K11" s="179"/>
      <c r="L11" s="179"/>
      <c r="M11" s="78"/>
    </row>
    <row r="12" spans="1:13" s="19" customFormat="1" ht="14.25" customHeight="1">
      <c r="A12" s="154"/>
      <c r="B12" s="181" t="s">
        <v>12</v>
      </c>
      <c r="C12" s="154" t="s">
        <v>13</v>
      </c>
      <c r="D12" s="235">
        <v>2.06</v>
      </c>
      <c r="E12" s="235">
        <f>E11*D12</f>
        <v>37.08</v>
      </c>
      <c r="F12" s="180"/>
      <c r="G12" s="236"/>
      <c r="H12" s="178"/>
      <c r="I12" s="179"/>
      <c r="J12" s="178"/>
      <c r="K12" s="179"/>
      <c r="L12" s="179">
        <f>G12+I12+K12</f>
        <v>0</v>
      </c>
      <c r="M12" s="18"/>
    </row>
    <row r="13" spans="1:13" ht="18.75" customHeight="1">
      <c r="A13" s="154">
        <v>2</v>
      </c>
      <c r="B13" s="180" t="s">
        <v>142</v>
      </c>
      <c r="C13" s="177" t="s">
        <v>32</v>
      </c>
      <c r="D13" s="177"/>
      <c r="E13" s="178">
        <v>18</v>
      </c>
      <c r="F13" s="177"/>
      <c r="G13" s="179"/>
      <c r="H13" s="178"/>
      <c r="I13" s="179"/>
      <c r="J13" s="178"/>
      <c r="K13" s="179"/>
      <c r="L13" s="179"/>
      <c r="M13" s="78"/>
    </row>
    <row r="14" spans="1:13" s="19" customFormat="1" ht="14.25" customHeight="1">
      <c r="A14" s="154"/>
      <c r="B14" s="181" t="s">
        <v>12</v>
      </c>
      <c r="C14" s="154" t="s">
        <v>13</v>
      </c>
      <c r="D14" s="238">
        <v>1.21</v>
      </c>
      <c r="E14" s="235">
        <f>E13*D14</f>
        <v>21.78</v>
      </c>
      <c r="F14" s="180"/>
      <c r="G14" s="236"/>
      <c r="H14" s="178"/>
      <c r="I14" s="179"/>
      <c r="J14" s="178"/>
      <c r="K14" s="179"/>
      <c r="L14" s="179">
        <f>G14+I14+K14</f>
        <v>0</v>
      </c>
      <c r="M14" s="18"/>
    </row>
    <row r="15" spans="1:14" s="28" customFormat="1" ht="15" customHeight="1">
      <c r="A15" s="154"/>
      <c r="B15" s="156" t="s">
        <v>6</v>
      </c>
      <c r="C15" s="154"/>
      <c r="D15" s="154"/>
      <c r="E15" s="179"/>
      <c r="F15" s="189"/>
      <c r="G15" s="189"/>
      <c r="H15" s="177"/>
      <c r="I15" s="189"/>
      <c r="J15" s="189"/>
      <c r="K15" s="189"/>
      <c r="L15" s="189">
        <f>SUM(L11:L14)</f>
        <v>0</v>
      </c>
      <c r="M15" s="122"/>
      <c r="N15" s="306"/>
    </row>
    <row r="16" spans="1:14" ht="15" customHeight="1">
      <c r="A16" s="194"/>
      <c r="B16" s="180" t="s">
        <v>613</v>
      </c>
      <c r="C16" s="177"/>
      <c r="D16" s="196"/>
      <c r="E16" s="177"/>
      <c r="F16" s="189"/>
      <c r="G16" s="189"/>
      <c r="H16" s="189"/>
      <c r="I16" s="189"/>
      <c r="J16" s="189"/>
      <c r="K16" s="189"/>
      <c r="L16" s="193">
        <f>L15*D16</f>
        <v>0</v>
      </c>
      <c r="M16" s="245"/>
      <c r="N16" s="64"/>
    </row>
    <row r="17" spans="1:12" ht="14.25">
      <c r="A17" s="194"/>
      <c r="B17" s="180" t="s">
        <v>6</v>
      </c>
      <c r="C17" s="307"/>
      <c r="D17" s="307"/>
      <c r="E17" s="307"/>
      <c r="F17" s="307"/>
      <c r="G17" s="239"/>
      <c r="H17" s="239"/>
      <c r="I17" s="239"/>
      <c r="J17" s="239"/>
      <c r="K17" s="239"/>
      <c r="L17" s="197">
        <f>L15+L16</f>
        <v>0</v>
      </c>
    </row>
    <row r="18" spans="1:13" ht="15" customHeight="1">
      <c r="A18" s="194"/>
      <c r="B18" s="180" t="s">
        <v>598</v>
      </c>
      <c r="C18" s="307"/>
      <c r="D18" s="308"/>
      <c r="E18" s="307"/>
      <c r="F18" s="307"/>
      <c r="G18" s="239"/>
      <c r="H18" s="239"/>
      <c r="I18" s="239"/>
      <c r="J18" s="239"/>
      <c r="K18" s="239"/>
      <c r="L18" s="197">
        <f>L17*D18</f>
        <v>0</v>
      </c>
      <c r="M18" s="78"/>
    </row>
    <row r="19" spans="1:13" ht="15" customHeight="1">
      <c r="A19" s="194"/>
      <c r="B19" s="180" t="s">
        <v>6</v>
      </c>
      <c r="C19" s="307"/>
      <c r="D19" s="307"/>
      <c r="E19" s="307"/>
      <c r="F19" s="307"/>
      <c r="G19" s="239"/>
      <c r="H19" s="239"/>
      <c r="I19" s="239"/>
      <c r="J19" s="239"/>
      <c r="K19" s="239"/>
      <c r="L19" s="197">
        <f>L17+L18</f>
        <v>0</v>
      </c>
      <c r="M19" s="78"/>
    </row>
    <row r="20" spans="1:13" ht="19.5" customHeight="1">
      <c r="A20" s="154"/>
      <c r="B20" s="176" t="s">
        <v>143</v>
      </c>
      <c r="C20" s="177"/>
      <c r="D20" s="177"/>
      <c r="E20" s="178"/>
      <c r="F20" s="177"/>
      <c r="G20" s="179"/>
      <c r="H20" s="178"/>
      <c r="I20" s="179"/>
      <c r="J20" s="178"/>
      <c r="K20" s="179"/>
      <c r="L20" s="189"/>
      <c r="M20" s="78"/>
    </row>
    <row r="21" spans="1:13" ht="28.5" customHeight="1">
      <c r="A21" s="154">
        <v>3</v>
      </c>
      <c r="B21" s="180" t="s">
        <v>144</v>
      </c>
      <c r="C21" s="154" t="s">
        <v>137</v>
      </c>
      <c r="D21" s="177"/>
      <c r="E21" s="178">
        <v>50</v>
      </c>
      <c r="F21" s="178"/>
      <c r="G21" s="179"/>
      <c r="H21" s="177"/>
      <c r="I21" s="179"/>
      <c r="J21" s="178"/>
      <c r="K21" s="179"/>
      <c r="L21" s="179"/>
      <c r="M21" s="78"/>
    </row>
    <row r="22" spans="1:13" ht="14.25" customHeight="1">
      <c r="A22" s="154"/>
      <c r="B22" s="181" t="s">
        <v>51</v>
      </c>
      <c r="C22" s="154" t="s">
        <v>13</v>
      </c>
      <c r="D22" s="154">
        <v>0.05</v>
      </c>
      <c r="E22" s="235">
        <f>E21*D22</f>
        <v>2.5</v>
      </c>
      <c r="F22" s="178"/>
      <c r="G22" s="179"/>
      <c r="H22" s="178"/>
      <c r="I22" s="179"/>
      <c r="J22" s="178"/>
      <c r="K22" s="179"/>
      <c r="L22" s="179">
        <f>I22+G22+K22</f>
        <v>0</v>
      </c>
      <c r="M22" s="78"/>
    </row>
    <row r="23" spans="1:13" s="28" customFormat="1" ht="13.5">
      <c r="A23" s="154"/>
      <c r="B23" s="181" t="s">
        <v>37</v>
      </c>
      <c r="C23" s="154" t="s">
        <v>0</v>
      </c>
      <c r="D23" s="177">
        <v>0.0696</v>
      </c>
      <c r="E23" s="235">
        <f>E21*D23</f>
        <v>3.4799999999999995</v>
      </c>
      <c r="F23" s="178"/>
      <c r="G23" s="179"/>
      <c r="H23" s="177"/>
      <c r="I23" s="179"/>
      <c r="J23" s="178"/>
      <c r="K23" s="179"/>
      <c r="L23" s="179">
        <f>G23+I23+K23</f>
        <v>0</v>
      </c>
      <c r="M23" s="78"/>
    </row>
    <row r="24" spans="1:13" s="29" customFormat="1" ht="13.5">
      <c r="A24" s="154"/>
      <c r="B24" s="181" t="s">
        <v>138</v>
      </c>
      <c r="C24" s="154"/>
      <c r="D24" s="154"/>
      <c r="E24" s="235"/>
      <c r="F24" s="178"/>
      <c r="G24" s="179"/>
      <c r="H24" s="177"/>
      <c r="I24" s="179"/>
      <c r="J24" s="178"/>
      <c r="K24" s="179"/>
      <c r="L24" s="179"/>
      <c r="M24" s="78"/>
    </row>
    <row r="25" spans="1:13" s="29" customFormat="1" ht="13.5">
      <c r="A25" s="154"/>
      <c r="B25" s="181" t="s">
        <v>91</v>
      </c>
      <c r="C25" s="154" t="s">
        <v>32</v>
      </c>
      <c r="D25" s="154">
        <v>0.05</v>
      </c>
      <c r="E25" s="235">
        <f>E21*D25</f>
        <v>2.5</v>
      </c>
      <c r="F25" s="177"/>
      <c r="G25" s="179"/>
      <c r="H25" s="177"/>
      <c r="I25" s="179"/>
      <c r="J25" s="178"/>
      <c r="K25" s="179"/>
      <c r="L25" s="179">
        <f>G25+I25+K25</f>
        <v>0</v>
      </c>
      <c r="M25" s="78"/>
    </row>
    <row r="26" spans="1:13" s="29" customFormat="1" ht="13.5">
      <c r="A26" s="154"/>
      <c r="B26" s="181" t="s">
        <v>15</v>
      </c>
      <c r="C26" s="154" t="s">
        <v>0</v>
      </c>
      <c r="D26" s="154">
        <v>0.0005</v>
      </c>
      <c r="E26" s="235">
        <f>E21*D26</f>
        <v>0.025</v>
      </c>
      <c r="F26" s="178"/>
      <c r="G26" s="179"/>
      <c r="H26" s="177"/>
      <c r="I26" s="179"/>
      <c r="J26" s="178"/>
      <c r="K26" s="179"/>
      <c r="L26" s="179">
        <f>G26+I26+K26</f>
        <v>0</v>
      </c>
      <c r="M26" s="78"/>
    </row>
    <row r="27" spans="1:13" ht="16.5" customHeight="1">
      <c r="A27" s="154">
        <v>4</v>
      </c>
      <c r="B27" s="180" t="s">
        <v>92</v>
      </c>
      <c r="C27" s="177" t="s">
        <v>58</v>
      </c>
      <c r="D27" s="177"/>
      <c r="E27" s="178">
        <v>50</v>
      </c>
      <c r="F27" s="177"/>
      <c r="G27" s="179"/>
      <c r="H27" s="178"/>
      <c r="I27" s="179"/>
      <c r="J27" s="178"/>
      <c r="K27" s="179"/>
      <c r="L27" s="179"/>
      <c r="M27" s="78"/>
    </row>
    <row r="28" spans="1:13" ht="14.25" customHeight="1">
      <c r="A28" s="154"/>
      <c r="B28" s="181" t="s">
        <v>12</v>
      </c>
      <c r="C28" s="154" t="s">
        <v>13</v>
      </c>
      <c r="D28" s="154">
        <v>0.1</v>
      </c>
      <c r="E28" s="235">
        <f>E27*D28</f>
        <v>5</v>
      </c>
      <c r="F28" s="177"/>
      <c r="G28" s="179"/>
      <c r="H28" s="178"/>
      <c r="I28" s="179"/>
      <c r="J28" s="178"/>
      <c r="K28" s="179"/>
      <c r="L28" s="179">
        <f>G28+I28+K28</f>
        <v>0</v>
      </c>
      <c r="M28" s="78"/>
    </row>
    <row r="29" spans="1:13" s="28" customFormat="1" ht="13.5">
      <c r="A29" s="154"/>
      <c r="B29" s="181" t="s">
        <v>37</v>
      </c>
      <c r="C29" s="154" t="s">
        <v>0</v>
      </c>
      <c r="D29" s="177">
        <v>0.0223</v>
      </c>
      <c r="E29" s="235">
        <f>E27*D29</f>
        <v>1.115</v>
      </c>
      <c r="F29" s="177"/>
      <c r="G29" s="179"/>
      <c r="H29" s="177"/>
      <c r="I29" s="179"/>
      <c r="J29" s="178"/>
      <c r="K29" s="179"/>
      <c r="L29" s="179">
        <f>G29+I29+K29</f>
        <v>0</v>
      </c>
      <c r="M29" s="78"/>
    </row>
    <row r="30" spans="1:13" s="29" customFormat="1" ht="13.5">
      <c r="A30" s="154"/>
      <c r="B30" s="181" t="s">
        <v>14</v>
      </c>
      <c r="C30" s="154"/>
      <c r="D30" s="154"/>
      <c r="E30" s="235"/>
      <c r="F30" s="177"/>
      <c r="G30" s="179"/>
      <c r="H30" s="177"/>
      <c r="I30" s="179"/>
      <c r="J30" s="178"/>
      <c r="K30" s="179"/>
      <c r="L30" s="179"/>
      <c r="M30" s="78"/>
    </row>
    <row r="31" spans="1:13" s="29" customFormat="1" ht="17.25" customHeight="1">
      <c r="A31" s="154"/>
      <c r="B31" s="181" t="s">
        <v>507</v>
      </c>
      <c r="C31" s="177" t="s">
        <v>58</v>
      </c>
      <c r="D31" s="154">
        <v>1</v>
      </c>
      <c r="E31" s="177">
        <f>E27*D31</f>
        <v>50</v>
      </c>
      <c r="F31" s="177"/>
      <c r="G31" s="179"/>
      <c r="H31" s="178"/>
      <c r="I31" s="179"/>
      <c r="J31" s="178"/>
      <c r="K31" s="179"/>
      <c r="L31" s="179">
        <f>G31+I31+K31</f>
        <v>0</v>
      </c>
      <c r="M31" s="78"/>
    </row>
    <row r="32" spans="1:13" s="29" customFormat="1" ht="12.75" customHeight="1">
      <c r="A32" s="154"/>
      <c r="B32" s="181" t="s">
        <v>15</v>
      </c>
      <c r="C32" s="154" t="s">
        <v>0</v>
      </c>
      <c r="D32" s="154">
        <v>0.0438</v>
      </c>
      <c r="E32" s="237">
        <f>E27*D32</f>
        <v>2.19</v>
      </c>
      <c r="F32" s="177"/>
      <c r="G32" s="179"/>
      <c r="H32" s="178"/>
      <c r="I32" s="179"/>
      <c r="J32" s="178"/>
      <c r="K32" s="179"/>
      <c r="L32" s="179">
        <f>G32+I32+K32</f>
        <v>0</v>
      </c>
      <c r="M32" s="78"/>
    </row>
    <row r="33" spans="1:13" ht="15" customHeight="1">
      <c r="A33" s="154">
        <v>5</v>
      </c>
      <c r="B33" s="180" t="s">
        <v>147</v>
      </c>
      <c r="C33" s="177" t="s">
        <v>58</v>
      </c>
      <c r="D33" s="177"/>
      <c r="E33" s="178">
        <v>50</v>
      </c>
      <c r="F33" s="177"/>
      <c r="G33" s="179"/>
      <c r="H33" s="178"/>
      <c r="I33" s="179"/>
      <c r="J33" s="178"/>
      <c r="K33" s="179"/>
      <c r="L33" s="179"/>
      <c r="M33" s="78"/>
    </row>
    <row r="34" spans="1:13" ht="16.5" customHeight="1">
      <c r="A34" s="154"/>
      <c r="B34" s="181" t="s">
        <v>51</v>
      </c>
      <c r="C34" s="154" t="s">
        <v>13</v>
      </c>
      <c r="D34" s="154">
        <v>0.06</v>
      </c>
      <c r="E34" s="235">
        <f>E33*D34</f>
        <v>3</v>
      </c>
      <c r="F34" s="177"/>
      <c r="G34" s="179"/>
      <c r="H34" s="178"/>
      <c r="I34" s="179"/>
      <c r="J34" s="178"/>
      <c r="K34" s="179"/>
      <c r="L34" s="179">
        <f>G34+I34+K34</f>
        <v>0</v>
      </c>
      <c r="M34" s="78"/>
    </row>
    <row r="35" spans="1:13" s="28" customFormat="1" ht="13.5" customHeight="1">
      <c r="A35" s="154"/>
      <c r="B35" s="181" t="s">
        <v>37</v>
      </c>
      <c r="C35" s="154" t="s">
        <v>0</v>
      </c>
      <c r="D35" s="177">
        <v>0.0592</v>
      </c>
      <c r="E35" s="235">
        <f>E33*D35</f>
        <v>2.96</v>
      </c>
      <c r="F35" s="177"/>
      <c r="G35" s="179"/>
      <c r="H35" s="177"/>
      <c r="I35" s="179"/>
      <c r="J35" s="178"/>
      <c r="K35" s="179"/>
      <c r="L35" s="179">
        <f>G35+I35+K35</f>
        <v>0</v>
      </c>
      <c r="M35" s="78"/>
    </row>
    <row r="36" spans="1:13" s="29" customFormat="1" ht="16.5" customHeight="1">
      <c r="A36" s="154"/>
      <c r="B36" s="181" t="s">
        <v>14</v>
      </c>
      <c r="C36" s="154"/>
      <c r="D36" s="154"/>
      <c r="E36" s="235"/>
      <c r="F36" s="177"/>
      <c r="G36" s="179"/>
      <c r="H36" s="177"/>
      <c r="I36" s="179"/>
      <c r="J36" s="178"/>
      <c r="K36" s="179"/>
      <c r="L36" s="179"/>
      <c r="M36" s="78"/>
    </row>
    <row r="37" spans="1:13" s="29" customFormat="1" ht="15" customHeight="1">
      <c r="A37" s="154"/>
      <c r="B37" s="180" t="s">
        <v>145</v>
      </c>
      <c r="C37" s="154" t="s">
        <v>38</v>
      </c>
      <c r="D37" s="154"/>
      <c r="E37" s="177">
        <v>400</v>
      </c>
      <c r="F37" s="177"/>
      <c r="G37" s="179"/>
      <c r="H37" s="178"/>
      <c r="I37" s="179"/>
      <c r="J37" s="178"/>
      <c r="K37" s="179"/>
      <c r="L37" s="179">
        <f>G37+I37+K37</f>
        <v>0</v>
      </c>
      <c r="M37" s="78"/>
    </row>
    <row r="38" spans="1:13" s="29" customFormat="1" ht="13.5" customHeight="1">
      <c r="A38" s="154"/>
      <c r="B38" s="181" t="s">
        <v>15</v>
      </c>
      <c r="C38" s="154" t="s">
        <v>0</v>
      </c>
      <c r="D38" s="154">
        <v>0.0006</v>
      </c>
      <c r="E38" s="235">
        <f>E33*D38</f>
        <v>0.03</v>
      </c>
      <c r="F38" s="177"/>
      <c r="G38" s="179"/>
      <c r="H38" s="178"/>
      <c r="I38" s="179"/>
      <c r="J38" s="178"/>
      <c r="K38" s="179"/>
      <c r="L38" s="179">
        <f>G38+I38+K38</f>
        <v>0</v>
      </c>
      <c r="M38" s="78"/>
    </row>
    <row r="39" spans="1:13" ht="15" customHeight="1">
      <c r="A39" s="154"/>
      <c r="B39" s="181" t="s">
        <v>146</v>
      </c>
      <c r="C39" s="154"/>
      <c r="D39" s="154"/>
      <c r="E39" s="179"/>
      <c r="F39" s="177"/>
      <c r="G39" s="189">
        <f>SUM(G21:G38)</f>
        <v>0</v>
      </c>
      <c r="H39" s="189"/>
      <c r="I39" s="189">
        <f>SUM(I21:I38)</f>
        <v>0</v>
      </c>
      <c r="J39" s="189"/>
      <c r="K39" s="189">
        <f>SUM(K21:K38)</f>
        <v>0</v>
      </c>
      <c r="L39" s="189">
        <f>SUM(L21:L38)</f>
        <v>0</v>
      </c>
      <c r="M39" s="95"/>
    </row>
    <row r="40" spans="1:13" ht="14.25" customHeight="1">
      <c r="A40" s="154"/>
      <c r="B40" s="181" t="s">
        <v>604</v>
      </c>
      <c r="C40" s="154"/>
      <c r="D40" s="255"/>
      <c r="E40" s="179"/>
      <c r="F40" s="177"/>
      <c r="G40" s="189"/>
      <c r="H40" s="189"/>
      <c r="I40" s="189">
        <f>L40</f>
        <v>0</v>
      </c>
      <c r="J40" s="189"/>
      <c r="K40" s="189"/>
      <c r="L40" s="189">
        <f>I39*D40</f>
        <v>0</v>
      </c>
      <c r="M40" s="78"/>
    </row>
    <row r="41" spans="1:13" ht="14.25" customHeight="1">
      <c r="A41" s="154"/>
      <c r="B41" s="181" t="s">
        <v>146</v>
      </c>
      <c r="C41" s="154"/>
      <c r="D41" s="154"/>
      <c r="E41" s="179"/>
      <c r="F41" s="177"/>
      <c r="G41" s="189">
        <f>G39+G40</f>
        <v>0</v>
      </c>
      <c r="H41" s="189"/>
      <c r="I41" s="189">
        <f>I39+I40</f>
        <v>0</v>
      </c>
      <c r="J41" s="189"/>
      <c r="K41" s="189">
        <f>K39+K40</f>
        <v>0</v>
      </c>
      <c r="L41" s="189">
        <f>L39+L40</f>
        <v>0</v>
      </c>
      <c r="M41" s="95"/>
    </row>
    <row r="42" spans="1:13" ht="15" customHeight="1">
      <c r="A42" s="194"/>
      <c r="B42" s="180" t="s">
        <v>598</v>
      </c>
      <c r="C42" s="307"/>
      <c r="D42" s="308"/>
      <c r="E42" s="307"/>
      <c r="F42" s="307"/>
      <c r="G42" s="239">
        <f>G41*D42</f>
        <v>0</v>
      </c>
      <c r="H42" s="239"/>
      <c r="I42" s="239">
        <f>D42*I41</f>
        <v>0</v>
      </c>
      <c r="J42" s="239"/>
      <c r="K42" s="239">
        <f>K41*D42</f>
        <v>0</v>
      </c>
      <c r="L42" s="239">
        <f>L41*D42</f>
        <v>0</v>
      </c>
      <c r="M42" s="78"/>
    </row>
    <row r="43" spans="1:13" ht="15" customHeight="1">
      <c r="A43" s="194"/>
      <c r="B43" s="180" t="s">
        <v>146</v>
      </c>
      <c r="C43" s="307"/>
      <c r="D43" s="307"/>
      <c r="E43" s="307"/>
      <c r="F43" s="307"/>
      <c r="G43" s="239">
        <f>G41+G42</f>
        <v>0</v>
      </c>
      <c r="H43" s="239"/>
      <c r="I43" s="239">
        <f>I41+I42</f>
        <v>0</v>
      </c>
      <c r="J43" s="239"/>
      <c r="K43" s="239">
        <f>K41+K42</f>
        <v>0</v>
      </c>
      <c r="L43" s="197">
        <f>L41+L42</f>
        <v>0</v>
      </c>
      <c r="M43" s="78"/>
    </row>
    <row r="44" spans="1:13" ht="18" customHeight="1">
      <c r="A44" s="154"/>
      <c r="B44" s="180" t="s">
        <v>93</v>
      </c>
      <c r="C44" s="177"/>
      <c r="D44" s="192"/>
      <c r="E44" s="177"/>
      <c r="F44" s="189"/>
      <c r="G44" s="189">
        <f>G19+G43</f>
        <v>0</v>
      </c>
      <c r="H44" s="189"/>
      <c r="I44" s="189">
        <f>I19+I43</f>
        <v>0</v>
      </c>
      <c r="J44" s="189"/>
      <c r="K44" s="189">
        <f>K19+K43</f>
        <v>0</v>
      </c>
      <c r="L44" s="193">
        <f>L19+L43</f>
        <v>0</v>
      </c>
      <c r="M44" s="309"/>
    </row>
    <row r="45" spans="1:12" ht="15.75" customHeight="1">
      <c r="A45" s="154"/>
      <c r="B45" s="180" t="s">
        <v>94</v>
      </c>
      <c r="C45" s="177"/>
      <c r="D45" s="192"/>
      <c r="E45" s="177"/>
      <c r="F45" s="189"/>
      <c r="G45" s="189"/>
      <c r="H45" s="189"/>
      <c r="I45" s="189"/>
      <c r="J45" s="189"/>
      <c r="K45" s="189"/>
      <c r="L45" s="193">
        <f>L19</f>
        <v>0</v>
      </c>
    </row>
    <row r="46" spans="1:13" ht="14.25">
      <c r="A46" s="154"/>
      <c r="B46" s="180" t="s">
        <v>54</v>
      </c>
      <c r="C46" s="177"/>
      <c r="D46" s="192"/>
      <c r="E46" s="177"/>
      <c r="F46" s="189"/>
      <c r="G46" s="189"/>
      <c r="H46" s="189"/>
      <c r="I46" s="189"/>
      <c r="J46" s="189"/>
      <c r="K46" s="189"/>
      <c r="L46" s="193">
        <f>L43</f>
        <v>0</v>
      </c>
      <c r="M46" s="309"/>
    </row>
    <row r="47" spans="1:12" ht="13.5">
      <c r="A47" s="25"/>
      <c r="B47" s="98"/>
      <c r="C47" s="35"/>
      <c r="D47" s="99"/>
      <c r="E47" s="35"/>
      <c r="F47" s="36"/>
      <c r="G47" s="36"/>
      <c r="H47" s="36"/>
      <c r="I47" s="36"/>
      <c r="J47" s="36"/>
      <c r="K47" s="36"/>
      <c r="L47" s="36"/>
    </row>
    <row r="49" ht="12.75">
      <c r="B49" s="64"/>
    </row>
    <row r="50" ht="13.5">
      <c r="B50" s="98" t="s">
        <v>615</v>
      </c>
    </row>
    <row r="51" ht="12.75">
      <c r="B51" s="64"/>
    </row>
    <row r="52" ht="13.5">
      <c r="B52" s="19"/>
    </row>
  </sheetData>
  <sheetProtection/>
  <mergeCells count="12">
    <mergeCell ref="H7:I7"/>
    <mergeCell ref="A5:L5"/>
    <mergeCell ref="B6:L6"/>
    <mergeCell ref="A7:A8"/>
    <mergeCell ref="B7:B8"/>
    <mergeCell ref="J7:K7"/>
    <mergeCell ref="A1:L1"/>
    <mergeCell ref="L7:L8"/>
    <mergeCell ref="A3:L3"/>
    <mergeCell ref="C7:C8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E81"/>
  <sheetViews>
    <sheetView zoomScalePageLayoutView="0" workbookViewId="0" topLeftCell="A43">
      <selection activeCell="A1" sqref="A1:L81"/>
    </sheetView>
  </sheetViews>
  <sheetFormatPr defaultColWidth="9.00390625" defaultRowHeight="12.75"/>
  <cols>
    <col min="1" max="1" width="4.125" style="9" customWidth="1"/>
    <col min="2" max="2" width="37.00390625" style="9" customWidth="1"/>
    <col min="3" max="3" width="9.125" style="9" customWidth="1"/>
    <col min="4" max="4" width="8.00390625" style="9" customWidth="1"/>
    <col min="5" max="5" width="9.25390625" style="9" customWidth="1"/>
    <col min="6" max="6" width="7.875" style="9" customWidth="1"/>
    <col min="7" max="7" width="7.125" style="9" customWidth="1"/>
    <col min="8" max="8" width="9.125" style="9" customWidth="1"/>
    <col min="9" max="9" width="8.00390625" style="9" customWidth="1"/>
    <col min="10" max="10" width="7.125" style="9" customWidth="1"/>
    <col min="11" max="11" width="8.625" style="9" customWidth="1"/>
    <col min="12" max="12" width="8.25390625" style="9" customWidth="1"/>
    <col min="13" max="27" width="9.125" style="65" customWidth="1"/>
    <col min="28" max="16384" width="9.125" style="9" customWidth="1"/>
  </cols>
  <sheetData>
    <row r="1" spans="1:12" s="10" customFormat="1" ht="33" customHeight="1">
      <c r="A1" s="341" t="s">
        <v>531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s="10" customFormat="1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s="58" customFormat="1" ht="16.5" customHeight="1">
      <c r="A3" s="341" t="s">
        <v>428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N3" s="140"/>
    </row>
    <row r="4" spans="1:12" s="58" customFormat="1" ht="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27" s="10" customFormat="1" ht="16.5" customHeight="1">
      <c r="A5" s="341" t="s">
        <v>105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12" ht="7.5" customHeight="1">
      <c r="A6" s="5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8"/>
    </row>
    <row r="7" spans="1:27" s="59" customFormat="1" ht="43.5" customHeight="1">
      <c r="A7" s="367" t="s">
        <v>55</v>
      </c>
      <c r="B7" s="353" t="s">
        <v>56</v>
      </c>
      <c r="C7" s="353" t="s">
        <v>1</v>
      </c>
      <c r="D7" s="355" t="s">
        <v>2</v>
      </c>
      <c r="E7" s="356"/>
      <c r="F7" s="357" t="s">
        <v>3</v>
      </c>
      <c r="G7" s="358"/>
      <c r="H7" s="359" t="s">
        <v>4</v>
      </c>
      <c r="I7" s="360"/>
      <c r="J7" s="359" t="s">
        <v>5</v>
      </c>
      <c r="K7" s="360"/>
      <c r="L7" s="362" t="s">
        <v>6</v>
      </c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</row>
    <row r="8" spans="1:27" s="59" customFormat="1" ht="54">
      <c r="A8" s="368"/>
      <c r="B8" s="354"/>
      <c r="C8" s="354"/>
      <c r="D8" s="45" t="s">
        <v>7</v>
      </c>
      <c r="E8" s="45" t="s">
        <v>8</v>
      </c>
      <c r="F8" s="48" t="s">
        <v>9</v>
      </c>
      <c r="G8" s="46" t="s">
        <v>6</v>
      </c>
      <c r="H8" s="47" t="s">
        <v>9</v>
      </c>
      <c r="I8" s="46" t="s">
        <v>6</v>
      </c>
      <c r="J8" s="47" t="s">
        <v>9</v>
      </c>
      <c r="K8" s="46" t="s">
        <v>6</v>
      </c>
      <c r="L8" s="363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</row>
    <row r="9" spans="1:12" s="108" customFormat="1" ht="13.5">
      <c r="A9" s="125" t="s">
        <v>10</v>
      </c>
      <c r="B9" s="125" t="s">
        <v>19</v>
      </c>
      <c r="C9" s="126" t="s">
        <v>20</v>
      </c>
      <c r="D9" s="127" t="s">
        <v>21</v>
      </c>
      <c r="E9" s="128" t="s">
        <v>22</v>
      </c>
      <c r="F9" s="126" t="s">
        <v>11</v>
      </c>
      <c r="G9" s="128" t="s">
        <v>23</v>
      </c>
      <c r="H9" s="126" t="s">
        <v>26</v>
      </c>
      <c r="I9" s="128" t="s">
        <v>27</v>
      </c>
      <c r="J9" s="128">
        <v>11</v>
      </c>
      <c r="K9" s="125" t="s">
        <v>28</v>
      </c>
      <c r="L9" s="125" t="s">
        <v>29</v>
      </c>
    </row>
    <row r="10" spans="1:13" s="19" customFormat="1" ht="27" customHeight="1">
      <c r="A10" s="154">
        <v>1</v>
      </c>
      <c r="B10" s="181" t="s">
        <v>125</v>
      </c>
      <c r="C10" s="154" t="s">
        <v>32</v>
      </c>
      <c r="D10" s="45"/>
      <c r="E10" s="234">
        <v>22</v>
      </c>
      <c r="F10" s="177"/>
      <c r="G10" s="179"/>
      <c r="H10" s="178"/>
      <c r="I10" s="179"/>
      <c r="J10" s="178"/>
      <c r="K10" s="179"/>
      <c r="L10" s="179"/>
      <c r="M10" s="18"/>
    </row>
    <row r="11" spans="1:13" s="19" customFormat="1" ht="14.25" customHeight="1">
      <c r="A11" s="154"/>
      <c r="B11" s="181" t="s">
        <v>12</v>
      </c>
      <c r="C11" s="154" t="s">
        <v>13</v>
      </c>
      <c r="D11" s="235">
        <v>2.06</v>
      </c>
      <c r="E11" s="235">
        <f>E10*D11</f>
        <v>45.32</v>
      </c>
      <c r="F11" s="180"/>
      <c r="G11" s="236"/>
      <c r="H11" s="178"/>
      <c r="I11" s="179"/>
      <c r="J11" s="178"/>
      <c r="K11" s="179"/>
      <c r="L11" s="179">
        <f>G11+I11+K11</f>
        <v>0</v>
      </c>
      <c r="M11" s="18"/>
    </row>
    <row r="12" spans="1:13" s="19" customFormat="1" ht="16.5" customHeight="1">
      <c r="A12" s="154">
        <v>2</v>
      </c>
      <c r="B12" s="181" t="s">
        <v>126</v>
      </c>
      <c r="C12" s="154" t="s">
        <v>32</v>
      </c>
      <c r="D12" s="45"/>
      <c r="E12" s="237">
        <v>17</v>
      </c>
      <c r="F12" s="177"/>
      <c r="G12" s="179"/>
      <c r="H12" s="178"/>
      <c r="I12" s="179"/>
      <c r="J12" s="178"/>
      <c r="K12" s="179"/>
      <c r="L12" s="179"/>
      <c r="M12" s="18"/>
    </row>
    <row r="13" spans="1:13" s="19" customFormat="1" ht="14.25" customHeight="1">
      <c r="A13" s="154"/>
      <c r="B13" s="181" t="s">
        <v>12</v>
      </c>
      <c r="C13" s="154" t="s">
        <v>13</v>
      </c>
      <c r="D13" s="238">
        <v>1.21</v>
      </c>
      <c r="E13" s="235">
        <f>E12*D13</f>
        <v>20.57</v>
      </c>
      <c r="F13" s="180"/>
      <c r="G13" s="236"/>
      <c r="H13" s="178"/>
      <c r="I13" s="179"/>
      <c r="J13" s="178"/>
      <c r="K13" s="179"/>
      <c r="L13" s="179">
        <f>G13+I13+K13</f>
        <v>0</v>
      </c>
      <c r="M13" s="18"/>
    </row>
    <row r="14" spans="1:13" s="67" customFormat="1" ht="27" customHeight="1">
      <c r="A14" s="154">
        <v>3</v>
      </c>
      <c r="B14" s="181" t="s">
        <v>204</v>
      </c>
      <c r="C14" s="154" t="s">
        <v>40</v>
      </c>
      <c r="D14" s="45"/>
      <c r="E14" s="179">
        <v>7</v>
      </c>
      <c r="F14" s="177"/>
      <c r="G14" s="179"/>
      <c r="H14" s="178"/>
      <c r="I14" s="179"/>
      <c r="J14" s="178"/>
      <c r="K14" s="179"/>
      <c r="L14" s="179">
        <f>G14+I14+K14</f>
        <v>0</v>
      </c>
      <c r="M14" s="68"/>
    </row>
    <row r="15" spans="1:13" s="64" customFormat="1" ht="15.75" customHeight="1">
      <c r="A15" s="154">
        <v>4</v>
      </c>
      <c r="B15" s="180" t="s">
        <v>101</v>
      </c>
      <c r="C15" s="177" t="s">
        <v>32</v>
      </c>
      <c r="D15" s="177"/>
      <c r="E15" s="178">
        <v>5</v>
      </c>
      <c r="F15" s="177"/>
      <c r="G15" s="179"/>
      <c r="H15" s="178"/>
      <c r="I15" s="179"/>
      <c r="J15" s="178"/>
      <c r="K15" s="179"/>
      <c r="L15" s="179"/>
      <c r="M15" s="91"/>
    </row>
    <row r="16" spans="1:13" s="64" customFormat="1" ht="15.75" customHeight="1">
      <c r="A16" s="175"/>
      <c r="B16" s="181" t="s">
        <v>102</v>
      </c>
      <c r="C16" s="154" t="s">
        <v>100</v>
      </c>
      <c r="D16" s="154">
        <v>0.003</v>
      </c>
      <c r="E16" s="178">
        <f>E15*D16</f>
        <v>0.015</v>
      </c>
      <c r="F16" s="177"/>
      <c r="G16" s="179"/>
      <c r="H16" s="178"/>
      <c r="I16" s="179"/>
      <c r="J16" s="178"/>
      <c r="K16" s="179"/>
      <c r="L16" s="179">
        <f>G16+I16+K16</f>
        <v>0</v>
      </c>
      <c r="M16" s="91"/>
    </row>
    <row r="17" spans="1:13" s="64" customFormat="1" ht="15.75" customHeight="1">
      <c r="A17" s="175"/>
      <c r="B17" s="181" t="s">
        <v>37</v>
      </c>
      <c r="C17" s="154" t="s">
        <v>0</v>
      </c>
      <c r="D17" s="154">
        <v>0.004</v>
      </c>
      <c r="E17" s="178">
        <f>E15*D17</f>
        <v>0.02</v>
      </c>
      <c r="F17" s="177"/>
      <c r="G17" s="179"/>
      <c r="H17" s="178"/>
      <c r="I17" s="179"/>
      <c r="J17" s="178"/>
      <c r="K17" s="179"/>
      <c r="L17" s="179">
        <f>G17+I17+K17</f>
        <v>0</v>
      </c>
      <c r="M17" s="91"/>
    </row>
    <row r="18" spans="1:13" s="64" customFormat="1" ht="15.75" customHeight="1">
      <c r="A18" s="175"/>
      <c r="B18" s="181" t="s">
        <v>14</v>
      </c>
      <c r="C18" s="154"/>
      <c r="D18" s="154"/>
      <c r="E18" s="179"/>
      <c r="F18" s="177"/>
      <c r="G18" s="179"/>
      <c r="H18" s="178"/>
      <c r="I18" s="179"/>
      <c r="J18" s="178"/>
      <c r="K18" s="179"/>
      <c r="L18" s="179"/>
      <c r="M18" s="91"/>
    </row>
    <row r="19" spans="1:13" s="64" customFormat="1" ht="15.75" customHeight="1">
      <c r="A19" s="175"/>
      <c r="B19" s="181" t="s">
        <v>103</v>
      </c>
      <c r="C19" s="154" t="s">
        <v>32</v>
      </c>
      <c r="D19" s="154">
        <v>4E-05</v>
      </c>
      <c r="E19" s="281">
        <f>E15*D19</f>
        <v>0.0002</v>
      </c>
      <c r="F19" s="177"/>
      <c r="G19" s="179"/>
      <c r="H19" s="178"/>
      <c r="I19" s="179"/>
      <c r="J19" s="178"/>
      <c r="K19" s="179"/>
      <c r="L19" s="179">
        <f>G19+I19+K19</f>
        <v>0</v>
      </c>
      <c r="M19" s="91"/>
    </row>
    <row r="20" spans="1:28" s="89" customFormat="1" ht="28.5" customHeight="1">
      <c r="A20" s="285">
        <v>5</v>
      </c>
      <c r="B20" s="181" t="s">
        <v>196</v>
      </c>
      <c r="C20" s="154" t="s">
        <v>58</v>
      </c>
      <c r="D20" s="241"/>
      <c r="E20" s="241">
        <v>35</v>
      </c>
      <c r="F20" s="241"/>
      <c r="G20" s="241"/>
      <c r="H20" s="286"/>
      <c r="I20" s="286"/>
      <c r="J20" s="241"/>
      <c r="K20" s="286"/>
      <c r="L20" s="286"/>
      <c r="M20" s="86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8"/>
    </row>
    <row r="21" spans="1:28" s="89" customFormat="1" ht="19.5" customHeight="1">
      <c r="A21" s="285"/>
      <c r="B21" s="156" t="s">
        <v>95</v>
      </c>
      <c r="C21" s="154" t="s">
        <v>13</v>
      </c>
      <c r="D21" s="241">
        <v>0.096</v>
      </c>
      <c r="E21" s="237">
        <f>E20*D21</f>
        <v>3.36</v>
      </c>
      <c r="F21" s="241"/>
      <c r="G21" s="241"/>
      <c r="H21" s="178"/>
      <c r="I21" s="179"/>
      <c r="J21" s="178"/>
      <c r="K21" s="179"/>
      <c r="L21" s="179">
        <f>G21+I21+K21</f>
        <v>0</v>
      </c>
      <c r="M21" s="86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8"/>
    </row>
    <row r="22" spans="1:28" s="89" customFormat="1" ht="16.5" customHeight="1">
      <c r="A22" s="285"/>
      <c r="B22" s="156" t="s">
        <v>96</v>
      </c>
      <c r="C22" s="154" t="s">
        <v>0</v>
      </c>
      <c r="D22" s="241">
        <v>0.045</v>
      </c>
      <c r="E22" s="237">
        <f>E20*D22</f>
        <v>1.575</v>
      </c>
      <c r="F22" s="241"/>
      <c r="G22" s="241"/>
      <c r="H22" s="178"/>
      <c r="I22" s="179"/>
      <c r="J22" s="178"/>
      <c r="K22" s="179"/>
      <c r="L22" s="179">
        <f>G22+I22+K22</f>
        <v>0</v>
      </c>
      <c r="M22" s="86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8"/>
    </row>
    <row r="23" spans="1:28" s="89" customFormat="1" ht="17.25" customHeight="1">
      <c r="A23" s="285"/>
      <c r="B23" s="156" t="s">
        <v>3</v>
      </c>
      <c r="C23" s="154"/>
      <c r="D23" s="241"/>
      <c r="E23" s="237"/>
      <c r="F23" s="241"/>
      <c r="G23" s="241"/>
      <c r="H23" s="286"/>
      <c r="I23" s="286"/>
      <c r="J23" s="241"/>
      <c r="K23" s="286"/>
      <c r="L23" s="286"/>
      <c r="M23" s="86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8"/>
    </row>
    <row r="24" spans="1:28" s="89" customFormat="1" ht="16.5" customHeight="1">
      <c r="A24" s="285"/>
      <c r="B24" s="156" t="s">
        <v>60</v>
      </c>
      <c r="C24" s="154" t="s">
        <v>58</v>
      </c>
      <c r="D24" s="241">
        <v>1.01</v>
      </c>
      <c r="E24" s="237">
        <f>E20*D24</f>
        <v>35.35</v>
      </c>
      <c r="F24" s="287"/>
      <c r="G24" s="241"/>
      <c r="H24" s="286"/>
      <c r="I24" s="286"/>
      <c r="J24" s="241"/>
      <c r="K24" s="286"/>
      <c r="L24" s="286">
        <f>G24+I24+K24</f>
        <v>0</v>
      </c>
      <c r="M24" s="86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8"/>
    </row>
    <row r="25" spans="1:28" s="89" customFormat="1" ht="16.5" customHeight="1">
      <c r="A25" s="285"/>
      <c r="B25" s="156" t="s">
        <v>97</v>
      </c>
      <c r="C25" s="154" t="s">
        <v>0</v>
      </c>
      <c r="D25" s="241">
        <v>0.0006</v>
      </c>
      <c r="E25" s="288">
        <f>E20*D25</f>
        <v>0.020999999999999998</v>
      </c>
      <c r="F25" s="241"/>
      <c r="G25" s="241"/>
      <c r="H25" s="286"/>
      <c r="I25" s="286"/>
      <c r="J25" s="241"/>
      <c r="K25" s="286"/>
      <c r="L25" s="286">
        <f>G25+I25+K25</f>
        <v>0</v>
      </c>
      <c r="M25" s="86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8"/>
    </row>
    <row r="26" spans="1:27" s="19" customFormat="1" ht="15.75" customHeight="1">
      <c r="A26" s="154">
        <v>6</v>
      </c>
      <c r="B26" s="181" t="s">
        <v>46</v>
      </c>
      <c r="C26" s="154" t="s">
        <v>17</v>
      </c>
      <c r="D26" s="45"/>
      <c r="E26" s="266">
        <v>1</v>
      </c>
      <c r="F26" s="177"/>
      <c r="G26" s="179"/>
      <c r="H26" s="178"/>
      <c r="I26" s="179"/>
      <c r="J26" s="178"/>
      <c r="K26" s="179"/>
      <c r="L26" s="179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</row>
    <row r="27" spans="1:27" s="19" customFormat="1" ht="13.5" customHeight="1">
      <c r="A27" s="154"/>
      <c r="B27" s="181" t="s">
        <v>12</v>
      </c>
      <c r="C27" s="154" t="s">
        <v>13</v>
      </c>
      <c r="D27" s="235">
        <v>1.01</v>
      </c>
      <c r="E27" s="179">
        <f>E26*D27</f>
        <v>1.01</v>
      </c>
      <c r="F27" s="180"/>
      <c r="G27" s="270"/>
      <c r="H27" s="178"/>
      <c r="I27" s="179"/>
      <c r="J27" s="178"/>
      <c r="K27" s="179"/>
      <c r="L27" s="179">
        <f>G27+I27+K27</f>
        <v>0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</row>
    <row r="28" spans="1:27" s="19" customFormat="1" ht="13.5" customHeight="1">
      <c r="A28" s="154"/>
      <c r="B28" s="181" t="s">
        <v>37</v>
      </c>
      <c r="C28" s="154" t="s">
        <v>0</v>
      </c>
      <c r="D28" s="45">
        <v>0.02</v>
      </c>
      <c r="E28" s="179">
        <f>E26*D28</f>
        <v>0.02</v>
      </c>
      <c r="F28" s="177"/>
      <c r="G28" s="179"/>
      <c r="H28" s="178"/>
      <c r="I28" s="179"/>
      <c r="J28" s="178"/>
      <c r="K28" s="179"/>
      <c r="L28" s="179">
        <f>G28+I28+K28</f>
        <v>0</v>
      </c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</row>
    <row r="29" spans="1:27" s="19" customFormat="1" ht="13.5" customHeight="1">
      <c r="A29" s="154"/>
      <c r="B29" s="181" t="s">
        <v>14</v>
      </c>
      <c r="C29" s="154"/>
      <c r="D29" s="45"/>
      <c r="E29" s="235"/>
      <c r="F29" s="177"/>
      <c r="G29" s="179"/>
      <c r="H29" s="178"/>
      <c r="I29" s="179"/>
      <c r="J29" s="178"/>
      <c r="K29" s="179"/>
      <c r="L29" s="179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</row>
    <row r="30" spans="1:27" s="19" customFormat="1" ht="16.5" customHeight="1">
      <c r="A30" s="154"/>
      <c r="B30" s="181" t="s">
        <v>46</v>
      </c>
      <c r="C30" s="154" t="s">
        <v>17</v>
      </c>
      <c r="D30" s="45">
        <v>1</v>
      </c>
      <c r="E30" s="235">
        <f>E26*D30</f>
        <v>1</v>
      </c>
      <c r="F30" s="177"/>
      <c r="G30" s="179"/>
      <c r="H30" s="178"/>
      <c r="I30" s="179"/>
      <c r="J30" s="178"/>
      <c r="K30" s="179"/>
      <c r="L30" s="179">
        <f>G30+I30+K30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s="19" customFormat="1" ht="13.5" customHeight="1">
      <c r="A31" s="154"/>
      <c r="B31" s="181" t="s">
        <v>15</v>
      </c>
      <c r="C31" s="154" t="s">
        <v>0</v>
      </c>
      <c r="D31" s="45">
        <v>0.49</v>
      </c>
      <c r="E31" s="235">
        <f>E26*D31</f>
        <v>0.49</v>
      </c>
      <c r="F31" s="177"/>
      <c r="G31" s="179"/>
      <c r="H31" s="178"/>
      <c r="I31" s="179"/>
      <c r="J31" s="178"/>
      <c r="K31" s="179"/>
      <c r="L31" s="179">
        <f>G31+I31+K31</f>
        <v>0</v>
      </c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</row>
    <row r="32" spans="1:13" s="19" customFormat="1" ht="18.75" customHeight="1">
      <c r="A32" s="154">
        <v>7</v>
      </c>
      <c r="B32" s="156" t="s">
        <v>197</v>
      </c>
      <c r="C32" s="154" t="s">
        <v>17</v>
      </c>
      <c r="D32" s="45"/>
      <c r="E32" s="189">
        <v>1</v>
      </c>
      <c r="F32" s="177"/>
      <c r="G32" s="179"/>
      <c r="H32" s="178"/>
      <c r="I32" s="179"/>
      <c r="J32" s="178"/>
      <c r="K32" s="179"/>
      <c r="L32" s="179"/>
      <c r="M32" s="18"/>
    </row>
    <row r="33" spans="1:13" s="19" customFormat="1" ht="13.5" customHeight="1">
      <c r="A33" s="154"/>
      <c r="B33" s="181" t="s">
        <v>12</v>
      </c>
      <c r="C33" s="154" t="s">
        <v>13</v>
      </c>
      <c r="D33" s="235">
        <v>0.389</v>
      </c>
      <c r="E33" s="237">
        <f>E32*D33</f>
        <v>0.389</v>
      </c>
      <c r="F33" s="178"/>
      <c r="G33" s="179"/>
      <c r="H33" s="178"/>
      <c r="I33" s="179"/>
      <c r="J33" s="178"/>
      <c r="K33" s="179"/>
      <c r="L33" s="179">
        <f>G33+I33+K33</f>
        <v>0</v>
      </c>
      <c r="M33" s="18"/>
    </row>
    <row r="34" spans="1:13" s="19" customFormat="1" ht="13.5" customHeight="1">
      <c r="A34" s="154"/>
      <c r="B34" s="181" t="s">
        <v>37</v>
      </c>
      <c r="C34" s="154" t="s">
        <v>0</v>
      </c>
      <c r="D34" s="45">
        <v>0.151</v>
      </c>
      <c r="E34" s="237">
        <f>E32*D34</f>
        <v>0.151</v>
      </c>
      <c r="F34" s="177"/>
      <c r="G34" s="179"/>
      <c r="H34" s="178"/>
      <c r="I34" s="179"/>
      <c r="J34" s="178"/>
      <c r="K34" s="179"/>
      <c r="L34" s="179">
        <f>G34+I34+K34</f>
        <v>0</v>
      </c>
      <c r="M34" s="18"/>
    </row>
    <row r="35" spans="1:13" s="19" customFormat="1" ht="13.5" customHeight="1">
      <c r="A35" s="154"/>
      <c r="B35" s="181" t="s">
        <v>14</v>
      </c>
      <c r="C35" s="154"/>
      <c r="D35" s="45"/>
      <c r="E35" s="235"/>
      <c r="F35" s="177"/>
      <c r="G35" s="179"/>
      <c r="H35" s="178"/>
      <c r="I35" s="179"/>
      <c r="J35" s="178"/>
      <c r="K35" s="179"/>
      <c r="L35" s="179"/>
      <c r="M35" s="18"/>
    </row>
    <row r="36" spans="1:13" s="19" customFormat="1" ht="16.5" customHeight="1">
      <c r="A36" s="154"/>
      <c r="B36" s="156" t="s">
        <v>197</v>
      </c>
      <c r="C36" s="154" t="s">
        <v>17</v>
      </c>
      <c r="D36" s="154">
        <v>1</v>
      </c>
      <c r="E36" s="177">
        <f>E32*D36</f>
        <v>1</v>
      </c>
      <c r="F36" s="178"/>
      <c r="G36" s="179"/>
      <c r="H36" s="177"/>
      <c r="I36" s="179"/>
      <c r="J36" s="178"/>
      <c r="K36" s="179"/>
      <c r="L36" s="179">
        <f>G36+I36+K36</f>
        <v>0</v>
      </c>
      <c r="M36" s="18"/>
    </row>
    <row r="37" spans="1:13" s="19" customFormat="1" ht="15" customHeight="1">
      <c r="A37" s="154"/>
      <c r="B37" s="181" t="s">
        <v>15</v>
      </c>
      <c r="C37" s="154" t="s">
        <v>0</v>
      </c>
      <c r="D37" s="45">
        <v>0.024</v>
      </c>
      <c r="E37" s="235">
        <f>E32*D37</f>
        <v>0.024</v>
      </c>
      <c r="F37" s="177"/>
      <c r="G37" s="179"/>
      <c r="H37" s="177"/>
      <c r="I37" s="179"/>
      <c r="J37" s="178"/>
      <c r="K37" s="179"/>
      <c r="L37" s="179">
        <f>G37+I37+K37</f>
        <v>0</v>
      </c>
      <c r="M37" s="18"/>
    </row>
    <row r="38" spans="1:78" s="71" customFormat="1" ht="30" customHeight="1">
      <c r="A38" s="177">
        <v>8</v>
      </c>
      <c r="B38" s="180" t="s">
        <v>242</v>
      </c>
      <c r="C38" s="177" t="s">
        <v>32</v>
      </c>
      <c r="D38" s="177"/>
      <c r="E38" s="177">
        <v>0.84</v>
      </c>
      <c r="F38" s="178"/>
      <c r="G38" s="179"/>
      <c r="H38" s="177"/>
      <c r="I38" s="179"/>
      <c r="J38" s="178"/>
      <c r="K38" s="179"/>
      <c r="L38" s="179"/>
      <c r="M38" s="18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s="71" customFormat="1" ht="14.25" customHeight="1">
      <c r="A39" s="177"/>
      <c r="B39" s="251" t="s">
        <v>51</v>
      </c>
      <c r="C39" s="154" t="s">
        <v>13</v>
      </c>
      <c r="D39" s="235">
        <v>10.6</v>
      </c>
      <c r="E39" s="237">
        <f>E38*D39</f>
        <v>8.904</v>
      </c>
      <c r="F39" s="178"/>
      <c r="G39" s="179"/>
      <c r="H39" s="178"/>
      <c r="I39" s="179"/>
      <c r="J39" s="178"/>
      <c r="K39" s="179"/>
      <c r="L39" s="179">
        <f>G39+I39+K39</f>
        <v>0</v>
      </c>
      <c r="M39" s="18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s="71" customFormat="1" ht="14.25" customHeight="1">
      <c r="A40" s="177"/>
      <c r="B40" s="251" t="s">
        <v>35</v>
      </c>
      <c r="C40" s="177" t="s">
        <v>0</v>
      </c>
      <c r="D40" s="235">
        <v>7.14</v>
      </c>
      <c r="E40" s="237">
        <f>E38*D40</f>
        <v>5.997599999999999</v>
      </c>
      <c r="F40" s="289"/>
      <c r="G40" s="289"/>
      <c r="H40" s="177"/>
      <c r="I40" s="179"/>
      <c r="J40" s="178"/>
      <c r="K40" s="179"/>
      <c r="L40" s="179">
        <f>G40+I40+K40</f>
        <v>0</v>
      </c>
      <c r="M40" s="18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s="71" customFormat="1" ht="14.25" customHeight="1">
      <c r="A41" s="177"/>
      <c r="B41" s="251" t="s">
        <v>14</v>
      </c>
      <c r="C41" s="177"/>
      <c r="D41" s="235"/>
      <c r="E41" s="237"/>
      <c r="F41" s="178"/>
      <c r="G41" s="179"/>
      <c r="H41" s="177"/>
      <c r="I41" s="179"/>
      <c r="J41" s="178"/>
      <c r="K41" s="179"/>
      <c r="L41" s="17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s="71" customFormat="1" ht="14.25" customHeight="1">
      <c r="A42" s="177"/>
      <c r="B42" s="251" t="s">
        <v>67</v>
      </c>
      <c r="C42" s="154" t="s">
        <v>77</v>
      </c>
      <c r="D42" s="235">
        <v>1.36</v>
      </c>
      <c r="E42" s="237">
        <f>E38*D42</f>
        <v>1.1424</v>
      </c>
      <c r="F42" s="177"/>
      <c r="G42" s="179"/>
      <c r="H42" s="177"/>
      <c r="I42" s="179"/>
      <c r="J42" s="179"/>
      <c r="K42" s="179"/>
      <c r="L42" s="179">
        <f aca="true" t="shared" si="0" ref="L42:L48">G42+I42+K42</f>
        <v>0</v>
      </c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s="71" customFormat="1" ht="14.25" customHeight="1">
      <c r="A43" s="177"/>
      <c r="B43" s="251" t="s">
        <v>68</v>
      </c>
      <c r="C43" s="154" t="s">
        <v>77</v>
      </c>
      <c r="D43" s="235">
        <v>0.24</v>
      </c>
      <c r="E43" s="235">
        <f>E38*D43</f>
        <v>0.20159999999999997</v>
      </c>
      <c r="F43" s="177"/>
      <c r="G43" s="179"/>
      <c r="H43" s="177"/>
      <c r="I43" s="179"/>
      <c r="J43" s="179"/>
      <c r="K43" s="179"/>
      <c r="L43" s="179">
        <f t="shared" si="0"/>
        <v>0</v>
      </c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s="71" customFormat="1" ht="29.25" customHeight="1">
      <c r="A44" s="177"/>
      <c r="B44" s="251" t="s">
        <v>78</v>
      </c>
      <c r="C44" s="177" t="s">
        <v>32</v>
      </c>
      <c r="D44" s="177">
        <v>0.41</v>
      </c>
      <c r="E44" s="179">
        <f>E38*D44</f>
        <v>0.3444</v>
      </c>
      <c r="F44" s="178"/>
      <c r="G44" s="179"/>
      <c r="H44" s="178"/>
      <c r="I44" s="179"/>
      <c r="J44" s="179"/>
      <c r="K44" s="179"/>
      <c r="L44" s="179">
        <f t="shared" si="0"/>
        <v>0</v>
      </c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s="71" customFormat="1" ht="17.25" customHeight="1">
      <c r="A45" s="177"/>
      <c r="B45" s="251" t="s">
        <v>69</v>
      </c>
      <c r="C45" s="177" t="s">
        <v>32</v>
      </c>
      <c r="D45" s="177">
        <v>0.157</v>
      </c>
      <c r="E45" s="179">
        <f>E38*D45</f>
        <v>0.13188</v>
      </c>
      <c r="F45" s="178"/>
      <c r="G45" s="179"/>
      <c r="H45" s="178"/>
      <c r="I45" s="179"/>
      <c r="J45" s="179"/>
      <c r="K45" s="179"/>
      <c r="L45" s="179">
        <f t="shared" si="0"/>
        <v>0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70"/>
    </row>
    <row r="46" spans="1:78" s="71" customFormat="1" ht="16.5" customHeight="1">
      <c r="A46" s="177"/>
      <c r="B46" s="251" t="s">
        <v>70</v>
      </c>
      <c r="C46" s="177" t="s">
        <v>16</v>
      </c>
      <c r="D46" s="235">
        <v>61</v>
      </c>
      <c r="E46" s="237">
        <f>E38*D46</f>
        <v>51.239999999999995</v>
      </c>
      <c r="F46" s="178"/>
      <c r="G46" s="179"/>
      <c r="H46" s="178"/>
      <c r="I46" s="179"/>
      <c r="J46" s="179"/>
      <c r="K46" s="179"/>
      <c r="L46" s="179">
        <f t="shared" si="0"/>
        <v>0</v>
      </c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70"/>
    </row>
    <row r="47" spans="1:78" s="71" customFormat="1" ht="14.25" customHeight="1">
      <c r="A47" s="177"/>
      <c r="B47" s="181" t="s">
        <v>75</v>
      </c>
      <c r="C47" s="177" t="s">
        <v>17</v>
      </c>
      <c r="D47" s="235"/>
      <c r="E47" s="237">
        <v>1</v>
      </c>
      <c r="F47" s="177"/>
      <c r="G47" s="179"/>
      <c r="H47" s="178"/>
      <c r="I47" s="179"/>
      <c r="J47" s="178"/>
      <c r="K47" s="179"/>
      <c r="L47" s="179">
        <f t="shared" si="0"/>
        <v>0</v>
      </c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s="71" customFormat="1" ht="14.25" customHeight="1">
      <c r="A48" s="177"/>
      <c r="B48" s="251" t="s">
        <v>15</v>
      </c>
      <c r="C48" s="177" t="s">
        <v>0</v>
      </c>
      <c r="D48" s="235">
        <v>6.61</v>
      </c>
      <c r="E48" s="237">
        <f>E38*D48</f>
        <v>5.5524000000000004</v>
      </c>
      <c r="F48" s="178"/>
      <c r="G48" s="179"/>
      <c r="H48" s="178"/>
      <c r="I48" s="179"/>
      <c r="J48" s="179"/>
      <c r="K48" s="179"/>
      <c r="L48" s="179">
        <f t="shared" si="0"/>
        <v>0</v>
      </c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13" s="19" customFormat="1" ht="15" customHeight="1">
      <c r="A49" s="154">
        <v>9</v>
      </c>
      <c r="B49" s="181" t="s">
        <v>79</v>
      </c>
      <c r="C49" s="154" t="s">
        <v>32</v>
      </c>
      <c r="D49" s="45"/>
      <c r="E49" s="243">
        <v>2.8</v>
      </c>
      <c r="F49" s="177"/>
      <c r="G49" s="179"/>
      <c r="H49" s="178"/>
      <c r="I49" s="179"/>
      <c r="J49" s="178"/>
      <c r="K49" s="179"/>
      <c r="L49" s="179"/>
      <c r="M49" s="18"/>
    </row>
    <row r="50" spans="1:13" s="19" customFormat="1" ht="14.25" customHeight="1">
      <c r="A50" s="154"/>
      <c r="B50" s="181" t="s">
        <v>51</v>
      </c>
      <c r="C50" s="154" t="s">
        <v>13</v>
      </c>
      <c r="D50" s="235">
        <v>9.54</v>
      </c>
      <c r="E50" s="235">
        <f>E49*D50</f>
        <v>26.711999999999996</v>
      </c>
      <c r="F50" s="180"/>
      <c r="G50" s="270"/>
      <c r="H50" s="178"/>
      <c r="I50" s="179"/>
      <c r="J50" s="178"/>
      <c r="K50" s="179"/>
      <c r="L50" s="179">
        <f>G50+I50+K50</f>
        <v>0</v>
      </c>
      <c r="M50" s="18"/>
    </row>
    <row r="51" spans="1:13" s="19" customFormat="1" ht="14.25" customHeight="1">
      <c r="A51" s="154"/>
      <c r="B51" s="181" t="s">
        <v>35</v>
      </c>
      <c r="C51" s="154" t="s">
        <v>0</v>
      </c>
      <c r="D51" s="45">
        <v>1.13</v>
      </c>
      <c r="E51" s="235">
        <f>E49*D51</f>
        <v>3.1639999999999997</v>
      </c>
      <c r="F51" s="177"/>
      <c r="G51" s="179"/>
      <c r="H51" s="178"/>
      <c r="I51" s="179"/>
      <c r="J51" s="178"/>
      <c r="K51" s="179"/>
      <c r="L51" s="179">
        <f>G51+I51+K51</f>
        <v>0</v>
      </c>
      <c r="M51" s="18"/>
    </row>
    <row r="52" spans="1:13" s="19" customFormat="1" ht="14.25" customHeight="1">
      <c r="A52" s="154"/>
      <c r="B52" s="181" t="s">
        <v>14</v>
      </c>
      <c r="C52" s="154"/>
      <c r="D52" s="45"/>
      <c r="E52" s="235"/>
      <c r="F52" s="177"/>
      <c r="G52" s="179"/>
      <c r="H52" s="178"/>
      <c r="I52" s="179"/>
      <c r="J52" s="178"/>
      <c r="K52" s="179"/>
      <c r="L52" s="179"/>
      <c r="M52" s="18"/>
    </row>
    <row r="53" spans="1:13" s="19" customFormat="1" ht="14.25" customHeight="1">
      <c r="A53" s="154"/>
      <c r="B53" s="181" t="s">
        <v>68</v>
      </c>
      <c r="C53" s="154" t="s">
        <v>25</v>
      </c>
      <c r="D53" s="45">
        <v>0.035</v>
      </c>
      <c r="E53" s="235">
        <f>E49*D53</f>
        <v>0.098</v>
      </c>
      <c r="F53" s="177"/>
      <c r="G53" s="179"/>
      <c r="H53" s="178"/>
      <c r="I53" s="179"/>
      <c r="J53" s="178"/>
      <c r="K53" s="179"/>
      <c r="L53" s="179">
        <f aca="true" t="shared" si="1" ref="L53:L61">G53+I53+K53</f>
        <v>0</v>
      </c>
      <c r="M53" s="18"/>
    </row>
    <row r="54" spans="1:13" s="19" customFormat="1" ht="30.75" customHeight="1">
      <c r="A54" s="154"/>
      <c r="B54" s="181" t="s">
        <v>71</v>
      </c>
      <c r="C54" s="154" t="s">
        <v>32</v>
      </c>
      <c r="D54" s="154">
        <v>0.15</v>
      </c>
      <c r="E54" s="188">
        <f>E49*D54</f>
        <v>0.42</v>
      </c>
      <c r="F54" s="177"/>
      <c r="G54" s="179"/>
      <c r="H54" s="178"/>
      <c r="I54" s="179"/>
      <c r="J54" s="178"/>
      <c r="K54" s="179"/>
      <c r="L54" s="179">
        <f t="shared" si="1"/>
        <v>0</v>
      </c>
      <c r="M54" s="18"/>
    </row>
    <row r="55" spans="1:13" s="19" customFormat="1" ht="14.25" customHeight="1">
      <c r="A55" s="154"/>
      <c r="B55" s="181" t="s">
        <v>69</v>
      </c>
      <c r="C55" s="154" t="s">
        <v>32</v>
      </c>
      <c r="D55" s="45">
        <v>0.17</v>
      </c>
      <c r="E55" s="235">
        <f>E49*D55</f>
        <v>0.476</v>
      </c>
      <c r="F55" s="177"/>
      <c r="G55" s="179"/>
      <c r="H55" s="178"/>
      <c r="I55" s="179"/>
      <c r="J55" s="178"/>
      <c r="K55" s="179"/>
      <c r="L55" s="179">
        <f t="shared" si="1"/>
        <v>0</v>
      </c>
      <c r="M55" s="18"/>
    </row>
    <row r="56" spans="1:13" s="19" customFormat="1" ht="14.25" customHeight="1">
      <c r="A56" s="154"/>
      <c r="B56" s="181" t="s">
        <v>72</v>
      </c>
      <c r="C56" s="154" t="s">
        <v>32</v>
      </c>
      <c r="D56" s="45">
        <v>0.727</v>
      </c>
      <c r="E56" s="235">
        <f>E49*D56</f>
        <v>2.0355999999999996</v>
      </c>
      <c r="F56" s="177"/>
      <c r="G56" s="179"/>
      <c r="H56" s="178"/>
      <c r="I56" s="179"/>
      <c r="J56" s="178"/>
      <c r="K56" s="179"/>
      <c r="L56" s="179">
        <f t="shared" si="1"/>
        <v>0</v>
      </c>
      <c r="M56" s="18"/>
    </row>
    <row r="57" spans="1:13" s="19" customFormat="1" ht="14.25" customHeight="1">
      <c r="A57" s="154"/>
      <c r="B57" s="181" t="s">
        <v>70</v>
      </c>
      <c r="C57" s="154" t="s">
        <v>16</v>
      </c>
      <c r="D57" s="45">
        <v>33</v>
      </c>
      <c r="E57" s="235">
        <f>E49*D57</f>
        <v>92.39999999999999</v>
      </c>
      <c r="F57" s="177"/>
      <c r="G57" s="179"/>
      <c r="H57" s="178"/>
      <c r="I57" s="179"/>
      <c r="J57" s="178"/>
      <c r="K57" s="179"/>
      <c r="L57" s="179">
        <f t="shared" si="1"/>
        <v>0</v>
      </c>
      <c r="M57" s="18"/>
    </row>
    <row r="58" spans="1:13" s="19" customFormat="1" ht="14.25" customHeight="1">
      <c r="A58" s="154"/>
      <c r="B58" s="181" t="s">
        <v>73</v>
      </c>
      <c r="C58" s="154" t="s">
        <v>32</v>
      </c>
      <c r="D58" s="45">
        <v>0.05</v>
      </c>
      <c r="E58" s="235">
        <f>E49*D58</f>
        <v>0.13999999999999999</v>
      </c>
      <c r="F58" s="177"/>
      <c r="G58" s="179"/>
      <c r="H58" s="178"/>
      <c r="I58" s="179"/>
      <c r="J58" s="178"/>
      <c r="K58" s="179"/>
      <c r="L58" s="179">
        <f t="shared" si="1"/>
        <v>0</v>
      </c>
      <c r="M58" s="18"/>
    </row>
    <row r="59" spans="1:13" s="19" customFormat="1" ht="14.25" customHeight="1">
      <c r="A59" s="154"/>
      <c r="B59" s="181" t="s">
        <v>74</v>
      </c>
      <c r="C59" s="154" t="s">
        <v>32</v>
      </c>
      <c r="D59" s="45">
        <v>0.043</v>
      </c>
      <c r="E59" s="235">
        <f>E49*D59</f>
        <v>0.12039999999999998</v>
      </c>
      <c r="F59" s="177"/>
      <c r="G59" s="179"/>
      <c r="H59" s="178"/>
      <c r="I59" s="179"/>
      <c r="J59" s="178"/>
      <c r="K59" s="179"/>
      <c r="L59" s="179">
        <f t="shared" si="1"/>
        <v>0</v>
      </c>
      <c r="M59" s="18"/>
    </row>
    <row r="60" spans="1:13" s="19" customFormat="1" ht="14.25" customHeight="1">
      <c r="A60" s="154"/>
      <c r="B60" s="181" t="s">
        <v>75</v>
      </c>
      <c r="C60" s="154" t="s">
        <v>17</v>
      </c>
      <c r="D60" s="45"/>
      <c r="E60" s="235">
        <v>1</v>
      </c>
      <c r="F60" s="177"/>
      <c r="G60" s="179"/>
      <c r="H60" s="178"/>
      <c r="I60" s="179"/>
      <c r="J60" s="178"/>
      <c r="K60" s="179"/>
      <c r="L60" s="179">
        <f t="shared" si="1"/>
        <v>0</v>
      </c>
      <c r="M60" s="18"/>
    </row>
    <row r="61" spans="1:13" s="19" customFormat="1" ht="14.25" customHeight="1">
      <c r="A61" s="154"/>
      <c r="B61" s="181" t="s">
        <v>15</v>
      </c>
      <c r="C61" s="154" t="s">
        <v>0</v>
      </c>
      <c r="D61" s="45">
        <v>2.03</v>
      </c>
      <c r="E61" s="235">
        <f>E49*D61</f>
        <v>5.683999999999999</v>
      </c>
      <c r="F61" s="178"/>
      <c r="G61" s="179"/>
      <c r="H61" s="178"/>
      <c r="I61" s="179"/>
      <c r="J61" s="178"/>
      <c r="K61" s="179"/>
      <c r="L61" s="179">
        <f t="shared" si="1"/>
        <v>0</v>
      </c>
      <c r="M61" s="18"/>
    </row>
    <row r="62" spans="1:83" s="119" customFormat="1" ht="15" customHeight="1">
      <c r="A62" s="282">
        <v>10</v>
      </c>
      <c r="B62" s="283" t="s">
        <v>198</v>
      </c>
      <c r="C62" s="282" t="s">
        <v>17</v>
      </c>
      <c r="D62" s="290"/>
      <c r="E62" s="291">
        <v>1</v>
      </c>
      <c r="F62" s="292"/>
      <c r="G62" s="284"/>
      <c r="H62" s="276"/>
      <c r="I62" s="284"/>
      <c r="J62" s="276"/>
      <c r="K62" s="284"/>
      <c r="L62" s="284"/>
      <c r="M62" s="137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</row>
    <row r="63" spans="1:83" s="119" customFormat="1" ht="15" customHeight="1">
      <c r="A63" s="282"/>
      <c r="B63" s="283" t="s">
        <v>12</v>
      </c>
      <c r="C63" s="282" t="s">
        <v>13</v>
      </c>
      <c r="D63" s="291">
        <v>11.1</v>
      </c>
      <c r="E63" s="291">
        <f>E62*D63</f>
        <v>11.1</v>
      </c>
      <c r="F63" s="293"/>
      <c r="G63" s="284"/>
      <c r="H63" s="178"/>
      <c r="I63" s="284"/>
      <c r="J63" s="276"/>
      <c r="K63" s="284"/>
      <c r="L63" s="284">
        <f>G63+I63+K63</f>
        <v>0</v>
      </c>
      <c r="M63" s="137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</row>
    <row r="64" spans="1:83" s="119" customFormat="1" ht="15.75" customHeight="1">
      <c r="A64" s="282"/>
      <c r="B64" s="283" t="s">
        <v>37</v>
      </c>
      <c r="C64" s="282" t="s">
        <v>0</v>
      </c>
      <c r="D64" s="290">
        <v>0.63</v>
      </c>
      <c r="E64" s="291">
        <f>E62*D64</f>
        <v>0.63</v>
      </c>
      <c r="F64" s="292"/>
      <c r="G64" s="284"/>
      <c r="H64" s="276"/>
      <c r="I64" s="284"/>
      <c r="J64" s="276"/>
      <c r="K64" s="284"/>
      <c r="L64" s="284">
        <f>G64+I64+K64</f>
        <v>0</v>
      </c>
      <c r="M64" s="137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</row>
    <row r="65" spans="1:83" s="119" customFormat="1" ht="15.75" customHeight="1">
      <c r="A65" s="282"/>
      <c r="B65" s="283" t="s">
        <v>14</v>
      </c>
      <c r="C65" s="282"/>
      <c r="D65" s="290"/>
      <c r="E65" s="291"/>
      <c r="F65" s="292"/>
      <c r="G65" s="284"/>
      <c r="H65" s="276"/>
      <c r="I65" s="284"/>
      <c r="J65" s="276"/>
      <c r="K65" s="284"/>
      <c r="L65" s="284"/>
      <c r="M65" s="137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</row>
    <row r="66" spans="1:83" s="119" customFormat="1" ht="15.75" customHeight="1">
      <c r="A66" s="282"/>
      <c r="B66" s="283" t="s">
        <v>198</v>
      </c>
      <c r="C66" s="282" t="s">
        <v>17</v>
      </c>
      <c r="D66" s="290">
        <v>1</v>
      </c>
      <c r="E66" s="292">
        <f>E62*D66</f>
        <v>1</v>
      </c>
      <c r="F66" s="292"/>
      <c r="G66" s="284"/>
      <c r="H66" s="276"/>
      <c r="I66" s="284"/>
      <c r="J66" s="276"/>
      <c r="K66" s="284"/>
      <c r="L66" s="284">
        <f>G66+I66+K66</f>
        <v>0</v>
      </c>
      <c r="M66" s="137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</row>
    <row r="67" spans="1:83" s="119" customFormat="1" ht="15.75" customHeight="1">
      <c r="A67" s="282"/>
      <c r="B67" s="283" t="s">
        <v>15</v>
      </c>
      <c r="C67" s="282" t="s">
        <v>0</v>
      </c>
      <c r="D67" s="290">
        <v>1.66</v>
      </c>
      <c r="E67" s="294">
        <f>E62*D67</f>
        <v>1.66</v>
      </c>
      <c r="F67" s="292"/>
      <c r="G67" s="284"/>
      <c r="H67" s="276"/>
      <c r="I67" s="284"/>
      <c r="J67" s="276"/>
      <c r="K67" s="284"/>
      <c r="L67" s="284">
        <f>G67+I67+K67</f>
        <v>0</v>
      </c>
      <c r="M67" s="137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</row>
    <row r="68" spans="1:83" s="19" customFormat="1" ht="16.5" customHeight="1">
      <c r="A68" s="154">
        <v>11</v>
      </c>
      <c r="B68" s="181" t="s">
        <v>199</v>
      </c>
      <c r="C68" s="154" t="s">
        <v>17</v>
      </c>
      <c r="D68" s="45"/>
      <c r="E68" s="189">
        <v>1</v>
      </c>
      <c r="F68" s="177"/>
      <c r="G68" s="179"/>
      <c r="H68" s="178"/>
      <c r="I68" s="179"/>
      <c r="J68" s="178"/>
      <c r="K68" s="179"/>
      <c r="L68" s="179"/>
      <c r="M68" s="68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</row>
    <row r="69" spans="1:83" s="19" customFormat="1" ht="14.25" customHeight="1">
      <c r="A69" s="154"/>
      <c r="B69" s="181" t="s">
        <v>12</v>
      </c>
      <c r="C69" s="154" t="s">
        <v>13</v>
      </c>
      <c r="D69" s="235">
        <v>1.24</v>
      </c>
      <c r="E69" s="291">
        <f>E68*D69</f>
        <v>1.24</v>
      </c>
      <c r="F69" s="180"/>
      <c r="G69" s="236"/>
      <c r="H69" s="178"/>
      <c r="I69" s="179"/>
      <c r="J69" s="178"/>
      <c r="K69" s="179"/>
      <c r="L69" s="179">
        <f>G69+I69+K69</f>
        <v>0</v>
      </c>
      <c r="M69" s="68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</row>
    <row r="70" spans="1:83" s="19" customFormat="1" ht="15" customHeight="1">
      <c r="A70" s="154"/>
      <c r="B70" s="181" t="s">
        <v>37</v>
      </c>
      <c r="C70" s="154" t="s">
        <v>0</v>
      </c>
      <c r="D70" s="45">
        <v>0.26</v>
      </c>
      <c r="E70" s="291">
        <f>E68*D70</f>
        <v>0.26</v>
      </c>
      <c r="F70" s="177"/>
      <c r="G70" s="179"/>
      <c r="H70" s="178"/>
      <c r="I70" s="179"/>
      <c r="J70" s="178"/>
      <c r="K70" s="179"/>
      <c r="L70" s="179">
        <f>G70+I70+K70</f>
        <v>0</v>
      </c>
      <c r="M70" s="68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</row>
    <row r="71" spans="1:83" s="19" customFormat="1" ht="15" customHeight="1">
      <c r="A71" s="154"/>
      <c r="B71" s="181" t="s">
        <v>14</v>
      </c>
      <c r="C71" s="154"/>
      <c r="D71" s="45"/>
      <c r="E71" s="291"/>
      <c r="F71" s="177"/>
      <c r="G71" s="179"/>
      <c r="H71" s="178"/>
      <c r="I71" s="179"/>
      <c r="J71" s="178"/>
      <c r="K71" s="179"/>
      <c r="L71" s="179"/>
      <c r="M71" s="68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</row>
    <row r="72" spans="1:83" s="19" customFormat="1" ht="15.75" customHeight="1">
      <c r="A72" s="154"/>
      <c r="B72" s="181" t="s">
        <v>76</v>
      </c>
      <c r="C72" s="154" t="s">
        <v>77</v>
      </c>
      <c r="D72" s="45">
        <v>0.4</v>
      </c>
      <c r="E72" s="291">
        <f>E68*D72</f>
        <v>0.4</v>
      </c>
      <c r="F72" s="177"/>
      <c r="G72" s="179"/>
      <c r="H72" s="178"/>
      <c r="I72" s="179"/>
      <c r="J72" s="178"/>
      <c r="K72" s="179"/>
      <c r="L72" s="179">
        <f>G72+I72+K72</f>
        <v>0</v>
      </c>
      <c r="M72" s="68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</row>
    <row r="73" spans="1:83" s="19" customFormat="1" ht="16.5" customHeight="1">
      <c r="A73" s="154"/>
      <c r="B73" s="181" t="s">
        <v>15</v>
      </c>
      <c r="C73" s="154" t="s">
        <v>0</v>
      </c>
      <c r="D73" s="45">
        <v>0.14</v>
      </c>
      <c r="E73" s="291">
        <f>E68*D73</f>
        <v>0.14</v>
      </c>
      <c r="F73" s="178"/>
      <c r="G73" s="179"/>
      <c r="H73" s="178"/>
      <c r="I73" s="179"/>
      <c r="J73" s="178"/>
      <c r="K73" s="179"/>
      <c r="L73" s="179">
        <f>G73+I73+K73</f>
        <v>0</v>
      </c>
      <c r="M73" s="68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</row>
    <row r="74" spans="1:27" s="19" customFormat="1" ht="20.25" customHeight="1">
      <c r="A74" s="175"/>
      <c r="B74" s="180" t="s">
        <v>6</v>
      </c>
      <c r="C74" s="177"/>
      <c r="D74" s="235"/>
      <c r="E74" s="238"/>
      <c r="F74" s="177"/>
      <c r="G74" s="189">
        <f>SUM(G10:G73)</f>
        <v>0</v>
      </c>
      <c r="H74" s="189"/>
      <c r="I74" s="189">
        <f>SUM(I10:I73)</f>
        <v>0</v>
      </c>
      <c r="J74" s="189"/>
      <c r="K74" s="189">
        <f>SUM(K10:K73)</f>
        <v>0</v>
      </c>
      <c r="L74" s="193">
        <f>SUM(L10:L73)</f>
        <v>0</v>
      </c>
      <c r="M74" s="92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</row>
    <row r="75" spans="1:13" s="12" customFormat="1" ht="14.25">
      <c r="A75" s="194"/>
      <c r="B75" s="180" t="s">
        <v>606</v>
      </c>
      <c r="C75" s="177"/>
      <c r="D75" s="196"/>
      <c r="E75" s="177"/>
      <c r="F75" s="189"/>
      <c r="G75" s="189">
        <f>G74*D75</f>
        <v>0</v>
      </c>
      <c r="H75" s="189"/>
      <c r="I75" s="189">
        <f>I74*D75</f>
        <v>0</v>
      </c>
      <c r="J75" s="189"/>
      <c r="K75" s="189">
        <f>K74*D75</f>
        <v>0</v>
      </c>
      <c r="L75" s="193">
        <f>L74*D75</f>
        <v>0</v>
      </c>
      <c r="M75" s="11"/>
    </row>
    <row r="76" spans="1:13" s="12" customFormat="1" ht="14.25">
      <c r="A76" s="194"/>
      <c r="B76" s="180" t="s">
        <v>6</v>
      </c>
      <c r="C76" s="195"/>
      <c r="D76" s="195"/>
      <c r="E76" s="195"/>
      <c r="F76" s="195"/>
      <c r="G76" s="239">
        <f aca="true" t="shared" si="2" ref="G76:L76">G74+G75</f>
        <v>0</v>
      </c>
      <c r="H76" s="239"/>
      <c r="I76" s="239">
        <f t="shared" si="2"/>
        <v>0</v>
      </c>
      <c r="J76" s="239"/>
      <c r="K76" s="239">
        <f t="shared" si="2"/>
        <v>0</v>
      </c>
      <c r="L76" s="197">
        <f t="shared" si="2"/>
        <v>0</v>
      </c>
      <c r="M76" s="11"/>
    </row>
    <row r="77" spans="1:13" s="12" customFormat="1" ht="14.25">
      <c r="A77" s="194"/>
      <c r="B77" s="180" t="s">
        <v>598</v>
      </c>
      <c r="C77" s="195"/>
      <c r="D77" s="198"/>
      <c r="E77" s="195"/>
      <c r="F77" s="195"/>
      <c r="G77" s="239">
        <f>G76*D77</f>
        <v>0</v>
      </c>
      <c r="H77" s="239"/>
      <c r="I77" s="239">
        <f>I76*D77</f>
        <v>0</v>
      </c>
      <c r="J77" s="239"/>
      <c r="K77" s="239">
        <f>K76*D77</f>
        <v>0</v>
      </c>
      <c r="L77" s="197">
        <f>L76*D77</f>
        <v>0</v>
      </c>
      <c r="M77" s="11"/>
    </row>
    <row r="78" spans="1:13" s="12" customFormat="1" ht="14.25">
      <c r="A78" s="194"/>
      <c r="B78" s="180" t="s">
        <v>6</v>
      </c>
      <c r="C78" s="195"/>
      <c r="D78" s="195"/>
      <c r="E78" s="195"/>
      <c r="F78" s="195"/>
      <c r="G78" s="239">
        <f aca="true" t="shared" si="3" ref="G78:L78">G76+G77</f>
        <v>0</v>
      </c>
      <c r="H78" s="239"/>
      <c r="I78" s="239">
        <f t="shared" si="3"/>
        <v>0</v>
      </c>
      <c r="J78" s="239"/>
      <c r="K78" s="239">
        <f t="shared" si="3"/>
        <v>0</v>
      </c>
      <c r="L78" s="197">
        <f t="shared" si="3"/>
        <v>0</v>
      </c>
      <c r="M78" s="24"/>
    </row>
    <row r="79" ht="33.75" customHeight="1"/>
    <row r="81" ht="15.75">
      <c r="B81" s="9" t="s">
        <v>615</v>
      </c>
    </row>
  </sheetData>
  <sheetProtection/>
  <mergeCells count="12">
    <mergeCell ref="J7:K7"/>
    <mergeCell ref="A7:A8"/>
    <mergeCell ref="B7:B8"/>
    <mergeCell ref="C7:C8"/>
    <mergeCell ref="A1:L1"/>
    <mergeCell ref="L7:L8"/>
    <mergeCell ref="A3:L3"/>
    <mergeCell ref="A5:L5"/>
    <mergeCell ref="B6:K6"/>
    <mergeCell ref="D7:E7"/>
    <mergeCell ref="F7:G7"/>
    <mergeCell ref="H7:I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0">
      <selection activeCell="A1" sqref="A1:L44"/>
    </sheetView>
  </sheetViews>
  <sheetFormatPr defaultColWidth="9.00390625" defaultRowHeight="12.75"/>
  <cols>
    <col min="1" max="1" width="4.125" style="9" customWidth="1"/>
    <col min="2" max="2" width="38.875" style="9" customWidth="1"/>
    <col min="3" max="3" width="8.25390625" style="9" customWidth="1"/>
    <col min="4" max="5" width="8.00390625" style="9" customWidth="1"/>
    <col min="6" max="6" width="7.875" style="9" customWidth="1"/>
    <col min="7" max="7" width="8.75390625" style="9" customWidth="1"/>
    <col min="8" max="8" width="8.25390625" style="9" customWidth="1"/>
    <col min="9" max="9" width="8.00390625" style="9" customWidth="1"/>
    <col min="10" max="10" width="7.125" style="9" customWidth="1"/>
    <col min="11" max="11" width="7.875" style="9" customWidth="1"/>
    <col min="12" max="12" width="8.25390625" style="9" customWidth="1"/>
    <col min="13" max="13" width="6.125" style="9" customWidth="1"/>
    <col min="14" max="16384" width="9.125" style="9" customWidth="1"/>
  </cols>
  <sheetData>
    <row r="1" spans="1:12" s="10" customFormat="1" ht="33" customHeight="1">
      <c r="A1" s="341" t="s">
        <v>531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s="10" customFormat="1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s="58" customFormat="1" ht="16.5" customHeight="1">
      <c r="A3" s="341" t="s">
        <v>429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N3" s="140"/>
    </row>
    <row r="4" spans="1:12" s="58" customFormat="1" ht="3" customHeight="1">
      <c r="A4" s="378" t="s">
        <v>108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</row>
    <row r="5" spans="1:12" s="10" customFormat="1" ht="16.5" customHeight="1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</row>
    <row r="6" spans="1:12" ht="6.75" customHeight="1">
      <c r="A6" s="5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8"/>
    </row>
    <row r="7" spans="1:12" s="59" customFormat="1" ht="43.5" customHeight="1">
      <c r="A7" s="367" t="s">
        <v>55</v>
      </c>
      <c r="B7" s="353" t="s">
        <v>56</v>
      </c>
      <c r="C7" s="353" t="s">
        <v>1</v>
      </c>
      <c r="D7" s="355" t="s">
        <v>2</v>
      </c>
      <c r="E7" s="356"/>
      <c r="F7" s="357" t="s">
        <v>3</v>
      </c>
      <c r="G7" s="358"/>
      <c r="H7" s="359" t="s">
        <v>4</v>
      </c>
      <c r="I7" s="360"/>
      <c r="J7" s="359" t="s">
        <v>5</v>
      </c>
      <c r="K7" s="360"/>
      <c r="L7" s="362" t="s">
        <v>6</v>
      </c>
    </row>
    <row r="8" spans="1:12" s="59" customFormat="1" ht="54">
      <c r="A8" s="368"/>
      <c r="B8" s="354"/>
      <c r="C8" s="354"/>
      <c r="D8" s="45" t="s">
        <v>7</v>
      </c>
      <c r="E8" s="45" t="s">
        <v>8</v>
      </c>
      <c r="F8" s="48" t="s">
        <v>9</v>
      </c>
      <c r="G8" s="46" t="s">
        <v>6</v>
      </c>
      <c r="H8" s="47" t="s">
        <v>9</v>
      </c>
      <c r="I8" s="46" t="s">
        <v>6</v>
      </c>
      <c r="J8" s="47" t="s">
        <v>9</v>
      </c>
      <c r="K8" s="46" t="s">
        <v>6</v>
      </c>
      <c r="L8" s="363"/>
    </row>
    <row r="9" spans="1:12" s="108" customFormat="1" ht="13.5">
      <c r="A9" s="125" t="s">
        <v>10</v>
      </c>
      <c r="B9" s="125" t="s">
        <v>19</v>
      </c>
      <c r="C9" s="126" t="s">
        <v>20</v>
      </c>
      <c r="D9" s="127" t="s">
        <v>21</v>
      </c>
      <c r="E9" s="128" t="s">
        <v>22</v>
      </c>
      <c r="F9" s="126" t="s">
        <v>11</v>
      </c>
      <c r="G9" s="128" t="s">
        <v>23</v>
      </c>
      <c r="H9" s="126" t="s">
        <v>26</v>
      </c>
      <c r="I9" s="128" t="s">
        <v>27</v>
      </c>
      <c r="J9" s="128">
        <v>11</v>
      </c>
      <c r="K9" s="125" t="s">
        <v>28</v>
      </c>
      <c r="L9" s="125" t="s">
        <v>29</v>
      </c>
    </row>
    <row r="10" spans="1:13" s="19" customFormat="1" ht="14.25" customHeight="1">
      <c r="A10" s="154">
        <v>1</v>
      </c>
      <c r="B10" s="181" t="s">
        <v>125</v>
      </c>
      <c r="C10" s="154" t="s">
        <v>32</v>
      </c>
      <c r="D10" s="45"/>
      <c r="E10" s="234">
        <v>15</v>
      </c>
      <c r="F10" s="177"/>
      <c r="G10" s="179"/>
      <c r="H10" s="178"/>
      <c r="I10" s="179"/>
      <c r="J10" s="178"/>
      <c r="K10" s="179"/>
      <c r="L10" s="179"/>
      <c r="M10" s="18"/>
    </row>
    <row r="11" spans="1:13" s="19" customFormat="1" ht="14.25" customHeight="1">
      <c r="A11" s="154"/>
      <c r="B11" s="181" t="s">
        <v>12</v>
      </c>
      <c r="C11" s="154" t="s">
        <v>13</v>
      </c>
      <c r="D11" s="235">
        <v>2.06</v>
      </c>
      <c r="E11" s="235">
        <f>E10*D11</f>
        <v>30.900000000000002</v>
      </c>
      <c r="F11" s="180"/>
      <c r="G11" s="236"/>
      <c r="H11" s="178"/>
      <c r="I11" s="179"/>
      <c r="J11" s="178"/>
      <c r="K11" s="179"/>
      <c r="L11" s="179">
        <f>G11+I11+K11</f>
        <v>0</v>
      </c>
      <c r="M11" s="18"/>
    </row>
    <row r="12" spans="1:13" s="19" customFormat="1" ht="16.5" customHeight="1">
      <c r="A12" s="154">
        <v>2</v>
      </c>
      <c r="B12" s="181" t="s">
        <v>126</v>
      </c>
      <c r="C12" s="154" t="s">
        <v>32</v>
      </c>
      <c r="D12" s="45"/>
      <c r="E12" s="237">
        <v>13</v>
      </c>
      <c r="F12" s="177"/>
      <c r="G12" s="179"/>
      <c r="H12" s="178"/>
      <c r="I12" s="179"/>
      <c r="J12" s="178"/>
      <c r="K12" s="179"/>
      <c r="L12" s="179"/>
      <c r="M12" s="18"/>
    </row>
    <row r="13" spans="1:13" s="19" customFormat="1" ht="14.25" customHeight="1">
      <c r="A13" s="154"/>
      <c r="B13" s="181" t="s">
        <v>12</v>
      </c>
      <c r="C13" s="154" t="s">
        <v>13</v>
      </c>
      <c r="D13" s="238">
        <v>1.21</v>
      </c>
      <c r="E13" s="235">
        <f>E12*D13</f>
        <v>15.73</v>
      </c>
      <c r="F13" s="180"/>
      <c r="G13" s="236"/>
      <c r="H13" s="178"/>
      <c r="I13" s="179"/>
      <c r="J13" s="178"/>
      <c r="K13" s="179"/>
      <c r="L13" s="179">
        <f>G13+I13+K13</f>
        <v>0</v>
      </c>
      <c r="M13" s="18"/>
    </row>
    <row r="14" spans="1:13" s="67" customFormat="1" ht="13.5" customHeight="1">
      <c r="A14" s="154">
        <v>3</v>
      </c>
      <c r="B14" s="181" t="s">
        <v>203</v>
      </c>
      <c r="C14" s="154" t="s">
        <v>40</v>
      </c>
      <c r="D14" s="45"/>
      <c r="E14" s="179">
        <v>3</v>
      </c>
      <c r="F14" s="177"/>
      <c r="G14" s="179"/>
      <c r="H14" s="178"/>
      <c r="I14" s="179"/>
      <c r="J14" s="178"/>
      <c r="K14" s="179"/>
      <c r="L14" s="179">
        <f>G14+I14+K14</f>
        <v>0</v>
      </c>
      <c r="M14" s="68"/>
    </row>
    <row r="15" spans="1:13" s="64" customFormat="1" ht="15.75" customHeight="1">
      <c r="A15" s="154">
        <v>4</v>
      </c>
      <c r="B15" s="180" t="s">
        <v>101</v>
      </c>
      <c r="C15" s="177" t="s">
        <v>32</v>
      </c>
      <c r="D15" s="177"/>
      <c r="E15" s="178">
        <v>2</v>
      </c>
      <c r="F15" s="177"/>
      <c r="G15" s="179"/>
      <c r="H15" s="178"/>
      <c r="I15" s="179"/>
      <c r="J15" s="178"/>
      <c r="K15" s="179"/>
      <c r="L15" s="179"/>
      <c r="M15" s="91"/>
    </row>
    <row r="16" spans="1:13" s="64" customFormat="1" ht="15.75" customHeight="1">
      <c r="A16" s="175"/>
      <c r="B16" s="181" t="s">
        <v>102</v>
      </c>
      <c r="C16" s="154" t="s">
        <v>100</v>
      </c>
      <c r="D16" s="154">
        <v>0.003</v>
      </c>
      <c r="E16" s="178">
        <f>E15*D16</f>
        <v>0.006</v>
      </c>
      <c r="F16" s="177"/>
      <c r="G16" s="179"/>
      <c r="H16" s="178"/>
      <c r="I16" s="179"/>
      <c r="J16" s="178"/>
      <c r="K16" s="179"/>
      <c r="L16" s="179">
        <f>G16+I16+K16</f>
        <v>0</v>
      </c>
      <c r="M16" s="91"/>
    </row>
    <row r="17" spans="1:13" s="64" customFormat="1" ht="15.75" customHeight="1">
      <c r="A17" s="175"/>
      <c r="B17" s="181" t="s">
        <v>37</v>
      </c>
      <c r="C17" s="154" t="s">
        <v>0</v>
      </c>
      <c r="D17" s="154">
        <v>0.004</v>
      </c>
      <c r="E17" s="178">
        <f>E15*D17</f>
        <v>0.008</v>
      </c>
      <c r="F17" s="177"/>
      <c r="G17" s="179"/>
      <c r="H17" s="178"/>
      <c r="I17" s="179"/>
      <c r="J17" s="178"/>
      <c r="K17" s="179"/>
      <c r="L17" s="179">
        <f>G17+I17+K17</f>
        <v>0</v>
      </c>
      <c r="M17" s="91"/>
    </row>
    <row r="18" spans="1:13" s="64" customFormat="1" ht="15.75" customHeight="1">
      <c r="A18" s="175"/>
      <c r="B18" s="181" t="s">
        <v>14</v>
      </c>
      <c r="C18" s="154"/>
      <c r="D18" s="154"/>
      <c r="E18" s="179"/>
      <c r="F18" s="177"/>
      <c r="G18" s="179"/>
      <c r="H18" s="178"/>
      <c r="I18" s="179"/>
      <c r="J18" s="178"/>
      <c r="K18" s="179"/>
      <c r="L18" s="179"/>
      <c r="M18" s="91"/>
    </row>
    <row r="19" spans="1:13" s="64" customFormat="1" ht="15.75" customHeight="1">
      <c r="A19" s="175"/>
      <c r="B19" s="181" t="s">
        <v>103</v>
      </c>
      <c r="C19" s="154" t="s">
        <v>32</v>
      </c>
      <c r="D19" s="154">
        <v>4E-05</v>
      </c>
      <c r="E19" s="281">
        <f>E15*D19</f>
        <v>8E-05</v>
      </c>
      <c r="F19" s="177"/>
      <c r="G19" s="188"/>
      <c r="H19" s="178"/>
      <c r="I19" s="179"/>
      <c r="J19" s="178"/>
      <c r="K19" s="179"/>
      <c r="L19" s="188">
        <f>G19+I19+K19</f>
        <v>0</v>
      </c>
      <c r="M19" s="91"/>
    </row>
    <row r="20" spans="1:13" s="19" customFormat="1" ht="29.25" customHeight="1">
      <c r="A20" s="154">
        <v>5</v>
      </c>
      <c r="B20" s="181" t="s">
        <v>63</v>
      </c>
      <c r="C20" s="282" t="s">
        <v>58</v>
      </c>
      <c r="D20" s="45"/>
      <c r="E20" s="189">
        <v>30</v>
      </c>
      <c r="F20" s="177"/>
      <c r="G20" s="179"/>
      <c r="H20" s="178"/>
      <c r="I20" s="179"/>
      <c r="J20" s="178"/>
      <c r="K20" s="179"/>
      <c r="L20" s="179"/>
      <c r="M20" s="18"/>
    </row>
    <row r="21" spans="1:13" s="19" customFormat="1" ht="13.5" customHeight="1">
      <c r="A21" s="154"/>
      <c r="B21" s="181" t="s">
        <v>12</v>
      </c>
      <c r="C21" s="154" t="s">
        <v>13</v>
      </c>
      <c r="D21" s="235">
        <v>0.119</v>
      </c>
      <c r="E21" s="179">
        <f>E20*D21</f>
        <v>3.57</v>
      </c>
      <c r="F21" s="180"/>
      <c r="G21" s="236"/>
      <c r="H21" s="178"/>
      <c r="I21" s="179"/>
      <c r="J21" s="178"/>
      <c r="K21" s="179"/>
      <c r="L21" s="179">
        <f>G21+I21+K21</f>
        <v>0</v>
      </c>
      <c r="M21" s="18"/>
    </row>
    <row r="22" spans="1:13" s="19" customFormat="1" ht="14.25" customHeight="1">
      <c r="A22" s="154"/>
      <c r="B22" s="181" t="s">
        <v>35</v>
      </c>
      <c r="C22" s="154" t="s">
        <v>0</v>
      </c>
      <c r="D22" s="45">
        <v>0.0675</v>
      </c>
      <c r="E22" s="179">
        <f>E20*D22</f>
        <v>2.0250000000000004</v>
      </c>
      <c r="F22" s="177"/>
      <c r="G22" s="179"/>
      <c r="H22" s="178"/>
      <c r="I22" s="179"/>
      <c r="J22" s="178"/>
      <c r="K22" s="179"/>
      <c r="L22" s="179">
        <f>G22+I22+K22</f>
        <v>0</v>
      </c>
      <c r="M22" s="18"/>
    </row>
    <row r="23" spans="1:13" s="19" customFormat="1" ht="14.25" customHeight="1">
      <c r="A23" s="154"/>
      <c r="B23" s="181" t="s">
        <v>14</v>
      </c>
      <c r="C23" s="154"/>
      <c r="D23" s="45"/>
      <c r="E23" s="235"/>
      <c r="F23" s="177"/>
      <c r="G23" s="179"/>
      <c r="H23" s="178"/>
      <c r="I23" s="179"/>
      <c r="J23" s="178"/>
      <c r="K23" s="179"/>
      <c r="L23" s="179"/>
      <c r="M23" s="18"/>
    </row>
    <row r="24" spans="1:13" s="19" customFormat="1" ht="17.25" customHeight="1">
      <c r="A24" s="154"/>
      <c r="B24" s="181" t="s">
        <v>200</v>
      </c>
      <c r="C24" s="282" t="s">
        <v>58</v>
      </c>
      <c r="D24" s="45">
        <v>1.01</v>
      </c>
      <c r="E24" s="235">
        <f>E20*D24</f>
        <v>30.3</v>
      </c>
      <c r="F24" s="177"/>
      <c r="G24" s="179"/>
      <c r="H24" s="178"/>
      <c r="I24" s="179"/>
      <c r="J24" s="178"/>
      <c r="K24" s="179"/>
      <c r="L24" s="179">
        <f>G24+I24+K24</f>
        <v>0</v>
      </c>
      <c r="M24" s="18"/>
    </row>
    <row r="25" spans="1:13" s="119" customFormat="1" ht="13.5" customHeight="1">
      <c r="A25" s="154"/>
      <c r="B25" s="283" t="s">
        <v>15</v>
      </c>
      <c r="C25" s="154" t="s">
        <v>0</v>
      </c>
      <c r="D25" s="45">
        <v>0.002</v>
      </c>
      <c r="E25" s="235">
        <f>E20*D25</f>
        <v>0.06</v>
      </c>
      <c r="F25" s="178"/>
      <c r="G25" s="179"/>
      <c r="H25" s="276"/>
      <c r="I25" s="284"/>
      <c r="J25" s="276"/>
      <c r="K25" s="284"/>
      <c r="L25" s="179">
        <f>G25+I25+K25</f>
        <v>0</v>
      </c>
      <c r="M25" s="118"/>
    </row>
    <row r="26" spans="1:13" s="19" customFormat="1" ht="27.75" customHeight="1">
      <c r="A26" s="154">
        <v>6</v>
      </c>
      <c r="B26" s="181" t="s">
        <v>243</v>
      </c>
      <c r="C26" s="154" t="s">
        <v>32</v>
      </c>
      <c r="D26" s="45"/>
      <c r="E26" s="179">
        <v>2.4</v>
      </c>
      <c r="F26" s="177"/>
      <c r="G26" s="179"/>
      <c r="H26" s="178"/>
      <c r="I26" s="179"/>
      <c r="J26" s="178"/>
      <c r="K26" s="179"/>
      <c r="L26" s="179"/>
      <c r="M26" s="18"/>
    </row>
    <row r="27" spans="1:13" s="19" customFormat="1" ht="13.5" customHeight="1">
      <c r="A27" s="154"/>
      <c r="B27" s="181" t="s">
        <v>12</v>
      </c>
      <c r="C27" s="259" t="s">
        <v>13</v>
      </c>
      <c r="D27" s="235">
        <v>12.6</v>
      </c>
      <c r="E27" s="237">
        <f>E26*D27</f>
        <v>30.24</v>
      </c>
      <c r="F27" s="180"/>
      <c r="G27" s="270"/>
      <c r="H27" s="178"/>
      <c r="I27" s="179"/>
      <c r="J27" s="178"/>
      <c r="K27" s="179"/>
      <c r="L27" s="179">
        <f aca="true" t="shared" si="0" ref="L27:L35">G27+I27+K27</f>
        <v>0</v>
      </c>
      <c r="M27" s="18"/>
    </row>
    <row r="28" spans="1:13" s="19" customFormat="1" ht="13.5" customHeight="1">
      <c r="A28" s="154"/>
      <c r="B28" s="181" t="s">
        <v>37</v>
      </c>
      <c r="C28" s="154" t="s">
        <v>0</v>
      </c>
      <c r="D28" s="45">
        <v>5.08</v>
      </c>
      <c r="E28" s="237">
        <f>E26*D28</f>
        <v>12.192</v>
      </c>
      <c r="F28" s="177"/>
      <c r="G28" s="179"/>
      <c r="H28" s="178"/>
      <c r="I28" s="179"/>
      <c r="J28" s="178"/>
      <c r="K28" s="179"/>
      <c r="L28" s="179">
        <f t="shared" si="0"/>
        <v>0</v>
      </c>
      <c r="M28" s="18"/>
    </row>
    <row r="29" spans="1:13" s="19" customFormat="1" ht="13.5" customHeight="1">
      <c r="A29" s="154"/>
      <c r="B29" s="181" t="s">
        <v>14</v>
      </c>
      <c r="C29" s="154"/>
      <c r="D29" s="45"/>
      <c r="E29" s="237"/>
      <c r="F29" s="177"/>
      <c r="G29" s="179"/>
      <c r="H29" s="178"/>
      <c r="I29" s="179"/>
      <c r="J29" s="178"/>
      <c r="K29" s="179"/>
      <c r="L29" s="179"/>
      <c r="M29" s="18"/>
    </row>
    <row r="30" spans="1:13" s="19" customFormat="1" ht="17.25" customHeight="1">
      <c r="A30" s="154"/>
      <c r="B30" s="181" t="s">
        <v>201</v>
      </c>
      <c r="C30" s="154" t="s">
        <v>25</v>
      </c>
      <c r="D30" s="154">
        <v>1.49</v>
      </c>
      <c r="E30" s="179">
        <f>E26*D30</f>
        <v>3.576</v>
      </c>
      <c r="F30" s="177"/>
      <c r="G30" s="179"/>
      <c r="H30" s="178"/>
      <c r="I30" s="179"/>
      <c r="J30" s="178"/>
      <c r="K30" s="179"/>
      <c r="L30" s="179">
        <f t="shared" si="0"/>
        <v>0</v>
      </c>
      <c r="M30" s="18"/>
    </row>
    <row r="31" spans="1:13" s="19" customFormat="1" ht="19.5" customHeight="1">
      <c r="A31" s="154"/>
      <c r="B31" s="181" t="s">
        <v>202</v>
      </c>
      <c r="C31" s="154" t="s">
        <v>32</v>
      </c>
      <c r="D31" s="154">
        <v>0.193</v>
      </c>
      <c r="E31" s="179">
        <f>E26*D31</f>
        <v>0.4632</v>
      </c>
      <c r="F31" s="177"/>
      <c r="G31" s="179"/>
      <c r="H31" s="178"/>
      <c r="I31" s="179"/>
      <c r="J31" s="178"/>
      <c r="K31" s="179"/>
      <c r="L31" s="179">
        <f t="shared" si="0"/>
        <v>0</v>
      </c>
      <c r="M31" s="18"/>
    </row>
    <row r="32" spans="1:13" s="19" customFormat="1" ht="13.5" customHeight="1">
      <c r="A32" s="154"/>
      <c r="B32" s="181" t="s">
        <v>70</v>
      </c>
      <c r="C32" s="154" t="s">
        <v>16</v>
      </c>
      <c r="D32" s="154">
        <v>16</v>
      </c>
      <c r="E32" s="179">
        <f>E26*D32</f>
        <v>38.4</v>
      </c>
      <c r="F32" s="178"/>
      <c r="G32" s="179"/>
      <c r="H32" s="178"/>
      <c r="I32" s="179"/>
      <c r="J32" s="178"/>
      <c r="K32" s="179"/>
      <c r="L32" s="179">
        <f>G32+I32+K32</f>
        <v>0</v>
      </c>
      <c r="M32" s="18"/>
    </row>
    <row r="33" spans="1:13" s="19" customFormat="1" ht="13.5" customHeight="1">
      <c r="A33" s="154"/>
      <c r="B33" s="181" t="s">
        <v>80</v>
      </c>
      <c r="C33" s="154" t="s">
        <v>32</v>
      </c>
      <c r="D33" s="154">
        <v>0.413</v>
      </c>
      <c r="E33" s="179">
        <f>E26*D33</f>
        <v>0.9911999999999999</v>
      </c>
      <c r="F33" s="177"/>
      <c r="G33" s="179"/>
      <c r="H33" s="178"/>
      <c r="I33" s="179"/>
      <c r="J33" s="178"/>
      <c r="K33" s="179"/>
      <c r="L33" s="179">
        <f t="shared" si="0"/>
        <v>0</v>
      </c>
      <c r="M33" s="18"/>
    </row>
    <row r="34" spans="1:13" s="19" customFormat="1" ht="13.5" customHeight="1">
      <c r="A34" s="154"/>
      <c r="B34" s="181" t="s">
        <v>75</v>
      </c>
      <c r="C34" s="154" t="s">
        <v>17</v>
      </c>
      <c r="D34" s="154"/>
      <c r="E34" s="189">
        <v>2</v>
      </c>
      <c r="F34" s="177"/>
      <c r="G34" s="179"/>
      <c r="H34" s="178"/>
      <c r="I34" s="179"/>
      <c r="J34" s="178"/>
      <c r="K34" s="179"/>
      <c r="L34" s="179">
        <f>G34+I34+K34</f>
        <v>0</v>
      </c>
      <c r="M34" s="18"/>
    </row>
    <row r="35" spans="1:13" s="19" customFormat="1" ht="13.5" customHeight="1">
      <c r="A35" s="154"/>
      <c r="B35" s="181" t="s">
        <v>15</v>
      </c>
      <c r="C35" s="154" t="s">
        <v>0</v>
      </c>
      <c r="D35" s="154">
        <v>7.01</v>
      </c>
      <c r="E35" s="179">
        <f>E26*D35</f>
        <v>16.823999999999998</v>
      </c>
      <c r="F35" s="178"/>
      <c r="G35" s="179"/>
      <c r="H35" s="178"/>
      <c r="I35" s="179"/>
      <c r="J35" s="178"/>
      <c r="K35" s="179"/>
      <c r="L35" s="179">
        <f t="shared" si="0"/>
        <v>0</v>
      </c>
      <c r="M35" s="18"/>
    </row>
    <row r="36" spans="1:13" s="12" customFormat="1" ht="14.25" customHeight="1">
      <c r="A36" s="175"/>
      <c r="B36" s="267" t="s">
        <v>6</v>
      </c>
      <c r="C36" s="268"/>
      <c r="D36" s="260"/>
      <c r="E36" s="271"/>
      <c r="F36" s="268"/>
      <c r="G36" s="269">
        <f>SUM(G10:G35)</f>
        <v>0</v>
      </c>
      <c r="H36" s="269"/>
      <c r="I36" s="269">
        <f>SUM(I10:I35)</f>
        <v>0</v>
      </c>
      <c r="J36" s="269"/>
      <c r="K36" s="269">
        <f>SUM(K10:K35)</f>
        <v>0</v>
      </c>
      <c r="L36" s="193">
        <f>SUM(L10:L35)</f>
        <v>0</v>
      </c>
      <c r="M36" s="24"/>
    </row>
    <row r="37" spans="1:13" s="12" customFormat="1" ht="15" customHeight="1">
      <c r="A37" s="194"/>
      <c r="B37" s="180" t="s">
        <v>606</v>
      </c>
      <c r="C37" s="177"/>
      <c r="D37" s="196"/>
      <c r="E37" s="177"/>
      <c r="F37" s="189"/>
      <c r="G37" s="189">
        <f>G36*D37</f>
        <v>0</v>
      </c>
      <c r="H37" s="189"/>
      <c r="I37" s="189">
        <f>I36*D37</f>
        <v>0</v>
      </c>
      <c r="J37" s="189"/>
      <c r="K37" s="189">
        <f>K36*D37</f>
        <v>0</v>
      </c>
      <c r="L37" s="193">
        <f>L36*D37</f>
        <v>0</v>
      </c>
      <c r="M37" s="11"/>
    </row>
    <row r="38" spans="1:13" s="12" customFormat="1" ht="14.25" customHeight="1">
      <c r="A38" s="194"/>
      <c r="B38" s="180" t="s">
        <v>6</v>
      </c>
      <c r="C38" s="195"/>
      <c r="D38" s="195"/>
      <c r="E38" s="195"/>
      <c r="F38" s="195"/>
      <c r="G38" s="239">
        <f aca="true" t="shared" si="1" ref="G38:L38">G36+G37</f>
        <v>0</v>
      </c>
      <c r="H38" s="239"/>
      <c r="I38" s="239">
        <f t="shared" si="1"/>
        <v>0</v>
      </c>
      <c r="J38" s="239"/>
      <c r="K38" s="239">
        <f t="shared" si="1"/>
        <v>0</v>
      </c>
      <c r="L38" s="197">
        <f t="shared" si="1"/>
        <v>0</v>
      </c>
      <c r="M38" s="11"/>
    </row>
    <row r="39" spans="1:13" s="12" customFormat="1" ht="16.5" customHeight="1">
      <c r="A39" s="194"/>
      <c r="B39" s="180" t="s">
        <v>598</v>
      </c>
      <c r="C39" s="195"/>
      <c r="D39" s="198"/>
      <c r="E39" s="195"/>
      <c r="F39" s="195"/>
      <c r="G39" s="239">
        <f>G38*D39</f>
        <v>0</v>
      </c>
      <c r="H39" s="239"/>
      <c r="I39" s="239">
        <f>I38*D39</f>
        <v>0</v>
      </c>
      <c r="J39" s="239"/>
      <c r="K39" s="239">
        <f>K38*D39</f>
        <v>0</v>
      </c>
      <c r="L39" s="197">
        <f>L38*D39</f>
        <v>0</v>
      </c>
      <c r="M39" s="11"/>
    </row>
    <row r="40" spans="1:13" s="12" customFormat="1" ht="15.75" customHeight="1">
      <c r="A40" s="194"/>
      <c r="B40" s="180" t="s">
        <v>6</v>
      </c>
      <c r="C40" s="195"/>
      <c r="D40" s="195"/>
      <c r="E40" s="195"/>
      <c r="F40" s="195"/>
      <c r="G40" s="239">
        <f aca="true" t="shared" si="2" ref="G40:L40">G38+G39</f>
        <v>0</v>
      </c>
      <c r="H40" s="239"/>
      <c r="I40" s="239">
        <f t="shared" si="2"/>
        <v>0</v>
      </c>
      <c r="J40" s="239"/>
      <c r="K40" s="239">
        <f t="shared" si="2"/>
        <v>0</v>
      </c>
      <c r="L40" s="197">
        <f t="shared" si="2"/>
        <v>0</v>
      </c>
      <c r="M40" s="24"/>
    </row>
    <row r="41" spans="1:13" s="12" customFormat="1" ht="15.75" customHeight="1">
      <c r="A41" s="13"/>
      <c r="B41" s="4"/>
      <c r="C41" s="14"/>
      <c r="D41" s="14"/>
      <c r="E41" s="17"/>
      <c r="F41" s="14"/>
      <c r="G41" s="33"/>
      <c r="H41" s="33"/>
      <c r="I41" s="33"/>
      <c r="J41" s="33"/>
      <c r="K41" s="33"/>
      <c r="L41" s="33"/>
      <c r="M41" s="24"/>
    </row>
    <row r="42" spans="1:13" s="12" customFormat="1" ht="15.75" customHeight="1">
      <c r="A42" s="13"/>
      <c r="B42" s="4"/>
      <c r="C42" s="14"/>
      <c r="D42" s="14"/>
      <c r="E42" s="17"/>
      <c r="F42" s="14"/>
      <c r="G42" s="33"/>
      <c r="H42" s="33"/>
      <c r="I42" s="33"/>
      <c r="J42" s="33"/>
      <c r="K42" s="33"/>
      <c r="L42" s="33"/>
      <c r="M42" s="24"/>
    </row>
    <row r="43" spans="1:13" s="12" customFormat="1" ht="15.75" customHeight="1">
      <c r="A43" s="13"/>
      <c r="B43" s="4"/>
      <c r="C43" s="14"/>
      <c r="D43" s="14"/>
      <c r="E43" s="17"/>
      <c r="F43" s="14"/>
      <c r="G43" s="33"/>
      <c r="H43" s="33"/>
      <c r="I43" s="33"/>
      <c r="J43" s="33"/>
      <c r="K43" s="33"/>
      <c r="L43" s="33"/>
      <c r="M43" s="24"/>
    </row>
    <row r="44" spans="1:13" s="12" customFormat="1" ht="15.75" customHeight="1">
      <c r="A44" s="13"/>
      <c r="B44" s="4" t="s">
        <v>615</v>
      </c>
      <c r="C44" s="14"/>
      <c r="D44" s="14"/>
      <c r="E44" s="17"/>
      <c r="F44" s="14"/>
      <c r="G44" s="33"/>
      <c r="H44" s="33"/>
      <c r="I44" s="33"/>
      <c r="J44" s="33"/>
      <c r="K44" s="33"/>
      <c r="L44" s="33"/>
      <c r="M44" s="24"/>
    </row>
    <row r="45" spans="1:13" s="12" customFormat="1" ht="12.75" customHeight="1">
      <c r="A45" s="13"/>
      <c r="B45" s="4"/>
      <c r="C45" s="14"/>
      <c r="D45" s="15"/>
      <c r="E45" s="16"/>
      <c r="F45" s="14"/>
      <c r="G45" s="33"/>
      <c r="H45" s="33"/>
      <c r="I45" s="33"/>
      <c r="J45" s="33"/>
      <c r="K45" s="33"/>
      <c r="L45" s="33"/>
      <c r="M45" s="11"/>
    </row>
  </sheetData>
  <sheetProtection/>
  <mergeCells count="12">
    <mergeCell ref="D7:E7"/>
    <mergeCell ref="F7:G7"/>
    <mergeCell ref="A3:L3"/>
    <mergeCell ref="A1:L1"/>
    <mergeCell ref="B6:K6"/>
    <mergeCell ref="A7:A8"/>
    <mergeCell ref="J7:K7"/>
    <mergeCell ref="H7:I7"/>
    <mergeCell ref="L7:L8"/>
    <mergeCell ref="A4:L5"/>
    <mergeCell ref="B7:B8"/>
    <mergeCell ref="C7:C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ignoredErrors>
    <ignoredError sqref="G38:L39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52">
      <selection activeCell="A1" sqref="A1:L90"/>
    </sheetView>
  </sheetViews>
  <sheetFormatPr defaultColWidth="9.00390625" defaultRowHeight="12.75"/>
  <cols>
    <col min="1" max="1" width="3.625" style="0" customWidth="1"/>
    <col min="2" max="2" width="42.375" style="0" customWidth="1"/>
    <col min="3" max="3" width="7.875" style="0" customWidth="1"/>
    <col min="4" max="4" width="7.75390625" style="0" customWidth="1"/>
    <col min="5" max="5" width="9.00390625" style="0" customWidth="1"/>
    <col min="6" max="6" width="7.375" style="0" customWidth="1"/>
    <col min="7" max="7" width="8.25390625" style="0" customWidth="1"/>
    <col min="8" max="8" width="7.125" style="0" customWidth="1"/>
    <col min="9" max="9" width="8.125" style="0" customWidth="1"/>
    <col min="10" max="10" width="7.125" style="0" customWidth="1"/>
    <col min="11" max="11" width="8.25390625" style="0" customWidth="1"/>
    <col min="12" max="12" width="8.00390625" style="0" customWidth="1"/>
    <col min="13" max="13" width="11.75390625" style="0" customWidth="1"/>
  </cols>
  <sheetData>
    <row r="1" spans="1:12" s="1" customFormat="1" ht="17.25" customHeight="1">
      <c r="A1" s="341" t="s">
        <v>258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s="58" customFormat="1" ht="18" customHeight="1">
      <c r="A2" s="341" t="s">
        <v>620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2" s="1" customFormat="1" ht="17.25" customHeight="1">
      <c r="A3" s="341" t="s">
        <v>452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spans="1:12" s="1" customFormat="1" ht="16.5" customHeight="1">
      <c r="A4" s="341" t="s">
        <v>273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spans="1:12" ht="3" customHeight="1">
      <c r="A5" s="30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1"/>
    </row>
    <row r="6" spans="1:12" s="94" customFormat="1" ht="47.25" customHeight="1">
      <c r="A6" s="372" t="s">
        <v>55</v>
      </c>
      <c r="B6" s="373" t="s">
        <v>56</v>
      </c>
      <c r="C6" s="373" t="s">
        <v>1</v>
      </c>
      <c r="D6" s="375" t="s">
        <v>2</v>
      </c>
      <c r="E6" s="376"/>
      <c r="F6" s="374" t="s">
        <v>3</v>
      </c>
      <c r="G6" s="374"/>
      <c r="H6" s="369" t="s">
        <v>4</v>
      </c>
      <c r="I6" s="369"/>
      <c r="J6" s="369" t="s">
        <v>5</v>
      </c>
      <c r="K6" s="369"/>
      <c r="L6" s="374" t="s">
        <v>6</v>
      </c>
    </row>
    <row r="7" spans="1:12" s="94" customFormat="1" ht="54">
      <c r="A7" s="372"/>
      <c r="B7" s="373"/>
      <c r="C7" s="373"/>
      <c r="D7" s="45" t="s">
        <v>7</v>
      </c>
      <c r="E7" s="45" t="s">
        <v>8</v>
      </c>
      <c r="F7" s="48" t="s">
        <v>9</v>
      </c>
      <c r="G7" s="46" t="s">
        <v>6</v>
      </c>
      <c r="H7" s="47" t="s">
        <v>9</v>
      </c>
      <c r="I7" s="46" t="s">
        <v>6</v>
      </c>
      <c r="J7" s="47" t="s">
        <v>9</v>
      </c>
      <c r="K7" s="46" t="s">
        <v>6</v>
      </c>
      <c r="L7" s="374"/>
    </row>
    <row r="8" spans="1:12" s="201" customFormat="1" ht="16.5" customHeight="1">
      <c r="A8" s="49" t="s">
        <v>10</v>
      </c>
      <c r="B8" s="49">
        <v>3</v>
      </c>
      <c r="C8" s="49">
        <v>4</v>
      </c>
      <c r="D8" s="49">
        <v>5</v>
      </c>
      <c r="E8" s="50">
        <v>6</v>
      </c>
      <c r="F8" s="51" t="s">
        <v>11</v>
      </c>
      <c r="G8" s="52">
        <v>8</v>
      </c>
      <c r="H8" s="50">
        <v>9</v>
      </c>
      <c r="I8" s="52">
        <v>10</v>
      </c>
      <c r="J8" s="50">
        <v>11</v>
      </c>
      <c r="K8" s="52">
        <v>12</v>
      </c>
      <c r="L8" s="52">
        <v>13</v>
      </c>
    </row>
    <row r="9" spans="1:13" s="19" customFormat="1" ht="15.75" customHeight="1">
      <c r="A9" s="154">
        <v>1</v>
      </c>
      <c r="B9" s="181" t="s">
        <v>405</v>
      </c>
      <c r="C9" s="154" t="s">
        <v>32</v>
      </c>
      <c r="D9" s="45"/>
      <c r="E9" s="234">
        <v>22</v>
      </c>
      <c r="F9" s="177"/>
      <c r="G9" s="179"/>
      <c r="H9" s="178"/>
      <c r="I9" s="179"/>
      <c r="J9" s="178"/>
      <c r="K9" s="179"/>
      <c r="L9" s="179"/>
      <c r="M9" s="18"/>
    </row>
    <row r="10" spans="1:13" s="19" customFormat="1" ht="15.75" customHeight="1">
      <c r="A10" s="154"/>
      <c r="B10" s="181" t="s">
        <v>12</v>
      </c>
      <c r="C10" s="154" t="s">
        <v>13</v>
      </c>
      <c r="D10" s="235">
        <v>2.96</v>
      </c>
      <c r="E10" s="235">
        <f>E9*D10</f>
        <v>65.12</v>
      </c>
      <c r="F10" s="180"/>
      <c r="G10" s="236"/>
      <c r="H10" s="178"/>
      <c r="I10" s="179"/>
      <c r="J10" s="178"/>
      <c r="K10" s="179"/>
      <c r="L10" s="179">
        <f>G10+I10+K10</f>
        <v>0</v>
      </c>
      <c r="M10" s="18"/>
    </row>
    <row r="11" spans="1:13" s="19" customFormat="1" ht="15" customHeight="1">
      <c r="A11" s="154">
        <v>2</v>
      </c>
      <c r="B11" s="181" t="s">
        <v>406</v>
      </c>
      <c r="C11" s="154" t="s">
        <v>32</v>
      </c>
      <c r="D11" s="45"/>
      <c r="E11" s="237">
        <v>9.6</v>
      </c>
      <c r="F11" s="177"/>
      <c r="G11" s="179"/>
      <c r="H11" s="178"/>
      <c r="I11" s="179"/>
      <c r="J11" s="178"/>
      <c r="K11" s="179"/>
      <c r="L11" s="179"/>
      <c r="M11" s="18"/>
    </row>
    <row r="12" spans="1:13" s="19" customFormat="1" ht="13.5" customHeight="1">
      <c r="A12" s="154"/>
      <c r="B12" s="181" t="s">
        <v>12</v>
      </c>
      <c r="C12" s="154" t="s">
        <v>13</v>
      </c>
      <c r="D12" s="238">
        <v>0.993</v>
      </c>
      <c r="E12" s="237">
        <f>E11*D12</f>
        <v>9.5328</v>
      </c>
      <c r="F12" s="180"/>
      <c r="G12" s="236"/>
      <c r="H12" s="178"/>
      <c r="I12" s="179"/>
      <c r="J12" s="178"/>
      <c r="K12" s="179"/>
      <c r="L12" s="179">
        <f>G12+I12+K12</f>
        <v>0</v>
      </c>
      <c r="M12" s="18"/>
    </row>
    <row r="13" spans="1:13" ht="28.5" customHeight="1">
      <c r="A13" s="154">
        <v>3</v>
      </c>
      <c r="B13" s="180" t="s">
        <v>430</v>
      </c>
      <c r="C13" s="177" t="s">
        <v>40</v>
      </c>
      <c r="D13" s="177"/>
      <c r="E13" s="177">
        <v>21.67</v>
      </c>
      <c r="F13" s="177"/>
      <c r="G13" s="179"/>
      <c r="H13" s="178"/>
      <c r="I13" s="179"/>
      <c r="J13" s="178"/>
      <c r="K13" s="179"/>
      <c r="L13" s="179"/>
      <c r="M13" s="78"/>
    </row>
    <row r="14" spans="1:13" ht="15" customHeight="1">
      <c r="A14" s="154"/>
      <c r="B14" s="181" t="s">
        <v>407</v>
      </c>
      <c r="C14" s="154" t="s">
        <v>13</v>
      </c>
      <c r="D14" s="154">
        <v>0.6</v>
      </c>
      <c r="E14" s="177">
        <f>D14*46</f>
        <v>27.599999999999998</v>
      </c>
      <c r="F14" s="177"/>
      <c r="G14" s="179"/>
      <c r="H14" s="178"/>
      <c r="I14" s="179"/>
      <c r="J14" s="178"/>
      <c r="K14" s="179"/>
      <c r="L14" s="179">
        <f>G14+I14+K14</f>
        <v>0</v>
      </c>
      <c r="M14" s="78"/>
    </row>
    <row r="15" spans="1:13" s="105" customFormat="1" ht="15" customHeight="1">
      <c r="A15" s="154">
        <v>4</v>
      </c>
      <c r="B15" s="181" t="s">
        <v>408</v>
      </c>
      <c r="C15" s="154" t="s">
        <v>40</v>
      </c>
      <c r="D15" s="154"/>
      <c r="E15" s="179">
        <v>21.67</v>
      </c>
      <c r="F15" s="177"/>
      <c r="G15" s="179"/>
      <c r="H15" s="178"/>
      <c r="I15" s="179"/>
      <c r="J15" s="178"/>
      <c r="K15" s="179"/>
      <c r="L15" s="179">
        <f>G15+I15+K15</f>
        <v>0</v>
      </c>
      <c r="M15" s="104"/>
    </row>
    <row r="16" spans="1:13" s="29" customFormat="1" ht="28.5" customHeight="1">
      <c r="A16" s="154">
        <v>5</v>
      </c>
      <c r="B16" s="180" t="s">
        <v>431</v>
      </c>
      <c r="C16" s="178" t="s">
        <v>32</v>
      </c>
      <c r="D16" s="242"/>
      <c r="E16" s="179">
        <v>5.8</v>
      </c>
      <c r="F16" s="242"/>
      <c r="G16" s="242"/>
      <c r="H16" s="242"/>
      <c r="I16" s="178"/>
      <c r="J16" s="179"/>
      <c r="K16" s="178"/>
      <c r="L16" s="179"/>
      <c r="M16" s="78"/>
    </row>
    <row r="17" spans="1:13" s="29" customFormat="1" ht="12.75" customHeight="1">
      <c r="A17" s="154"/>
      <c r="B17" s="181" t="s">
        <v>12</v>
      </c>
      <c r="C17" s="154" t="s">
        <v>13</v>
      </c>
      <c r="D17" s="154">
        <v>8.01</v>
      </c>
      <c r="E17" s="179">
        <f>E16*D17</f>
        <v>46.458</v>
      </c>
      <c r="F17" s="177"/>
      <c r="G17" s="179"/>
      <c r="H17" s="178"/>
      <c r="I17" s="179"/>
      <c r="J17" s="178"/>
      <c r="K17" s="179"/>
      <c r="L17" s="179">
        <f>G17+I17+K17</f>
        <v>0</v>
      </c>
      <c r="M17" s="78"/>
    </row>
    <row r="18" spans="1:13" s="29" customFormat="1" ht="13.5">
      <c r="A18" s="154"/>
      <c r="B18" s="181" t="s">
        <v>37</v>
      </c>
      <c r="C18" s="154" t="s">
        <v>0</v>
      </c>
      <c r="D18" s="154">
        <v>1.23</v>
      </c>
      <c r="E18" s="179">
        <f>E16*D18</f>
        <v>7.1339999999999995</v>
      </c>
      <c r="F18" s="177"/>
      <c r="G18" s="179"/>
      <c r="H18" s="178"/>
      <c r="I18" s="179"/>
      <c r="J18" s="178"/>
      <c r="K18" s="179"/>
      <c r="L18" s="179">
        <f>G18+I18+K18</f>
        <v>0</v>
      </c>
      <c r="M18" s="78"/>
    </row>
    <row r="19" spans="1:13" s="29" customFormat="1" ht="13.5">
      <c r="A19" s="154"/>
      <c r="B19" s="156" t="s">
        <v>14</v>
      </c>
      <c r="C19" s="154"/>
      <c r="D19" s="154"/>
      <c r="E19" s="179"/>
      <c r="F19" s="177"/>
      <c r="G19" s="179"/>
      <c r="H19" s="178"/>
      <c r="I19" s="179"/>
      <c r="J19" s="178"/>
      <c r="K19" s="179"/>
      <c r="L19" s="179"/>
      <c r="M19" s="78"/>
    </row>
    <row r="20" spans="1:13" s="19" customFormat="1" ht="15" customHeight="1">
      <c r="A20" s="154"/>
      <c r="B20" s="181" t="s">
        <v>432</v>
      </c>
      <c r="C20" s="154" t="s">
        <v>40</v>
      </c>
      <c r="D20" s="45"/>
      <c r="E20" s="188">
        <v>0.777</v>
      </c>
      <c r="F20" s="177"/>
      <c r="G20" s="179"/>
      <c r="H20" s="178"/>
      <c r="I20" s="179"/>
      <c r="J20" s="178"/>
      <c r="K20" s="179"/>
      <c r="L20" s="179">
        <f>G20+I20+K20</f>
        <v>0</v>
      </c>
      <c r="M20" s="18"/>
    </row>
    <row r="21" spans="1:13" s="29" customFormat="1" ht="13.5">
      <c r="A21" s="154"/>
      <c r="B21" s="181" t="s">
        <v>321</v>
      </c>
      <c r="C21" s="154" t="s">
        <v>32</v>
      </c>
      <c r="D21" s="154">
        <v>1.015</v>
      </c>
      <c r="E21" s="179">
        <f>E16*D21</f>
        <v>5.887</v>
      </c>
      <c r="F21" s="177"/>
      <c r="G21" s="179"/>
      <c r="H21" s="178"/>
      <c r="I21" s="179"/>
      <c r="J21" s="178"/>
      <c r="K21" s="179"/>
      <c r="L21" s="179">
        <f>G21+I21+K21</f>
        <v>0</v>
      </c>
      <c r="M21" s="78"/>
    </row>
    <row r="22" spans="1:13" s="29" customFormat="1" ht="13.5">
      <c r="A22" s="154"/>
      <c r="B22" s="181" t="s">
        <v>113</v>
      </c>
      <c r="C22" s="154" t="s">
        <v>43</v>
      </c>
      <c r="D22" s="154">
        <v>1.28</v>
      </c>
      <c r="E22" s="179">
        <f>E16*D22</f>
        <v>7.4239999999999995</v>
      </c>
      <c r="F22" s="177"/>
      <c r="G22" s="179"/>
      <c r="H22" s="178"/>
      <c r="I22" s="179"/>
      <c r="J22" s="178"/>
      <c r="K22" s="179"/>
      <c r="L22" s="179">
        <f>G22+I22+K22</f>
        <v>0</v>
      </c>
      <c r="M22" s="78"/>
    </row>
    <row r="23" spans="1:13" s="29" customFormat="1" ht="13.5">
      <c r="A23" s="154"/>
      <c r="B23" s="181" t="s">
        <v>542</v>
      </c>
      <c r="C23" s="154" t="s">
        <v>32</v>
      </c>
      <c r="D23" s="154">
        <v>0.0397</v>
      </c>
      <c r="E23" s="179">
        <f>E16*D23</f>
        <v>0.23026</v>
      </c>
      <c r="F23" s="177"/>
      <c r="G23" s="179"/>
      <c r="H23" s="178"/>
      <c r="I23" s="179"/>
      <c r="J23" s="178"/>
      <c r="K23" s="179"/>
      <c r="L23" s="179">
        <f>G23+I23+K23</f>
        <v>0</v>
      </c>
      <c r="M23" s="78"/>
    </row>
    <row r="24" spans="1:13" s="29" customFormat="1" ht="13.5">
      <c r="A24" s="154"/>
      <c r="B24" s="181" t="s">
        <v>15</v>
      </c>
      <c r="C24" s="154" t="s">
        <v>0</v>
      </c>
      <c r="D24" s="154">
        <v>2.09</v>
      </c>
      <c r="E24" s="179">
        <f>E16*D24</f>
        <v>12.121999999999998</v>
      </c>
      <c r="F24" s="177"/>
      <c r="G24" s="179"/>
      <c r="H24" s="178"/>
      <c r="I24" s="179"/>
      <c r="J24" s="178"/>
      <c r="K24" s="179"/>
      <c r="L24" s="179">
        <f>G24+I24+K24</f>
        <v>0</v>
      </c>
      <c r="M24" s="78"/>
    </row>
    <row r="25" spans="1:13" s="29" customFormat="1" ht="15.75" customHeight="1">
      <c r="A25" s="154">
        <v>6</v>
      </c>
      <c r="B25" s="180" t="s">
        <v>433</v>
      </c>
      <c r="C25" s="177" t="s">
        <v>43</v>
      </c>
      <c r="D25" s="177"/>
      <c r="E25" s="243">
        <v>1</v>
      </c>
      <c r="F25" s="177"/>
      <c r="G25" s="179"/>
      <c r="H25" s="178"/>
      <c r="I25" s="179"/>
      <c r="J25" s="178"/>
      <c r="K25" s="179"/>
      <c r="L25" s="179"/>
      <c r="M25" s="78"/>
    </row>
    <row r="26" spans="1:13" s="29" customFormat="1" ht="15.75" customHeight="1">
      <c r="A26" s="154"/>
      <c r="B26" s="181" t="s">
        <v>434</v>
      </c>
      <c r="C26" s="154" t="s">
        <v>13</v>
      </c>
      <c r="D26" s="154">
        <v>0.195</v>
      </c>
      <c r="E26" s="179">
        <f>E25*D26</f>
        <v>0.195</v>
      </c>
      <c r="F26" s="177"/>
      <c r="G26" s="179"/>
      <c r="H26" s="178"/>
      <c r="I26" s="179"/>
      <c r="J26" s="178"/>
      <c r="K26" s="179"/>
      <c r="L26" s="179">
        <f>G26+I26+K26</f>
        <v>0</v>
      </c>
      <c r="M26" s="78"/>
    </row>
    <row r="27" spans="1:13" s="29" customFormat="1" ht="13.5">
      <c r="A27" s="154"/>
      <c r="B27" s="181" t="s">
        <v>435</v>
      </c>
      <c r="C27" s="154" t="s">
        <v>0</v>
      </c>
      <c r="D27" s="154">
        <v>0.0141</v>
      </c>
      <c r="E27" s="179">
        <f>E25*D27</f>
        <v>0.0141</v>
      </c>
      <c r="F27" s="177"/>
      <c r="G27" s="179"/>
      <c r="H27" s="178"/>
      <c r="I27" s="179"/>
      <c r="J27" s="178"/>
      <c r="K27" s="179"/>
      <c r="L27" s="179">
        <f>G27+I27+K27</f>
        <v>0</v>
      </c>
      <c r="M27" s="78"/>
    </row>
    <row r="28" spans="1:13" s="29" customFormat="1" ht="13.5">
      <c r="A28" s="154"/>
      <c r="B28" s="181" t="s">
        <v>14</v>
      </c>
      <c r="C28" s="154"/>
      <c r="D28" s="154"/>
      <c r="E28" s="179"/>
      <c r="F28" s="177"/>
      <c r="G28" s="179"/>
      <c r="H28" s="178"/>
      <c r="I28" s="179"/>
      <c r="J28" s="178"/>
      <c r="K28" s="179"/>
      <c r="L28" s="179"/>
      <c r="M28" s="78"/>
    </row>
    <row r="29" spans="1:13" s="29" customFormat="1" ht="13.5">
      <c r="A29" s="154"/>
      <c r="B29" s="181" t="s">
        <v>379</v>
      </c>
      <c r="C29" s="154" t="s">
        <v>32</v>
      </c>
      <c r="D29" s="154">
        <v>0.0306</v>
      </c>
      <c r="E29" s="179">
        <f>E25*D29</f>
        <v>0.0306</v>
      </c>
      <c r="F29" s="177"/>
      <c r="G29" s="179"/>
      <c r="H29" s="178"/>
      <c r="I29" s="179"/>
      <c r="J29" s="178"/>
      <c r="K29" s="179"/>
      <c r="L29" s="179">
        <f>G29+I29+K29</f>
        <v>0</v>
      </c>
      <c r="M29" s="78"/>
    </row>
    <row r="30" spans="1:13" s="29" customFormat="1" ht="13.5">
      <c r="A30" s="154"/>
      <c r="B30" s="181" t="s">
        <v>15</v>
      </c>
      <c r="C30" s="154" t="s">
        <v>0</v>
      </c>
      <c r="D30" s="154">
        <v>0.0636</v>
      </c>
      <c r="E30" s="188">
        <f>E25*D30</f>
        <v>0.0636</v>
      </c>
      <c r="F30" s="177"/>
      <c r="G30" s="179"/>
      <c r="H30" s="178"/>
      <c r="I30" s="179"/>
      <c r="J30" s="178"/>
      <c r="K30" s="179"/>
      <c r="L30" s="179">
        <f>G30+I30+K30</f>
        <v>0</v>
      </c>
      <c r="M30" s="78"/>
    </row>
    <row r="31" spans="1:13" s="29" customFormat="1" ht="28.5" customHeight="1">
      <c r="A31" s="154">
        <v>7</v>
      </c>
      <c r="B31" s="180" t="s">
        <v>436</v>
      </c>
      <c r="C31" s="178" t="s">
        <v>43</v>
      </c>
      <c r="D31" s="240"/>
      <c r="E31" s="179">
        <v>55</v>
      </c>
      <c r="F31" s="240"/>
      <c r="G31" s="240"/>
      <c r="H31" s="240"/>
      <c r="I31" s="178"/>
      <c r="J31" s="179"/>
      <c r="K31" s="178"/>
      <c r="L31" s="179"/>
      <c r="M31" s="78"/>
    </row>
    <row r="32" spans="1:13" s="29" customFormat="1" ht="12.75" customHeight="1">
      <c r="A32" s="154"/>
      <c r="B32" s="181" t="s">
        <v>12</v>
      </c>
      <c r="C32" s="154" t="s">
        <v>13</v>
      </c>
      <c r="D32" s="154">
        <v>0.336</v>
      </c>
      <c r="E32" s="179">
        <f>E31*D32</f>
        <v>18.48</v>
      </c>
      <c r="F32" s="177"/>
      <c r="G32" s="179"/>
      <c r="H32" s="178"/>
      <c r="I32" s="179"/>
      <c r="J32" s="178"/>
      <c r="K32" s="179"/>
      <c r="L32" s="179">
        <f>G32+I32+K32</f>
        <v>0</v>
      </c>
      <c r="M32" s="78"/>
    </row>
    <row r="33" spans="1:13" s="29" customFormat="1" ht="13.5">
      <c r="A33" s="154"/>
      <c r="B33" s="181" t="s">
        <v>37</v>
      </c>
      <c r="C33" s="154" t="s">
        <v>0</v>
      </c>
      <c r="D33" s="154">
        <v>0.015</v>
      </c>
      <c r="E33" s="179">
        <f>E31*D33</f>
        <v>0.825</v>
      </c>
      <c r="F33" s="177"/>
      <c r="G33" s="179"/>
      <c r="H33" s="178"/>
      <c r="I33" s="179"/>
      <c r="J33" s="178"/>
      <c r="K33" s="179"/>
      <c r="L33" s="179">
        <f>G33+I33+K33</f>
        <v>0</v>
      </c>
      <c r="M33" s="78"/>
    </row>
    <row r="34" spans="1:13" s="29" customFormat="1" ht="13.5">
      <c r="A34" s="154"/>
      <c r="B34" s="181" t="s">
        <v>14</v>
      </c>
      <c r="C34" s="154"/>
      <c r="D34" s="154"/>
      <c r="E34" s="179"/>
      <c r="F34" s="177"/>
      <c r="G34" s="179"/>
      <c r="H34" s="178"/>
      <c r="I34" s="179"/>
      <c r="J34" s="178"/>
      <c r="K34" s="179"/>
      <c r="L34" s="179"/>
      <c r="M34" s="78"/>
    </row>
    <row r="35" spans="1:13" s="29" customFormat="1" ht="13.5">
      <c r="A35" s="154"/>
      <c r="B35" s="181" t="s">
        <v>346</v>
      </c>
      <c r="C35" s="154" t="s">
        <v>437</v>
      </c>
      <c r="D35" s="154">
        <v>0.0024</v>
      </c>
      <c r="E35" s="179">
        <f>E31*D35</f>
        <v>0.13199999999999998</v>
      </c>
      <c r="F35" s="177"/>
      <c r="G35" s="179"/>
      <c r="H35" s="178"/>
      <c r="I35" s="179"/>
      <c r="J35" s="178"/>
      <c r="K35" s="179"/>
      <c r="L35" s="179">
        <f>G35+I35+K35</f>
        <v>0</v>
      </c>
      <c r="M35" s="78"/>
    </row>
    <row r="36" spans="1:13" s="29" customFormat="1" ht="13.5">
      <c r="A36" s="154"/>
      <c r="B36" s="181" t="s">
        <v>15</v>
      </c>
      <c r="C36" s="154" t="s">
        <v>0</v>
      </c>
      <c r="D36" s="154">
        <v>0.023</v>
      </c>
      <c r="E36" s="188">
        <f>E31*D36</f>
        <v>1.265</v>
      </c>
      <c r="F36" s="177"/>
      <c r="G36" s="179"/>
      <c r="H36" s="178"/>
      <c r="I36" s="179"/>
      <c r="J36" s="178"/>
      <c r="K36" s="179"/>
      <c r="L36" s="179">
        <f>G36+I36+K36</f>
        <v>0</v>
      </c>
      <c r="M36" s="78"/>
    </row>
    <row r="37" spans="1:13" s="29" customFormat="1" ht="28.5" customHeight="1">
      <c r="A37" s="154">
        <v>8</v>
      </c>
      <c r="B37" s="180" t="s">
        <v>438</v>
      </c>
      <c r="C37" s="177" t="s">
        <v>43</v>
      </c>
      <c r="D37" s="177"/>
      <c r="E37" s="178">
        <v>55</v>
      </c>
      <c r="F37" s="177"/>
      <c r="G37" s="179"/>
      <c r="H37" s="178"/>
      <c r="I37" s="179"/>
      <c r="J37" s="178"/>
      <c r="K37" s="179"/>
      <c r="L37" s="179"/>
      <c r="M37" s="78"/>
    </row>
    <row r="38" spans="1:13" s="29" customFormat="1" ht="14.25" customHeight="1">
      <c r="A38" s="154"/>
      <c r="B38" s="181" t="s">
        <v>12</v>
      </c>
      <c r="C38" s="154" t="s">
        <v>13</v>
      </c>
      <c r="D38" s="154">
        <v>0.65</v>
      </c>
      <c r="E38" s="179">
        <f>E37*D38</f>
        <v>35.75</v>
      </c>
      <c r="F38" s="177"/>
      <c r="G38" s="179"/>
      <c r="H38" s="178"/>
      <c r="I38" s="179"/>
      <c r="J38" s="178"/>
      <c r="K38" s="179"/>
      <c r="L38" s="179">
        <f>G38+I38+K38</f>
        <v>0</v>
      </c>
      <c r="M38" s="78"/>
    </row>
    <row r="39" spans="1:13" s="29" customFormat="1" ht="13.5">
      <c r="A39" s="154"/>
      <c r="B39" s="181" t="s">
        <v>37</v>
      </c>
      <c r="C39" s="154" t="s">
        <v>0</v>
      </c>
      <c r="D39" s="154">
        <v>0.015</v>
      </c>
      <c r="E39" s="179">
        <f>E37*D39</f>
        <v>0.825</v>
      </c>
      <c r="F39" s="177"/>
      <c r="G39" s="179"/>
      <c r="H39" s="178"/>
      <c r="I39" s="179"/>
      <c r="J39" s="178"/>
      <c r="K39" s="179"/>
      <c r="L39" s="179">
        <f>G39+I39+K39</f>
        <v>0</v>
      </c>
      <c r="M39" s="78"/>
    </row>
    <row r="40" spans="1:13" s="29" customFormat="1" ht="13.5">
      <c r="A40" s="154"/>
      <c r="B40" s="181" t="s">
        <v>14</v>
      </c>
      <c r="C40" s="154"/>
      <c r="D40" s="154"/>
      <c r="E40" s="178"/>
      <c r="F40" s="177"/>
      <c r="G40" s="179"/>
      <c r="H40" s="178"/>
      <c r="I40" s="179"/>
      <c r="J40" s="178"/>
      <c r="K40" s="179"/>
      <c r="L40" s="179"/>
      <c r="M40" s="78"/>
    </row>
    <row r="41" spans="1:13" s="29" customFormat="1" ht="13.5">
      <c r="A41" s="154"/>
      <c r="B41" s="181" t="s">
        <v>379</v>
      </c>
      <c r="C41" s="154" t="s">
        <v>32</v>
      </c>
      <c r="D41" s="154">
        <v>0.0151</v>
      </c>
      <c r="E41" s="178">
        <f>E37*D41</f>
        <v>0.8305</v>
      </c>
      <c r="F41" s="177"/>
      <c r="G41" s="179"/>
      <c r="H41" s="178"/>
      <c r="I41" s="179"/>
      <c r="J41" s="178"/>
      <c r="K41" s="179"/>
      <c r="L41" s="179">
        <f>G41+I41+K41</f>
        <v>0</v>
      </c>
      <c r="M41" s="78"/>
    </row>
    <row r="42" spans="1:13" s="29" customFormat="1" ht="13.5">
      <c r="A42" s="154"/>
      <c r="B42" s="181" t="s">
        <v>15</v>
      </c>
      <c r="C42" s="154" t="s">
        <v>0</v>
      </c>
      <c r="D42" s="154">
        <v>0.001</v>
      </c>
      <c r="E42" s="178">
        <f>E37*D42</f>
        <v>0.055</v>
      </c>
      <c r="F42" s="177"/>
      <c r="G42" s="179"/>
      <c r="H42" s="178"/>
      <c r="I42" s="179"/>
      <c r="J42" s="178"/>
      <c r="K42" s="179"/>
      <c r="L42" s="179">
        <f>G42+I42+K42</f>
        <v>0</v>
      </c>
      <c r="M42" s="78"/>
    </row>
    <row r="43" spans="1:13" s="19" customFormat="1" ht="28.5" customHeight="1">
      <c r="A43" s="154">
        <v>9</v>
      </c>
      <c r="B43" s="180" t="s">
        <v>439</v>
      </c>
      <c r="C43" s="154" t="s">
        <v>58</v>
      </c>
      <c r="D43" s="177"/>
      <c r="E43" s="177">
        <v>3</v>
      </c>
      <c r="F43" s="180"/>
      <c r="G43" s="236"/>
      <c r="H43" s="178"/>
      <c r="I43" s="179"/>
      <c r="J43" s="178"/>
      <c r="K43" s="179"/>
      <c r="L43" s="179"/>
      <c r="M43" s="18"/>
    </row>
    <row r="44" spans="1:13" s="19" customFormat="1" ht="15" customHeight="1">
      <c r="A44" s="154"/>
      <c r="B44" s="181" t="s">
        <v>12</v>
      </c>
      <c r="C44" s="45" t="s">
        <v>13</v>
      </c>
      <c r="D44" s="235">
        <v>0.863</v>
      </c>
      <c r="E44" s="235">
        <f>E43*D44</f>
        <v>2.589</v>
      </c>
      <c r="F44" s="180"/>
      <c r="G44" s="236"/>
      <c r="H44" s="178"/>
      <c r="I44" s="179"/>
      <c r="J44" s="178"/>
      <c r="K44" s="179"/>
      <c r="L44" s="179">
        <f>G44+I44+K44</f>
        <v>0</v>
      </c>
      <c r="M44" s="18"/>
    </row>
    <row r="45" spans="1:13" s="19" customFormat="1" ht="14.25" customHeight="1">
      <c r="A45" s="154"/>
      <c r="B45" s="181" t="s">
        <v>37</v>
      </c>
      <c r="C45" s="45" t="s">
        <v>0</v>
      </c>
      <c r="D45" s="45">
        <v>0.0678</v>
      </c>
      <c r="E45" s="235">
        <f>E43*D45</f>
        <v>0.2034</v>
      </c>
      <c r="F45" s="177"/>
      <c r="G45" s="179"/>
      <c r="H45" s="178"/>
      <c r="I45" s="179"/>
      <c r="J45" s="178"/>
      <c r="K45" s="179"/>
      <c r="L45" s="179">
        <f>G45+I45+K45</f>
        <v>0</v>
      </c>
      <c r="M45" s="18"/>
    </row>
    <row r="46" spans="1:13" s="19" customFormat="1" ht="14.25" customHeight="1">
      <c r="A46" s="154"/>
      <c r="B46" s="181" t="s">
        <v>14</v>
      </c>
      <c r="C46" s="45"/>
      <c r="D46" s="45"/>
      <c r="E46" s="235"/>
      <c r="F46" s="177"/>
      <c r="G46" s="179"/>
      <c r="H46" s="178"/>
      <c r="I46" s="179"/>
      <c r="J46" s="178"/>
      <c r="K46" s="179"/>
      <c r="L46" s="179"/>
      <c r="M46" s="18"/>
    </row>
    <row r="47" spans="1:13" s="19" customFormat="1" ht="14.25" customHeight="1">
      <c r="A47" s="154"/>
      <c r="B47" s="180" t="s">
        <v>440</v>
      </c>
      <c r="C47" s="154" t="s">
        <v>58</v>
      </c>
      <c r="D47" s="45">
        <v>1</v>
      </c>
      <c r="E47" s="235">
        <f>E43*D47</f>
        <v>3</v>
      </c>
      <c r="F47" s="177"/>
      <c r="G47" s="179"/>
      <c r="H47" s="178"/>
      <c r="I47" s="179"/>
      <c r="J47" s="178"/>
      <c r="K47" s="179"/>
      <c r="L47" s="179">
        <f>G47+I47+K47</f>
        <v>0</v>
      </c>
      <c r="M47" s="18"/>
    </row>
    <row r="48" spans="1:13" s="19" customFormat="1" ht="14.25" customHeight="1">
      <c r="A48" s="154"/>
      <c r="B48" s="181" t="s">
        <v>15</v>
      </c>
      <c r="C48" s="45" t="s">
        <v>0</v>
      </c>
      <c r="D48" s="45">
        <v>0.0424</v>
      </c>
      <c r="E48" s="235">
        <f>E43*D48</f>
        <v>0.1272</v>
      </c>
      <c r="F48" s="177"/>
      <c r="G48" s="179"/>
      <c r="H48" s="178"/>
      <c r="I48" s="179"/>
      <c r="J48" s="178"/>
      <c r="K48" s="179"/>
      <c r="L48" s="179">
        <f>G48+I48+K48</f>
        <v>0</v>
      </c>
      <c r="M48" s="18"/>
    </row>
    <row r="49" spans="1:13" s="29" customFormat="1" ht="13.5">
      <c r="A49" s="154">
        <v>10</v>
      </c>
      <c r="B49" s="180" t="s">
        <v>503</v>
      </c>
      <c r="C49" s="154" t="s">
        <v>58</v>
      </c>
      <c r="D49" s="240"/>
      <c r="E49" s="179">
        <v>0.3</v>
      </c>
      <c r="F49" s="240"/>
      <c r="G49" s="240"/>
      <c r="H49" s="240"/>
      <c r="I49" s="178"/>
      <c r="J49" s="179"/>
      <c r="K49" s="178"/>
      <c r="L49" s="179"/>
      <c r="M49" s="78"/>
    </row>
    <row r="50" spans="1:13" s="29" customFormat="1" ht="14.25" customHeight="1">
      <c r="A50" s="154"/>
      <c r="B50" s="181" t="s">
        <v>12</v>
      </c>
      <c r="C50" s="154" t="s">
        <v>58</v>
      </c>
      <c r="D50" s="154">
        <v>1</v>
      </c>
      <c r="E50" s="179">
        <f>E49*D50</f>
        <v>0.3</v>
      </c>
      <c r="F50" s="177"/>
      <c r="G50" s="179"/>
      <c r="H50" s="178"/>
      <c r="I50" s="179"/>
      <c r="J50" s="178"/>
      <c r="K50" s="179"/>
      <c r="L50" s="179">
        <f>G50+I50+K50</f>
        <v>0</v>
      </c>
      <c r="M50" s="78"/>
    </row>
    <row r="51" spans="1:13" s="29" customFormat="1" ht="13.5">
      <c r="A51" s="154"/>
      <c r="B51" s="181" t="s">
        <v>37</v>
      </c>
      <c r="C51" s="154" t="s">
        <v>0</v>
      </c>
      <c r="D51" s="154">
        <v>0.068</v>
      </c>
      <c r="E51" s="179">
        <f>E49*D51</f>
        <v>0.0204</v>
      </c>
      <c r="F51" s="177"/>
      <c r="G51" s="179"/>
      <c r="H51" s="178"/>
      <c r="I51" s="179"/>
      <c r="J51" s="178"/>
      <c r="K51" s="179"/>
      <c r="L51" s="179">
        <f>G51+I51+K51</f>
        <v>0</v>
      </c>
      <c r="M51" s="78"/>
    </row>
    <row r="52" spans="1:13" s="29" customFormat="1" ht="13.5">
      <c r="A52" s="154"/>
      <c r="B52" s="181" t="s">
        <v>14</v>
      </c>
      <c r="C52" s="154"/>
      <c r="D52" s="154"/>
      <c r="E52" s="179"/>
      <c r="F52" s="177"/>
      <c r="G52" s="179"/>
      <c r="H52" s="178"/>
      <c r="I52" s="179"/>
      <c r="J52" s="178"/>
      <c r="K52" s="179"/>
      <c r="L52" s="179"/>
      <c r="M52" s="78"/>
    </row>
    <row r="53" spans="1:13" s="29" customFormat="1" ht="13.5">
      <c r="A53" s="154"/>
      <c r="B53" s="180" t="s">
        <v>503</v>
      </c>
      <c r="C53" s="154" t="s">
        <v>58</v>
      </c>
      <c r="D53" s="154">
        <v>1</v>
      </c>
      <c r="E53" s="179">
        <f>E49*D53</f>
        <v>0.3</v>
      </c>
      <c r="F53" s="177"/>
      <c r="G53" s="179"/>
      <c r="H53" s="178"/>
      <c r="I53" s="179"/>
      <c r="J53" s="178"/>
      <c r="K53" s="179"/>
      <c r="L53" s="179">
        <f>G53+I53+K53</f>
        <v>0</v>
      </c>
      <c r="M53" s="78"/>
    </row>
    <row r="54" spans="1:13" s="29" customFormat="1" ht="13.5">
      <c r="A54" s="154"/>
      <c r="B54" s="181" t="s">
        <v>15</v>
      </c>
      <c r="C54" s="154" t="s">
        <v>0</v>
      </c>
      <c r="D54" s="154">
        <v>0.002</v>
      </c>
      <c r="E54" s="188">
        <f>E49*D54</f>
        <v>0.0006</v>
      </c>
      <c r="F54" s="177"/>
      <c r="G54" s="188"/>
      <c r="H54" s="178"/>
      <c r="I54" s="179"/>
      <c r="J54" s="178"/>
      <c r="K54" s="179"/>
      <c r="L54" s="179">
        <f>G54+I54+K54</f>
        <v>0</v>
      </c>
      <c r="M54" s="78"/>
    </row>
    <row r="55" spans="1:13" s="19" customFormat="1" ht="16.5" customHeight="1">
      <c r="A55" s="154">
        <v>11</v>
      </c>
      <c r="B55" s="180" t="s">
        <v>441</v>
      </c>
      <c r="C55" s="154" t="s">
        <v>38</v>
      </c>
      <c r="D55" s="177"/>
      <c r="E55" s="177">
        <v>1</v>
      </c>
      <c r="F55" s="180"/>
      <c r="G55" s="236"/>
      <c r="H55" s="178"/>
      <c r="I55" s="179"/>
      <c r="J55" s="178"/>
      <c r="K55" s="179"/>
      <c r="L55" s="179"/>
      <c r="M55" s="18"/>
    </row>
    <row r="56" spans="1:13" s="19" customFormat="1" ht="15" customHeight="1">
      <c r="A56" s="154"/>
      <c r="B56" s="181" t="s">
        <v>12</v>
      </c>
      <c r="C56" s="45" t="s">
        <v>13</v>
      </c>
      <c r="D56" s="235">
        <v>4.1</v>
      </c>
      <c r="E56" s="235">
        <f>E55*D56</f>
        <v>4.1</v>
      </c>
      <c r="F56" s="180"/>
      <c r="G56" s="236"/>
      <c r="H56" s="178"/>
      <c r="I56" s="179"/>
      <c r="J56" s="178"/>
      <c r="K56" s="179"/>
      <c r="L56" s="179">
        <f>G56+I56+K56</f>
        <v>0</v>
      </c>
      <c r="M56" s="18"/>
    </row>
    <row r="57" spans="1:13" s="19" customFormat="1" ht="14.25" customHeight="1">
      <c r="A57" s="154"/>
      <c r="B57" s="181" t="s">
        <v>37</v>
      </c>
      <c r="C57" s="45" t="s">
        <v>0</v>
      </c>
      <c r="D57" s="45">
        <v>0.03</v>
      </c>
      <c r="E57" s="235">
        <f>E55*D57</f>
        <v>0.03</v>
      </c>
      <c r="F57" s="177"/>
      <c r="G57" s="179"/>
      <c r="H57" s="178"/>
      <c r="I57" s="179"/>
      <c r="J57" s="178"/>
      <c r="K57" s="179"/>
      <c r="L57" s="179">
        <f>G57+I57+K57</f>
        <v>0</v>
      </c>
      <c r="M57" s="18"/>
    </row>
    <row r="58" spans="1:13" s="19" customFormat="1" ht="14.25" customHeight="1">
      <c r="A58" s="154"/>
      <c r="B58" s="181" t="s">
        <v>14</v>
      </c>
      <c r="C58" s="45"/>
      <c r="D58" s="45"/>
      <c r="E58" s="235"/>
      <c r="F58" s="177"/>
      <c r="G58" s="179"/>
      <c r="H58" s="178"/>
      <c r="I58" s="179"/>
      <c r="J58" s="178"/>
      <c r="K58" s="179"/>
      <c r="L58" s="179"/>
      <c r="M58" s="18"/>
    </row>
    <row r="59" spans="1:13" s="19" customFormat="1" ht="15.75" customHeight="1">
      <c r="A59" s="154"/>
      <c r="B59" s="180" t="s">
        <v>442</v>
      </c>
      <c r="C59" s="154" t="s">
        <v>38</v>
      </c>
      <c r="D59" s="45">
        <v>1</v>
      </c>
      <c r="E59" s="235">
        <f>E55*D59</f>
        <v>1</v>
      </c>
      <c r="F59" s="177"/>
      <c r="G59" s="179"/>
      <c r="H59" s="178"/>
      <c r="I59" s="179"/>
      <c r="J59" s="178"/>
      <c r="K59" s="179"/>
      <c r="L59" s="179">
        <f>G59+I59+K59</f>
        <v>0</v>
      </c>
      <c r="M59" s="18"/>
    </row>
    <row r="60" spans="1:13" s="19" customFormat="1" ht="13.5" customHeight="1">
      <c r="A60" s="154"/>
      <c r="B60" s="181" t="s">
        <v>15</v>
      </c>
      <c r="C60" s="45" t="s">
        <v>0</v>
      </c>
      <c r="D60" s="45">
        <v>0.08</v>
      </c>
      <c r="E60" s="235">
        <f>E55*D60</f>
        <v>0.08</v>
      </c>
      <c r="F60" s="177"/>
      <c r="G60" s="179"/>
      <c r="H60" s="178"/>
      <c r="I60" s="179"/>
      <c r="J60" s="178"/>
      <c r="K60" s="179"/>
      <c r="L60" s="179">
        <f>G60+I60+K60</f>
        <v>0</v>
      </c>
      <c r="M60" s="18"/>
    </row>
    <row r="61" spans="1:13" s="29" customFormat="1" ht="28.5" customHeight="1">
      <c r="A61" s="154">
        <v>12</v>
      </c>
      <c r="B61" s="180" t="s">
        <v>443</v>
      </c>
      <c r="C61" s="177" t="s">
        <v>43</v>
      </c>
      <c r="D61" s="177"/>
      <c r="E61" s="178">
        <v>1.5</v>
      </c>
      <c r="F61" s="177"/>
      <c r="G61" s="179"/>
      <c r="H61" s="178"/>
      <c r="I61" s="179"/>
      <c r="J61" s="178"/>
      <c r="K61" s="179"/>
      <c r="L61" s="179"/>
      <c r="M61" s="78"/>
    </row>
    <row r="62" spans="1:13" s="29" customFormat="1" ht="13.5" customHeight="1">
      <c r="A62" s="154"/>
      <c r="B62" s="181" t="s">
        <v>12</v>
      </c>
      <c r="C62" s="154" t="s">
        <v>13</v>
      </c>
      <c r="D62" s="154">
        <v>0.68</v>
      </c>
      <c r="E62" s="179">
        <f>E61*D62</f>
        <v>1.02</v>
      </c>
      <c r="F62" s="177"/>
      <c r="G62" s="179"/>
      <c r="H62" s="178"/>
      <c r="I62" s="179"/>
      <c r="J62" s="178"/>
      <c r="K62" s="179"/>
      <c r="L62" s="179">
        <f>G62+I62+K62</f>
        <v>0</v>
      </c>
      <c r="M62" s="78"/>
    </row>
    <row r="63" spans="1:13" s="29" customFormat="1" ht="13.5">
      <c r="A63" s="154"/>
      <c r="B63" s="181" t="s">
        <v>33</v>
      </c>
      <c r="C63" s="154" t="s">
        <v>0</v>
      </c>
      <c r="D63" s="154">
        <v>0.0003</v>
      </c>
      <c r="E63" s="179">
        <f>E61*D63</f>
        <v>0.00045</v>
      </c>
      <c r="F63" s="177"/>
      <c r="G63" s="179"/>
      <c r="H63" s="178"/>
      <c r="I63" s="179"/>
      <c r="J63" s="178"/>
      <c r="K63" s="179"/>
      <c r="L63" s="179">
        <f>G63+I63+K63</f>
        <v>0</v>
      </c>
      <c r="M63" s="78"/>
    </row>
    <row r="64" spans="1:13" s="29" customFormat="1" ht="13.5">
      <c r="A64" s="154"/>
      <c r="B64" s="181" t="s">
        <v>14</v>
      </c>
      <c r="C64" s="154"/>
      <c r="D64" s="154"/>
      <c r="E64" s="179"/>
      <c r="F64" s="177"/>
      <c r="G64" s="179"/>
      <c r="H64" s="178"/>
      <c r="I64" s="179"/>
      <c r="J64" s="178"/>
      <c r="K64" s="179"/>
      <c r="L64" s="179"/>
      <c r="M64" s="78"/>
    </row>
    <row r="65" spans="1:13" s="29" customFormat="1" ht="13.5">
      <c r="A65" s="154"/>
      <c r="B65" s="181" t="s">
        <v>384</v>
      </c>
      <c r="C65" s="154" t="s">
        <v>16</v>
      </c>
      <c r="D65" s="154">
        <v>0.246</v>
      </c>
      <c r="E65" s="179">
        <f>E61*D65</f>
        <v>0.369</v>
      </c>
      <c r="F65" s="177"/>
      <c r="G65" s="179"/>
      <c r="H65" s="178"/>
      <c r="I65" s="179"/>
      <c r="J65" s="178"/>
      <c r="K65" s="179"/>
      <c r="L65" s="179">
        <f>G65+I65+K65</f>
        <v>0</v>
      </c>
      <c r="M65" s="78"/>
    </row>
    <row r="66" spans="1:13" s="29" customFormat="1" ht="13.5">
      <c r="A66" s="154"/>
      <c r="B66" s="181" t="s">
        <v>385</v>
      </c>
      <c r="C66" s="154" t="s">
        <v>16</v>
      </c>
      <c r="D66" s="154">
        <v>0.027</v>
      </c>
      <c r="E66" s="179">
        <f>E61*D66</f>
        <v>0.0405</v>
      </c>
      <c r="F66" s="177"/>
      <c r="G66" s="179"/>
      <c r="H66" s="178"/>
      <c r="I66" s="179"/>
      <c r="J66" s="178"/>
      <c r="K66" s="179"/>
      <c r="L66" s="179">
        <f>G66+I66+K66</f>
        <v>0</v>
      </c>
      <c r="M66" s="78"/>
    </row>
    <row r="67" spans="1:13" s="29" customFormat="1" ht="13.5">
      <c r="A67" s="154"/>
      <c r="B67" s="181" t="s">
        <v>15</v>
      </c>
      <c r="C67" s="154" t="s">
        <v>0</v>
      </c>
      <c r="D67" s="154">
        <v>0.0019</v>
      </c>
      <c r="E67" s="179">
        <f>E61*D67</f>
        <v>0.00285</v>
      </c>
      <c r="F67" s="177"/>
      <c r="G67" s="179"/>
      <c r="H67" s="178"/>
      <c r="I67" s="179"/>
      <c r="J67" s="178"/>
      <c r="K67" s="179"/>
      <c r="L67" s="179">
        <f>G67+I67+K67</f>
        <v>0</v>
      </c>
      <c r="M67" s="78"/>
    </row>
    <row r="68" spans="1:13" s="29" customFormat="1" ht="27">
      <c r="A68" s="154">
        <v>13</v>
      </c>
      <c r="B68" s="209" t="s">
        <v>444</v>
      </c>
      <c r="C68" s="177" t="s">
        <v>32</v>
      </c>
      <c r="D68" s="177"/>
      <c r="E68" s="179">
        <v>0.3</v>
      </c>
      <c r="F68" s="177"/>
      <c r="G68" s="179"/>
      <c r="H68" s="178"/>
      <c r="I68" s="179"/>
      <c r="J68" s="178"/>
      <c r="K68" s="179"/>
      <c r="L68" s="179"/>
      <c r="M68" s="78"/>
    </row>
    <row r="69" spans="1:13" s="29" customFormat="1" ht="15" customHeight="1">
      <c r="A69" s="154"/>
      <c r="B69" s="181" t="s">
        <v>12</v>
      </c>
      <c r="C69" s="154" t="s">
        <v>13</v>
      </c>
      <c r="D69" s="154">
        <v>1.71</v>
      </c>
      <c r="E69" s="179">
        <f>E68*D69</f>
        <v>0.513</v>
      </c>
      <c r="F69" s="177"/>
      <c r="G69" s="179"/>
      <c r="H69" s="178"/>
      <c r="I69" s="179"/>
      <c r="J69" s="178"/>
      <c r="K69" s="179"/>
      <c r="L69" s="179">
        <f>G69+I69+K69</f>
        <v>0</v>
      </c>
      <c r="M69" s="78"/>
    </row>
    <row r="70" spans="1:13" s="29" customFormat="1" ht="13.5">
      <c r="A70" s="154"/>
      <c r="B70" s="181" t="s">
        <v>33</v>
      </c>
      <c r="C70" s="154" t="s">
        <v>0</v>
      </c>
      <c r="D70" s="154">
        <v>0.531</v>
      </c>
      <c r="E70" s="179">
        <f>E68*D70</f>
        <v>0.1593</v>
      </c>
      <c r="F70" s="177"/>
      <c r="G70" s="179"/>
      <c r="H70" s="178"/>
      <c r="I70" s="179"/>
      <c r="J70" s="178"/>
      <c r="K70" s="179"/>
      <c r="L70" s="179">
        <f>G70+I70+K70</f>
        <v>0</v>
      </c>
      <c r="M70" s="78"/>
    </row>
    <row r="71" spans="1:13" s="29" customFormat="1" ht="13.5">
      <c r="A71" s="154"/>
      <c r="B71" s="181" t="s">
        <v>14</v>
      </c>
      <c r="C71" s="154"/>
      <c r="D71" s="154"/>
      <c r="E71" s="179">
        <f>D71*2353</f>
        <v>0</v>
      </c>
      <c r="F71" s="177"/>
      <c r="G71" s="179"/>
      <c r="H71" s="178"/>
      <c r="I71" s="179"/>
      <c r="J71" s="178"/>
      <c r="K71" s="179"/>
      <c r="L71" s="179"/>
      <c r="M71" s="78"/>
    </row>
    <row r="72" spans="1:13" s="29" customFormat="1" ht="13.5">
      <c r="A72" s="154"/>
      <c r="B72" s="181" t="s">
        <v>445</v>
      </c>
      <c r="C72" s="154" t="s">
        <v>32</v>
      </c>
      <c r="D72" s="154">
        <v>1.03</v>
      </c>
      <c r="E72" s="179">
        <f>E68*D72</f>
        <v>0.309</v>
      </c>
      <c r="F72" s="177"/>
      <c r="G72" s="179"/>
      <c r="H72" s="178"/>
      <c r="I72" s="179"/>
      <c r="J72" s="178"/>
      <c r="K72" s="179"/>
      <c r="L72" s="179">
        <f>G72+I72+K72</f>
        <v>0</v>
      </c>
      <c r="M72" s="78"/>
    </row>
    <row r="73" spans="1:13" s="29" customFormat="1" ht="13.5">
      <c r="A73" s="154"/>
      <c r="B73" s="181" t="s">
        <v>15</v>
      </c>
      <c r="C73" s="154" t="s">
        <v>0</v>
      </c>
      <c r="D73" s="154">
        <v>0.0384</v>
      </c>
      <c r="E73" s="179">
        <f>E68*D73</f>
        <v>0.011519999999999999</v>
      </c>
      <c r="F73" s="177"/>
      <c r="G73" s="179"/>
      <c r="H73" s="178"/>
      <c r="I73" s="179"/>
      <c r="J73" s="178"/>
      <c r="K73" s="179"/>
      <c r="L73" s="179">
        <f>G73+I73+K73</f>
        <v>0</v>
      </c>
      <c r="M73" s="78"/>
    </row>
    <row r="74" spans="1:13" s="29" customFormat="1" ht="14.25" customHeight="1">
      <c r="A74" s="154">
        <v>14</v>
      </c>
      <c r="B74" s="180" t="s">
        <v>446</v>
      </c>
      <c r="C74" s="177" t="s">
        <v>17</v>
      </c>
      <c r="D74" s="177"/>
      <c r="E74" s="243">
        <v>1</v>
      </c>
      <c r="F74" s="177"/>
      <c r="G74" s="179"/>
      <c r="H74" s="178"/>
      <c r="I74" s="179"/>
      <c r="J74" s="178"/>
      <c r="K74" s="179"/>
      <c r="L74" s="179"/>
      <c r="M74" s="78"/>
    </row>
    <row r="75" spans="1:13" s="29" customFormat="1" ht="15" customHeight="1">
      <c r="A75" s="154"/>
      <c r="B75" s="181" t="s">
        <v>12</v>
      </c>
      <c r="C75" s="154" t="s">
        <v>13</v>
      </c>
      <c r="D75" s="154">
        <v>1.54</v>
      </c>
      <c r="E75" s="179">
        <f>E74*D75</f>
        <v>1.54</v>
      </c>
      <c r="F75" s="177"/>
      <c r="G75" s="179"/>
      <c r="H75" s="178"/>
      <c r="I75" s="179"/>
      <c r="J75" s="178"/>
      <c r="K75" s="179"/>
      <c r="L75" s="179">
        <f>G75+I75+K75</f>
        <v>0</v>
      </c>
      <c r="M75" s="78"/>
    </row>
    <row r="76" spans="1:13" s="29" customFormat="1" ht="13.5">
      <c r="A76" s="154"/>
      <c r="B76" s="181" t="s">
        <v>37</v>
      </c>
      <c r="C76" s="154" t="s">
        <v>0</v>
      </c>
      <c r="D76" s="154">
        <v>0.09</v>
      </c>
      <c r="E76" s="179">
        <f>E74*D76</f>
        <v>0.09</v>
      </c>
      <c r="F76" s="177"/>
      <c r="G76" s="179"/>
      <c r="H76" s="178"/>
      <c r="I76" s="179"/>
      <c r="J76" s="178"/>
      <c r="K76" s="179"/>
      <c r="L76" s="179">
        <f>G76+I76+K76</f>
        <v>0</v>
      </c>
      <c r="M76" s="78"/>
    </row>
    <row r="77" spans="1:13" s="29" customFormat="1" ht="13.5">
      <c r="A77" s="154"/>
      <c r="B77" s="181" t="s">
        <v>14</v>
      </c>
      <c r="C77" s="154"/>
      <c r="D77" s="154"/>
      <c r="E77" s="179"/>
      <c r="F77" s="177"/>
      <c r="G77" s="179"/>
      <c r="H77" s="178"/>
      <c r="I77" s="179"/>
      <c r="J77" s="178"/>
      <c r="K77" s="179"/>
      <c r="L77" s="179"/>
      <c r="M77" s="78"/>
    </row>
    <row r="78" spans="1:13" s="29" customFormat="1" ht="13.5">
      <c r="A78" s="154"/>
      <c r="B78" s="181" t="s">
        <v>379</v>
      </c>
      <c r="C78" s="154" t="s">
        <v>32</v>
      </c>
      <c r="D78" s="154">
        <v>0.014</v>
      </c>
      <c r="E78" s="179">
        <f>E74*D78</f>
        <v>0.014</v>
      </c>
      <c r="F78" s="177"/>
      <c r="G78" s="179"/>
      <c r="H78" s="178"/>
      <c r="I78" s="179"/>
      <c r="J78" s="178"/>
      <c r="K78" s="179"/>
      <c r="L78" s="179">
        <f>G78+I78+K78</f>
        <v>0</v>
      </c>
      <c r="M78" s="78"/>
    </row>
    <row r="79" spans="1:13" s="29" customFormat="1" ht="13.5">
      <c r="A79" s="154"/>
      <c r="B79" s="181" t="s">
        <v>447</v>
      </c>
      <c r="C79" s="154" t="s">
        <v>17</v>
      </c>
      <c r="D79" s="154">
        <v>1</v>
      </c>
      <c r="E79" s="179">
        <f>E74*D79</f>
        <v>1</v>
      </c>
      <c r="F79" s="177"/>
      <c r="G79" s="179"/>
      <c r="H79" s="178"/>
      <c r="I79" s="179"/>
      <c r="J79" s="178"/>
      <c r="K79" s="179"/>
      <c r="L79" s="179">
        <f>G79+I79+K79</f>
        <v>0</v>
      </c>
      <c r="M79" s="78"/>
    </row>
    <row r="80" spans="1:13" s="85" customFormat="1" ht="15.75" customHeight="1">
      <c r="A80" s="177"/>
      <c r="B80" s="180" t="s">
        <v>6</v>
      </c>
      <c r="C80" s="177"/>
      <c r="D80" s="177"/>
      <c r="E80" s="192"/>
      <c r="F80" s="177"/>
      <c r="G80" s="189">
        <f>SUM(G10:G79)</f>
        <v>0</v>
      </c>
      <c r="H80" s="189"/>
      <c r="I80" s="189">
        <f>SUM(I10:I79)</f>
        <v>0</v>
      </c>
      <c r="J80" s="189"/>
      <c r="K80" s="189">
        <f>SUM(K10:K79)</f>
        <v>0</v>
      </c>
      <c r="L80" s="193">
        <f>SUM(L10:L79)</f>
        <v>0</v>
      </c>
      <c r="M80" s="107"/>
    </row>
    <row r="81" spans="1:12" s="94" customFormat="1" ht="15.75" customHeight="1">
      <c r="A81" s="194"/>
      <c r="B81" s="180" t="s">
        <v>607</v>
      </c>
      <c r="C81" s="177"/>
      <c r="D81" s="196"/>
      <c r="E81" s="177"/>
      <c r="F81" s="189"/>
      <c r="G81" s="189">
        <f>G80*D81</f>
        <v>0</v>
      </c>
      <c r="H81" s="189"/>
      <c r="I81" s="189">
        <f>I80*D81</f>
        <v>0</v>
      </c>
      <c r="J81" s="189"/>
      <c r="K81" s="189">
        <f>K80*D81</f>
        <v>0</v>
      </c>
      <c r="L81" s="193">
        <f>G81+I81+K81</f>
        <v>0</v>
      </c>
    </row>
    <row r="82" spans="1:12" s="94" customFormat="1" ht="14.25">
      <c r="A82" s="194"/>
      <c r="B82" s="180" t="s">
        <v>6</v>
      </c>
      <c r="C82" s="195"/>
      <c r="D82" s="195"/>
      <c r="E82" s="195"/>
      <c r="F82" s="195"/>
      <c r="G82" s="239">
        <f>G80+G81</f>
        <v>0</v>
      </c>
      <c r="H82" s="239"/>
      <c r="I82" s="239">
        <f>I80+I81</f>
        <v>0</v>
      </c>
      <c r="J82" s="239"/>
      <c r="K82" s="239">
        <f>K80+K81</f>
        <v>0</v>
      </c>
      <c r="L82" s="197">
        <f>L80+L81</f>
        <v>0</v>
      </c>
    </row>
    <row r="83" spans="1:12" s="94" customFormat="1" ht="14.25">
      <c r="A83" s="194"/>
      <c r="B83" s="180" t="s">
        <v>608</v>
      </c>
      <c r="C83" s="195"/>
      <c r="D83" s="198"/>
      <c r="E83" s="195"/>
      <c r="F83" s="195"/>
      <c r="G83" s="189">
        <f>G82*D83</f>
        <v>0</v>
      </c>
      <c r="H83" s="189"/>
      <c r="I83" s="189">
        <f>I82*D83</f>
        <v>0</v>
      </c>
      <c r="J83" s="189"/>
      <c r="K83" s="189">
        <f>K82*D83</f>
        <v>0</v>
      </c>
      <c r="L83" s="193">
        <f>G83+I83+K83</f>
        <v>0</v>
      </c>
    </row>
    <row r="84" spans="1:12" s="94" customFormat="1" ht="14.25">
      <c r="A84" s="194"/>
      <c r="B84" s="180" t="s">
        <v>6</v>
      </c>
      <c r="C84" s="195"/>
      <c r="D84" s="195"/>
      <c r="E84" s="195"/>
      <c r="F84" s="195"/>
      <c r="G84" s="239">
        <f>G82+G83</f>
        <v>0</v>
      </c>
      <c r="H84" s="239"/>
      <c r="I84" s="239">
        <f>I82+I83</f>
        <v>0</v>
      </c>
      <c r="J84" s="239"/>
      <c r="K84" s="239">
        <f>K82+K83</f>
        <v>0</v>
      </c>
      <c r="L84" s="197">
        <f>L82+L83</f>
        <v>0</v>
      </c>
    </row>
    <row r="85" spans="1:13" s="19" customFormat="1" ht="13.5">
      <c r="A85" s="25"/>
      <c r="B85" s="98"/>
      <c r="C85" s="35"/>
      <c r="D85" s="221"/>
      <c r="E85" s="222"/>
      <c r="F85" s="35"/>
      <c r="G85" s="36"/>
      <c r="H85" s="36"/>
      <c r="I85" s="36"/>
      <c r="J85" s="36"/>
      <c r="K85" s="36"/>
      <c r="L85" s="36"/>
      <c r="M85" s="18"/>
    </row>
    <row r="86" spans="1:13" s="19" customFormat="1" ht="13.5">
      <c r="A86" s="25"/>
      <c r="B86" s="98"/>
      <c r="C86" s="35"/>
      <c r="D86" s="221"/>
      <c r="E86" s="222"/>
      <c r="F86" s="35"/>
      <c r="G86" s="36"/>
      <c r="H86" s="36"/>
      <c r="I86" s="36"/>
      <c r="J86" s="36"/>
      <c r="K86" s="36"/>
      <c r="L86" s="36"/>
      <c r="M86" s="18"/>
    </row>
    <row r="87" spans="1:13" s="19" customFormat="1" ht="13.5">
      <c r="A87" s="25"/>
      <c r="B87" s="98"/>
      <c r="C87" s="35"/>
      <c r="D87" s="221"/>
      <c r="E87" s="222"/>
      <c r="F87" s="35"/>
      <c r="G87" s="36"/>
      <c r="H87" s="36"/>
      <c r="I87" s="36"/>
      <c r="J87" s="36"/>
      <c r="K87" s="36"/>
      <c r="L87" s="36"/>
      <c r="M87" s="18"/>
    </row>
    <row r="88" spans="1:13" s="19" customFormat="1" ht="13.5">
      <c r="A88" s="25"/>
      <c r="B88" s="98" t="s">
        <v>615</v>
      </c>
      <c r="C88" s="35"/>
      <c r="D88" s="221"/>
      <c r="E88" s="222"/>
      <c r="F88" s="35"/>
      <c r="G88" s="36"/>
      <c r="H88" s="36"/>
      <c r="I88" s="36"/>
      <c r="J88" s="36"/>
      <c r="K88" s="36"/>
      <c r="L88" s="36"/>
      <c r="M88" s="18"/>
    </row>
  </sheetData>
  <sheetProtection/>
  <mergeCells count="13">
    <mergeCell ref="A6:A7"/>
    <mergeCell ref="B6:B7"/>
    <mergeCell ref="C6:C7"/>
    <mergeCell ref="D6:E6"/>
    <mergeCell ref="F6:G6"/>
    <mergeCell ref="H6:I6"/>
    <mergeCell ref="A1:L1"/>
    <mergeCell ref="A2:L2"/>
    <mergeCell ref="J6:K6"/>
    <mergeCell ref="L6:L7"/>
    <mergeCell ref="A3:L3"/>
    <mergeCell ref="A4:L4"/>
    <mergeCell ref="B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H27"/>
    </sheetView>
  </sheetViews>
  <sheetFormatPr defaultColWidth="9.00390625" defaultRowHeight="12.75"/>
  <cols>
    <col min="1" max="1" width="8.125" style="159" customWidth="1"/>
    <col min="2" max="2" width="11.375" style="159" customWidth="1"/>
    <col min="3" max="3" width="46.125" style="159" customWidth="1"/>
    <col min="4" max="4" width="12.25390625" style="159" customWidth="1"/>
    <col min="5" max="5" width="14.75390625" style="159" customWidth="1"/>
    <col min="6" max="6" width="11.125" style="159" customWidth="1"/>
    <col min="7" max="7" width="10.875" style="159" customWidth="1"/>
    <col min="8" max="8" width="12.625" style="159" customWidth="1"/>
    <col min="9" max="16384" width="9.00390625" style="159" customWidth="1"/>
  </cols>
  <sheetData>
    <row r="1" spans="1:8" s="157" customFormat="1" ht="27" customHeight="1">
      <c r="A1" s="347" t="s">
        <v>618</v>
      </c>
      <c r="B1" s="347"/>
      <c r="C1" s="347"/>
      <c r="D1" s="347"/>
      <c r="E1" s="347"/>
      <c r="F1" s="347"/>
      <c r="G1" s="347"/>
      <c r="H1" s="347"/>
    </row>
    <row r="2" spans="1:8" ht="13.5">
      <c r="A2" s="348" t="s">
        <v>285</v>
      </c>
      <c r="B2" s="348"/>
      <c r="C2" s="348"/>
      <c r="D2" s="348"/>
      <c r="E2" s="348"/>
      <c r="F2" s="348"/>
      <c r="G2" s="348"/>
      <c r="H2" s="348"/>
    </row>
    <row r="4" spans="1:8" ht="15.75">
      <c r="A4" s="349" t="s">
        <v>286</v>
      </c>
      <c r="B4" s="349"/>
      <c r="C4" s="349"/>
      <c r="D4" s="349"/>
      <c r="E4" s="349"/>
      <c r="F4" s="349"/>
      <c r="G4" s="349"/>
      <c r="H4" s="349"/>
    </row>
    <row r="5" spans="2:8" ht="16.5">
      <c r="B5" s="160"/>
      <c r="C5" s="160"/>
      <c r="D5" s="160"/>
      <c r="E5" s="160"/>
      <c r="F5" s="160"/>
      <c r="G5" s="160"/>
      <c r="H5" s="160"/>
    </row>
    <row r="6" spans="1:8" ht="15.75">
      <c r="A6" s="350" t="s">
        <v>287</v>
      </c>
      <c r="B6" s="350"/>
      <c r="C6" s="350"/>
      <c r="D6" s="351" t="s">
        <v>288</v>
      </c>
      <c r="E6" s="351"/>
      <c r="F6" s="161">
        <f>H22</f>
        <v>0</v>
      </c>
      <c r="G6" s="352" t="s">
        <v>0</v>
      </c>
      <c r="H6" s="352"/>
    </row>
    <row r="7" spans="1:8" ht="78.75" customHeight="1">
      <c r="A7" s="47" t="s">
        <v>289</v>
      </c>
      <c r="B7" s="47" t="s">
        <v>290</v>
      </c>
      <c r="C7" s="47" t="s">
        <v>260</v>
      </c>
      <c r="D7" s="47" t="s">
        <v>109</v>
      </c>
      <c r="E7" s="47" t="s">
        <v>54</v>
      </c>
      <c r="F7" s="162" t="s">
        <v>291</v>
      </c>
      <c r="G7" s="47" t="s">
        <v>292</v>
      </c>
      <c r="H7" s="47" t="s">
        <v>612</v>
      </c>
    </row>
    <row r="8" spans="1:8" ht="13.5">
      <c r="A8" s="163">
        <v>1</v>
      </c>
      <c r="B8" s="163">
        <v>2</v>
      </c>
      <c r="C8" s="164">
        <v>3</v>
      </c>
      <c r="D8" s="164">
        <v>4</v>
      </c>
      <c r="E8" s="164">
        <v>5</v>
      </c>
      <c r="F8" s="164">
        <v>6</v>
      </c>
      <c r="G8" s="164">
        <v>7</v>
      </c>
      <c r="H8" s="164">
        <v>8</v>
      </c>
    </row>
    <row r="9" spans="1:9" ht="15" customHeight="1">
      <c r="A9" s="256" t="s">
        <v>10</v>
      </c>
      <c r="B9" s="256" t="s">
        <v>293</v>
      </c>
      <c r="C9" s="257" t="s">
        <v>294</v>
      </c>
      <c r="D9" s="212"/>
      <c r="E9" s="164"/>
      <c r="F9" s="164"/>
      <c r="G9" s="164"/>
      <c r="H9" s="212"/>
      <c r="I9" s="165"/>
    </row>
    <row r="10" spans="1:9" ht="15" customHeight="1">
      <c r="A10" s="256" t="s">
        <v>18</v>
      </c>
      <c r="B10" s="256" t="s">
        <v>295</v>
      </c>
      <c r="C10" s="257" t="s">
        <v>296</v>
      </c>
      <c r="D10" s="212"/>
      <c r="E10" s="164"/>
      <c r="F10" s="164"/>
      <c r="G10" s="164"/>
      <c r="H10" s="212"/>
      <c r="I10" s="165"/>
    </row>
    <row r="11" spans="1:9" ht="13.5">
      <c r="A11" s="256" t="s">
        <v>19</v>
      </c>
      <c r="B11" s="256" t="s">
        <v>297</v>
      </c>
      <c r="C11" s="257" t="s">
        <v>298</v>
      </c>
      <c r="D11" s="212"/>
      <c r="E11" s="212"/>
      <c r="F11" s="212"/>
      <c r="G11" s="164"/>
      <c r="H11" s="212"/>
      <c r="I11" s="165"/>
    </row>
    <row r="12" spans="1:9" ht="13.5">
      <c r="A12" s="256" t="s">
        <v>20</v>
      </c>
      <c r="B12" s="256" t="s">
        <v>299</v>
      </c>
      <c r="C12" s="257" t="s">
        <v>412</v>
      </c>
      <c r="D12" s="212"/>
      <c r="E12" s="212"/>
      <c r="F12" s="212"/>
      <c r="G12" s="164"/>
      <c r="H12" s="212"/>
      <c r="I12" s="165"/>
    </row>
    <row r="13" spans="1:9" ht="13.5">
      <c r="A13" s="256" t="s">
        <v>21</v>
      </c>
      <c r="B13" s="256" t="s">
        <v>300</v>
      </c>
      <c r="C13" s="257" t="s">
        <v>413</v>
      </c>
      <c r="D13" s="212"/>
      <c r="E13" s="212"/>
      <c r="F13" s="212"/>
      <c r="G13" s="164"/>
      <c r="H13" s="212"/>
      <c r="I13" s="165"/>
    </row>
    <row r="14" spans="1:9" ht="13.5">
      <c r="A14" s="256" t="s">
        <v>22</v>
      </c>
      <c r="B14" s="256" t="s">
        <v>301</v>
      </c>
      <c r="C14" s="257" t="s">
        <v>303</v>
      </c>
      <c r="D14" s="212"/>
      <c r="E14" s="212"/>
      <c r="F14" s="212"/>
      <c r="G14" s="164"/>
      <c r="H14" s="212"/>
      <c r="I14" s="165"/>
    </row>
    <row r="15" spans="1:9" ht="13.5" customHeight="1">
      <c r="A15" s="256" t="s">
        <v>11</v>
      </c>
      <c r="B15" s="256" t="s">
        <v>415</v>
      </c>
      <c r="C15" s="257" t="s">
        <v>34</v>
      </c>
      <c r="D15" s="212"/>
      <c r="E15" s="212"/>
      <c r="F15" s="212"/>
      <c r="G15" s="164"/>
      <c r="H15" s="212"/>
      <c r="I15" s="165"/>
    </row>
    <row r="16" spans="1:9" ht="27">
      <c r="A16" s="256" t="s">
        <v>23</v>
      </c>
      <c r="B16" s="256" t="s">
        <v>302</v>
      </c>
      <c r="C16" s="257" t="s">
        <v>414</v>
      </c>
      <c r="D16" s="212"/>
      <c r="E16" s="212"/>
      <c r="F16" s="212"/>
      <c r="G16" s="164"/>
      <c r="H16" s="179"/>
      <c r="I16" s="165"/>
    </row>
    <row r="17" spans="1:9" ht="13.5" customHeight="1">
      <c r="A17" s="256" t="s">
        <v>26</v>
      </c>
      <c r="B17" s="256" t="s">
        <v>304</v>
      </c>
      <c r="C17" s="257" t="s">
        <v>416</v>
      </c>
      <c r="D17" s="212"/>
      <c r="E17" s="212"/>
      <c r="F17" s="212"/>
      <c r="G17" s="164"/>
      <c r="H17" s="179"/>
      <c r="I17" s="165"/>
    </row>
    <row r="18" spans="1:9" ht="30" customHeight="1">
      <c r="A18" s="256" t="s">
        <v>27</v>
      </c>
      <c r="B18" s="256" t="s">
        <v>305</v>
      </c>
      <c r="C18" s="333" t="s">
        <v>611</v>
      </c>
      <c r="D18" s="212"/>
      <c r="E18" s="212"/>
      <c r="F18" s="212"/>
      <c r="G18" s="164"/>
      <c r="H18" s="179"/>
      <c r="I18" s="165"/>
    </row>
    <row r="19" spans="1:9" ht="15" customHeight="1">
      <c r="A19" s="256" t="s">
        <v>306</v>
      </c>
      <c r="B19" s="256" t="s">
        <v>544</v>
      </c>
      <c r="C19" s="257" t="s">
        <v>545</v>
      </c>
      <c r="D19" s="212"/>
      <c r="E19" s="212"/>
      <c r="F19" s="212"/>
      <c r="G19" s="164"/>
      <c r="H19" s="179"/>
      <c r="I19" s="165"/>
    </row>
    <row r="20" spans="1:9" ht="17.25" customHeight="1">
      <c r="A20" s="256" t="s">
        <v>28</v>
      </c>
      <c r="B20" s="256" t="s">
        <v>565</v>
      </c>
      <c r="C20" s="257" t="s">
        <v>563</v>
      </c>
      <c r="D20" s="212"/>
      <c r="E20" s="212"/>
      <c r="F20" s="212"/>
      <c r="G20" s="164"/>
      <c r="H20" s="179"/>
      <c r="I20" s="165"/>
    </row>
    <row r="21" spans="1:9" ht="17.25" customHeight="1">
      <c r="A21" s="256" t="s">
        <v>29</v>
      </c>
      <c r="B21" s="256" t="s">
        <v>566</v>
      </c>
      <c r="C21" s="257" t="s">
        <v>564</v>
      </c>
      <c r="D21" s="212"/>
      <c r="E21" s="212"/>
      <c r="F21" s="212"/>
      <c r="G21" s="164"/>
      <c r="H21" s="179"/>
      <c r="I21" s="165"/>
    </row>
    <row r="22" spans="1:10" ht="13.5">
      <c r="A22" s="256" t="s">
        <v>562</v>
      </c>
      <c r="B22" s="256"/>
      <c r="C22" s="257" t="s">
        <v>6</v>
      </c>
      <c r="D22" s="212"/>
      <c r="E22" s="212"/>
      <c r="F22" s="212"/>
      <c r="G22" s="212"/>
      <c r="H22" s="212"/>
      <c r="I22" s="166"/>
      <c r="J22" s="167"/>
    </row>
    <row r="23" spans="1:10" ht="13.5">
      <c r="A23" s="168"/>
      <c r="B23" s="168"/>
      <c r="C23" s="169"/>
      <c r="D23" s="170"/>
      <c r="E23" s="170"/>
      <c r="F23" s="170"/>
      <c r="G23" s="170"/>
      <c r="H23" s="170"/>
      <c r="I23" s="170"/>
      <c r="J23" s="167"/>
    </row>
    <row r="24" spans="1:10" ht="13.5">
      <c r="A24" s="168"/>
      <c r="B24" s="168"/>
      <c r="C24" s="169"/>
      <c r="D24" s="170"/>
      <c r="E24" s="170"/>
      <c r="F24" s="170"/>
      <c r="G24" s="170"/>
      <c r="H24" s="170"/>
      <c r="I24" s="170"/>
      <c r="J24" s="167"/>
    </row>
    <row r="25" spans="1:10" ht="13.5">
      <c r="A25" s="168"/>
      <c r="B25" s="168"/>
      <c r="C25" s="169"/>
      <c r="D25" s="170"/>
      <c r="E25" s="170"/>
      <c r="F25" s="170"/>
      <c r="G25" s="170"/>
      <c r="H25" s="170"/>
      <c r="I25" s="170"/>
      <c r="J25" s="167"/>
    </row>
    <row r="26" spans="1:10" ht="13.5">
      <c r="A26" s="168"/>
      <c r="B26" s="168"/>
      <c r="C26" s="169"/>
      <c r="D26" s="170"/>
      <c r="E26" s="170"/>
      <c r="F26" s="170"/>
      <c r="G26" s="170"/>
      <c r="H26" s="170"/>
      <c r="I26" s="170"/>
      <c r="J26" s="167"/>
    </row>
    <row r="27" spans="1:8" ht="15.75">
      <c r="A27" s="171"/>
      <c r="B27" s="336" t="s">
        <v>615</v>
      </c>
      <c r="C27" s="336"/>
      <c r="D27" s="336"/>
      <c r="E27" s="172"/>
      <c r="F27" s="172"/>
      <c r="G27" s="172"/>
      <c r="H27" s="173"/>
    </row>
    <row r="28" spans="1:9" ht="16.5">
      <c r="A28" s="171"/>
      <c r="B28" s="171"/>
      <c r="C28" s="5"/>
      <c r="D28" s="172"/>
      <c r="E28" s="172"/>
      <c r="F28" s="172"/>
      <c r="G28" s="172"/>
      <c r="H28" s="172"/>
      <c r="I28" s="173"/>
    </row>
    <row r="29" spans="1:9" ht="16.5">
      <c r="A29" s="171"/>
      <c r="B29" s="171"/>
      <c r="C29" s="5"/>
      <c r="D29" s="172"/>
      <c r="E29" s="172"/>
      <c r="F29" s="172"/>
      <c r="G29" s="172"/>
      <c r="H29" s="172"/>
      <c r="I29" s="173"/>
    </row>
    <row r="30" spans="1:8" ht="16.5">
      <c r="A30" s="171"/>
      <c r="B30" s="171"/>
      <c r="C30" s="5" t="s">
        <v>307</v>
      </c>
      <c r="D30" s="172"/>
      <c r="E30" s="172"/>
      <c r="F30" s="172"/>
      <c r="G30" s="172"/>
      <c r="H30" s="172"/>
    </row>
    <row r="31" spans="1:8" ht="16.5">
      <c r="A31" s="171"/>
      <c r="B31" s="171"/>
      <c r="C31" s="5"/>
      <c r="D31" s="172"/>
      <c r="E31" s="172"/>
      <c r="F31" s="172"/>
      <c r="G31" s="172"/>
      <c r="H31" s="172"/>
    </row>
    <row r="32" spans="1:8" ht="16.5">
      <c r="A32" s="171"/>
      <c r="B32" s="171"/>
      <c r="C32" s="5"/>
      <c r="D32" s="172"/>
      <c r="E32" s="172"/>
      <c r="F32" s="172"/>
      <c r="G32" s="172"/>
      <c r="H32" s="172"/>
    </row>
    <row r="33" spans="1:8" ht="16.5">
      <c r="A33" s="171"/>
      <c r="B33" s="171"/>
      <c r="C33" s="5"/>
      <c r="D33" s="172"/>
      <c r="E33" s="172"/>
      <c r="F33" s="172"/>
      <c r="G33" s="172"/>
      <c r="H33" s="172"/>
    </row>
    <row r="34" spans="1:8" ht="16.5">
      <c r="A34" s="171"/>
      <c r="B34" s="171"/>
      <c r="C34" s="5"/>
      <c r="D34" s="172"/>
      <c r="E34" s="172"/>
      <c r="F34" s="172"/>
      <c r="G34" s="172"/>
      <c r="H34" s="172"/>
    </row>
    <row r="35" spans="2:8" ht="16.5">
      <c r="B35" s="174"/>
      <c r="C35" s="174"/>
      <c r="D35" s="174"/>
      <c r="E35" s="174"/>
      <c r="F35" s="174"/>
      <c r="G35" s="174"/>
      <c r="H35" s="174"/>
    </row>
    <row r="36" spans="2:8" ht="13.5">
      <c r="B36" s="158"/>
      <c r="C36" s="158"/>
      <c r="D36" s="158"/>
      <c r="E36" s="158"/>
      <c r="F36" s="158"/>
      <c r="G36" s="158"/>
      <c r="H36" s="158"/>
    </row>
    <row r="37" spans="2:8" ht="13.5">
      <c r="B37" s="158"/>
      <c r="C37" s="158"/>
      <c r="D37" s="158"/>
      <c r="E37" s="158"/>
      <c r="F37" s="158"/>
      <c r="G37" s="158"/>
      <c r="H37" s="158"/>
    </row>
    <row r="38" spans="2:8" ht="13.5">
      <c r="B38" s="158"/>
      <c r="C38" s="158"/>
      <c r="D38" s="158"/>
      <c r="E38" s="158"/>
      <c r="F38" s="158"/>
      <c r="G38" s="158"/>
      <c r="H38" s="158"/>
    </row>
    <row r="39" spans="2:8" ht="13.5">
      <c r="B39" s="158"/>
      <c r="C39" s="158"/>
      <c r="D39" s="158"/>
      <c r="E39" s="158"/>
      <c r="F39" s="158"/>
      <c r="G39" s="158"/>
      <c r="H39" s="158"/>
    </row>
    <row r="40" spans="2:8" ht="13.5">
      <c r="B40" s="158"/>
      <c r="C40" s="158"/>
      <c r="D40" s="158"/>
      <c r="E40" s="158"/>
      <c r="F40" s="158"/>
      <c r="G40" s="158"/>
      <c r="H40" s="158"/>
    </row>
    <row r="41" spans="2:8" ht="13.5">
      <c r="B41" s="158"/>
      <c r="C41" s="158"/>
      <c r="D41" s="158"/>
      <c r="E41" s="158"/>
      <c r="F41" s="158"/>
      <c r="G41" s="158"/>
      <c r="H41" s="158"/>
    </row>
  </sheetData>
  <sheetProtection/>
  <mergeCells count="7">
    <mergeCell ref="B27:D27"/>
    <mergeCell ref="A1:H1"/>
    <mergeCell ref="A2:H2"/>
    <mergeCell ref="A4:H4"/>
    <mergeCell ref="A6:C6"/>
    <mergeCell ref="D6:E6"/>
    <mergeCell ref="G6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22">
      <selection activeCell="A1" sqref="A1:L58"/>
    </sheetView>
  </sheetViews>
  <sheetFormatPr defaultColWidth="9.00390625" defaultRowHeight="12.75"/>
  <cols>
    <col min="1" max="1" width="3.00390625" style="0" customWidth="1"/>
    <col min="2" max="2" width="42.375" style="0" customWidth="1"/>
    <col min="3" max="3" width="7.875" style="0" customWidth="1"/>
    <col min="4" max="4" width="7.75390625" style="0" customWidth="1"/>
    <col min="5" max="5" width="9.00390625" style="0" customWidth="1"/>
    <col min="6" max="6" width="7.375" style="0" customWidth="1"/>
    <col min="7" max="7" width="8.25390625" style="0" customWidth="1"/>
    <col min="8" max="8" width="7.125" style="0" customWidth="1"/>
    <col min="9" max="9" width="8.125" style="0" customWidth="1"/>
    <col min="10" max="10" width="7.125" style="0" customWidth="1"/>
    <col min="11" max="11" width="8.25390625" style="0" customWidth="1"/>
    <col min="12" max="12" width="8.00390625" style="0" customWidth="1"/>
    <col min="13" max="13" width="11.75390625" style="0" customWidth="1"/>
  </cols>
  <sheetData>
    <row r="1" spans="1:12" s="1" customFormat="1" ht="17.25" customHeight="1">
      <c r="A1" s="341" t="s">
        <v>258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s="58" customFormat="1" ht="18" customHeight="1">
      <c r="A2" s="341" t="s">
        <v>619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2" s="1" customFormat="1" ht="17.25" customHeight="1">
      <c r="A3" s="341" t="s">
        <v>453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spans="1:12" s="1" customFormat="1" ht="16.5" customHeight="1">
      <c r="A4" s="341" t="s">
        <v>404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spans="1:12" ht="3" customHeight="1">
      <c r="A5" s="30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1"/>
    </row>
    <row r="6" spans="1:12" s="94" customFormat="1" ht="44.25" customHeight="1">
      <c r="A6" s="372" t="s">
        <v>55</v>
      </c>
      <c r="B6" s="373" t="s">
        <v>56</v>
      </c>
      <c r="C6" s="373" t="s">
        <v>1</v>
      </c>
      <c r="D6" s="375" t="s">
        <v>2</v>
      </c>
      <c r="E6" s="376"/>
      <c r="F6" s="374" t="s">
        <v>3</v>
      </c>
      <c r="G6" s="374"/>
      <c r="H6" s="369" t="s">
        <v>4</v>
      </c>
      <c r="I6" s="369"/>
      <c r="J6" s="369" t="s">
        <v>5</v>
      </c>
      <c r="K6" s="369"/>
      <c r="L6" s="374" t="s">
        <v>6</v>
      </c>
    </row>
    <row r="7" spans="1:12" s="94" customFormat="1" ht="54">
      <c r="A7" s="372"/>
      <c r="B7" s="373"/>
      <c r="C7" s="373"/>
      <c r="D7" s="45" t="s">
        <v>7</v>
      </c>
      <c r="E7" s="45" t="s">
        <v>8</v>
      </c>
      <c r="F7" s="48" t="s">
        <v>9</v>
      </c>
      <c r="G7" s="46" t="s">
        <v>6</v>
      </c>
      <c r="H7" s="47" t="s">
        <v>9</v>
      </c>
      <c r="I7" s="46" t="s">
        <v>6</v>
      </c>
      <c r="J7" s="47" t="s">
        <v>9</v>
      </c>
      <c r="K7" s="46" t="s">
        <v>6</v>
      </c>
      <c r="L7" s="374"/>
    </row>
    <row r="8" spans="1:12" s="201" customFormat="1" ht="16.5" customHeight="1">
      <c r="A8" s="49" t="s">
        <v>10</v>
      </c>
      <c r="B8" s="49">
        <v>3</v>
      </c>
      <c r="C8" s="49">
        <v>4</v>
      </c>
      <c r="D8" s="49">
        <v>5</v>
      </c>
      <c r="E8" s="50">
        <v>6</v>
      </c>
      <c r="F8" s="51" t="s">
        <v>11</v>
      </c>
      <c r="G8" s="52">
        <v>8</v>
      </c>
      <c r="H8" s="50">
        <v>9</v>
      </c>
      <c r="I8" s="52">
        <v>10</v>
      </c>
      <c r="J8" s="50">
        <v>11</v>
      </c>
      <c r="K8" s="52">
        <v>12</v>
      </c>
      <c r="L8" s="52">
        <v>13</v>
      </c>
    </row>
    <row r="9" spans="1:13" s="19" customFormat="1" ht="15.75" customHeight="1">
      <c r="A9" s="154">
        <v>1</v>
      </c>
      <c r="B9" s="181" t="s">
        <v>405</v>
      </c>
      <c r="C9" s="154" t="s">
        <v>32</v>
      </c>
      <c r="D9" s="45"/>
      <c r="E9" s="234">
        <v>20</v>
      </c>
      <c r="F9" s="177"/>
      <c r="G9" s="179"/>
      <c r="H9" s="178"/>
      <c r="I9" s="179"/>
      <c r="J9" s="178"/>
      <c r="K9" s="179"/>
      <c r="L9" s="179"/>
      <c r="M9" s="18"/>
    </row>
    <row r="10" spans="1:13" s="19" customFormat="1" ht="15.75" customHeight="1">
      <c r="A10" s="154"/>
      <c r="B10" s="181" t="s">
        <v>12</v>
      </c>
      <c r="C10" s="154" t="s">
        <v>13</v>
      </c>
      <c r="D10" s="235">
        <v>2.96</v>
      </c>
      <c r="E10" s="235">
        <f>E9*D10</f>
        <v>59.2</v>
      </c>
      <c r="F10" s="180"/>
      <c r="G10" s="236"/>
      <c r="H10" s="178"/>
      <c r="I10" s="179"/>
      <c r="J10" s="178"/>
      <c r="K10" s="179"/>
      <c r="L10" s="179">
        <f>G10+I10+K10</f>
        <v>0</v>
      </c>
      <c r="M10" s="18"/>
    </row>
    <row r="11" spans="1:13" s="19" customFormat="1" ht="15" customHeight="1">
      <c r="A11" s="154">
        <v>2</v>
      </c>
      <c r="B11" s="181" t="s">
        <v>406</v>
      </c>
      <c r="C11" s="154" t="s">
        <v>32</v>
      </c>
      <c r="D11" s="45"/>
      <c r="E11" s="237">
        <v>10</v>
      </c>
      <c r="F11" s="177"/>
      <c r="G11" s="179"/>
      <c r="H11" s="178"/>
      <c r="I11" s="179"/>
      <c r="J11" s="178"/>
      <c r="K11" s="179"/>
      <c r="L11" s="179"/>
      <c r="M11" s="18"/>
    </row>
    <row r="12" spans="1:13" s="19" customFormat="1" ht="13.5" customHeight="1">
      <c r="A12" s="154"/>
      <c r="B12" s="181" t="s">
        <v>12</v>
      </c>
      <c r="C12" s="154" t="s">
        <v>13</v>
      </c>
      <c r="D12" s="238">
        <v>0.993</v>
      </c>
      <c r="E12" s="237">
        <f>E11*D12</f>
        <v>9.93</v>
      </c>
      <c r="F12" s="180"/>
      <c r="G12" s="236"/>
      <c r="H12" s="178"/>
      <c r="I12" s="179"/>
      <c r="J12" s="178"/>
      <c r="K12" s="179"/>
      <c r="L12" s="179">
        <f>G12+I12+K12</f>
        <v>0</v>
      </c>
      <c r="M12" s="18"/>
    </row>
    <row r="13" spans="1:13" ht="28.5" customHeight="1">
      <c r="A13" s="154">
        <v>3</v>
      </c>
      <c r="B13" s="180" t="s">
        <v>543</v>
      </c>
      <c r="C13" s="177" t="s">
        <v>40</v>
      </c>
      <c r="D13" s="177"/>
      <c r="E13" s="179">
        <v>15.2</v>
      </c>
      <c r="F13" s="177"/>
      <c r="G13" s="179"/>
      <c r="H13" s="178"/>
      <c r="I13" s="179"/>
      <c r="J13" s="178"/>
      <c r="K13" s="179"/>
      <c r="L13" s="179"/>
      <c r="M13" s="78"/>
    </row>
    <row r="14" spans="1:13" ht="15" customHeight="1">
      <c r="A14" s="154"/>
      <c r="B14" s="181" t="s">
        <v>407</v>
      </c>
      <c r="C14" s="154" t="s">
        <v>13</v>
      </c>
      <c r="D14" s="154">
        <v>0.6</v>
      </c>
      <c r="E14" s="177">
        <f>E13*D14</f>
        <v>9.12</v>
      </c>
      <c r="F14" s="177"/>
      <c r="G14" s="179"/>
      <c r="H14" s="178"/>
      <c r="I14" s="179"/>
      <c r="J14" s="178"/>
      <c r="K14" s="179"/>
      <c r="L14" s="179">
        <f>G14+I14+K14</f>
        <v>0</v>
      </c>
      <c r="M14" s="78"/>
    </row>
    <row r="15" spans="1:13" s="105" customFormat="1" ht="15" customHeight="1">
      <c r="A15" s="154">
        <v>4</v>
      </c>
      <c r="B15" s="181" t="s">
        <v>408</v>
      </c>
      <c r="C15" s="154" t="s">
        <v>40</v>
      </c>
      <c r="D15" s="154"/>
      <c r="E15" s="179">
        <v>15.2</v>
      </c>
      <c r="F15" s="177"/>
      <c r="G15" s="179"/>
      <c r="H15" s="178"/>
      <c r="I15" s="179"/>
      <c r="J15" s="178"/>
      <c r="K15" s="179"/>
      <c r="L15" s="179">
        <f>G15+I15+K15</f>
        <v>0</v>
      </c>
      <c r="M15" s="104"/>
    </row>
    <row r="16" spans="1:13" s="29" customFormat="1" ht="17.25" customHeight="1">
      <c r="A16" s="154">
        <v>5</v>
      </c>
      <c r="B16" s="209" t="s">
        <v>409</v>
      </c>
      <c r="C16" s="177" t="s">
        <v>32</v>
      </c>
      <c r="D16" s="177"/>
      <c r="E16" s="178">
        <v>1.2</v>
      </c>
      <c r="F16" s="177"/>
      <c r="G16" s="179"/>
      <c r="H16" s="178"/>
      <c r="I16" s="179"/>
      <c r="J16" s="178"/>
      <c r="K16" s="179"/>
      <c r="L16" s="179"/>
      <c r="M16" s="78"/>
    </row>
    <row r="17" spans="1:13" s="29" customFormat="1" ht="15" customHeight="1">
      <c r="A17" s="154"/>
      <c r="B17" s="156" t="s">
        <v>12</v>
      </c>
      <c r="C17" s="154" t="s">
        <v>13</v>
      </c>
      <c r="D17" s="177">
        <v>1.37</v>
      </c>
      <c r="E17" s="179">
        <f>E16*D17</f>
        <v>1.6440000000000001</v>
      </c>
      <c r="F17" s="177"/>
      <c r="G17" s="179"/>
      <c r="H17" s="178"/>
      <c r="I17" s="179"/>
      <c r="J17" s="178"/>
      <c r="K17" s="179"/>
      <c r="L17" s="179">
        <f>G17+I17+K17</f>
        <v>0</v>
      </c>
      <c r="M17" s="78"/>
    </row>
    <row r="18" spans="1:13" s="29" customFormat="1" ht="13.5">
      <c r="A18" s="154"/>
      <c r="B18" s="156" t="s">
        <v>33</v>
      </c>
      <c r="C18" s="154" t="s">
        <v>0</v>
      </c>
      <c r="D18" s="177">
        <v>0.283</v>
      </c>
      <c r="E18" s="179">
        <f>E16*D18</f>
        <v>0.33959999999999996</v>
      </c>
      <c r="F18" s="177"/>
      <c r="G18" s="179"/>
      <c r="H18" s="178"/>
      <c r="I18" s="179"/>
      <c r="J18" s="178"/>
      <c r="K18" s="179"/>
      <c r="L18" s="179">
        <f>G18+I18+K18</f>
        <v>0</v>
      </c>
      <c r="M18" s="78"/>
    </row>
    <row r="19" spans="1:13" s="29" customFormat="1" ht="13.5">
      <c r="A19" s="154"/>
      <c r="B19" s="156" t="s">
        <v>14</v>
      </c>
      <c r="C19" s="154"/>
      <c r="D19" s="177"/>
      <c r="E19" s="179"/>
      <c r="F19" s="177"/>
      <c r="G19" s="179"/>
      <c r="H19" s="178"/>
      <c r="I19" s="179"/>
      <c r="J19" s="178"/>
      <c r="K19" s="179"/>
      <c r="L19" s="179"/>
      <c r="M19" s="78"/>
    </row>
    <row r="20" spans="1:13" s="29" customFormat="1" ht="13.5">
      <c r="A20" s="154"/>
      <c r="B20" s="156" t="s">
        <v>80</v>
      </c>
      <c r="C20" s="154" t="s">
        <v>32</v>
      </c>
      <c r="D20" s="177">
        <v>1.02</v>
      </c>
      <c r="E20" s="179">
        <f>E16*D20</f>
        <v>1.224</v>
      </c>
      <c r="F20" s="177"/>
      <c r="G20" s="179"/>
      <c r="H20" s="178"/>
      <c r="I20" s="179"/>
      <c r="J20" s="178"/>
      <c r="K20" s="179"/>
      <c r="L20" s="179">
        <f>G20+I20+K20</f>
        <v>0</v>
      </c>
      <c r="M20" s="78"/>
    </row>
    <row r="21" spans="1:13" s="29" customFormat="1" ht="13.5">
      <c r="A21" s="154"/>
      <c r="B21" s="156" t="s">
        <v>15</v>
      </c>
      <c r="C21" s="154" t="s">
        <v>0</v>
      </c>
      <c r="D21" s="177">
        <v>0.62</v>
      </c>
      <c r="E21" s="179">
        <f>E16*D21</f>
        <v>0.744</v>
      </c>
      <c r="F21" s="177"/>
      <c r="G21" s="179"/>
      <c r="H21" s="178"/>
      <c r="I21" s="179"/>
      <c r="J21" s="178"/>
      <c r="K21" s="179"/>
      <c r="L21" s="179">
        <f>G21+I21+K21</f>
        <v>0</v>
      </c>
      <c r="M21" s="78"/>
    </row>
    <row r="22" spans="1:13" s="29" customFormat="1" ht="27.75" customHeight="1">
      <c r="A22" s="154">
        <v>6</v>
      </c>
      <c r="B22" s="180" t="s">
        <v>410</v>
      </c>
      <c r="C22" s="177" t="s">
        <v>32</v>
      </c>
      <c r="D22" s="177"/>
      <c r="E22" s="178">
        <v>4</v>
      </c>
      <c r="F22" s="177"/>
      <c r="G22" s="179"/>
      <c r="H22" s="178"/>
      <c r="I22" s="179"/>
      <c r="J22" s="178"/>
      <c r="K22" s="179"/>
      <c r="L22" s="179"/>
      <c r="M22" s="78"/>
    </row>
    <row r="23" spans="1:13" s="29" customFormat="1" ht="16.5" customHeight="1">
      <c r="A23" s="154"/>
      <c r="B23" s="156" t="s">
        <v>12</v>
      </c>
      <c r="C23" s="154" t="s">
        <v>32</v>
      </c>
      <c r="D23" s="154">
        <v>2.81</v>
      </c>
      <c r="E23" s="179">
        <f>E22*D23</f>
        <v>11.24</v>
      </c>
      <c r="F23" s="177"/>
      <c r="G23" s="179"/>
      <c r="H23" s="178"/>
      <c r="I23" s="179"/>
      <c r="J23" s="178"/>
      <c r="K23" s="179"/>
      <c r="L23" s="179">
        <f>G23+I23+K23</f>
        <v>0</v>
      </c>
      <c r="M23" s="78"/>
    </row>
    <row r="24" spans="1:13" s="29" customFormat="1" ht="13.5" customHeight="1">
      <c r="A24" s="154"/>
      <c r="B24" s="156" t="s">
        <v>33</v>
      </c>
      <c r="C24" s="154" t="s">
        <v>0</v>
      </c>
      <c r="D24" s="154">
        <v>0.33</v>
      </c>
      <c r="E24" s="179">
        <f>E22*D24</f>
        <v>1.32</v>
      </c>
      <c r="F24" s="177"/>
      <c r="G24" s="179"/>
      <c r="H24" s="178"/>
      <c r="I24" s="179"/>
      <c r="J24" s="178"/>
      <c r="K24" s="179"/>
      <c r="L24" s="179">
        <f>G24+I24+K24</f>
        <v>0</v>
      </c>
      <c r="M24" s="78"/>
    </row>
    <row r="25" spans="1:13" s="29" customFormat="1" ht="16.5" customHeight="1">
      <c r="A25" s="154"/>
      <c r="B25" s="156" t="s">
        <v>14</v>
      </c>
      <c r="C25" s="154"/>
      <c r="D25" s="154"/>
      <c r="E25" s="179"/>
      <c r="F25" s="177"/>
      <c r="G25" s="179"/>
      <c r="H25" s="178"/>
      <c r="I25" s="179"/>
      <c r="J25" s="178"/>
      <c r="K25" s="179"/>
      <c r="L25" s="179"/>
      <c r="M25" s="78"/>
    </row>
    <row r="26" spans="1:13" s="29" customFormat="1" ht="16.5" customHeight="1">
      <c r="A26" s="154"/>
      <c r="B26" s="156" t="s">
        <v>80</v>
      </c>
      <c r="C26" s="154" t="s">
        <v>32</v>
      </c>
      <c r="D26" s="154">
        <v>1.02</v>
      </c>
      <c r="E26" s="179">
        <f>E22*D26</f>
        <v>4.08</v>
      </c>
      <c r="F26" s="177"/>
      <c r="G26" s="179"/>
      <c r="H26" s="178"/>
      <c r="I26" s="179"/>
      <c r="J26" s="178"/>
      <c r="K26" s="179"/>
      <c r="L26" s="179">
        <f aca="true" t="shared" si="0" ref="L26:L43">G26+I26+K26</f>
        <v>0</v>
      </c>
      <c r="M26" s="78"/>
    </row>
    <row r="27" spans="1:13" s="29" customFormat="1" ht="16.5" customHeight="1">
      <c r="A27" s="154"/>
      <c r="B27" s="156" t="s">
        <v>113</v>
      </c>
      <c r="C27" s="154" t="s">
        <v>43</v>
      </c>
      <c r="D27" s="154">
        <v>0.711</v>
      </c>
      <c r="E27" s="179">
        <f>E22*D27</f>
        <v>2.844</v>
      </c>
      <c r="F27" s="177"/>
      <c r="G27" s="179"/>
      <c r="H27" s="178"/>
      <c r="I27" s="179"/>
      <c r="J27" s="178"/>
      <c r="K27" s="179"/>
      <c r="L27" s="179">
        <f t="shared" si="0"/>
        <v>0</v>
      </c>
      <c r="M27" s="78"/>
    </row>
    <row r="28" spans="1:13" s="29" customFormat="1" ht="15.75" customHeight="1">
      <c r="A28" s="154"/>
      <c r="B28" s="156" t="s">
        <v>330</v>
      </c>
      <c r="C28" s="154" t="s">
        <v>32</v>
      </c>
      <c r="D28" s="154">
        <v>0.0165</v>
      </c>
      <c r="E28" s="179">
        <f>E22*D28</f>
        <v>0.066</v>
      </c>
      <c r="F28" s="177"/>
      <c r="G28" s="179"/>
      <c r="H28" s="178"/>
      <c r="I28" s="179"/>
      <c r="J28" s="178"/>
      <c r="K28" s="179"/>
      <c r="L28" s="179">
        <f t="shared" si="0"/>
        <v>0</v>
      </c>
      <c r="M28" s="78"/>
    </row>
    <row r="29" spans="1:13" s="29" customFormat="1" ht="14.25" customHeight="1">
      <c r="A29" s="154"/>
      <c r="B29" s="156" t="s">
        <v>327</v>
      </c>
      <c r="C29" s="154" t="s">
        <v>16</v>
      </c>
      <c r="D29" s="154">
        <v>0.9</v>
      </c>
      <c r="E29" s="179">
        <f>E22*D29</f>
        <v>3.6</v>
      </c>
      <c r="F29" s="177"/>
      <c r="G29" s="179"/>
      <c r="H29" s="178"/>
      <c r="I29" s="179"/>
      <c r="J29" s="178"/>
      <c r="K29" s="179"/>
      <c r="L29" s="179">
        <f t="shared" si="0"/>
        <v>0</v>
      </c>
      <c r="M29" s="78"/>
    </row>
    <row r="30" spans="1:13" s="29" customFormat="1" ht="16.5" customHeight="1">
      <c r="A30" s="154"/>
      <c r="B30" s="156" t="s">
        <v>15</v>
      </c>
      <c r="C30" s="154" t="s">
        <v>0</v>
      </c>
      <c r="D30" s="154">
        <v>0.16</v>
      </c>
      <c r="E30" s="179">
        <f>E22*D30</f>
        <v>0.64</v>
      </c>
      <c r="F30" s="177"/>
      <c r="G30" s="179"/>
      <c r="H30" s="178"/>
      <c r="I30" s="179"/>
      <c r="J30" s="178"/>
      <c r="K30" s="179"/>
      <c r="L30" s="179">
        <f t="shared" si="0"/>
        <v>0</v>
      </c>
      <c r="M30" s="78"/>
    </row>
    <row r="31" spans="1:13" s="29" customFormat="1" ht="15.75" customHeight="1">
      <c r="A31" s="154">
        <v>7</v>
      </c>
      <c r="B31" s="180" t="s">
        <v>477</v>
      </c>
      <c r="C31" s="177" t="s">
        <v>40</v>
      </c>
      <c r="D31" s="177"/>
      <c r="E31" s="178">
        <v>0.213</v>
      </c>
      <c r="F31" s="177"/>
      <c r="G31" s="179"/>
      <c r="H31" s="178"/>
      <c r="I31" s="179"/>
      <c r="J31" s="178"/>
      <c r="K31" s="179"/>
      <c r="L31" s="179"/>
      <c r="M31" s="78"/>
    </row>
    <row r="32" spans="1:13" s="29" customFormat="1" ht="14.25" customHeight="1">
      <c r="A32" s="154"/>
      <c r="B32" s="156" t="s">
        <v>12</v>
      </c>
      <c r="C32" s="154" t="s">
        <v>13</v>
      </c>
      <c r="D32" s="154">
        <v>12.3</v>
      </c>
      <c r="E32" s="179">
        <f>E31*D32</f>
        <v>2.6199</v>
      </c>
      <c r="F32" s="177"/>
      <c r="G32" s="179"/>
      <c r="H32" s="178"/>
      <c r="I32" s="179"/>
      <c r="J32" s="178"/>
      <c r="K32" s="179"/>
      <c r="L32" s="179">
        <f>G32+I32+K32</f>
        <v>0</v>
      </c>
      <c r="M32" s="78"/>
    </row>
    <row r="33" spans="1:13" s="29" customFormat="1" ht="13.5">
      <c r="A33" s="154"/>
      <c r="B33" s="156" t="s">
        <v>33</v>
      </c>
      <c r="C33" s="154" t="s">
        <v>0</v>
      </c>
      <c r="D33" s="154">
        <v>1.4</v>
      </c>
      <c r="E33" s="179">
        <f>E31*D33</f>
        <v>0.29819999999999997</v>
      </c>
      <c r="F33" s="177"/>
      <c r="G33" s="179"/>
      <c r="H33" s="178"/>
      <c r="I33" s="179"/>
      <c r="J33" s="178"/>
      <c r="K33" s="179"/>
      <c r="L33" s="179">
        <f>G33+I33+K33</f>
        <v>0</v>
      </c>
      <c r="M33" s="78"/>
    </row>
    <row r="34" spans="1:13" s="29" customFormat="1" ht="13.5">
      <c r="A34" s="154"/>
      <c r="B34" s="156" t="s">
        <v>14</v>
      </c>
      <c r="C34" s="154"/>
      <c r="D34" s="154"/>
      <c r="E34" s="179"/>
      <c r="F34" s="177"/>
      <c r="G34" s="179"/>
      <c r="H34" s="178"/>
      <c r="I34" s="179"/>
      <c r="J34" s="178"/>
      <c r="K34" s="179"/>
      <c r="L34" s="179"/>
      <c r="M34" s="78"/>
    </row>
    <row r="35" spans="1:13" s="29" customFormat="1" ht="13.5">
      <c r="A35" s="154"/>
      <c r="B35" s="156" t="s">
        <v>322</v>
      </c>
      <c r="C35" s="154" t="s">
        <v>40</v>
      </c>
      <c r="D35" s="154">
        <v>1</v>
      </c>
      <c r="E35" s="179">
        <f>E31*D35</f>
        <v>0.213</v>
      </c>
      <c r="F35" s="177"/>
      <c r="G35" s="179"/>
      <c r="H35" s="178"/>
      <c r="I35" s="179"/>
      <c r="J35" s="178"/>
      <c r="K35" s="179"/>
      <c r="L35" s="179">
        <f>G35+I35+K35</f>
        <v>0</v>
      </c>
      <c r="M35" s="78"/>
    </row>
    <row r="36" spans="1:13" s="29" customFormat="1" ht="13.5">
      <c r="A36" s="154"/>
      <c r="B36" s="156" t="s">
        <v>15</v>
      </c>
      <c r="C36" s="154" t="s">
        <v>0</v>
      </c>
      <c r="D36" s="154">
        <v>7.15</v>
      </c>
      <c r="E36" s="179">
        <f>E31*D36</f>
        <v>1.52295</v>
      </c>
      <c r="F36" s="177"/>
      <c r="G36" s="179"/>
      <c r="H36" s="178"/>
      <c r="I36" s="179"/>
      <c r="J36" s="178"/>
      <c r="K36" s="179"/>
      <c r="L36" s="179">
        <f>G36+I36+K36</f>
        <v>0</v>
      </c>
      <c r="M36" s="78"/>
    </row>
    <row r="37" spans="1:13" ht="17.25" customHeight="1">
      <c r="A37" s="154">
        <v>8</v>
      </c>
      <c r="B37" s="209" t="s">
        <v>451</v>
      </c>
      <c r="C37" s="177" t="s">
        <v>40</v>
      </c>
      <c r="D37" s="177"/>
      <c r="E37" s="178">
        <v>0.34</v>
      </c>
      <c r="F37" s="177"/>
      <c r="G37" s="179"/>
      <c r="H37" s="178"/>
      <c r="I37" s="179"/>
      <c r="J37" s="178"/>
      <c r="K37" s="179"/>
      <c r="L37" s="179"/>
      <c r="M37" s="78"/>
    </row>
    <row r="38" spans="1:13" ht="17.25" customHeight="1">
      <c r="A38" s="154"/>
      <c r="B38" s="156" t="s">
        <v>12</v>
      </c>
      <c r="C38" s="154" t="s">
        <v>13</v>
      </c>
      <c r="D38" s="177">
        <v>37.4</v>
      </c>
      <c r="E38" s="179">
        <f>E37*D38</f>
        <v>12.716000000000001</v>
      </c>
      <c r="F38" s="177"/>
      <c r="G38" s="179"/>
      <c r="H38" s="178"/>
      <c r="I38" s="179"/>
      <c r="J38" s="178"/>
      <c r="K38" s="179"/>
      <c r="L38" s="179">
        <f t="shared" si="0"/>
        <v>0</v>
      </c>
      <c r="M38" s="78"/>
    </row>
    <row r="39" spans="1:13" ht="17.25" customHeight="1">
      <c r="A39" s="154"/>
      <c r="B39" s="156" t="s">
        <v>33</v>
      </c>
      <c r="C39" s="154" t="s">
        <v>0</v>
      </c>
      <c r="D39" s="177">
        <v>6.32</v>
      </c>
      <c r="E39" s="179">
        <f>E37*D39</f>
        <v>2.1488</v>
      </c>
      <c r="F39" s="177"/>
      <c r="G39" s="179"/>
      <c r="H39" s="178"/>
      <c r="I39" s="179"/>
      <c r="J39" s="178"/>
      <c r="K39" s="179"/>
      <c r="L39" s="179">
        <f t="shared" si="0"/>
        <v>0</v>
      </c>
      <c r="M39" s="78"/>
    </row>
    <row r="40" spans="1:13" ht="17.25" customHeight="1">
      <c r="A40" s="154"/>
      <c r="B40" s="156" t="s">
        <v>14</v>
      </c>
      <c r="C40" s="154"/>
      <c r="D40" s="177"/>
      <c r="E40" s="179"/>
      <c r="F40" s="177"/>
      <c r="G40" s="179"/>
      <c r="H40" s="178"/>
      <c r="I40" s="179"/>
      <c r="J40" s="178"/>
      <c r="K40" s="179"/>
      <c r="L40" s="179"/>
      <c r="M40" s="78"/>
    </row>
    <row r="41" spans="1:13" ht="17.25" customHeight="1">
      <c r="A41" s="154"/>
      <c r="B41" s="156" t="s">
        <v>379</v>
      </c>
      <c r="C41" s="154" t="s">
        <v>32</v>
      </c>
      <c r="D41" s="177">
        <v>0.75</v>
      </c>
      <c r="E41" s="179">
        <f>E37*D41</f>
        <v>0.255</v>
      </c>
      <c r="F41" s="177"/>
      <c r="G41" s="179"/>
      <c r="H41" s="178"/>
      <c r="I41" s="179"/>
      <c r="J41" s="178"/>
      <c r="K41" s="179"/>
      <c r="L41" s="179">
        <f t="shared" si="0"/>
        <v>0</v>
      </c>
      <c r="M41" s="78"/>
    </row>
    <row r="42" spans="1:13" ht="17.25" customHeight="1">
      <c r="A42" s="154"/>
      <c r="B42" s="156" t="s">
        <v>450</v>
      </c>
      <c r="C42" s="154" t="s">
        <v>43</v>
      </c>
      <c r="D42" s="177"/>
      <c r="E42" s="179">
        <v>20</v>
      </c>
      <c r="F42" s="177"/>
      <c r="G42" s="179"/>
      <c r="H42" s="178"/>
      <c r="I42" s="179"/>
      <c r="J42" s="178"/>
      <c r="K42" s="179"/>
      <c r="L42" s="179">
        <f t="shared" si="0"/>
        <v>0</v>
      </c>
      <c r="M42" s="78"/>
    </row>
    <row r="43" spans="1:13" ht="17.25" customHeight="1">
      <c r="A43" s="154"/>
      <c r="B43" s="156" t="s">
        <v>15</v>
      </c>
      <c r="C43" s="154" t="s">
        <v>0</v>
      </c>
      <c r="D43" s="177">
        <v>0.62</v>
      </c>
      <c r="E43" s="179">
        <f>E37*D43</f>
        <v>0.21080000000000002</v>
      </c>
      <c r="F43" s="177"/>
      <c r="G43" s="179"/>
      <c r="H43" s="178"/>
      <c r="I43" s="179"/>
      <c r="J43" s="178"/>
      <c r="K43" s="179"/>
      <c r="L43" s="220">
        <f t="shared" si="0"/>
        <v>0</v>
      </c>
      <c r="M43" s="66"/>
    </row>
    <row r="44" spans="1:13" s="29" customFormat="1" ht="27">
      <c r="A44" s="154">
        <v>9</v>
      </c>
      <c r="B44" s="180" t="s">
        <v>462</v>
      </c>
      <c r="C44" s="177" t="s">
        <v>43</v>
      </c>
      <c r="D44" s="177"/>
      <c r="E44" s="178">
        <v>20</v>
      </c>
      <c r="F44" s="177"/>
      <c r="G44" s="179"/>
      <c r="H44" s="178"/>
      <c r="I44" s="179"/>
      <c r="J44" s="178"/>
      <c r="K44" s="179"/>
      <c r="L44" s="179"/>
      <c r="M44" s="78"/>
    </row>
    <row r="45" spans="1:13" s="29" customFormat="1" ht="13.5" customHeight="1">
      <c r="A45" s="154"/>
      <c r="B45" s="181" t="s">
        <v>12</v>
      </c>
      <c r="C45" s="154" t="s">
        <v>43</v>
      </c>
      <c r="D45" s="154">
        <v>0.68</v>
      </c>
      <c r="E45" s="179">
        <f>E44*D45</f>
        <v>13.600000000000001</v>
      </c>
      <c r="F45" s="177"/>
      <c r="G45" s="179"/>
      <c r="H45" s="178"/>
      <c r="I45" s="179"/>
      <c r="J45" s="178"/>
      <c r="K45" s="179"/>
      <c r="L45" s="179">
        <f>G45+I45+K45</f>
        <v>0</v>
      </c>
      <c r="M45" s="78"/>
    </row>
    <row r="46" spans="1:13" s="29" customFormat="1" ht="13.5">
      <c r="A46" s="154"/>
      <c r="B46" s="181" t="s">
        <v>33</v>
      </c>
      <c r="C46" s="154" t="s">
        <v>0</v>
      </c>
      <c r="D46" s="154">
        <v>0.0003</v>
      </c>
      <c r="E46" s="179">
        <f>E44*D46</f>
        <v>0.005999999999999999</v>
      </c>
      <c r="F46" s="177"/>
      <c r="G46" s="179"/>
      <c r="H46" s="178"/>
      <c r="I46" s="179"/>
      <c r="J46" s="178"/>
      <c r="K46" s="179"/>
      <c r="L46" s="179">
        <f>G46+I46+K46</f>
        <v>0</v>
      </c>
      <c r="M46" s="78"/>
    </row>
    <row r="47" spans="1:13" s="29" customFormat="1" ht="13.5">
      <c r="A47" s="154"/>
      <c r="B47" s="181" t="s">
        <v>14</v>
      </c>
      <c r="C47" s="154"/>
      <c r="D47" s="154"/>
      <c r="E47" s="179"/>
      <c r="F47" s="177"/>
      <c r="G47" s="179"/>
      <c r="H47" s="178"/>
      <c r="I47" s="179"/>
      <c r="J47" s="178"/>
      <c r="K47" s="179"/>
      <c r="L47" s="179"/>
      <c r="M47" s="78"/>
    </row>
    <row r="48" spans="1:13" s="29" customFormat="1" ht="13.5">
      <c r="A48" s="154"/>
      <c r="B48" s="181" t="s">
        <v>384</v>
      </c>
      <c r="C48" s="154" t="s">
        <v>16</v>
      </c>
      <c r="D48" s="154">
        <v>0.246</v>
      </c>
      <c r="E48" s="179">
        <f>E44*D48</f>
        <v>4.92</v>
      </c>
      <c r="F48" s="177"/>
      <c r="G48" s="179"/>
      <c r="H48" s="178"/>
      <c r="I48" s="179"/>
      <c r="J48" s="178"/>
      <c r="K48" s="179"/>
      <c r="L48" s="179">
        <f>G48+I48+K48</f>
        <v>0</v>
      </c>
      <c r="M48" s="78"/>
    </row>
    <row r="49" spans="1:13" s="29" customFormat="1" ht="13.5">
      <c r="A49" s="154"/>
      <c r="B49" s="181" t="s">
        <v>385</v>
      </c>
      <c r="C49" s="154" t="s">
        <v>16</v>
      </c>
      <c r="D49" s="154">
        <v>0.027</v>
      </c>
      <c r="E49" s="179">
        <f>E44*D49</f>
        <v>0.54</v>
      </c>
      <c r="F49" s="177"/>
      <c r="G49" s="179"/>
      <c r="H49" s="178"/>
      <c r="I49" s="179"/>
      <c r="J49" s="178"/>
      <c r="K49" s="179"/>
      <c r="L49" s="179">
        <f>G49+I49+K49</f>
        <v>0</v>
      </c>
      <c r="M49" s="78"/>
    </row>
    <row r="50" spans="1:13" s="29" customFormat="1" ht="13.5">
      <c r="A50" s="154"/>
      <c r="B50" s="181" t="s">
        <v>15</v>
      </c>
      <c r="C50" s="154" t="s">
        <v>0</v>
      </c>
      <c r="D50" s="154">
        <v>0.0019</v>
      </c>
      <c r="E50" s="179">
        <f>E44*D50</f>
        <v>0.038</v>
      </c>
      <c r="F50" s="177"/>
      <c r="G50" s="179"/>
      <c r="H50" s="178"/>
      <c r="I50" s="179"/>
      <c r="J50" s="178"/>
      <c r="K50" s="179"/>
      <c r="L50" s="179">
        <f>G50+I50+K50</f>
        <v>0</v>
      </c>
      <c r="M50" s="78"/>
    </row>
    <row r="51" spans="1:13" s="85" customFormat="1" ht="15.75" customHeight="1">
      <c r="A51" s="177"/>
      <c r="B51" s="180" t="s">
        <v>6</v>
      </c>
      <c r="C51" s="177"/>
      <c r="D51" s="177"/>
      <c r="E51" s="192"/>
      <c r="F51" s="177"/>
      <c r="G51" s="189">
        <f>SUM(G10:G50)</f>
        <v>0</v>
      </c>
      <c r="H51" s="189"/>
      <c r="I51" s="189">
        <f>SUM(I10:I50)</f>
        <v>0</v>
      </c>
      <c r="J51" s="189"/>
      <c r="K51" s="189">
        <f>SUM(K10:K50)</f>
        <v>0</v>
      </c>
      <c r="L51" s="193">
        <f>SUM(L10:L50)</f>
        <v>0</v>
      </c>
      <c r="M51" s="107"/>
    </row>
    <row r="52" spans="1:12" s="94" customFormat="1" ht="15.75" customHeight="1">
      <c r="A52" s="194"/>
      <c r="B52" s="180" t="s">
        <v>605</v>
      </c>
      <c r="C52" s="177"/>
      <c r="D52" s="196"/>
      <c r="E52" s="177"/>
      <c r="F52" s="189"/>
      <c r="G52" s="189">
        <f>G51*D52</f>
        <v>0</v>
      </c>
      <c r="H52" s="189"/>
      <c r="I52" s="189">
        <f>I51*D52</f>
        <v>0</v>
      </c>
      <c r="J52" s="189"/>
      <c r="K52" s="189">
        <f>K51*D52</f>
        <v>0</v>
      </c>
      <c r="L52" s="193">
        <f>G52+I52+K52</f>
        <v>0</v>
      </c>
    </row>
    <row r="53" spans="1:12" s="94" customFormat="1" ht="14.25">
      <c r="A53" s="194"/>
      <c r="B53" s="180" t="s">
        <v>6</v>
      </c>
      <c r="C53" s="195"/>
      <c r="D53" s="195"/>
      <c r="E53" s="195"/>
      <c r="F53" s="195"/>
      <c r="G53" s="239">
        <f>G51+G52</f>
        <v>0</v>
      </c>
      <c r="H53" s="239"/>
      <c r="I53" s="239">
        <f>I51+I52</f>
        <v>0</v>
      </c>
      <c r="J53" s="239"/>
      <c r="K53" s="239">
        <f>K51+K52</f>
        <v>0</v>
      </c>
      <c r="L53" s="197">
        <f>L51+L52</f>
        <v>0</v>
      </c>
    </row>
    <row r="54" spans="1:12" s="94" customFormat="1" ht="14.25">
      <c r="A54" s="194"/>
      <c r="B54" s="180" t="s">
        <v>598</v>
      </c>
      <c r="C54" s="195"/>
      <c r="D54" s="198"/>
      <c r="E54" s="195"/>
      <c r="F54" s="195"/>
      <c r="G54" s="189">
        <f>G53*D54</f>
        <v>0</v>
      </c>
      <c r="H54" s="189"/>
      <c r="I54" s="189">
        <f>I53*D54</f>
        <v>0</v>
      </c>
      <c r="J54" s="189"/>
      <c r="K54" s="189">
        <f>K53*D54</f>
        <v>0</v>
      </c>
      <c r="L54" s="193">
        <f>G54+I54+K54</f>
        <v>0</v>
      </c>
    </row>
    <row r="55" spans="1:12" s="94" customFormat="1" ht="14.25">
      <c r="A55" s="194"/>
      <c r="B55" s="180" t="s">
        <v>6</v>
      </c>
      <c r="C55" s="195"/>
      <c r="D55" s="195"/>
      <c r="E55" s="195"/>
      <c r="F55" s="195"/>
      <c r="G55" s="239">
        <f>G53+G54</f>
        <v>0</v>
      </c>
      <c r="H55" s="239"/>
      <c r="I55" s="239">
        <f>I53+I54</f>
        <v>0</v>
      </c>
      <c r="J55" s="239"/>
      <c r="K55" s="239">
        <f>K53+K54</f>
        <v>0</v>
      </c>
      <c r="L55" s="197">
        <f>L53+L54</f>
        <v>0</v>
      </c>
    </row>
    <row r="56" spans="1:13" s="19" customFormat="1" ht="13.5">
      <c r="A56" s="25"/>
      <c r="B56" s="98"/>
      <c r="C56" s="35"/>
      <c r="D56" s="221"/>
      <c r="E56" s="222"/>
      <c r="F56" s="35"/>
      <c r="G56" s="36"/>
      <c r="H56" s="36"/>
      <c r="I56" s="36"/>
      <c r="J56" s="36"/>
      <c r="K56" s="36"/>
      <c r="L56" s="36"/>
      <c r="M56" s="18"/>
    </row>
    <row r="58" ht="13.5">
      <c r="B58" s="98" t="s">
        <v>615</v>
      </c>
    </row>
  </sheetData>
  <sheetProtection/>
  <mergeCells count="13">
    <mergeCell ref="B6:B7"/>
    <mergeCell ref="C6:C7"/>
    <mergeCell ref="D6:E6"/>
    <mergeCell ref="A1:L1"/>
    <mergeCell ref="A2:L2"/>
    <mergeCell ref="J6:K6"/>
    <mergeCell ref="L6:L7"/>
    <mergeCell ref="A3:L3"/>
    <mergeCell ref="A4:L4"/>
    <mergeCell ref="B5:K5"/>
    <mergeCell ref="A6:A7"/>
    <mergeCell ref="F6:G6"/>
    <mergeCell ref="H6: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:L37"/>
    </sheetView>
  </sheetViews>
  <sheetFormatPr defaultColWidth="9.00390625" defaultRowHeight="12.75"/>
  <cols>
    <col min="1" max="1" width="3.625" style="59" customWidth="1"/>
    <col min="2" max="2" width="36.375" style="59" customWidth="1"/>
    <col min="3" max="3" width="9.125" style="59" customWidth="1"/>
    <col min="4" max="4" width="8.375" style="59" customWidth="1"/>
    <col min="5" max="5" width="9.125" style="59" customWidth="1"/>
    <col min="6" max="6" width="7.625" style="59" customWidth="1"/>
    <col min="7" max="7" width="8.25390625" style="59" customWidth="1"/>
    <col min="8" max="8" width="7.125" style="59" customWidth="1"/>
    <col min="9" max="10" width="7.75390625" style="59" customWidth="1"/>
    <col min="11" max="11" width="9.125" style="59" customWidth="1"/>
    <col min="12" max="12" width="8.75390625" style="59" customWidth="1"/>
    <col min="13" max="16384" width="9.125" style="59" customWidth="1"/>
  </cols>
  <sheetData>
    <row r="1" spans="1:12" s="10" customFormat="1" ht="33" customHeight="1">
      <c r="A1" s="341" t="s">
        <v>531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s="1" customFormat="1" ht="17.25" customHeight="1">
      <c r="A2" s="341" t="s">
        <v>454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6" s="58" customFormat="1" ht="18.75" customHeight="1">
      <c r="A3" s="341" t="s">
        <v>278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N3" s="228"/>
      <c r="O3" s="228"/>
      <c r="P3" s="228"/>
    </row>
    <row r="4" spans="1:7" s="145" customFormat="1" ht="7.5" customHeight="1">
      <c r="A4" s="346"/>
      <c r="B4" s="346"/>
      <c r="C4" s="346"/>
      <c r="D4" s="346"/>
      <c r="E4" s="346"/>
      <c r="F4" s="346"/>
      <c r="G4" s="346"/>
    </row>
    <row r="5" spans="1:16" ht="43.5" customHeight="1">
      <c r="A5" s="372" t="s">
        <v>55</v>
      </c>
      <c r="B5" s="373" t="s">
        <v>56</v>
      </c>
      <c r="C5" s="373" t="s">
        <v>1</v>
      </c>
      <c r="D5" s="382" t="s">
        <v>2</v>
      </c>
      <c r="E5" s="383"/>
      <c r="F5" s="374" t="s">
        <v>3</v>
      </c>
      <c r="G5" s="374"/>
      <c r="H5" s="369" t="s">
        <v>4</v>
      </c>
      <c r="I5" s="369"/>
      <c r="J5" s="369" t="s">
        <v>5</v>
      </c>
      <c r="K5" s="369"/>
      <c r="L5" s="374" t="s">
        <v>6</v>
      </c>
      <c r="N5" s="215"/>
      <c r="O5" s="223"/>
      <c r="P5" s="224"/>
    </row>
    <row r="6" spans="1:16" ht="39.75" customHeight="1">
      <c r="A6" s="372"/>
      <c r="B6" s="373"/>
      <c r="C6" s="373"/>
      <c r="D6" s="150" t="s">
        <v>7</v>
      </c>
      <c r="E6" s="150" t="s">
        <v>8</v>
      </c>
      <c r="F6" s="48" t="s">
        <v>9</v>
      </c>
      <c r="G6" s="46" t="s">
        <v>6</v>
      </c>
      <c r="H6" s="47" t="s">
        <v>9</v>
      </c>
      <c r="I6" s="46" t="s">
        <v>6</v>
      </c>
      <c r="J6" s="47" t="s">
        <v>9</v>
      </c>
      <c r="K6" s="46" t="s">
        <v>6</v>
      </c>
      <c r="L6" s="374"/>
      <c r="N6" s="225"/>
      <c r="O6" s="226"/>
      <c r="P6" s="227"/>
    </row>
    <row r="7" spans="1:12" s="58" customFormat="1" ht="15">
      <c r="A7" s="49" t="s">
        <v>10</v>
      </c>
      <c r="B7" s="49">
        <v>3</v>
      </c>
      <c r="C7" s="49">
        <v>4</v>
      </c>
      <c r="D7" s="49">
        <v>5</v>
      </c>
      <c r="E7" s="50">
        <v>6</v>
      </c>
      <c r="F7" s="51" t="s">
        <v>11</v>
      </c>
      <c r="G7" s="52">
        <v>8</v>
      </c>
      <c r="H7" s="50">
        <v>9</v>
      </c>
      <c r="I7" s="52">
        <v>10</v>
      </c>
      <c r="J7" s="50">
        <v>11</v>
      </c>
      <c r="K7" s="52">
        <v>12</v>
      </c>
      <c r="L7" s="229">
        <v>13</v>
      </c>
    </row>
    <row r="8" spans="1:13" s="29" customFormat="1" ht="33.75" customHeight="1">
      <c r="A8" s="154">
        <v>1</v>
      </c>
      <c r="B8" s="209" t="s">
        <v>456</v>
      </c>
      <c r="C8" s="177" t="s">
        <v>32</v>
      </c>
      <c r="D8" s="177"/>
      <c r="E8" s="179">
        <v>8</v>
      </c>
      <c r="F8" s="177"/>
      <c r="G8" s="179"/>
      <c r="H8" s="178"/>
      <c r="I8" s="179"/>
      <c r="J8" s="178"/>
      <c r="K8" s="179"/>
      <c r="L8" s="179"/>
      <c r="M8" s="78"/>
    </row>
    <row r="9" spans="1:13" s="29" customFormat="1" ht="16.5" customHeight="1">
      <c r="A9" s="154"/>
      <c r="B9" s="156" t="s">
        <v>12</v>
      </c>
      <c r="C9" s="154" t="s">
        <v>13</v>
      </c>
      <c r="D9" s="154">
        <v>3</v>
      </c>
      <c r="E9" s="179">
        <f>E8*D9</f>
        <v>24</v>
      </c>
      <c r="F9" s="177"/>
      <c r="G9" s="179"/>
      <c r="H9" s="178"/>
      <c r="I9" s="179"/>
      <c r="J9" s="178"/>
      <c r="K9" s="179"/>
      <c r="L9" s="179">
        <f>G9+I9+K9</f>
        <v>0</v>
      </c>
      <c r="M9" s="78"/>
    </row>
    <row r="10" spans="1:13" s="29" customFormat="1" ht="13.5">
      <c r="A10" s="154"/>
      <c r="B10" s="156" t="s">
        <v>14</v>
      </c>
      <c r="C10" s="154"/>
      <c r="D10" s="154"/>
      <c r="E10" s="179">
        <f>D10*2353</f>
        <v>0</v>
      </c>
      <c r="F10" s="177"/>
      <c r="G10" s="179"/>
      <c r="H10" s="178"/>
      <c r="I10" s="179"/>
      <c r="J10" s="178"/>
      <c r="K10" s="179"/>
      <c r="L10" s="179"/>
      <c r="M10" s="78"/>
    </row>
    <row r="11" spans="1:13" s="29" customFormat="1" ht="13.5">
      <c r="A11" s="154"/>
      <c r="B11" s="156" t="s">
        <v>91</v>
      </c>
      <c r="C11" s="154" t="s">
        <v>32</v>
      </c>
      <c r="D11" s="154">
        <v>1.12</v>
      </c>
      <c r="E11" s="179">
        <f>E8*D11</f>
        <v>8.96</v>
      </c>
      <c r="F11" s="177"/>
      <c r="G11" s="179"/>
      <c r="H11" s="178"/>
      <c r="I11" s="179"/>
      <c r="J11" s="178"/>
      <c r="K11" s="179"/>
      <c r="L11" s="179">
        <f>G11+I11+K11</f>
        <v>0</v>
      </c>
      <c r="M11" s="78"/>
    </row>
    <row r="12" spans="1:13" s="29" customFormat="1" ht="13.5">
      <c r="A12" s="154"/>
      <c r="B12" s="156" t="s">
        <v>457</v>
      </c>
      <c r="C12" s="154" t="s">
        <v>16</v>
      </c>
      <c r="D12" s="154">
        <v>30</v>
      </c>
      <c r="E12" s="179">
        <f>E8*D12</f>
        <v>240</v>
      </c>
      <c r="F12" s="177"/>
      <c r="G12" s="179"/>
      <c r="H12" s="178"/>
      <c r="I12" s="179"/>
      <c r="J12" s="178"/>
      <c r="K12" s="179"/>
      <c r="L12" s="179">
        <f>G12+I12+K12</f>
        <v>0</v>
      </c>
      <c r="M12" s="78"/>
    </row>
    <row r="13" spans="1:13" s="29" customFormat="1" ht="13.5">
      <c r="A13" s="154"/>
      <c r="B13" s="156" t="s">
        <v>15</v>
      </c>
      <c r="C13" s="154" t="s">
        <v>0</v>
      </c>
      <c r="D13" s="154">
        <v>0.01</v>
      </c>
      <c r="E13" s="179">
        <f>E8*D13</f>
        <v>0.08</v>
      </c>
      <c r="F13" s="177"/>
      <c r="G13" s="179"/>
      <c r="H13" s="178"/>
      <c r="I13" s="179"/>
      <c r="J13" s="178"/>
      <c r="K13" s="179"/>
      <c r="L13" s="179">
        <f>G13+I13+K13</f>
        <v>0</v>
      </c>
      <c r="M13" s="78"/>
    </row>
    <row r="14" spans="1:13" s="29" customFormat="1" ht="13.5">
      <c r="A14" s="154">
        <v>2</v>
      </c>
      <c r="B14" s="180" t="s">
        <v>481</v>
      </c>
      <c r="C14" s="177" t="s">
        <v>43</v>
      </c>
      <c r="D14" s="177"/>
      <c r="E14" s="178">
        <v>100</v>
      </c>
      <c r="F14" s="177"/>
      <c r="G14" s="179"/>
      <c r="H14" s="178"/>
      <c r="I14" s="179"/>
      <c r="J14" s="178"/>
      <c r="K14" s="179"/>
      <c r="L14" s="179"/>
      <c r="M14" s="78"/>
    </row>
    <row r="15" spans="1:13" s="29" customFormat="1" ht="15.75" customHeight="1">
      <c r="A15" s="154"/>
      <c r="B15" s="156" t="s">
        <v>12</v>
      </c>
      <c r="C15" s="154" t="s">
        <v>43</v>
      </c>
      <c r="D15" s="154">
        <v>1</v>
      </c>
      <c r="E15" s="179">
        <f>E14*D15</f>
        <v>100</v>
      </c>
      <c r="F15" s="177"/>
      <c r="G15" s="179"/>
      <c r="H15" s="178"/>
      <c r="I15" s="179"/>
      <c r="J15" s="178"/>
      <c r="K15" s="179"/>
      <c r="L15" s="179">
        <f>G15+I15+K15</f>
        <v>0</v>
      </c>
      <c r="M15" s="78"/>
    </row>
    <row r="16" spans="1:13" s="29" customFormat="1" ht="13.5">
      <c r="A16" s="154"/>
      <c r="B16" s="156" t="s">
        <v>33</v>
      </c>
      <c r="C16" s="154" t="s">
        <v>0</v>
      </c>
      <c r="D16" s="154">
        <v>0.087</v>
      </c>
      <c r="E16" s="179">
        <f>E14*D16</f>
        <v>8.7</v>
      </c>
      <c r="F16" s="177"/>
      <c r="G16" s="179"/>
      <c r="H16" s="178"/>
      <c r="I16" s="179"/>
      <c r="J16" s="178"/>
      <c r="K16" s="179"/>
      <c r="L16" s="179">
        <f>G16+I16+K16</f>
        <v>0</v>
      </c>
      <c r="M16" s="78"/>
    </row>
    <row r="17" spans="1:13" s="29" customFormat="1" ht="13.5">
      <c r="A17" s="154"/>
      <c r="B17" s="156" t="s">
        <v>14</v>
      </c>
      <c r="C17" s="154"/>
      <c r="D17" s="154"/>
      <c r="E17" s="179">
        <f>D17*2353</f>
        <v>0</v>
      </c>
      <c r="F17" s="177"/>
      <c r="G17" s="179"/>
      <c r="H17" s="178"/>
      <c r="I17" s="179"/>
      <c r="J17" s="178"/>
      <c r="K17" s="179"/>
      <c r="L17" s="179"/>
      <c r="M17" s="78"/>
    </row>
    <row r="18" spans="1:13" s="29" customFormat="1" ht="13.5">
      <c r="A18" s="154"/>
      <c r="B18" s="156" t="s">
        <v>461</v>
      </c>
      <c r="C18" s="154" t="s">
        <v>43</v>
      </c>
      <c r="D18" s="154">
        <v>1</v>
      </c>
      <c r="E18" s="179">
        <f>E14*D18</f>
        <v>100</v>
      </c>
      <c r="F18" s="177"/>
      <c r="G18" s="179"/>
      <c r="H18" s="178"/>
      <c r="I18" s="179"/>
      <c r="J18" s="178"/>
      <c r="K18" s="179"/>
      <c r="L18" s="179">
        <f>G18+I18+K18</f>
        <v>0</v>
      </c>
      <c r="M18" s="78"/>
    </row>
    <row r="19" spans="1:13" s="29" customFormat="1" ht="13.5">
      <c r="A19" s="154"/>
      <c r="B19" s="156" t="s">
        <v>91</v>
      </c>
      <c r="C19" s="154" t="s">
        <v>32</v>
      </c>
      <c r="D19" s="154">
        <v>0.0043</v>
      </c>
      <c r="E19" s="179">
        <f>E14*D19</f>
        <v>0.43</v>
      </c>
      <c r="F19" s="177"/>
      <c r="G19" s="179"/>
      <c r="H19" s="178"/>
      <c r="I19" s="179"/>
      <c r="J19" s="178"/>
      <c r="K19" s="179"/>
      <c r="L19" s="179">
        <f>G19+I19+K19</f>
        <v>0</v>
      </c>
      <c r="M19" s="78"/>
    </row>
    <row r="20" spans="1:13" s="29" customFormat="1" ht="13.5">
      <c r="A20" s="154"/>
      <c r="B20" s="156" t="s">
        <v>15</v>
      </c>
      <c r="C20" s="154" t="s">
        <v>0</v>
      </c>
      <c r="D20" s="154">
        <v>0.003</v>
      </c>
      <c r="E20" s="179">
        <f>E14*D20</f>
        <v>0.3</v>
      </c>
      <c r="F20" s="177"/>
      <c r="G20" s="179"/>
      <c r="H20" s="178"/>
      <c r="I20" s="179"/>
      <c r="J20" s="178"/>
      <c r="K20" s="179"/>
      <c r="L20" s="179">
        <f>G20+I20+K20</f>
        <v>0</v>
      </c>
      <c r="M20" s="78"/>
    </row>
    <row r="21" spans="1:13" s="29" customFormat="1" ht="13.5">
      <c r="A21" s="154">
        <v>3</v>
      </c>
      <c r="B21" s="181" t="s">
        <v>460</v>
      </c>
      <c r="C21" s="154" t="s">
        <v>43</v>
      </c>
      <c r="D21" s="154"/>
      <c r="E21" s="179">
        <v>17</v>
      </c>
      <c r="F21" s="177"/>
      <c r="G21" s="179"/>
      <c r="H21" s="178"/>
      <c r="I21" s="179"/>
      <c r="J21" s="178"/>
      <c r="K21" s="179"/>
      <c r="L21" s="179">
        <f>G21+I21+K21</f>
        <v>0</v>
      </c>
      <c r="M21" s="78"/>
    </row>
    <row r="22" spans="1:14" s="29" customFormat="1" ht="13.5">
      <c r="A22" s="154">
        <v>4</v>
      </c>
      <c r="B22" s="180" t="s">
        <v>417</v>
      </c>
      <c r="C22" s="177" t="s">
        <v>25</v>
      </c>
      <c r="D22" s="177"/>
      <c r="E22" s="178">
        <v>30</v>
      </c>
      <c r="F22" s="177"/>
      <c r="G22" s="179"/>
      <c r="H22" s="178"/>
      <c r="I22" s="179"/>
      <c r="J22" s="178"/>
      <c r="K22" s="179"/>
      <c r="L22" s="179"/>
      <c r="M22" s="78"/>
      <c r="N22" s="54"/>
    </row>
    <row r="23" spans="1:14" s="29" customFormat="1" ht="15.75" customHeight="1">
      <c r="A23" s="175"/>
      <c r="B23" s="181" t="s">
        <v>12</v>
      </c>
      <c r="C23" s="154" t="s">
        <v>13</v>
      </c>
      <c r="D23" s="154">
        <v>1.11</v>
      </c>
      <c r="E23" s="179">
        <f>E22*D23</f>
        <v>33.300000000000004</v>
      </c>
      <c r="F23" s="177"/>
      <c r="G23" s="179"/>
      <c r="H23" s="178"/>
      <c r="I23" s="179"/>
      <c r="J23" s="178"/>
      <c r="K23" s="179"/>
      <c r="L23" s="179">
        <f>G23+I23+K23</f>
        <v>0</v>
      </c>
      <c r="M23" s="78"/>
      <c r="N23" s="54"/>
    </row>
    <row r="24" spans="1:14" s="29" customFormat="1" ht="13.5">
      <c r="A24" s="175"/>
      <c r="B24" s="181" t="s">
        <v>37</v>
      </c>
      <c r="C24" s="154" t="s">
        <v>0</v>
      </c>
      <c r="D24" s="154">
        <v>0.0071</v>
      </c>
      <c r="E24" s="179">
        <f>E22*D24</f>
        <v>0.21300000000000002</v>
      </c>
      <c r="F24" s="177"/>
      <c r="G24" s="179"/>
      <c r="H24" s="178"/>
      <c r="I24" s="179"/>
      <c r="J24" s="178"/>
      <c r="K24" s="179"/>
      <c r="L24" s="179">
        <f>G24+I24+K24</f>
        <v>0</v>
      </c>
      <c r="M24" s="78"/>
      <c r="N24" s="54"/>
    </row>
    <row r="25" spans="1:14" s="29" customFormat="1" ht="13.5">
      <c r="A25" s="175"/>
      <c r="B25" s="181" t="s">
        <v>14</v>
      </c>
      <c r="C25" s="154"/>
      <c r="D25" s="154"/>
      <c r="E25" s="179"/>
      <c r="F25" s="177"/>
      <c r="G25" s="179"/>
      <c r="H25" s="178"/>
      <c r="I25" s="179"/>
      <c r="J25" s="178"/>
      <c r="K25" s="179"/>
      <c r="L25" s="179"/>
      <c r="M25" s="78"/>
      <c r="N25" s="54"/>
    </row>
    <row r="26" spans="1:14" s="29" customFormat="1" ht="13.5">
      <c r="A26" s="175"/>
      <c r="B26" s="181" t="s">
        <v>480</v>
      </c>
      <c r="C26" s="154" t="s">
        <v>25</v>
      </c>
      <c r="D26" s="154">
        <v>1</v>
      </c>
      <c r="E26" s="179">
        <f>E22*D26</f>
        <v>30</v>
      </c>
      <c r="F26" s="177"/>
      <c r="G26" s="179"/>
      <c r="H26" s="178"/>
      <c r="I26" s="179"/>
      <c r="J26" s="178"/>
      <c r="K26" s="179"/>
      <c r="L26" s="179">
        <f>G26+I26+K26</f>
        <v>0</v>
      </c>
      <c r="M26" s="78"/>
      <c r="N26" s="54"/>
    </row>
    <row r="27" spans="1:14" s="29" customFormat="1" ht="13.5">
      <c r="A27" s="175"/>
      <c r="B27" s="181" t="s">
        <v>80</v>
      </c>
      <c r="C27" s="154" t="s">
        <v>32</v>
      </c>
      <c r="D27" s="154">
        <v>0.059</v>
      </c>
      <c r="E27" s="179">
        <f>E22*D27</f>
        <v>1.77</v>
      </c>
      <c r="F27" s="177"/>
      <c r="G27" s="179"/>
      <c r="H27" s="178"/>
      <c r="I27" s="179"/>
      <c r="J27" s="178"/>
      <c r="K27" s="179"/>
      <c r="L27" s="179">
        <f>G27+I27+K27</f>
        <v>0</v>
      </c>
      <c r="M27" s="78"/>
      <c r="N27" s="54"/>
    </row>
    <row r="28" spans="1:14" s="29" customFormat="1" ht="13.5">
      <c r="A28" s="175"/>
      <c r="B28" s="181" t="s">
        <v>418</v>
      </c>
      <c r="C28" s="154" t="s">
        <v>32</v>
      </c>
      <c r="D28" s="154">
        <v>0.0006</v>
      </c>
      <c r="E28" s="179">
        <f>E22*D28</f>
        <v>0.018</v>
      </c>
      <c r="F28" s="177"/>
      <c r="G28" s="179"/>
      <c r="H28" s="178"/>
      <c r="I28" s="179"/>
      <c r="J28" s="178"/>
      <c r="K28" s="179"/>
      <c r="L28" s="179">
        <f>G28+I28+K28</f>
        <v>0</v>
      </c>
      <c r="M28" s="78"/>
      <c r="N28" s="54"/>
    </row>
    <row r="29" spans="1:14" s="29" customFormat="1" ht="13.5">
      <c r="A29" s="175"/>
      <c r="B29" s="181" t="s">
        <v>15</v>
      </c>
      <c r="C29" s="154" t="s">
        <v>0</v>
      </c>
      <c r="D29" s="154">
        <v>0.096</v>
      </c>
      <c r="E29" s="179">
        <f>E22*D29</f>
        <v>2.88</v>
      </c>
      <c r="F29" s="177"/>
      <c r="G29" s="179"/>
      <c r="H29" s="178"/>
      <c r="I29" s="179"/>
      <c r="J29" s="178"/>
      <c r="K29" s="179"/>
      <c r="L29" s="179">
        <f>G29+I29+K29</f>
        <v>0</v>
      </c>
      <c r="M29" s="78"/>
      <c r="N29" s="54"/>
    </row>
    <row r="30" spans="1:13" ht="14.25">
      <c r="A30" s="175"/>
      <c r="B30" s="208" t="s">
        <v>24</v>
      </c>
      <c r="C30" s="177"/>
      <c r="D30" s="177"/>
      <c r="E30" s="178"/>
      <c r="F30" s="177"/>
      <c r="G30" s="179">
        <f>SUM(G8:G29)</f>
        <v>0</v>
      </c>
      <c r="H30" s="179"/>
      <c r="I30" s="179">
        <f>SUM(I8:I29)</f>
        <v>0</v>
      </c>
      <c r="J30" s="179"/>
      <c r="K30" s="179">
        <f>SUM(K8:K29)</f>
        <v>0</v>
      </c>
      <c r="L30" s="184">
        <f>SUM(L8:L29)</f>
        <v>0</v>
      </c>
      <c r="M30" s="122"/>
    </row>
    <row r="31" spans="1:12" ht="14.25">
      <c r="A31" s="194"/>
      <c r="B31" s="180" t="s">
        <v>606</v>
      </c>
      <c r="C31" s="177"/>
      <c r="D31" s="196"/>
      <c r="E31" s="177"/>
      <c r="F31" s="189"/>
      <c r="G31" s="189">
        <f>G30*D31</f>
        <v>0</v>
      </c>
      <c r="H31" s="189"/>
      <c r="I31" s="189">
        <f>I30*D31</f>
        <v>0</v>
      </c>
      <c r="J31" s="189"/>
      <c r="K31" s="189">
        <f>K30*D31</f>
        <v>0</v>
      </c>
      <c r="L31" s="193">
        <f>L30*D31</f>
        <v>0</v>
      </c>
    </row>
    <row r="32" spans="1:12" ht="14.25">
      <c r="A32" s="194"/>
      <c r="B32" s="180" t="s">
        <v>6</v>
      </c>
      <c r="C32" s="195"/>
      <c r="D32" s="195"/>
      <c r="E32" s="195"/>
      <c r="F32" s="195"/>
      <c r="G32" s="239">
        <f>G30+G31</f>
        <v>0</v>
      </c>
      <c r="H32" s="239"/>
      <c r="I32" s="239">
        <f>I30+I31</f>
        <v>0</v>
      </c>
      <c r="J32" s="239"/>
      <c r="K32" s="239">
        <f>K30+K31</f>
        <v>0</v>
      </c>
      <c r="L32" s="197">
        <f>L30+L31</f>
        <v>0</v>
      </c>
    </row>
    <row r="33" spans="1:12" ht="14.25">
      <c r="A33" s="194"/>
      <c r="B33" s="180" t="s">
        <v>598</v>
      </c>
      <c r="C33" s="195"/>
      <c r="D33" s="198"/>
      <c r="E33" s="195"/>
      <c r="F33" s="195"/>
      <c r="G33" s="239">
        <f>G32*D33</f>
        <v>0</v>
      </c>
      <c r="H33" s="239"/>
      <c r="I33" s="239">
        <f>I32*D33</f>
        <v>0</v>
      </c>
      <c r="J33" s="239"/>
      <c r="K33" s="239">
        <f>K32*D33</f>
        <v>0</v>
      </c>
      <c r="L33" s="197">
        <f>L32*D33</f>
        <v>0</v>
      </c>
    </row>
    <row r="34" spans="1:12" ht="14.25">
      <c r="A34" s="194"/>
      <c r="B34" s="180" t="s">
        <v>6</v>
      </c>
      <c r="C34" s="195"/>
      <c r="D34" s="195"/>
      <c r="E34" s="195"/>
      <c r="F34" s="195"/>
      <c r="G34" s="239">
        <f aca="true" t="shared" si="0" ref="G34:L34">G32+G33</f>
        <v>0</v>
      </c>
      <c r="H34" s="239"/>
      <c r="I34" s="239">
        <f t="shared" si="0"/>
        <v>0</v>
      </c>
      <c r="J34" s="239"/>
      <c r="K34" s="239">
        <f t="shared" si="0"/>
        <v>0</v>
      </c>
      <c r="L34" s="197">
        <f t="shared" si="0"/>
        <v>0</v>
      </c>
    </row>
    <row r="35" spans="1:12" ht="14.25">
      <c r="A35" s="67"/>
      <c r="B35" s="98"/>
      <c r="C35" s="85"/>
      <c r="D35" s="85"/>
      <c r="E35" s="85"/>
      <c r="F35" s="85"/>
      <c r="G35" s="199"/>
      <c r="H35" s="199"/>
      <c r="I35" s="199"/>
      <c r="J35" s="199"/>
      <c r="K35" s="199"/>
      <c r="L35" s="199"/>
    </row>
    <row r="36" spans="1:12" ht="14.25">
      <c r="A36" s="67"/>
      <c r="B36" s="98"/>
      <c r="C36" s="85"/>
      <c r="D36" s="85"/>
      <c r="E36" s="85"/>
      <c r="F36" s="85"/>
      <c r="G36" s="199"/>
      <c r="H36" s="199"/>
      <c r="I36" s="199"/>
      <c r="J36" s="199"/>
      <c r="K36" s="199"/>
      <c r="L36" s="199"/>
    </row>
    <row r="37" spans="1:12" ht="14.25">
      <c r="A37" s="67"/>
      <c r="B37" s="98" t="s">
        <v>615</v>
      </c>
      <c r="C37" s="85"/>
      <c r="D37" s="85"/>
      <c r="E37" s="85"/>
      <c r="F37" s="85"/>
      <c r="G37" s="199"/>
      <c r="H37" s="199"/>
      <c r="I37" s="199"/>
      <c r="J37" s="199"/>
      <c r="K37" s="199"/>
      <c r="L37" s="199"/>
    </row>
    <row r="38" spans="1:12" ht="14.25">
      <c r="A38" s="67"/>
      <c r="B38" s="98"/>
      <c r="C38" s="85"/>
      <c r="D38" s="85"/>
      <c r="E38" s="85"/>
      <c r="F38" s="85"/>
      <c r="G38" s="199"/>
      <c r="H38" s="199"/>
      <c r="I38" s="199"/>
      <c r="J38" s="199"/>
      <c r="K38" s="199"/>
      <c r="L38" s="199"/>
    </row>
    <row r="39" spans="1:12" ht="14.25">
      <c r="A39" s="67"/>
      <c r="B39" s="98"/>
      <c r="C39" s="85"/>
      <c r="D39" s="85"/>
      <c r="E39" s="85"/>
      <c r="F39" s="85"/>
      <c r="G39" s="199"/>
      <c r="H39" s="199"/>
      <c r="I39" s="199"/>
      <c r="J39" s="199"/>
      <c r="K39" s="199"/>
      <c r="L39" s="199"/>
    </row>
    <row r="40" spans="1:12" ht="13.5">
      <c r="A40" s="230"/>
      <c r="B40" s="98"/>
      <c r="C40" s="230"/>
      <c r="D40" s="230"/>
      <c r="E40" s="230"/>
      <c r="F40" s="230"/>
      <c r="G40" s="230"/>
      <c r="H40" s="230"/>
      <c r="I40" s="230"/>
      <c r="J40" s="230"/>
      <c r="K40" s="230"/>
      <c r="L40" s="231"/>
    </row>
    <row r="41" spans="1:12" ht="15.75">
      <c r="A41" s="64"/>
      <c r="B41" s="232"/>
      <c r="C41" s="64"/>
      <c r="D41" s="64"/>
      <c r="E41" s="64"/>
      <c r="F41" s="64"/>
      <c r="G41" s="64"/>
      <c r="H41" s="64"/>
      <c r="I41" s="64"/>
      <c r="J41" s="64"/>
      <c r="K41" s="64"/>
      <c r="L41" s="233"/>
    </row>
    <row r="42" spans="1:12" ht="15.75">
      <c r="A42" s="64"/>
      <c r="B42" s="232"/>
      <c r="C42" s="64"/>
      <c r="D42" s="64"/>
      <c r="E42" s="64"/>
      <c r="F42" s="64"/>
      <c r="G42" s="64"/>
      <c r="H42" s="64"/>
      <c r="I42" s="64"/>
      <c r="J42" s="64"/>
      <c r="K42" s="64"/>
      <c r="L42" s="233"/>
    </row>
  </sheetData>
  <sheetProtection/>
  <mergeCells count="12">
    <mergeCell ref="A4:G4"/>
    <mergeCell ref="A5:A6"/>
    <mergeCell ref="A1:L1"/>
    <mergeCell ref="B5:B6"/>
    <mergeCell ref="C5:C6"/>
    <mergeCell ref="D5:E5"/>
    <mergeCell ref="F5:G5"/>
    <mergeCell ref="H5:I5"/>
    <mergeCell ref="J5:K5"/>
    <mergeCell ref="L5:L6"/>
    <mergeCell ref="A2:L2"/>
    <mergeCell ref="A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46">
      <selection activeCell="J73" sqref="J73"/>
    </sheetView>
  </sheetViews>
  <sheetFormatPr defaultColWidth="9.00390625" defaultRowHeight="12.75"/>
  <cols>
    <col min="1" max="1" width="4.75390625" style="59" customWidth="1"/>
    <col min="2" max="2" width="40.25390625" style="59" customWidth="1"/>
    <col min="3" max="3" width="8.625" style="59" customWidth="1"/>
    <col min="4" max="4" width="7.25390625" style="59" customWidth="1"/>
    <col min="5" max="5" width="8.25390625" style="59" customWidth="1"/>
    <col min="6" max="6" width="8.125" style="59" customWidth="1"/>
    <col min="7" max="7" width="8.25390625" style="59" customWidth="1"/>
    <col min="8" max="8" width="7.375" style="59" customWidth="1"/>
    <col min="9" max="9" width="8.00390625" style="59" customWidth="1"/>
    <col min="10" max="10" width="7.625" style="59" customWidth="1"/>
    <col min="11" max="11" width="8.25390625" style="59" customWidth="1"/>
    <col min="12" max="12" width="8.125" style="59" customWidth="1"/>
    <col min="13" max="13" width="8.25390625" style="59" customWidth="1"/>
    <col min="14" max="14" width="8.625" style="59" customWidth="1"/>
    <col min="15" max="15" width="9.875" style="59" bestFit="1" customWidth="1"/>
    <col min="16" max="16384" width="9.125" style="59" customWidth="1"/>
  </cols>
  <sheetData>
    <row r="1" spans="1:12" s="10" customFormat="1" ht="33" customHeight="1">
      <c r="A1" s="341" t="s">
        <v>531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s="10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s="58" customFormat="1" ht="16.5" customHeight="1">
      <c r="A3" s="341" t="s">
        <v>455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N3" s="140"/>
    </row>
    <row r="4" spans="1:13" ht="3" customHeight="1">
      <c r="A4" s="3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1"/>
    </row>
    <row r="5" spans="1:14" s="58" customFormat="1" ht="16.5" customHeight="1">
      <c r="A5" s="341" t="s">
        <v>215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109"/>
      <c r="N5" s="109"/>
    </row>
    <row r="6" spans="1:13" ht="5.25" customHeight="1">
      <c r="A6" s="30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1"/>
    </row>
    <row r="7" spans="1:12" ht="45.75" customHeight="1">
      <c r="A7" s="372" t="s">
        <v>55</v>
      </c>
      <c r="B7" s="373" t="s">
        <v>56</v>
      </c>
      <c r="C7" s="373" t="s">
        <v>1</v>
      </c>
      <c r="D7" s="375" t="s">
        <v>2</v>
      </c>
      <c r="E7" s="376"/>
      <c r="F7" s="374" t="s">
        <v>3</v>
      </c>
      <c r="G7" s="374"/>
      <c r="H7" s="369" t="s">
        <v>4</v>
      </c>
      <c r="I7" s="369"/>
      <c r="J7" s="369" t="s">
        <v>5</v>
      </c>
      <c r="K7" s="369"/>
      <c r="L7" s="374" t="s">
        <v>6</v>
      </c>
    </row>
    <row r="8" spans="1:12" ht="54">
      <c r="A8" s="372"/>
      <c r="B8" s="373"/>
      <c r="C8" s="373"/>
      <c r="D8" s="45" t="s">
        <v>7</v>
      </c>
      <c r="E8" s="45" t="s">
        <v>8</v>
      </c>
      <c r="F8" s="48" t="s">
        <v>9</v>
      </c>
      <c r="G8" s="46" t="s">
        <v>6</v>
      </c>
      <c r="H8" s="47" t="s">
        <v>9</v>
      </c>
      <c r="I8" s="46" t="s">
        <v>6</v>
      </c>
      <c r="J8" s="47" t="s">
        <v>9</v>
      </c>
      <c r="K8" s="46" t="s">
        <v>6</v>
      </c>
      <c r="L8" s="374"/>
    </row>
    <row r="9" spans="1:12" s="108" customFormat="1" ht="13.5">
      <c r="A9" s="125" t="s">
        <v>10</v>
      </c>
      <c r="B9" s="125" t="s">
        <v>19</v>
      </c>
      <c r="C9" s="126" t="s">
        <v>20</v>
      </c>
      <c r="D9" s="127" t="s">
        <v>21</v>
      </c>
      <c r="E9" s="128" t="s">
        <v>22</v>
      </c>
      <c r="F9" s="126" t="s">
        <v>11</v>
      </c>
      <c r="G9" s="128" t="s">
        <v>23</v>
      </c>
      <c r="H9" s="126" t="s">
        <v>26</v>
      </c>
      <c r="I9" s="128" t="s">
        <v>27</v>
      </c>
      <c r="J9" s="128">
        <v>11</v>
      </c>
      <c r="K9" s="125" t="s">
        <v>28</v>
      </c>
      <c r="L9" s="125" t="s">
        <v>29</v>
      </c>
    </row>
    <row r="10" spans="1:13" ht="18" customHeight="1">
      <c r="A10" s="154"/>
      <c r="B10" s="176" t="s">
        <v>88</v>
      </c>
      <c r="C10" s="177"/>
      <c r="D10" s="177"/>
      <c r="E10" s="178"/>
      <c r="F10" s="178"/>
      <c r="G10" s="179"/>
      <c r="H10" s="177"/>
      <c r="I10" s="179"/>
      <c r="J10" s="178"/>
      <c r="K10" s="179"/>
      <c r="L10" s="179"/>
      <c r="M10" s="27"/>
    </row>
    <row r="11" spans="1:13" s="19" customFormat="1" ht="16.5" customHeight="1">
      <c r="A11" s="154">
        <v>1</v>
      </c>
      <c r="B11" s="181" t="s">
        <v>482</v>
      </c>
      <c r="C11" s="154" t="s">
        <v>32</v>
      </c>
      <c r="D11" s="45"/>
      <c r="E11" s="234">
        <v>12</v>
      </c>
      <c r="F11" s="177"/>
      <c r="G11" s="179"/>
      <c r="H11" s="178"/>
      <c r="I11" s="179"/>
      <c r="J11" s="178"/>
      <c r="K11" s="179"/>
      <c r="L11" s="179"/>
      <c r="M11" s="18"/>
    </row>
    <row r="12" spans="1:13" s="19" customFormat="1" ht="14.25" customHeight="1">
      <c r="A12" s="154"/>
      <c r="B12" s="181" t="s">
        <v>12</v>
      </c>
      <c r="C12" s="154" t="s">
        <v>13</v>
      </c>
      <c r="D12" s="235">
        <v>2.06</v>
      </c>
      <c r="E12" s="235">
        <f>E11*D12</f>
        <v>24.72</v>
      </c>
      <c r="F12" s="180"/>
      <c r="G12" s="236"/>
      <c r="H12" s="178"/>
      <c r="I12" s="179"/>
      <c r="J12" s="178"/>
      <c r="K12" s="179"/>
      <c r="L12" s="179">
        <f>G12+I12+K12</f>
        <v>0</v>
      </c>
      <c r="M12" s="18"/>
    </row>
    <row r="13" spans="1:13" s="19" customFormat="1" ht="16.5" customHeight="1">
      <c r="A13" s="154">
        <v>2</v>
      </c>
      <c r="B13" s="181" t="s">
        <v>126</v>
      </c>
      <c r="C13" s="154" t="s">
        <v>32</v>
      </c>
      <c r="D13" s="45"/>
      <c r="E13" s="237">
        <v>12</v>
      </c>
      <c r="F13" s="177"/>
      <c r="G13" s="179"/>
      <c r="H13" s="178"/>
      <c r="I13" s="179"/>
      <c r="J13" s="178"/>
      <c r="K13" s="179"/>
      <c r="L13" s="179"/>
      <c r="M13" s="18"/>
    </row>
    <row r="14" spans="1:13" s="19" customFormat="1" ht="14.25" customHeight="1">
      <c r="A14" s="154"/>
      <c r="B14" s="181" t="s">
        <v>12</v>
      </c>
      <c r="C14" s="154" t="s">
        <v>13</v>
      </c>
      <c r="D14" s="238">
        <v>1.21</v>
      </c>
      <c r="E14" s="235">
        <f>E13*D14</f>
        <v>14.52</v>
      </c>
      <c r="F14" s="180"/>
      <c r="G14" s="236"/>
      <c r="H14" s="178"/>
      <c r="I14" s="179"/>
      <c r="J14" s="178"/>
      <c r="K14" s="179"/>
      <c r="L14" s="179">
        <f>G14+I14+K14</f>
        <v>0</v>
      </c>
      <c r="M14" s="18"/>
    </row>
    <row r="15" spans="1:13" s="29" customFormat="1" ht="18" customHeight="1">
      <c r="A15" s="154">
        <v>3</v>
      </c>
      <c r="B15" s="180" t="s">
        <v>112</v>
      </c>
      <c r="C15" s="177" t="s">
        <v>32</v>
      </c>
      <c r="D15" s="177"/>
      <c r="E15" s="178">
        <v>0.25</v>
      </c>
      <c r="F15" s="177"/>
      <c r="G15" s="179"/>
      <c r="H15" s="178"/>
      <c r="I15" s="179"/>
      <c r="J15" s="178"/>
      <c r="K15" s="179"/>
      <c r="L15" s="179"/>
      <c r="M15" s="27"/>
    </row>
    <row r="16" spans="1:13" s="29" customFormat="1" ht="16.5" customHeight="1">
      <c r="A16" s="175"/>
      <c r="B16" s="181" t="s">
        <v>12</v>
      </c>
      <c r="C16" s="154" t="s">
        <v>13</v>
      </c>
      <c r="D16" s="154">
        <v>4.5</v>
      </c>
      <c r="E16" s="235">
        <f>E15*D16</f>
        <v>1.125</v>
      </c>
      <c r="F16" s="177"/>
      <c r="G16" s="179"/>
      <c r="H16" s="178"/>
      <c r="I16" s="179"/>
      <c r="J16" s="178"/>
      <c r="K16" s="179"/>
      <c r="L16" s="179">
        <f>G16+I16+K16</f>
        <v>0</v>
      </c>
      <c r="M16" s="27"/>
    </row>
    <row r="17" spans="1:13" s="29" customFormat="1" ht="13.5">
      <c r="A17" s="175"/>
      <c r="B17" s="181" t="s">
        <v>33</v>
      </c>
      <c r="C17" s="154" t="s">
        <v>0</v>
      </c>
      <c r="D17" s="154">
        <v>0.37</v>
      </c>
      <c r="E17" s="235">
        <f>E15*D17</f>
        <v>0.0925</v>
      </c>
      <c r="F17" s="177"/>
      <c r="G17" s="179"/>
      <c r="H17" s="178"/>
      <c r="I17" s="179"/>
      <c r="J17" s="178"/>
      <c r="K17" s="179"/>
      <c r="L17" s="179">
        <f>G17+I17+K17</f>
        <v>0</v>
      </c>
      <c r="M17" s="27"/>
    </row>
    <row r="18" spans="1:13" s="29" customFormat="1" ht="13.5">
      <c r="A18" s="175"/>
      <c r="B18" s="181" t="s">
        <v>14</v>
      </c>
      <c r="C18" s="154"/>
      <c r="D18" s="154"/>
      <c r="E18" s="179"/>
      <c r="F18" s="177"/>
      <c r="G18" s="179"/>
      <c r="H18" s="178"/>
      <c r="I18" s="179"/>
      <c r="J18" s="178"/>
      <c r="K18" s="179"/>
      <c r="L18" s="179"/>
      <c r="M18" s="27"/>
    </row>
    <row r="19" spans="1:13" s="29" customFormat="1" ht="13.5">
      <c r="A19" s="175"/>
      <c r="B19" s="181" t="s">
        <v>72</v>
      </c>
      <c r="C19" s="154" t="s">
        <v>32</v>
      </c>
      <c r="D19" s="154">
        <v>1.02</v>
      </c>
      <c r="E19" s="179">
        <f>E15*D19</f>
        <v>0.255</v>
      </c>
      <c r="F19" s="177"/>
      <c r="G19" s="179"/>
      <c r="H19" s="178"/>
      <c r="I19" s="179"/>
      <c r="J19" s="178"/>
      <c r="K19" s="179"/>
      <c r="L19" s="179">
        <f>G19+I19+K19</f>
        <v>0</v>
      </c>
      <c r="M19" s="27"/>
    </row>
    <row r="20" spans="1:13" s="29" customFormat="1" ht="13.5">
      <c r="A20" s="175"/>
      <c r="B20" s="181" t="s">
        <v>113</v>
      </c>
      <c r="C20" s="154" t="s">
        <v>43</v>
      </c>
      <c r="D20" s="154">
        <v>1.61</v>
      </c>
      <c r="E20" s="179">
        <f>E15*D20</f>
        <v>0.4025</v>
      </c>
      <c r="F20" s="177"/>
      <c r="G20" s="179"/>
      <c r="H20" s="178"/>
      <c r="I20" s="179"/>
      <c r="J20" s="178"/>
      <c r="K20" s="179"/>
      <c r="L20" s="179">
        <f>G20+I20+K20</f>
        <v>0</v>
      </c>
      <c r="M20" s="27"/>
    </row>
    <row r="21" spans="1:13" s="29" customFormat="1" ht="13.5">
      <c r="A21" s="175"/>
      <c r="B21" s="181" t="s">
        <v>547</v>
      </c>
      <c r="C21" s="154" t="s">
        <v>32</v>
      </c>
      <c r="D21" s="154">
        <v>0.0172</v>
      </c>
      <c r="E21" s="179">
        <f>E15*D21</f>
        <v>0.0043</v>
      </c>
      <c r="F21" s="177"/>
      <c r="G21" s="179"/>
      <c r="H21" s="178"/>
      <c r="I21" s="179"/>
      <c r="J21" s="178"/>
      <c r="K21" s="179"/>
      <c r="L21" s="179">
        <f>G21+I21+K21</f>
        <v>0</v>
      </c>
      <c r="M21" s="27"/>
    </row>
    <row r="22" spans="1:13" s="29" customFormat="1" ht="13.5">
      <c r="A22" s="175"/>
      <c r="B22" s="181" t="s">
        <v>15</v>
      </c>
      <c r="C22" s="154" t="s">
        <v>0</v>
      </c>
      <c r="D22" s="154">
        <v>0.28</v>
      </c>
      <c r="E22" s="179">
        <f>E15*D22</f>
        <v>0.07</v>
      </c>
      <c r="F22" s="177"/>
      <c r="G22" s="179"/>
      <c r="H22" s="178"/>
      <c r="I22" s="179"/>
      <c r="J22" s="178"/>
      <c r="K22" s="179"/>
      <c r="L22" s="179">
        <f>G22+I22+K22</f>
        <v>0</v>
      </c>
      <c r="M22" s="27"/>
    </row>
    <row r="23" spans="1:13" s="19" customFormat="1" ht="15" customHeight="1">
      <c r="A23" s="154">
        <v>4</v>
      </c>
      <c r="B23" s="247" t="s">
        <v>115</v>
      </c>
      <c r="C23" s="216" t="s">
        <v>17</v>
      </c>
      <c r="D23" s="216"/>
      <c r="E23" s="216">
        <v>2</v>
      </c>
      <c r="F23" s="177"/>
      <c r="G23" s="179"/>
      <c r="H23" s="178"/>
      <c r="I23" s="179"/>
      <c r="J23" s="178"/>
      <c r="K23" s="179"/>
      <c r="L23" s="179"/>
      <c r="M23" s="18"/>
    </row>
    <row r="24" spans="1:13" s="19" customFormat="1" ht="15" customHeight="1">
      <c r="A24" s="154"/>
      <c r="B24" s="181" t="s">
        <v>12</v>
      </c>
      <c r="C24" s="249" t="s">
        <v>13</v>
      </c>
      <c r="D24" s="249">
        <v>2.52</v>
      </c>
      <c r="E24" s="249">
        <f>E23*D24</f>
        <v>5.04</v>
      </c>
      <c r="F24" s="177"/>
      <c r="G24" s="179"/>
      <c r="H24" s="178"/>
      <c r="I24" s="179"/>
      <c r="J24" s="178"/>
      <c r="K24" s="179"/>
      <c r="L24" s="179">
        <f>G24+I24+K24</f>
        <v>0</v>
      </c>
      <c r="M24" s="18"/>
    </row>
    <row r="25" spans="1:13" s="79" customFormat="1" ht="18" customHeight="1">
      <c r="A25" s="175"/>
      <c r="B25" s="181" t="s">
        <v>116</v>
      </c>
      <c r="C25" s="154" t="s">
        <v>100</v>
      </c>
      <c r="D25" s="154">
        <v>1.2</v>
      </c>
      <c r="E25" s="178">
        <f>E23*D25</f>
        <v>2.4</v>
      </c>
      <c r="F25" s="177"/>
      <c r="G25" s="179"/>
      <c r="H25" s="178"/>
      <c r="I25" s="179"/>
      <c r="J25" s="178"/>
      <c r="K25" s="179"/>
      <c r="L25" s="179">
        <f>G25+I25+K25</f>
        <v>0</v>
      </c>
      <c r="M25" s="78"/>
    </row>
    <row r="26" spans="1:13" s="79" customFormat="1" ht="14.25" customHeight="1">
      <c r="A26" s="175"/>
      <c r="B26" s="181" t="s">
        <v>117</v>
      </c>
      <c r="C26" s="154" t="s">
        <v>100</v>
      </c>
      <c r="D26" s="154">
        <v>1.25</v>
      </c>
      <c r="E26" s="178">
        <f>E23*D26</f>
        <v>2.5</v>
      </c>
      <c r="F26" s="177"/>
      <c r="G26" s="179"/>
      <c r="H26" s="178"/>
      <c r="I26" s="179"/>
      <c r="J26" s="178"/>
      <c r="K26" s="179"/>
      <c r="L26" s="179">
        <f>G26+I26+K26</f>
        <v>0</v>
      </c>
      <c r="M26" s="78"/>
    </row>
    <row r="27" spans="1:13" s="79" customFormat="1" ht="13.5">
      <c r="A27" s="175"/>
      <c r="B27" s="181" t="s">
        <v>14</v>
      </c>
      <c r="C27" s="154"/>
      <c r="D27" s="154"/>
      <c r="E27" s="178"/>
      <c r="F27" s="177"/>
      <c r="G27" s="179"/>
      <c r="H27" s="178"/>
      <c r="I27" s="179"/>
      <c r="J27" s="178"/>
      <c r="K27" s="179"/>
      <c r="L27" s="179"/>
      <c r="M27" s="78"/>
    </row>
    <row r="28" spans="1:13" s="79" customFormat="1" ht="15" customHeight="1">
      <c r="A28" s="175"/>
      <c r="B28" s="181" t="s">
        <v>136</v>
      </c>
      <c r="C28" s="154" t="s">
        <v>17</v>
      </c>
      <c r="D28" s="154">
        <v>1</v>
      </c>
      <c r="E28" s="178">
        <f>E23*D28</f>
        <v>2</v>
      </c>
      <c r="F28" s="177"/>
      <c r="G28" s="179"/>
      <c r="H28" s="178"/>
      <c r="I28" s="179"/>
      <c r="J28" s="178"/>
      <c r="K28" s="179"/>
      <c r="L28" s="179">
        <f>G28+I28+K28</f>
        <v>0</v>
      </c>
      <c r="M28" s="78"/>
    </row>
    <row r="29" spans="1:13" ht="15" customHeight="1">
      <c r="A29" s="154"/>
      <c r="B29" s="181" t="s">
        <v>89</v>
      </c>
      <c r="C29" s="154"/>
      <c r="D29" s="154"/>
      <c r="E29" s="179"/>
      <c r="F29" s="189"/>
      <c r="G29" s="189"/>
      <c r="H29" s="177"/>
      <c r="I29" s="189"/>
      <c r="J29" s="189"/>
      <c r="K29" s="189"/>
      <c r="L29" s="189">
        <f>SUM(L10:L28)</f>
        <v>0</v>
      </c>
      <c r="M29" s="72"/>
    </row>
    <row r="30" spans="1:12" ht="15" customHeight="1">
      <c r="A30" s="154"/>
      <c r="B30" s="180" t="s">
        <v>614</v>
      </c>
      <c r="C30" s="177"/>
      <c r="D30" s="196"/>
      <c r="E30" s="177"/>
      <c r="F30" s="189"/>
      <c r="G30" s="189"/>
      <c r="H30" s="189"/>
      <c r="I30" s="189"/>
      <c r="J30" s="189"/>
      <c r="K30" s="189"/>
      <c r="L30" s="189">
        <f>L29*D30</f>
        <v>0</v>
      </c>
    </row>
    <row r="31" spans="1:12" ht="13.5">
      <c r="A31" s="154"/>
      <c r="B31" s="180" t="s">
        <v>89</v>
      </c>
      <c r="C31" s="177"/>
      <c r="D31" s="253"/>
      <c r="E31" s="253"/>
      <c r="F31" s="253"/>
      <c r="G31" s="239"/>
      <c r="H31" s="239"/>
      <c r="I31" s="239"/>
      <c r="J31" s="239"/>
      <c r="K31" s="239"/>
      <c r="L31" s="239">
        <f>L29+L30</f>
        <v>0</v>
      </c>
    </row>
    <row r="32" spans="1:13" ht="15" customHeight="1">
      <c r="A32" s="154"/>
      <c r="B32" s="181" t="s">
        <v>594</v>
      </c>
      <c r="C32" s="154"/>
      <c r="D32" s="254"/>
      <c r="E32" s="253"/>
      <c r="F32" s="253"/>
      <c r="G32" s="239"/>
      <c r="H32" s="239"/>
      <c r="I32" s="239"/>
      <c r="J32" s="239"/>
      <c r="K32" s="239"/>
      <c r="L32" s="239">
        <f>L31*D32</f>
        <v>0</v>
      </c>
      <c r="M32" s="27"/>
    </row>
    <row r="33" spans="1:13" ht="15" customHeight="1">
      <c r="A33" s="154"/>
      <c r="B33" s="181" t="s">
        <v>89</v>
      </c>
      <c r="C33" s="154"/>
      <c r="D33" s="253"/>
      <c r="E33" s="253"/>
      <c r="F33" s="253"/>
      <c r="G33" s="239"/>
      <c r="H33" s="239"/>
      <c r="I33" s="239"/>
      <c r="J33" s="239"/>
      <c r="K33" s="239"/>
      <c r="L33" s="239">
        <f>L31+L32</f>
        <v>0</v>
      </c>
      <c r="M33" s="27"/>
    </row>
    <row r="34" spans="1:13" ht="19.5" customHeight="1">
      <c r="A34" s="154"/>
      <c r="B34" s="176" t="s">
        <v>143</v>
      </c>
      <c r="C34" s="177"/>
      <c r="D34" s="177"/>
      <c r="E34" s="178"/>
      <c r="F34" s="178"/>
      <c r="G34" s="179"/>
      <c r="H34" s="177"/>
      <c r="I34" s="179"/>
      <c r="J34" s="178"/>
      <c r="K34" s="179"/>
      <c r="L34" s="189"/>
      <c r="M34" s="27"/>
    </row>
    <row r="35" spans="1:13" ht="28.5" customHeight="1">
      <c r="A35" s="154">
        <v>5</v>
      </c>
      <c r="B35" s="180" t="s">
        <v>90</v>
      </c>
      <c r="C35" s="154" t="s">
        <v>137</v>
      </c>
      <c r="D35" s="177"/>
      <c r="E35" s="178">
        <v>30</v>
      </c>
      <c r="F35" s="178"/>
      <c r="G35" s="179"/>
      <c r="H35" s="177"/>
      <c r="I35" s="179"/>
      <c r="J35" s="178"/>
      <c r="K35" s="179"/>
      <c r="L35" s="189"/>
      <c r="M35" s="27"/>
    </row>
    <row r="36" spans="1:13" ht="14.25" customHeight="1">
      <c r="A36" s="154"/>
      <c r="B36" s="181" t="s">
        <v>51</v>
      </c>
      <c r="C36" s="154" t="s">
        <v>13</v>
      </c>
      <c r="D36" s="154">
        <v>0.05</v>
      </c>
      <c r="E36" s="235">
        <f>E35*D36</f>
        <v>1.5</v>
      </c>
      <c r="F36" s="178"/>
      <c r="G36" s="179"/>
      <c r="H36" s="178"/>
      <c r="I36" s="179"/>
      <c r="J36" s="178"/>
      <c r="K36" s="179"/>
      <c r="L36" s="179">
        <f>I36+G36+K36</f>
        <v>0</v>
      </c>
      <c r="M36" s="27"/>
    </row>
    <row r="37" spans="1:13" s="28" customFormat="1" ht="13.5">
      <c r="A37" s="154"/>
      <c r="B37" s="181" t="s">
        <v>37</v>
      </c>
      <c r="C37" s="154" t="s">
        <v>0</v>
      </c>
      <c r="D37" s="177">
        <v>0.0696</v>
      </c>
      <c r="E37" s="235">
        <f>E35*D37</f>
        <v>2.088</v>
      </c>
      <c r="F37" s="178"/>
      <c r="G37" s="179"/>
      <c r="H37" s="177"/>
      <c r="I37" s="179"/>
      <c r="J37" s="178"/>
      <c r="K37" s="179"/>
      <c r="L37" s="179">
        <f>G37+I37+K37</f>
        <v>0</v>
      </c>
      <c r="M37" s="27"/>
    </row>
    <row r="38" spans="1:13" s="29" customFormat="1" ht="13.5">
      <c r="A38" s="154"/>
      <c r="B38" s="181" t="s">
        <v>138</v>
      </c>
      <c r="C38" s="154"/>
      <c r="D38" s="154"/>
      <c r="E38" s="235"/>
      <c r="F38" s="178"/>
      <c r="G38" s="179"/>
      <c r="H38" s="177"/>
      <c r="I38" s="179"/>
      <c r="J38" s="178"/>
      <c r="K38" s="179"/>
      <c r="L38" s="179"/>
      <c r="M38" s="27"/>
    </row>
    <row r="39" spans="1:13" s="29" customFormat="1" ht="13.5">
      <c r="A39" s="154"/>
      <c r="B39" s="181" t="s">
        <v>91</v>
      </c>
      <c r="C39" s="154" t="s">
        <v>32</v>
      </c>
      <c r="D39" s="154">
        <v>0.05</v>
      </c>
      <c r="E39" s="235">
        <f>E35*D39</f>
        <v>1.5</v>
      </c>
      <c r="F39" s="177"/>
      <c r="G39" s="179"/>
      <c r="H39" s="177"/>
      <c r="I39" s="179"/>
      <c r="J39" s="178"/>
      <c r="K39" s="179"/>
      <c r="L39" s="179">
        <f>G39+I39+K39</f>
        <v>0</v>
      </c>
      <c r="M39" s="27"/>
    </row>
    <row r="40" spans="1:13" s="29" customFormat="1" ht="13.5">
      <c r="A40" s="154"/>
      <c r="B40" s="181" t="s">
        <v>15</v>
      </c>
      <c r="C40" s="154" t="s">
        <v>0</v>
      </c>
      <c r="D40" s="154">
        <v>0.0005</v>
      </c>
      <c r="E40" s="235">
        <f>E35*D40</f>
        <v>0.015</v>
      </c>
      <c r="F40" s="178"/>
      <c r="G40" s="179"/>
      <c r="H40" s="177"/>
      <c r="I40" s="179"/>
      <c r="J40" s="178"/>
      <c r="K40" s="179"/>
      <c r="L40" s="179">
        <f>G40+I40+K40</f>
        <v>0</v>
      </c>
      <c r="M40" s="27"/>
    </row>
    <row r="41" spans="1:14" ht="15.75" customHeight="1">
      <c r="A41" s="154">
        <v>6</v>
      </c>
      <c r="B41" s="180" t="s">
        <v>92</v>
      </c>
      <c r="C41" s="154" t="s">
        <v>58</v>
      </c>
      <c r="D41" s="177"/>
      <c r="E41" s="178">
        <v>30</v>
      </c>
      <c r="F41" s="178"/>
      <c r="G41" s="179"/>
      <c r="H41" s="177"/>
      <c r="I41" s="179"/>
      <c r="J41" s="178"/>
      <c r="K41" s="179"/>
      <c r="L41" s="179"/>
      <c r="M41" s="83"/>
      <c r="N41" s="64"/>
    </row>
    <row r="42" spans="1:14" ht="14.25" customHeight="1">
      <c r="A42" s="154"/>
      <c r="B42" s="181" t="s">
        <v>12</v>
      </c>
      <c r="C42" s="154" t="s">
        <v>13</v>
      </c>
      <c r="D42" s="154">
        <v>0.1</v>
      </c>
      <c r="E42" s="235">
        <f>E41*D42</f>
        <v>3</v>
      </c>
      <c r="F42" s="178"/>
      <c r="G42" s="179"/>
      <c r="H42" s="178"/>
      <c r="I42" s="179"/>
      <c r="J42" s="178"/>
      <c r="K42" s="179"/>
      <c r="L42" s="179">
        <f>I42+G42+K42</f>
        <v>0</v>
      </c>
      <c r="M42" s="66"/>
      <c r="N42" s="64"/>
    </row>
    <row r="43" spans="1:14" s="28" customFormat="1" ht="13.5">
      <c r="A43" s="154"/>
      <c r="B43" s="181" t="s">
        <v>33</v>
      </c>
      <c r="C43" s="154" t="s">
        <v>0</v>
      </c>
      <c r="D43" s="177">
        <v>0.0223</v>
      </c>
      <c r="E43" s="235">
        <f>E41*D43</f>
        <v>0.669</v>
      </c>
      <c r="F43" s="178"/>
      <c r="G43" s="179"/>
      <c r="H43" s="177"/>
      <c r="I43" s="179"/>
      <c r="J43" s="178"/>
      <c r="K43" s="179"/>
      <c r="L43" s="179">
        <f>G43+I43+K43</f>
        <v>0</v>
      </c>
      <c r="M43" s="66"/>
      <c r="N43" s="44"/>
    </row>
    <row r="44" spans="1:13" s="29" customFormat="1" ht="13.5">
      <c r="A44" s="154"/>
      <c r="B44" s="181" t="s">
        <v>14</v>
      </c>
      <c r="C44" s="154"/>
      <c r="D44" s="154"/>
      <c r="E44" s="235"/>
      <c r="F44" s="178"/>
      <c r="G44" s="179"/>
      <c r="H44" s="177"/>
      <c r="I44" s="179"/>
      <c r="J44" s="178"/>
      <c r="K44" s="179"/>
      <c r="L44" s="179"/>
      <c r="M44" s="27"/>
    </row>
    <row r="45" spans="1:13" s="29" customFormat="1" ht="13.5">
      <c r="A45" s="154"/>
      <c r="B45" s="181" t="s">
        <v>15</v>
      </c>
      <c r="C45" s="154" t="s">
        <v>0</v>
      </c>
      <c r="D45" s="154">
        <v>0.0438</v>
      </c>
      <c r="E45" s="235">
        <f>E41*D45</f>
        <v>1.314</v>
      </c>
      <c r="F45" s="177"/>
      <c r="G45" s="179"/>
      <c r="H45" s="177"/>
      <c r="I45" s="179"/>
      <c r="J45" s="178"/>
      <c r="K45" s="179"/>
      <c r="L45" s="179">
        <f>G45+I45+K45</f>
        <v>0</v>
      </c>
      <c r="M45" s="27"/>
    </row>
    <row r="46" spans="1:13" s="29" customFormat="1" ht="30.75" customHeight="1">
      <c r="A46" s="154">
        <v>7</v>
      </c>
      <c r="B46" s="181" t="s">
        <v>139</v>
      </c>
      <c r="C46" s="154" t="s">
        <v>58</v>
      </c>
      <c r="D46" s="154"/>
      <c r="E46" s="177">
        <v>30</v>
      </c>
      <c r="F46" s="179"/>
      <c r="G46" s="179"/>
      <c r="H46" s="179"/>
      <c r="I46" s="179"/>
      <c r="J46" s="178"/>
      <c r="K46" s="179"/>
      <c r="L46" s="179">
        <f>G46+I46+K46</f>
        <v>0</v>
      </c>
      <c r="M46" s="27"/>
    </row>
    <row r="47" spans="1:12" s="96" customFormat="1" ht="17.25" customHeight="1">
      <c r="A47" s="177">
        <v>8</v>
      </c>
      <c r="B47" s="180" t="s">
        <v>237</v>
      </c>
      <c r="C47" s="177" t="s">
        <v>17</v>
      </c>
      <c r="D47" s="178"/>
      <c r="E47" s="177">
        <v>2</v>
      </c>
      <c r="F47" s="179"/>
      <c r="G47" s="178"/>
      <c r="H47" s="179"/>
      <c r="I47" s="178"/>
      <c r="J47" s="179"/>
      <c r="K47" s="179"/>
      <c r="L47" s="250"/>
    </row>
    <row r="48" spans="1:13" s="112" customFormat="1" ht="14.25" customHeight="1">
      <c r="A48" s="177"/>
      <c r="B48" s="251" t="s">
        <v>12</v>
      </c>
      <c r="C48" s="177" t="s">
        <v>13</v>
      </c>
      <c r="D48" s="177">
        <v>1</v>
      </c>
      <c r="E48" s="179">
        <f>E47*D48</f>
        <v>2</v>
      </c>
      <c r="F48" s="177"/>
      <c r="G48" s="179"/>
      <c r="H48" s="178"/>
      <c r="I48" s="179"/>
      <c r="J48" s="178"/>
      <c r="K48" s="179"/>
      <c r="L48" s="179">
        <f>G48+I48+K48</f>
        <v>0</v>
      </c>
      <c r="M48" s="97"/>
    </row>
    <row r="49" spans="1:13" s="112" customFormat="1" ht="13.5">
      <c r="A49" s="177"/>
      <c r="B49" s="251" t="s">
        <v>37</v>
      </c>
      <c r="C49" s="177" t="s">
        <v>0</v>
      </c>
      <c r="D49" s="177">
        <v>1.16</v>
      </c>
      <c r="E49" s="179">
        <f>E47*D49</f>
        <v>2.32</v>
      </c>
      <c r="F49" s="177"/>
      <c r="G49" s="179"/>
      <c r="H49" s="178"/>
      <c r="I49" s="179"/>
      <c r="J49" s="177"/>
      <c r="K49" s="179"/>
      <c r="L49" s="179">
        <f>G49+I49+K49</f>
        <v>0</v>
      </c>
      <c r="M49" s="97"/>
    </row>
    <row r="50" spans="1:13" s="90" customFormat="1" ht="13.5">
      <c r="A50" s="177"/>
      <c r="B50" s="251" t="s">
        <v>14</v>
      </c>
      <c r="C50" s="177"/>
      <c r="D50" s="177"/>
      <c r="E50" s="179"/>
      <c r="F50" s="177"/>
      <c r="G50" s="179"/>
      <c r="H50" s="178"/>
      <c r="I50" s="179"/>
      <c r="J50" s="178"/>
      <c r="K50" s="179"/>
      <c r="L50" s="179"/>
      <c r="M50" s="97"/>
    </row>
    <row r="51" spans="1:13" s="112" customFormat="1" ht="13.5">
      <c r="A51" s="177"/>
      <c r="B51" s="180" t="s">
        <v>216</v>
      </c>
      <c r="C51" s="177" t="s">
        <v>17</v>
      </c>
      <c r="D51" s="177">
        <v>1</v>
      </c>
      <c r="E51" s="179">
        <f>E47*D51</f>
        <v>2</v>
      </c>
      <c r="F51" s="177"/>
      <c r="G51" s="179"/>
      <c r="H51" s="178"/>
      <c r="I51" s="179"/>
      <c r="J51" s="178"/>
      <c r="K51" s="179"/>
      <c r="L51" s="179">
        <f>G51+I51+K51</f>
        <v>0</v>
      </c>
      <c r="M51" s="97"/>
    </row>
    <row r="52" spans="1:13" s="112" customFormat="1" ht="13.5">
      <c r="A52" s="177"/>
      <c r="B52" s="251" t="s">
        <v>15</v>
      </c>
      <c r="C52" s="177" t="s">
        <v>0</v>
      </c>
      <c r="D52" s="177">
        <v>0.05</v>
      </c>
      <c r="E52" s="179">
        <f>E47*D52</f>
        <v>0.1</v>
      </c>
      <c r="F52" s="177"/>
      <c r="G52" s="179"/>
      <c r="H52" s="178"/>
      <c r="I52" s="179"/>
      <c r="J52" s="178"/>
      <c r="K52" s="179"/>
      <c r="L52" s="179">
        <f>G52+I52+K52</f>
        <v>0</v>
      </c>
      <c r="M52" s="97"/>
    </row>
    <row r="53" spans="1:13" ht="18.75" customHeight="1">
      <c r="A53" s="154">
        <v>9</v>
      </c>
      <c r="B53" s="248" t="s">
        <v>220</v>
      </c>
      <c r="C53" s="249" t="s">
        <v>17</v>
      </c>
      <c r="D53" s="249"/>
      <c r="E53" s="252">
        <v>2</v>
      </c>
      <c r="F53" s="177"/>
      <c r="G53" s="179"/>
      <c r="H53" s="178"/>
      <c r="I53" s="179"/>
      <c r="J53" s="178"/>
      <c r="K53" s="179"/>
      <c r="L53" s="179"/>
      <c r="M53" s="121"/>
    </row>
    <row r="54" spans="1:13" ht="15" customHeight="1">
      <c r="A54" s="154"/>
      <c r="B54" s="181" t="s">
        <v>12</v>
      </c>
      <c r="C54" s="154" t="s">
        <v>13</v>
      </c>
      <c r="D54" s="154">
        <v>3</v>
      </c>
      <c r="E54" s="235">
        <f>E53*D54</f>
        <v>6</v>
      </c>
      <c r="F54" s="178"/>
      <c r="G54" s="179"/>
      <c r="H54" s="178"/>
      <c r="I54" s="179"/>
      <c r="J54" s="178"/>
      <c r="K54" s="179"/>
      <c r="L54" s="179">
        <f>G54+I54+K54</f>
        <v>0</v>
      </c>
      <c r="M54" s="121"/>
    </row>
    <row r="55" spans="1:13" s="28" customFormat="1" ht="13.5">
      <c r="A55" s="154"/>
      <c r="B55" s="181" t="s">
        <v>37</v>
      </c>
      <c r="C55" s="154" t="s">
        <v>0</v>
      </c>
      <c r="D55" s="177">
        <v>3.33</v>
      </c>
      <c r="E55" s="235">
        <f>E53*D55</f>
        <v>6.66</v>
      </c>
      <c r="F55" s="178"/>
      <c r="G55" s="179"/>
      <c r="H55" s="177"/>
      <c r="I55" s="179"/>
      <c r="J55" s="177"/>
      <c r="K55" s="179"/>
      <c r="L55" s="179">
        <f>G55+I55+K55</f>
        <v>0</v>
      </c>
      <c r="M55" s="121"/>
    </row>
    <row r="56" spans="1:13" s="123" customFormat="1" ht="13.5">
      <c r="A56" s="154"/>
      <c r="B56" s="181" t="s">
        <v>14</v>
      </c>
      <c r="C56" s="154"/>
      <c r="D56" s="154"/>
      <c r="E56" s="235"/>
      <c r="F56" s="178"/>
      <c r="G56" s="179"/>
      <c r="H56" s="177"/>
      <c r="I56" s="179"/>
      <c r="J56" s="178"/>
      <c r="K56" s="179"/>
      <c r="L56" s="179"/>
      <c r="M56" s="121"/>
    </row>
    <row r="57" spans="1:13" s="123" customFormat="1" ht="13.5">
      <c r="A57" s="154"/>
      <c r="B57" s="248" t="s">
        <v>220</v>
      </c>
      <c r="C57" s="249" t="s">
        <v>17</v>
      </c>
      <c r="D57" s="249">
        <v>1</v>
      </c>
      <c r="E57" s="249">
        <f>E53*D57</f>
        <v>2</v>
      </c>
      <c r="F57" s="243"/>
      <c r="G57" s="179"/>
      <c r="H57" s="177"/>
      <c r="I57" s="179"/>
      <c r="J57" s="178"/>
      <c r="K57" s="179"/>
      <c r="L57" s="179">
        <f>G57+I57+K57</f>
        <v>0</v>
      </c>
      <c r="M57" s="121"/>
    </row>
    <row r="58" spans="1:13" s="123" customFormat="1" ht="13.5">
      <c r="A58" s="154"/>
      <c r="B58" s="181" t="s">
        <v>15</v>
      </c>
      <c r="C58" s="154" t="s">
        <v>0</v>
      </c>
      <c r="D58" s="154">
        <v>0.48</v>
      </c>
      <c r="E58" s="235">
        <f>E53*D58</f>
        <v>0.96</v>
      </c>
      <c r="F58" s="177"/>
      <c r="G58" s="179"/>
      <c r="H58" s="177"/>
      <c r="I58" s="179"/>
      <c r="J58" s="178"/>
      <c r="K58" s="179"/>
      <c r="L58" s="179">
        <f>G58+I58+K58</f>
        <v>0</v>
      </c>
      <c r="M58" s="121"/>
    </row>
    <row r="59" spans="1:13" ht="18" customHeight="1">
      <c r="A59" s="154">
        <v>10</v>
      </c>
      <c r="B59" s="181" t="s">
        <v>217</v>
      </c>
      <c r="C59" s="177" t="s">
        <v>17</v>
      </c>
      <c r="D59" s="177"/>
      <c r="E59" s="178">
        <v>2</v>
      </c>
      <c r="F59" s="178"/>
      <c r="G59" s="179"/>
      <c r="H59" s="177"/>
      <c r="I59" s="179"/>
      <c r="J59" s="178"/>
      <c r="K59" s="179"/>
      <c r="L59" s="179"/>
      <c r="M59" s="78"/>
    </row>
    <row r="60" spans="1:13" ht="15" customHeight="1">
      <c r="A60" s="154"/>
      <c r="B60" s="181" t="s">
        <v>51</v>
      </c>
      <c r="C60" s="154" t="s">
        <v>13</v>
      </c>
      <c r="D60" s="154">
        <v>1</v>
      </c>
      <c r="E60" s="179">
        <f>E59*D60</f>
        <v>2</v>
      </c>
      <c r="F60" s="178"/>
      <c r="G60" s="179"/>
      <c r="H60" s="178"/>
      <c r="I60" s="179"/>
      <c r="J60" s="178"/>
      <c r="K60" s="179"/>
      <c r="L60" s="179">
        <f>G60+I60+K60</f>
        <v>0</v>
      </c>
      <c r="M60" s="78"/>
    </row>
    <row r="61" spans="1:13" s="79" customFormat="1" ht="15" customHeight="1">
      <c r="A61" s="154"/>
      <c r="B61" s="181" t="s">
        <v>14</v>
      </c>
      <c r="C61" s="154"/>
      <c r="D61" s="154"/>
      <c r="E61" s="179"/>
      <c r="F61" s="178"/>
      <c r="G61" s="179"/>
      <c r="H61" s="177"/>
      <c r="I61" s="179"/>
      <c r="J61" s="178"/>
      <c r="K61" s="179"/>
      <c r="L61" s="179"/>
      <c r="M61" s="78"/>
    </row>
    <row r="62" spans="1:13" s="79" customFormat="1" ht="16.5" customHeight="1">
      <c r="A62" s="154"/>
      <c r="B62" s="181" t="s">
        <v>140</v>
      </c>
      <c r="C62" s="154" t="s">
        <v>17</v>
      </c>
      <c r="D62" s="154">
        <v>1</v>
      </c>
      <c r="E62" s="179">
        <f>E59*D62</f>
        <v>2</v>
      </c>
      <c r="F62" s="243"/>
      <c r="G62" s="179"/>
      <c r="H62" s="177"/>
      <c r="I62" s="179"/>
      <c r="J62" s="178"/>
      <c r="K62" s="179"/>
      <c r="L62" s="179">
        <f>G62+I62+K62</f>
        <v>0</v>
      </c>
      <c r="M62" s="78"/>
    </row>
    <row r="63" spans="1:13" s="79" customFormat="1" ht="18.75" customHeight="1">
      <c r="A63" s="154"/>
      <c r="B63" s="181" t="s">
        <v>15</v>
      </c>
      <c r="C63" s="154" t="s">
        <v>0</v>
      </c>
      <c r="D63" s="154">
        <v>0.15</v>
      </c>
      <c r="E63" s="179">
        <f>E59*D63</f>
        <v>0.3</v>
      </c>
      <c r="F63" s="177"/>
      <c r="G63" s="179"/>
      <c r="H63" s="177"/>
      <c r="I63" s="179"/>
      <c r="J63" s="178"/>
      <c r="K63" s="179"/>
      <c r="L63" s="179">
        <f>G63+I63+K63</f>
        <v>0</v>
      </c>
      <c r="M63" s="78"/>
    </row>
    <row r="64" spans="1:13" ht="15" customHeight="1">
      <c r="A64" s="154"/>
      <c r="B64" s="181" t="s">
        <v>24</v>
      </c>
      <c r="C64" s="154"/>
      <c r="D64" s="154"/>
      <c r="E64" s="179"/>
      <c r="F64" s="189"/>
      <c r="G64" s="189">
        <f>SUM(G35:G63)</f>
        <v>0</v>
      </c>
      <c r="H64" s="177"/>
      <c r="I64" s="189">
        <f>SUM(I35:I63)</f>
        <v>0</v>
      </c>
      <c r="J64" s="189"/>
      <c r="K64" s="189">
        <f>SUM(K35:K63)</f>
        <v>0</v>
      </c>
      <c r="L64" s="189">
        <f>SUM(L35:L63)</f>
        <v>0</v>
      </c>
      <c r="M64" s="32"/>
    </row>
    <row r="65" spans="1:13" ht="15" customHeight="1">
      <c r="A65" s="154"/>
      <c r="B65" s="181" t="s">
        <v>609</v>
      </c>
      <c r="C65" s="154"/>
      <c r="D65" s="255"/>
      <c r="E65" s="179"/>
      <c r="F65" s="189"/>
      <c r="G65" s="189"/>
      <c r="H65" s="177"/>
      <c r="I65" s="189">
        <f>I64*D65</f>
        <v>0</v>
      </c>
      <c r="J65" s="189"/>
      <c r="K65" s="189"/>
      <c r="L65" s="189">
        <f>I65</f>
        <v>0</v>
      </c>
      <c r="M65" s="27"/>
    </row>
    <row r="66" spans="1:13" ht="15" customHeight="1">
      <c r="A66" s="154"/>
      <c r="B66" s="181" t="s">
        <v>24</v>
      </c>
      <c r="C66" s="154"/>
      <c r="D66" s="154"/>
      <c r="E66" s="179"/>
      <c r="F66" s="189"/>
      <c r="G66" s="189">
        <f>G64+G65</f>
        <v>0</v>
      </c>
      <c r="H66" s="189"/>
      <c r="I66" s="189">
        <f>I64+I65</f>
        <v>0</v>
      </c>
      <c r="J66" s="189"/>
      <c r="K66" s="189">
        <f>K64+K65</f>
        <v>0</v>
      </c>
      <c r="L66" s="189">
        <f>L64+L65</f>
        <v>0</v>
      </c>
      <c r="M66" s="32"/>
    </row>
    <row r="67" spans="1:12" ht="13.5">
      <c r="A67" s="154"/>
      <c r="B67" s="181" t="s">
        <v>598</v>
      </c>
      <c r="C67" s="177"/>
      <c r="D67" s="196"/>
      <c r="E67" s="177"/>
      <c r="F67" s="189"/>
      <c r="G67" s="189">
        <f>G66*D67</f>
        <v>0</v>
      </c>
      <c r="H67" s="189"/>
      <c r="I67" s="189">
        <f>I66*D67</f>
        <v>0</v>
      </c>
      <c r="J67" s="189"/>
      <c r="K67" s="189">
        <f>K66*D67</f>
        <v>0</v>
      </c>
      <c r="L67" s="189">
        <f>L66*D67</f>
        <v>0</v>
      </c>
    </row>
    <row r="68" spans="1:13" ht="15" customHeight="1">
      <c r="A68" s="154"/>
      <c r="B68" s="181" t="s">
        <v>24</v>
      </c>
      <c r="C68" s="154"/>
      <c r="D68" s="154"/>
      <c r="E68" s="179"/>
      <c r="F68" s="189"/>
      <c r="G68" s="189">
        <f>G66+G67</f>
        <v>0</v>
      </c>
      <c r="H68" s="189"/>
      <c r="I68" s="189">
        <f>I66+I67</f>
        <v>0</v>
      </c>
      <c r="J68" s="189"/>
      <c r="K68" s="189">
        <f>K66+K67</f>
        <v>0</v>
      </c>
      <c r="L68" s="189">
        <f>L66+L67</f>
        <v>0</v>
      </c>
      <c r="M68" s="32"/>
    </row>
    <row r="69" spans="1:12" ht="14.25">
      <c r="A69" s="154"/>
      <c r="B69" s="180" t="s">
        <v>93</v>
      </c>
      <c r="C69" s="177"/>
      <c r="D69" s="192"/>
      <c r="E69" s="177"/>
      <c r="F69" s="189"/>
      <c r="G69" s="189">
        <f>G68+G33</f>
        <v>0</v>
      </c>
      <c r="H69" s="189"/>
      <c r="I69" s="189">
        <f>I68+I33</f>
        <v>0</v>
      </c>
      <c r="J69" s="189"/>
      <c r="K69" s="189">
        <f>K68+K33</f>
        <v>0</v>
      </c>
      <c r="L69" s="193">
        <f>L68+L33</f>
        <v>0</v>
      </c>
    </row>
    <row r="70" spans="1:12" ht="15.75" customHeight="1">
      <c r="A70" s="154"/>
      <c r="B70" s="180" t="s">
        <v>574</v>
      </c>
      <c r="C70" s="177"/>
      <c r="D70" s="192"/>
      <c r="E70" s="177"/>
      <c r="F70" s="189"/>
      <c r="G70" s="189"/>
      <c r="H70" s="189"/>
      <c r="I70" s="189"/>
      <c r="J70" s="189"/>
      <c r="K70" s="189"/>
      <c r="L70" s="193">
        <f>L33</f>
        <v>0</v>
      </c>
    </row>
    <row r="71" spans="1:12" ht="21.75" customHeight="1">
      <c r="A71" s="154"/>
      <c r="B71" s="180" t="s">
        <v>54</v>
      </c>
      <c r="C71" s="177"/>
      <c r="D71" s="192"/>
      <c r="E71" s="177"/>
      <c r="F71" s="189"/>
      <c r="G71" s="189"/>
      <c r="H71" s="189"/>
      <c r="I71" s="189"/>
      <c r="J71" s="189"/>
      <c r="K71" s="189"/>
      <c r="L71" s="193">
        <f>L68</f>
        <v>0</v>
      </c>
    </row>
    <row r="72" spans="1:12" ht="21.75" customHeight="1">
      <c r="A72" s="25"/>
      <c r="B72" s="4"/>
      <c r="C72" s="35"/>
      <c r="D72" s="56"/>
      <c r="E72" s="35"/>
      <c r="F72" s="36"/>
      <c r="G72" s="36"/>
      <c r="H72" s="36"/>
      <c r="I72" s="36"/>
      <c r="J72" s="36"/>
      <c r="K72" s="36"/>
      <c r="L72" s="36"/>
    </row>
    <row r="73" spans="1:12" ht="21.75" customHeight="1">
      <c r="A73" s="25"/>
      <c r="B73" s="4"/>
      <c r="C73" s="35"/>
      <c r="D73" s="56"/>
      <c r="E73" s="35"/>
      <c r="F73" s="36"/>
      <c r="G73" s="36"/>
      <c r="H73" s="36"/>
      <c r="I73" s="36"/>
      <c r="J73" s="36"/>
      <c r="K73" s="36"/>
      <c r="L73" s="36"/>
    </row>
    <row r="74" spans="1:12" ht="21.75" customHeight="1">
      <c r="A74" s="25"/>
      <c r="B74" s="336" t="s">
        <v>615</v>
      </c>
      <c r="C74" s="336"/>
      <c r="D74" s="336"/>
      <c r="E74" s="35"/>
      <c r="F74" s="36"/>
      <c r="G74" s="36"/>
      <c r="H74" s="36"/>
      <c r="I74" s="36"/>
      <c r="J74" s="36"/>
      <c r="K74" s="36"/>
      <c r="L74" s="36"/>
    </row>
    <row r="75" spans="2:12" ht="13.5">
      <c r="B75" s="334"/>
      <c r="C75" s="335"/>
      <c r="D75" s="385"/>
      <c r="E75" s="385"/>
      <c r="F75" s="385"/>
      <c r="G75" s="385"/>
      <c r="H75" s="385"/>
      <c r="I75" s="386"/>
      <c r="J75" s="111"/>
      <c r="K75" s="111"/>
      <c r="L75" s="111"/>
    </row>
    <row r="77" spans="2:12" ht="97.5" customHeight="1">
      <c r="B77" s="387" t="s">
        <v>616</v>
      </c>
      <c r="C77" s="388"/>
      <c r="D77" s="388"/>
      <c r="E77" s="388"/>
      <c r="F77" s="388"/>
      <c r="G77" s="388"/>
      <c r="H77" s="388"/>
      <c r="I77" s="388"/>
      <c r="J77" s="388"/>
      <c r="K77" s="388"/>
      <c r="L77" s="388"/>
    </row>
  </sheetData>
  <sheetProtection/>
  <mergeCells count="15">
    <mergeCell ref="A1:L1"/>
    <mergeCell ref="L7:L8"/>
    <mergeCell ref="A3:L3"/>
    <mergeCell ref="A5:L5"/>
    <mergeCell ref="B6:L6"/>
    <mergeCell ref="A7:A8"/>
    <mergeCell ref="D75:I75"/>
    <mergeCell ref="B77:L77"/>
    <mergeCell ref="B7:B8"/>
    <mergeCell ref="C7:C8"/>
    <mergeCell ref="D7:E7"/>
    <mergeCell ref="F7:G7"/>
    <mergeCell ref="H7:I7"/>
    <mergeCell ref="B74:D74"/>
    <mergeCell ref="J7:K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91">
      <selection activeCell="A1" sqref="A1:L134"/>
    </sheetView>
  </sheetViews>
  <sheetFormatPr defaultColWidth="9.00390625" defaultRowHeight="12.75"/>
  <cols>
    <col min="1" max="1" width="3.625" style="59" customWidth="1"/>
    <col min="2" max="2" width="38.625" style="59" customWidth="1"/>
    <col min="3" max="3" width="7.25390625" style="59" customWidth="1"/>
    <col min="4" max="4" width="7.75390625" style="59" customWidth="1"/>
    <col min="5" max="5" width="8.875" style="59" customWidth="1"/>
    <col min="6" max="6" width="5.875" style="59" customWidth="1"/>
    <col min="7" max="7" width="9.375" style="59" bestFit="1" customWidth="1"/>
    <col min="8" max="8" width="6.25390625" style="59" customWidth="1"/>
    <col min="9" max="9" width="9.125" style="59" customWidth="1"/>
    <col min="10" max="10" width="7.125" style="59" customWidth="1"/>
    <col min="11" max="11" width="9.625" style="59" customWidth="1"/>
    <col min="12" max="12" width="9.75390625" style="59" customWidth="1"/>
    <col min="13" max="13" width="11.75390625" style="59" customWidth="1"/>
    <col min="14" max="14" width="10.625" style="59" bestFit="1" customWidth="1"/>
    <col min="15" max="16384" width="9.125" style="59" customWidth="1"/>
  </cols>
  <sheetData>
    <row r="1" spans="1:12" s="58" customFormat="1" ht="16.5" customHeight="1">
      <c r="A1" s="361" t="s">
        <v>258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spans="1:12" s="58" customFormat="1" ht="16.5" customHeight="1">
      <c r="A2" s="341" t="s">
        <v>619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2" s="58" customFormat="1" ht="16.5" customHeight="1">
      <c r="A3" s="2"/>
      <c r="B3" s="2"/>
      <c r="C3" s="341" t="s">
        <v>308</v>
      </c>
      <c r="D3" s="341"/>
      <c r="E3" s="341"/>
      <c r="F3" s="341"/>
      <c r="G3" s="341"/>
      <c r="H3" s="3"/>
      <c r="I3" s="2"/>
      <c r="J3" s="2"/>
      <c r="K3" s="2"/>
      <c r="L3" s="2"/>
    </row>
    <row r="4" spans="1:12" s="58" customFormat="1" ht="16.5" customHeight="1">
      <c r="A4" s="364" t="s">
        <v>294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1:12" ht="5.25" customHeight="1">
      <c r="A5" s="30"/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1"/>
    </row>
    <row r="6" spans="1:12" ht="42" customHeight="1">
      <c r="A6" s="367" t="s">
        <v>55</v>
      </c>
      <c r="B6" s="353" t="s">
        <v>56</v>
      </c>
      <c r="C6" s="353" t="s">
        <v>1</v>
      </c>
      <c r="D6" s="355" t="s">
        <v>2</v>
      </c>
      <c r="E6" s="356"/>
      <c r="F6" s="357" t="s">
        <v>3</v>
      </c>
      <c r="G6" s="358"/>
      <c r="H6" s="359" t="s">
        <v>4</v>
      </c>
      <c r="I6" s="360"/>
      <c r="J6" s="359" t="s">
        <v>5</v>
      </c>
      <c r="K6" s="360"/>
      <c r="L6" s="362" t="s">
        <v>6</v>
      </c>
    </row>
    <row r="7" spans="1:12" ht="54">
      <c r="A7" s="368"/>
      <c r="B7" s="354"/>
      <c r="C7" s="354"/>
      <c r="D7" s="45" t="s">
        <v>7</v>
      </c>
      <c r="E7" s="45" t="s">
        <v>8</v>
      </c>
      <c r="F7" s="48" t="s">
        <v>9</v>
      </c>
      <c r="G7" s="46" t="s">
        <v>6</v>
      </c>
      <c r="H7" s="47" t="s">
        <v>9</v>
      </c>
      <c r="I7" s="46" t="s">
        <v>6</v>
      </c>
      <c r="J7" s="47" t="s">
        <v>9</v>
      </c>
      <c r="K7" s="46" t="s">
        <v>6</v>
      </c>
      <c r="L7" s="363"/>
    </row>
    <row r="8" spans="1:12" s="53" customFormat="1" ht="15">
      <c r="A8" s="49" t="s">
        <v>10</v>
      </c>
      <c r="B8" s="49">
        <v>3</v>
      </c>
      <c r="C8" s="49">
        <v>4</v>
      </c>
      <c r="D8" s="49">
        <v>5</v>
      </c>
      <c r="E8" s="50">
        <v>6</v>
      </c>
      <c r="F8" s="51" t="s">
        <v>11</v>
      </c>
      <c r="G8" s="52">
        <v>8</v>
      </c>
      <c r="H8" s="50">
        <v>9</v>
      </c>
      <c r="I8" s="52">
        <v>10</v>
      </c>
      <c r="J8" s="50">
        <v>11</v>
      </c>
      <c r="K8" s="52">
        <v>12</v>
      </c>
      <c r="L8" s="52">
        <v>13</v>
      </c>
    </row>
    <row r="9" spans="1:13" ht="17.25" customHeight="1">
      <c r="A9" s="175"/>
      <c r="B9" s="176" t="s">
        <v>533</v>
      </c>
      <c r="C9" s="177"/>
      <c r="D9" s="177"/>
      <c r="E9" s="178"/>
      <c r="F9" s="177"/>
      <c r="G9" s="179"/>
      <c r="H9" s="178"/>
      <c r="I9" s="179"/>
      <c r="J9" s="178"/>
      <c r="K9" s="179"/>
      <c r="L9" s="179"/>
      <c r="M9" s="78"/>
    </row>
    <row r="10" spans="1:13" s="29" customFormat="1" ht="55.5" customHeight="1">
      <c r="A10" s="154">
        <v>1</v>
      </c>
      <c r="B10" s="180" t="s">
        <v>534</v>
      </c>
      <c r="C10" s="177" t="s">
        <v>43</v>
      </c>
      <c r="D10" s="177"/>
      <c r="E10" s="178">
        <v>1902</v>
      </c>
      <c r="F10" s="177"/>
      <c r="G10" s="179"/>
      <c r="H10" s="178"/>
      <c r="I10" s="179"/>
      <c r="J10" s="178"/>
      <c r="K10" s="179"/>
      <c r="L10" s="179"/>
      <c r="M10" s="78"/>
    </row>
    <row r="11" spans="1:13" s="29" customFormat="1" ht="14.25" customHeight="1">
      <c r="A11" s="154"/>
      <c r="B11" s="181" t="s">
        <v>12</v>
      </c>
      <c r="C11" s="154" t="s">
        <v>43</v>
      </c>
      <c r="D11" s="154">
        <v>1</v>
      </c>
      <c r="E11" s="179">
        <f>E10*D11</f>
        <v>1902</v>
      </c>
      <c r="F11" s="177"/>
      <c r="G11" s="179"/>
      <c r="H11" s="178"/>
      <c r="I11" s="179"/>
      <c r="J11" s="178"/>
      <c r="K11" s="179"/>
      <c r="L11" s="179">
        <f>G11+I11+K11</f>
        <v>0</v>
      </c>
      <c r="M11" s="78"/>
    </row>
    <row r="12" spans="1:13" s="29" customFormat="1" ht="27.75" customHeight="1">
      <c r="A12" s="154">
        <v>2</v>
      </c>
      <c r="B12" s="180" t="s">
        <v>549</v>
      </c>
      <c r="C12" s="177" t="s">
        <v>32</v>
      </c>
      <c r="D12" s="177"/>
      <c r="E12" s="178">
        <v>60</v>
      </c>
      <c r="F12" s="177"/>
      <c r="G12" s="179"/>
      <c r="H12" s="178"/>
      <c r="I12" s="179"/>
      <c r="J12" s="178"/>
      <c r="K12" s="179"/>
      <c r="L12" s="179"/>
      <c r="M12" s="78"/>
    </row>
    <row r="13" spans="1:13" s="29" customFormat="1" ht="14.25" customHeight="1">
      <c r="A13" s="154"/>
      <c r="B13" s="181" t="s">
        <v>12</v>
      </c>
      <c r="C13" s="154" t="s">
        <v>13</v>
      </c>
      <c r="D13" s="154">
        <v>0.00975</v>
      </c>
      <c r="E13" s="179">
        <f>E12*D13</f>
        <v>0.585</v>
      </c>
      <c r="F13" s="177"/>
      <c r="G13" s="179"/>
      <c r="H13" s="178"/>
      <c r="I13" s="179"/>
      <c r="J13" s="178"/>
      <c r="K13" s="179"/>
      <c r="L13" s="179">
        <f>G13+I13+K13</f>
        <v>0</v>
      </c>
      <c r="M13" s="78"/>
    </row>
    <row r="14" spans="1:13" s="29" customFormat="1" ht="27.75" customHeight="1">
      <c r="A14" s="154"/>
      <c r="B14" s="181" t="s">
        <v>309</v>
      </c>
      <c r="C14" s="154" t="s">
        <v>100</v>
      </c>
      <c r="D14" s="154">
        <v>0.0218</v>
      </c>
      <c r="E14" s="179">
        <f>E12*D14</f>
        <v>1.308</v>
      </c>
      <c r="F14" s="177"/>
      <c r="G14" s="179"/>
      <c r="H14" s="178"/>
      <c r="I14" s="179"/>
      <c r="J14" s="178"/>
      <c r="K14" s="179"/>
      <c r="L14" s="179">
        <f>G14+I14+K14</f>
        <v>0</v>
      </c>
      <c r="M14" s="78"/>
    </row>
    <row r="15" spans="1:13" s="29" customFormat="1" ht="30" customHeight="1">
      <c r="A15" s="154">
        <v>3</v>
      </c>
      <c r="B15" s="180" t="s">
        <v>548</v>
      </c>
      <c r="C15" s="177" t="s">
        <v>32</v>
      </c>
      <c r="D15" s="177"/>
      <c r="E15" s="178">
        <v>241</v>
      </c>
      <c r="F15" s="177"/>
      <c r="G15" s="179"/>
      <c r="H15" s="178"/>
      <c r="I15" s="179"/>
      <c r="J15" s="178"/>
      <c r="K15" s="179"/>
      <c r="L15" s="179"/>
      <c r="M15" s="78"/>
    </row>
    <row r="16" spans="1:13" s="29" customFormat="1" ht="14.25" customHeight="1">
      <c r="A16" s="154"/>
      <c r="B16" s="181" t="s">
        <v>12</v>
      </c>
      <c r="C16" s="154" t="s">
        <v>13</v>
      </c>
      <c r="D16" s="154">
        <v>0.0132</v>
      </c>
      <c r="E16" s="179">
        <f>E15*D16</f>
        <v>3.1812</v>
      </c>
      <c r="F16" s="177"/>
      <c r="G16" s="179"/>
      <c r="H16" s="178"/>
      <c r="I16" s="179"/>
      <c r="J16" s="178"/>
      <c r="K16" s="179"/>
      <c r="L16" s="179">
        <f>G16+I16+K16</f>
        <v>0</v>
      </c>
      <c r="M16" s="78"/>
    </row>
    <row r="17" spans="1:13" s="29" customFormat="1" ht="27.75" customHeight="1">
      <c r="A17" s="154"/>
      <c r="B17" s="181" t="s">
        <v>309</v>
      </c>
      <c r="C17" s="154" t="s">
        <v>100</v>
      </c>
      <c r="D17" s="154">
        <v>0.0297</v>
      </c>
      <c r="E17" s="179">
        <f>E15*D17</f>
        <v>7.1577</v>
      </c>
      <c r="F17" s="177"/>
      <c r="G17" s="179"/>
      <c r="H17" s="178"/>
      <c r="I17" s="179"/>
      <c r="J17" s="178"/>
      <c r="K17" s="179"/>
      <c r="L17" s="179">
        <f>G17+I17+K17</f>
        <v>0</v>
      </c>
      <c r="M17" s="78"/>
    </row>
    <row r="18" spans="1:13" s="29" customFormat="1" ht="41.25" customHeight="1">
      <c r="A18" s="154">
        <v>4</v>
      </c>
      <c r="B18" s="180" t="s">
        <v>310</v>
      </c>
      <c r="C18" s="177" t="s">
        <v>32</v>
      </c>
      <c r="D18" s="177"/>
      <c r="E18" s="178">
        <v>5</v>
      </c>
      <c r="F18" s="177"/>
      <c r="G18" s="179"/>
      <c r="H18" s="178"/>
      <c r="I18" s="179"/>
      <c r="J18" s="178"/>
      <c r="K18" s="179"/>
      <c r="L18" s="179"/>
      <c r="M18" s="78"/>
    </row>
    <row r="19" spans="1:13" s="29" customFormat="1" ht="14.25" customHeight="1">
      <c r="A19" s="154"/>
      <c r="B19" s="181" t="s">
        <v>311</v>
      </c>
      <c r="C19" s="154" t="s">
        <v>13</v>
      </c>
      <c r="D19" s="154">
        <v>2.669</v>
      </c>
      <c r="E19" s="179">
        <f>E18*D19</f>
        <v>13.345</v>
      </c>
      <c r="F19" s="177"/>
      <c r="G19" s="179"/>
      <c r="H19" s="178"/>
      <c r="I19" s="179"/>
      <c r="J19" s="178"/>
      <c r="K19" s="179"/>
      <c r="L19" s="179">
        <f>G19+I19+K19</f>
        <v>0</v>
      </c>
      <c r="M19" s="78"/>
    </row>
    <row r="20" spans="1:13" s="29" customFormat="1" ht="42" customHeight="1">
      <c r="A20" s="154">
        <v>5</v>
      </c>
      <c r="B20" s="180" t="s">
        <v>312</v>
      </c>
      <c r="C20" s="177" t="s">
        <v>32</v>
      </c>
      <c r="D20" s="177"/>
      <c r="E20" s="178">
        <v>14</v>
      </c>
      <c r="F20" s="177"/>
      <c r="G20" s="179"/>
      <c r="H20" s="178"/>
      <c r="I20" s="179"/>
      <c r="J20" s="178"/>
      <c r="K20" s="179"/>
      <c r="L20" s="179"/>
      <c r="M20" s="78"/>
    </row>
    <row r="21" spans="1:13" s="29" customFormat="1" ht="14.25" customHeight="1">
      <c r="A21" s="154"/>
      <c r="B21" s="181" t="s">
        <v>12</v>
      </c>
      <c r="C21" s="154" t="s">
        <v>13</v>
      </c>
      <c r="D21" s="154">
        <v>0.0132</v>
      </c>
      <c r="E21" s="179">
        <f>E20*D21</f>
        <v>0.1848</v>
      </c>
      <c r="F21" s="177"/>
      <c r="G21" s="179"/>
      <c r="H21" s="178"/>
      <c r="I21" s="179"/>
      <c r="J21" s="178"/>
      <c r="K21" s="179"/>
      <c r="L21" s="179">
        <f>G21+I21+K21</f>
        <v>0</v>
      </c>
      <c r="M21" s="78"/>
    </row>
    <row r="22" spans="1:13" s="29" customFormat="1" ht="27.75" customHeight="1">
      <c r="A22" s="154"/>
      <c r="B22" s="181" t="s">
        <v>309</v>
      </c>
      <c r="C22" s="154" t="s">
        <v>100</v>
      </c>
      <c r="D22" s="154">
        <v>0.0297</v>
      </c>
      <c r="E22" s="179">
        <f>E20*D22</f>
        <v>0.4158</v>
      </c>
      <c r="F22" s="177"/>
      <c r="G22" s="179"/>
      <c r="H22" s="178"/>
      <c r="I22" s="179"/>
      <c r="J22" s="178"/>
      <c r="K22" s="179"/>
      <c r="L22" s="179">
        <f>G22+I22+K22</f>
        <v>0</v>
      </c>
      <c r="M22" s="78"/>
    </row>
    <row r="23" spans="1:13" s="29" customFormat="1" ht="18" customHeight="1">
      <c r="A23" s="154">
        <v>6</v>
      </c>
      <c r="B23" s="180" t="s">
        <v>313</v>
      </c>
      <c r="C23" s="177" t="s">
        <v>32</v>
      </c>
      <c r="D23" s="177"/>
      <c r="E23" s="178">
        <v>145</v>
      </c>
      <c r="F23" s="177"/>
      <c r="G23" s="179"/>
      <c r="H23" s="178"/>
      <c r="I23" s="179"/>
      <c r="J23" s="178"/>
      <c r="K23" s="179"/>
      <c r="L23" s="179"/>
      <c r="M23" s="78"/>
    </row>
    <row r="24" spans="1:13" s="29" customFormat="1" ht="14.25" customHeight="1">
      <c r="A24" s="154"/>
      <c r="B24" s="181" t="s">
        <v>12</v>
      </c>
      <c r="C24" s="154" t="s">
        <v>13</v>
      </c>
      <c r="D24" s="154">
        <v>1.21</v>
      </c>
      <c r="E24" s="179">
        <f>E23*D24</f>
        <v>175.45</v>
      </c>
      <c r="F24" s="177"/>
      <c r="G24" s="179"/>
      <c r="H24" s="178"/>
      <c r="I24" s="179"/>
      <c r="J24" s="178"/>
      <c r="K24" s="179"/>
      <c r="L24" s="179">
        <f>G24+I24+K24</f>
        <v>0</v>
      </c>
      <c r="M24" s="78"/>
    </row>
    <row r="25" spans="1:13" s="29" customFormat="1" ht="26.25" customHeight="1">
      <c r="A25" s="154">
        <v>7</v>
      </c>
      <c r="B25" s="180" t="s">
        <v>314</v>
      </c>
      <c r="C25" s="177" t="s">
        <v>32</v>
      </c>
      <c r="D25" s="177"/>
      <c r="E25" s="178">
        <v>175</v>
      </c>
      <c r="F25" s="177"/>
      <c r="G25" s="179"/>
      <c r="H25" s="178"/>
      <c r="I25" s="179"/>
      <c r="J25" s="178"/>
      <c r="K25" s="179"/>
      <c r="L25" s="179"/>
      <c r="M25" s="78"/>
    </row>
    <row r="26" spans="1:13" s="29" customFormat="1" ht="14.25" customHeight="1">
      <c r="A26" s="154"/>
      <c r="B26" s="181" t="s">
        <v>315</v>
      </c>
      <c r="C26" s="154" t="s">
        <v>100</v>
      </c>
      <c r="D26" s="154">
        <v>0.0291</v>
      </c>
      <c r="E26" s="179">
        <f>E25*D26</f>
        <v>5.0925</v>
      </c>
      <c r="F26" s="177"/>
      <c r="G26" s="179"/>
      <c r="H26" s="178"/>
      <c r="I26" s="179"/>
      <c r="J26" s="178"/>
      <c r="K26" s="179"/>
      <c r="L26" s="179">
        <f>G26+I26+K26</f>
        <v>0</v>
      </c>
      <c r="M26" s="78"/>
    </row>
    <row r="27" spans="1:13" s="29" customFormat="1" ht="30" customHeight="1">
      <c r="A27" s="154">
        <v>8</v>
      </c>
      <c r="B27" s="180" t="s">
        <v>316</v>
      </c>
      <c r="C27" s="177" t="s">
        <v>32</v>
      </c>
      <c r="D27" s="177"/>
      <c r="E27" s="178">
        <v>175</v>
      </c>
      <c r="F27" s="177"/>
      <c r="G27" s="179"/>
      <c r="H27" s="178"/>
      <c r="I27" s="179"/>
      <c r="J27" s="178"/>
      <c r="K27" s="179"/>
      <c r="L27" s="179"/>
      <c r="M27" s="78"/>
    </row>
    <row r="28" spans="1:13" s="29" customFormat="1" ht="14.25" customHeight="1">
      <c r="A28" s="154"/>
      <c r="B28" s="181" t="s">
        <v>12</v>
      </c>
      <c r="C28" s="154" t="s">
        <v>13</v>
      </c>
      <c r="D28" s="154">
        <v>0.134</v>
      </c>
      <c r="E28" s="179">
        <f>E27*D28</f>
        <v>23.450000000000003</v>
      </c>
      <c r="F28" s="177"/>
      <c r="G28" s="179"/>
      <c r="H28" s="178"/>
      <c r="I28" s="179"/>
      <c r="J28" s="178"/>
      <c r="K28" s="179"/>
      <c r="L28" s="179">
        <f>G28+I28+K28</f>
        <v>0</v>
      </c>
      <c r="M28" s="78"/>
    </row>
    <row r="29" spans="1:13" s="29" customFormat="1" ht="15" customHeight="1">
      <c r="A29" s="154"/>
      <c r="B29" s="181" t="s">
        <v>317</v>
      </c>
      <c r="C29" s="154" t="s">
        <v>100</v>
      </c>
      <c r="D29" s="154">
        <v>0.13</v>
      </c>
      <c r="E29" s="179">
        <f>E27*D29</f>
        <v>22.75</v>
      </c>
      <c r="F29" s="177"/>
      <c r="G29" s="179"/>
      <c r="H29" s="178"/>
      <c r="I29" s="179"/>
      <c r="J29" s="178"/>
      <c r="K29" s="179"/>
      <c r="L29" s="179">
        <f>G29+I29+K29</f>
        <v>0</v>
      </c>
      <c r="M29" s="78"/>
    </row>
    <row r="30" spans="1:13" s="186" customFormat="1" ht="15" customHeight="1">
      <c r="A30" s="182"/>
      <c r="B30" s="183" t="s">
        <v>89</v>
      </c>
      <c r="C30" s="182"/>
      <c r="D30" s="182"/>
      <c r="E30" s="184"/>
      <c r="F30" s="184"/>
      <c r="G30" s="179"/>
      <c r="H30" s="179"/>
      <c r="I30" s="179"/>
      <c r="J30" s="179"/>
      <c r="K30" s="179"/>
      <c r="L30" s="184">
        <f>SUM(L11:L29)</f>
        <v>0</v>
      </c>
      <c r="M30" s="185"/>
    </row>
    <row r="31" spans="1:13" ht="16.5" customHeight="1">
      <c r="A31" s="154"/>
      <c r="B31" s="187" t="s">
        <v>535</v>
      </c>
      <c r="C31" s="154"/>
      <c r="D31" s="154"/>
      <c r="E31" s="179"/>
      <c r="F31" s="177"/>
      <c r="G31" s="179"/>
      <c r="H31" s="178"/>
      <c r="I31" s="179"/>
      <c r="J31" s="178"/>
      <c r="K31" s="179"/>
      <c r="L31" s="179"/>
      <c r="M31" s="78"/>
    </row>
    <row r="32" spans="1:13" s="29" customFormat="1" ht="27">
      <c r="A32" s="154">
        <v>9</v>
      </c>
      <c r="B32" s="180" t="s">
        <v>318</v>
      </c>
      <c r="C32" s="177" t="s">
        <v>32</v>
      </c>
      <c r="D32" s="177"/>
      <c r="E32" s="178">
        <v>11</v>
      </c>
      <c r="F32" s="177"/>
      <c r="G32" s="179"/>
      <c r="H32" s="178"/>
      <c r="I32" s="179"/>
      <c r="J32" s="178"/>
      <c r="K32" s="179"/>
      <c r="L32" s="179"/>
      <c r="M32" s="78"/>
    </row>
    <row r="33" spans="1:13" s="29" customFormat="1" ht="15.75" customHeight="1">
      <c r="A33" s="154"/>
      <c r="B33" s="156" t="s">
        <v>12</v>
      </c>
      <c r="C33" s="154" t="s">
        <v>13</v>
      </c>
      <c r="D33" s="154">
        <v>0.89</v>
      </c>
      <c r="E33" s="179">
        <f>E32*D33</f>
        <v>9.790000000000001</v>
      </c>
      <c r="F33" s="177"/>
      <c r="G33" s="179"/>
      <c r="H33" s="178"/>
      <c r="I33" s="179"/>
      <c r="J33" s="178"/>
      <c r="K33" s="179"/>
      <c r="L33" s="179">
        <f>G33+I33+K33</f>
        <v>0</v>
      </c>
      <c r="M33" s="78"/>
    </row>
    <row r="34" spans="1:13" s="29" customFormat="1" ht="13.5">
      <c r="A34" s="154"/>
      <c r="B34" s="156" t="s">
        <v>33</v>
      </c>
      <c r="C34" s="154" t="s">
        <v>0</v>
      </c>
      <c r="D34" s="154">
        <v>0.37</v>
      </c>
      <c r="E34" s="179">
        <f>E32*D34</f>
        <v>4.07</v>
      </c>
      <c r="F34" s="177"/>
      <c r="G34" s="179"/>
      <c r="H34" s="178"/>
      <c r="I34" s="179"/>
      <c r="J34" s="178"/>
      <c r="K34" s="179"/>
      <c r="L34" s="179">
        <f>G34+I34+K34</f>
        <v>0</v>
      </c>
      <c r="M34" s="78"/>
    </row>
    <row r="35" spans="1:13" s="29" customFormat="1" ht="13.5">
      <c r="A35" s="154"/>
      <c r="B35" s="156" t="s">
        <v>14</v>
      </c>
      <c r="C35" s="154"/>
      <c r="D35" s="154"/>
      <c r="E35" s="179">
        <f>D35*2353</f>
        <v>0</v>
      </c>
      <c r="F35" s="177"/>
      <c r="G35" s="179"/>
      <c r="H35" s="178"/>
      <c r="I35" s="179"/>
      <c r="J35" s="178"/>
      <c r="K35" s="179"/>
      <c r="L35" s="179"/>
      <c r="M35" s="78"/>
    </row>
    <row r="36" spans="1:13" s="29" customFormat="1" ht="13.5">
      <c r="A36" s="154"/>
      <c r="B36" s="156" t="s">
        <v>319</v>
      </c>
      <c r="C36" s="154" t="s">
        <v>32</v>
      </c>
      <c r="D36" s="154">
        <v>1.15</v>
      </c>
      <c r="E36" s="179">
        <f>E32*D36</f>
        <v>12.649999999999999</v>
      </c>
      <c r="F36" s="177"/>
      <c r="G36" s="179"/>
      <c r="H36" s="178"/>
      <c r="I36" s="179"/>
      <c r="J36" s="178"/>
      <c r="K36" s="179"/>
      <c r="L36" s="179">
        <f>G36+I36+K36</f>
        <v>0</v>
      </c>
      <c r="M36" s="78"/>
    </row>
    <row r="37" spans="1:13" s="29" customFormat="1" ht="13.5">
      <c r="A37" s="154"/>
      <c r="B37" s="156" t="s">
        <v>15</v>
      </c>
      <c r="C37" s="154" t="s">
        <v>0</v>
      </c>
      <c r="D37" s="154">
        <v>0.02</v>
      </c>
      <c r="E37" s="179">
        <f>E32*D37</f>
        <v>0.22</v>
      </c>
      <c r="F37" s="177"/>
      <c r="G37" s="179"/>
      <c r="H37" s="178"/>
      <c r="I37" s="179"/>
      <c r="J37" s="178"/>
      <c r="K37" s="179"/>
      <c r="L37" s="179">
        <f>G37+I37+K37</f>
        <v>0</v>
      </c>
      <c r="M37" s="78"/>
    </row>
    <row r="38" spans="1:13" s="29" customFormat="1" ht="29.25" customHeight="1">
      <c r="A38" s="154">
        <v>10</v>
      </c>
      <c r="B38" s="180" t="s">
        <v>320</v>
      </c>
      <c r="C38" s="177" t="s">
        <v>32</v>
      </c>
      <c r="D38" s="177"/>
      <c r="E38" s="178">
        <v>4.5</v>
      </c>
      <c r="F38" s="177"/>
      <c r="G38" s="179"/>
      <c r="H38" s="178"/>
      <c r="I38" s="179"/>
      <c r="J38" s="178"/>
      <c r="K38" s="179"/>
      <c r="L38" s="179"/>
      <c r="M38" s="78"/>
    </row>
    <row r="39" spans="1:13" s="29" customFormat="1" ht="14.25" customHeight="1">
      <c r="A39" s="154"/>
      <c r="B39" s="156" t="s">
        <v>12</v>
      </c>
      <c r="C39" s="154" t="s">
        <v>13</v>
      </c>
      <c r="D39" s="154">
        <v>6.66</v>
      </c>
      <c r="E39" s="179">
        <f>E38*D39</f>
        <v>29.97</v>
      </c>
      <c r="F39" s="177"/>
      <c r="G39" s="179"/>
      <c r="H39" s="178"/>
      <c r="I39" s="179"/>
      <c r="J39" s="178"/>
      <c r="K39" s="179"/>
      <c r="L39" s="179">
        <f>G39+I39+K39</f>
        <v>0</v>
      </c>
      <c r="M39" s="78"/>
    </row>
    <row r="40" spans="1:13" s="29" customFormat="1" ht="13.5">
      <c r="A40" s="154"/>
      <c r="B40" s="156" t="s">
        <v>33</v>
      </c>
      <c r="C40" s="154" t="s">
        <v>0</v>
      </c>
      <c r="D40" s="154">
        <v>0.59</v>
      </c>
      <c r="E40" s="179">
        <f>E38*D40</f>
        <v>2.655</v>
      </c>
      <c r="F40" s="177"/>
      <c r="G40" s="179"/>
      <c r="H40" s="178"/>
      <c r="I40" s="179"/>
      <c r="J40" s="178"/>
      <c r="K40" s="179"/>
      <c r="L40" s="179">
        <f>G40+I40+K40</f>
        <v>0</v>
      </c>
      <c r="M40" s="78"/>
    </row>
    <row r="41" spans="1:13" s="29" customFormat="1" ht="13.5">
      <c r="A41" s="154"/>
      <c r="B41" s="156" t="s">
        <v>14</v>
      </c>
      <c r="C41" s="154"/>
      <c r="D41" s="154"/>
      <c r="E41" s="179">
        <f>D41*2353</f>
        <v>0</v>
      </c>
      <c r="F41" s="177"/>
      <c r="G41" s="179"/>
      <c r="H41" s="178"/>
      <c r="I41" s="179"/>
      <c r="J41" s="178"/>
      <c r="K41" s="179"/>
      <c r="L41" s="179"/>
      <c r="M41" s="78"/>
    </row>
    <row r="42" spans="1:13" s="29" customFormat="1" ht="13.5">
      <c r="A42" s="154"/>
      <c r="B42" s="156" t="s">
        <v>321</v>
      </c>
      <c r="C42" s="154" t="s">
        <v>32</v>
      </c>
      <c r="D42" s="154">
        <v>1.015</v>
      </c>
      <c r="E42" s="179">
        <f>E38*D42</f>
        <v>4.5675</v>
      </c>
      <c r="F42" s="177"/>
      <c r="G42" s="179"/>
      <c r="H42" s="178"/>
      <c r="I42" s="179"/>
      <c r="J42" s="178"/>
      <c r="K42" s="179"/>
      <c r="L42" s="179">
        <f aca="true" t="shared" si="0" ref="L42:L47">G42+I42+K42</f>
        <v>0</v>
      </c>
      <c r="M42" s="78"/>
    </row>
    <row r="43" spans="1:13" s="29" customFormat="1" ht="13.5">
      <c r="A43" s="154"/>
      <c r="B43" s="156" t="s">
        <v>113</v>
      </c>
      <c r="C43" s="154" t="s">
        <v>43</v>
      </c>
      <c r="D43" s="154">
        <v>1.6</v>
      </c>
      <c r="E43" s="179">
        <f>E38*D43</f>
        <v>7.2</v>
      </c>
      <c r="F43" s="177"/>
      <c r="G43" s="179"/>
      <c r="H43" s="178"/>
      <c r="I43" s="179"/>
      <c r="J43" s="178"/>
      <c r="K43" s="179"/>
      <c r="L43" s="179">
        <f t="shared" si="0"/>
        <v>0</v>
      </c>
      <c r="M43" s="78"/>
    </row>
    <row r="44" spans="1:13" s="29" customFormat="1" ht="13.5">
      <c r="A44" s="154"/>
      <c r="B44" s="156" t="s">
        <v>330</v>
      </c>
      <c r="C44" s="154" t="s">
        <v>32</v>
      </c>
      <c r="D44" s="154">
        <v>0.0183</v>
      </c>
      <c r="E44" s="179">
        <f>E38*D44</f>
        <v>0.08235</v>
      </c>
      <c r="F44" s="177"/>
      <c r="G44" s="179"/>
      <c r="H44" s="178"/>
      <c r="I44" s="179"/>
      <c r="J44" s="178"/>
      <c r="K44" s="179"/>
      <c r="L44" s="179">
        <f t="shared" si="0"/>
        <v>0</v>
      </c>
      <c r="M44" s="78"/>
    </row>
    <row r="45" spans="1:13" s="29" customFormat="1" ht="13.5">
      <c r="A45" s="154"/>
      <c r="B45" s="156" t="s">
        <v>15</v>
      </c>
      <c r="C45" s="154" t="s">
        <v>0</v>
      </c>
      <c r="D45" s="154">
        <v>0.4</v>
      </c>
      <c r="E45" s="179">
        <f>E38*D45</f>
        <v>1.8</v>
      </c>
      <c r="F45" s="177"/>
      <c r="G45" s="179"/>
      <c r="H45" s="178"/>
      <c r="I45" s="179"/>
      <c r="J45" s="178"/>
      <c r="K45" s="179"/>
      <c r="L45" s="179">
        <f t="shared" si="0"/>
        <v>0</v>
      </c>
      <c r="M45" s="78"/>
    </row>
    <row r="46" spans="1:13" s="29" customFormat="1" ht="14.25" customHeight="1">
      <c r="A46" s="154">
        <v>11</v>
      </c>
      <c r="B46" s="181" t="s">
        <v>322</v>
      </c>
      <c r="C46" s="154" t="s">
        <v>40</v>
      </c>
      <c r="D46" s="154"/>
      <c r="E46" s="188">
        <v>0.0032</v>
      </c>
      <c r="F46" s="189"/>
      <c r="G46" s="179"/>
      <c r="H46" s="178"/>
      <c r="I46" s="179"/>
      <c r="J46" s="178"/>
      <c r="K46" s="179"/>
      <c r="L46" s="179">
        <f t="shared" si="0"/>
        <v>0</v>
      </c>
      <c r="M46" s="78"/>
    </row>
    <row r="47" spans="1:13" s="29" customFormat="1" ht="14.25" customHeight="1">
      <c r="A47" s="154">
        <v>12</v>
      </c>
      <c r="B47" s="181" t="s">
        <v>323</v>
      </c>
      <c r="C47" s="154" t="s">
        <v>40</v>
      </c>
      <c r="D47" s="154"/>
      <c r="E47" s="188">
        <v>0.237</v>
      </c>
      <c r="F47" s="189"/>
      <c r="G47" s="179"/>
      <c r="H47" s="178"/>
      <c r="I47" s="179"/>
      <c r="J47" s="178"/>
      <c r="K47" s="179"/>
      <c r="L47" s="179">
        <f t="shared" si="0"/>
        <v>0</v>
      </c>
      <c r="M47" s="78"/>
    </row>
    <row r="48" spans="1:13" s="29" customFormat="1" ht="30.75" customHeight="1">
      <c r="A48" s="154">
        <v>13</v>
      </c>
      <c r="B48" s="180" t="s">
        <v>324</v>
      </c>
      <c r="C48" s="177" t="s">
        <v>32</v>
      </c>
      <c r="D48" s="177"/>
      <c r="E48" s="178">
        <v>41.84</v>
      </c>
      <c r="F48" s="177"/>
      <c r="G48" s="179"/>
      <c r="H48" s="178"/>
      <c r="I48" s="179"/>
      <c r="J48" s="178"/>
      <c r="K48" s="179"/>
      <c r="L48" s="179"/>
      <c r="M48" s="78"/>
    </row>
    <row r="49" spans="1:13" s="29" customFormat="1" ht="14.25" customHeight="1">
      <c r="A49" s="154"/>
      <c r="B49" s="156" t="s">
        <v>12</v>
      </c>
      <c r="C49" s="154" t="s">
        <v>13</v>
      </c>
      <c r="D49" s="154">
        <v>3.78</v>
      </c>
      <c r="E49" s="179">
        <f>E48*D49</f>
        <v>158.1552</v>
      </c>
      <c r="F49" s="177"/>
      <c r="G49" s="179"/>
      <c r="H49" s="178"/>
      <c r="I49" s="179"/>
      <c r="J49" s="178"/>
      <c r="K49" s="179"/>
      <c r="L49" s="179">
        <f>G49+I49+K49</f>
        <v>0</v>
      </c>
      <c r="M49" s="78"/>
    </row>
    <row r="50" spans="1:13" s="29" customFormat="1" ht="13.5">
      <c r="A50" s="154"/>
      <c r="B50" s="156" t="s">
        <v>33</v>
      </c>
      <c r="C50" s="154" t="s">
        <v>0</v>
      </c>
      <c r="D50" s="154">
        <v>0.92</v>
      </c>
      <c r="E50" s="179">
        <f>E48*D50</f>
        <v>38.4928</v>
      </c>
      <c r="F50" s="177"/>
      <c r="G50" s="179"/>
      <c r="H50" s="178"/>
      <c r="I50" s="179"/>
      <c r="J50" s="178"/>
      <c r="K50" s="179"/>
      <c r="L50" s="179">
        <f>G50+I50+K50</f>
        <v>0</v>
      </c>
      <c r="M50" s="78"/>
    </row>
    <row r="51" spans="1:13" s="29" customFormat="1" ht="13.5">
      <c r="A51" s="154"/>
      <c r="B51" s="156" t="s">
        <v>14</v>
      </c>
      <c r="C51" s="154"/>
      <c r="D51" s="154"/>
      <c r="E51" s="179"/>
      <c r="F51" s="177"/>
      <c r="G51" s="179"/>
      <c r="H51" s="178"/>
      <c r="I51" s="179"/>
      <c r="J51" s="178"/>
      <c r="K51" s="179"/>
      <c r="L51" s="179"/>
      <c r="M51" s="78"/>
    </row>
    <row r="52" spans="1:13" s="29" customFormat="1" ht="13.5">
      <c r="A52" s="154"/>
      <c r="B52" s="156" t="s">
        <v>321</v>
      </c>
      <c r="C52" s="154" t="s">
        <v>32</v>
      </c>
      <c r="D52" s="154">
        <v>1.015</v>
      </c>
      <c r="E52" s="179">
        <f>E48*D52</f>
        <v>42.4676</v>
      </c>
      <c r="F52" s="177"/>
      <c r="G52" s="179"/>
      <c r="H52" s="178"/>
      <c r="I52" s="179"/>
      <c r="J52" s="178"/>
      <c r="K52" s="179"/>
      <c r="L52" s="179">
        <f aca="true" t="shared" si="1" ref="L52:L57">G52+I52+K52</f>
        <v>0</v>
      </c>
      <c r="M52" s="78"/>
    </row>
    <row r="53" spans="1:13" s="29" customFormat="1" ht="13.5">
      <c r="A53" s="154"/>
      <c r="B53" s="156" t="s">
        <v>113</v>
      </c>
      <c r="C53" s="154" t="s">
        <v>43</v>
      </c>
      <c r="D53" s="154">
        <v>0.703</v>
      </c>
      <c r="E53" s="179">
        <f>E48*D53</f>
        <v>29.413520000000002</v>
      </c>
      <c r="F53" s="177"/>
      <c r="G53" s="179"/>
      <c r="H53" s="178"/>
      <c r="I53" s="179"/>
      <c r="J53" s="178"/>
      <c r="K53" s="179"/>
      <c r="L53" s="179">
        <f t="shared" si="1"/>
        <v>0</v>
      </c>
      <c r="M53" s="78"/>
    </row>
    <row r="54" spans="1:13" s="29" customFormat="1" ht="13.5">
      <c r="A54" s="154"/>
      <c r="B54" s="156" t="s">
        <v>330</v>
      </c>
      <c r="C54" s="154" t="s">
        <v>32</v>
      </c>
      <c r="D54" s="154">
        <v>0.0114</v>
      </c>
      <c r="E54" s="179">
        <f>E48*D54</f>
        <v>0.47697600000000007</v>
      </c>
      <c r="F54" s="177"/>
      <c r="G54" s="179"/>
      <c r="H54" s="178"/>
      <c r="I54" s="179"/>
      <c r="J54" s="178"/>
      <c r="K54" s="179"/>
      <c r="L54" s="179">
        <f t="shared" si="1"/>
        <v>0</v>
      </c>
      <c r="M54" s="78"/>
    </row>
    <row r="55" spans="1:13" s="29" customFormat="1" ht="13.5">
      <c r="A55" s="154"/>
      <c r="B55" s="156" t="s">
        <v>15</v>
      </c>
      <c r="C55" s="154" t="s">
        <v>0</v>
      </c>
      <c r="D55" s="154">
        <v>0.6</v>
      </c>
      <c r="E55" s="179">
        <f>E48*D55</f>
        <v>25.104000000000003</v>
      </c>
      <c r="F55" s="177"/>
      <c r="G55" s="179"/>
      <c r="H55" s="178"/>
      <c r="I55" s="179"/>
      <c r="J55" s="178"/>
      <c r="K55" s="179"/>
      <c r="L55" s="179">
        <f t="shared" si="1"/>
        <v>0</v>
      </c>
      <c r="M55" s="78"/>
    </row>
    <row r="56" spans="1:13" s="29" customFormat="1" ht="14.25" customHeight="1">
      <c r="A56" s="154">
        <v>14</v>
      </c>
      <c r="B56" s="181" t="s">
        <v>322</v>
      </c>
      <c r="C56" s="154" t="s">
        <v>40</v>
      </c>
      <c r="D56" s="154"/>
      <c r="E56" s="188">
        <v>0.075</v>
      </c>
      <c r="F56" s="189"/>
      <c r="G56" s="179"/>
      <c r="H56" s="178"/>
      <c r="I56" s="179"/>
      <c r="J56" s="178"/>
      <c r="K56" s="179"/>
      <c r="L56" s="179">
        <f t="shared" si="1"/>
        <v>0</v>
      </c>
      <c r="M56" s="78"/>
    </row>
    <row r="57" spans="1:13" s="29" customFormat="1" ht="14.25" customHeight="1">
      <c r="A57" s="154">
        <v>15</v>
      </c>
      <c r="B57" s="181" t="s">
        <v>323</v>
      </c>
      <c r="C57" s="154" t="s">
        <v>40</v>
      </c>
      <c r="D57" s="154"/>
      <c r="E57" s="188">
        <v>2.51</v>
      </c>
      <c r="F57" s="189"/>
      <c r="G57" s="179"/>
      <c r="H57" s="178"/>
      <c r="I57" s="179"/>
      <c r="J57" s="178"/>
      <c r="K57" s="179"/>
      <c r="L57" s="179">
        <f t="shared" si="1"/>
        <v>0</v>
      </c>
      <c r="M57" s="78"/>
    </row>
    <row r="58" spans="1:13" s="29" customFormat="1" ht="30" customHeight="1">
      <c r="A58" s="154">
        <v>16</v>
      </c>
      <c r="B58" s="180" t="s">
        <v>502</v>
      </c>
      <c r="C58" s="177" t="s">
        <v>32</v>
      </c>
      <c r="D58" s="177"/>
      <c r="E58" s="177">
        <v>1.3</v>
      </c>
      <c r="F58" s="177"/>
      <c r="G58" s="179"/>
      <c r="H58" s="178"/>
      <c r="I58" s="179"/>
      <c r="J58" s="178"/>
      <c r="K58" s="179"/>
      <c r="L58" s="179"/>
      <c r="M58" s="78"/>
    </row>
    <row r="59" spans="1:13" s="29" customFormat="1" ht="16.5" customHeight="1">
      <c r="A59" s="154"/>
      <c r="B59" s="156" t="s">
        <v>12</v>
      </c>
      <c r="C59" s="154" t="s">
        <v>32</v>
      </c>
      <c r="D59" s="154">
        <v>11.1</v>
      </c>
      <c r="E59" s="179">
        <f>E58*D59</f>
        <v>14.43</v>
      </c>
      <c r="F59" s="177"/>
      <c r="G59" s="179"/>
      <c r="H59" s="178"/>
      <c r="I59" s="179"/>
      <c r="J59" s="178"/>
      <c r="K59" s="179"/>
      <c r="L59" s="179">
        <f>G59+I59+K59</f>
        <v>0</v>
      </c>
      <c r="M59" s="78"/>
    </row>
    <row r="60" spans="1:13" s="29" customFormat="1" ht="13.5">
      <c r="A60" s="154"/>
      <c r="B60" s="156" t="s">
        <v>33</v>
      </c>
      <c r="C60" s="154" t="s">
        <v>0</v>
      </c>
      <c r="D60" s="154">
        <v>0.96</v>
      </c>
      <c r="E60" s="179">
        <f>E58*D60</f>
        <v>1.248</v>
      </c>
      <c r="F60" s="177"/>
      <c r="G60" s="179"/>
      <c r="H60" s="178"/>
      <c r="I60" s="179"/>
      <c r="J60" s="178"/>
      <c r="K60" s="179"/>
      <c r="L60" s="179">
        <f>G60+I60+K60</f>
        <v>0</v>
      </c>
      <c r="M60" s="78"/>
    </row>
    <row r="61" spans="1:13" s="29" customFormat="1" ht="13.5">
      <c r="A61" s="154"/>
      <c r="B61" s="156" t="s">
        <v>14</v>
      </c>
      <c r="C61" s="154"/>
      <c r="D61" s="154"/>
      <c r="E61" s="179"/>
      <c r="F61" s="177"/>
      <c r="G61" s="179"/>
      <c r="H61" s="178"/>
      <c r="I61" s="179"/>
      <c r="J61" s="178"/>
      <c r="K61" s="179"/>
      <c r="L61" s="179"/>
      <c r="M61" s="78"/>
    </row>
    <row r="62" spans="1:13" s="29" customFormat="1" ht="13.5">
      <c r="A62" s="154"/>
      <c r="B62" s="156" t="s">
        <v>321</v>
      </c>
      <c r="C62" s="154" t="s">
        <v>32</v>
      </c>
      <c r="D62" s="154">
        <v>1.015</v>
      </c>
      <c r="E62" s="179">
        <f>E58*D62</f>
        <v>1.3195</v>
      </c>
      <c r="F62" s="177"/>
      <c r="G62" s="179"/>
      <c r="H62" s="178"/>
      <c r="I62" s="179"/>
      <c r="J62" s="178"/>
      <c r="K62" s="179"/>
      <c r="L62" s="179">
        <f aca="true" t="shared" si="2" ref="L62:L67">G62+I62+K62</f>
        <v>0</v>
      </c>
      <c r="M62" s="78"/>
    </row>
    <row r="63" spans="1:13" s="29" customFormat="1" ht="13.5">
      <c r="A63" s="154"/>
      <c r="B63" s="156" t="s">
        <v>113</v>
      </c>
      <c r="C63" s="154" t="s">
        <v>43</v>
      </c>
      <c r="D63" s="154">
        <v>2.05</v>
      </c>
      <c r="E63" s="179">
        <f>E58*D63</f>
        <v>2.665</v>
      </c>
      <c r="F63" s="177"/>
      <c r="G63" s="179"/>
      <c r="H63" s="178"/>
      <c r="I63" s="179"/>
      <c r="J63" s="178"/>
      <c r="K63" s="179"/>
      <c r="L63" s="179">
        <f t="shared" si="2"/>
        <v>0</v>
      </c>
      <c r="M63" s="78"/>
    </row>
    <row r="64" spans="1:13" s="29" customFormat="1" ht="13.5">
      <c r="A64" s="154"/>
      <c r="B64" s="156" t="s">
        <v>330</v>
      </c>
      <c r="C64" s="154" t="s">
        <v>32</v>
      </c>
      <c r="D64" s="154">
        <v>0.0308</v>
      </c>
      <c r="E64" s="179">
        <f>E58*D64</f>
        <v>0.04004</v>
      </c>
      <c r="F64" s="177"/>
      <c r="G64" s="179"/>
      <c r="H64" s="178"/>
      <c r="I64" s="179"/>
      <c r="J64" s="178"/>
      <c r="K64" s="179"/>
      <c r="L64" s="179">
        <f t="shared" si="2"/>
        <v>0</v>
      </c>
      <c r="M64" s="78"/>
    </row>
    <row r="65" spans="1:13" s="29" customFormat="1" ht="13.5">
      <c r="A65" s="154"/>
      <c r="B65" s="156" t="s">
        <v>328</v>
      </c>
      <c r="C65" s="154" t="s">
        <v>16</v>
      </c>
      <c r="D65" s="154">
        <v>1.7</v>
      </c>
      <c r="E65" s="179">
        <f>E58*D65</f>
        <v>2.21</v>
      </c>
      <c r="F65" s="177"/>
      <c r="G65" s="179"/>
      <c r="H65" s="178"/>
      <c r="I65" s="179"/>
      <c r="J65" s="178"/>
      <c r="K65" s="179"/>
      <c r="L65" s="179">
        <f t="shared" si="2"/>
        <v>0</v>
      </c>
      <c r="M65" s="78"/>
    </row>
    <row r="66" spans="1:13" s="29" customFormat="1" ht="13.5">
      <c r="A66" s="154"/>
      <c r="B66" s="156" t="s">
        <v>15</v>
      </c>
      <c r="C66" s="154" t="s">
        <v>0</v>
      </c>
      <c r="D66" s="154">
        <v>0.7</v>
      </c>
      <c r="E66" s="179">
        <f>E58*D66</f>
        <v>0.9099999999999999</v>
      </c>
      <c r="F66" s="177"/>
      <c r="G66" s="179"/>
      <c r="H66" s="178"/>
      <c r="I66" s="179"/>
      <c r="J66" s="178"/>
      <c r="K66" s="179"/>
      <c r="L66" s="179">
        <f t="shared" si="2"/>
        <v>0</v>
      </c>
      <c r="M66" s="78"/>
    </row>
    <row r="67" spans="1:13" s="29" customFormat="1" ht="14.25" customHeight="1">
      <c r="A67" s="154">
        <v>17</v>
      </c>
      <c r="B67" s="181" t="s">
        <v>323</v>
      </c>
      <c r="C67" s="154" t="s">
        <v>40</v>
      </c>
      <c r="D67" s="154"/>
      <c r="E67" s="188">
        <v>0.056</v>
      </c>
      <c r="F67" s="189"/>
      <c r="G67" s="179"/>
      <c r="H67" s="178"/>
      <c r="I67" s="179"/>
      <c r="J67" s="178"/>
      <c r="K67" s="179"/>
      <c r="L67" s="179">
        <f t="shared" si="2"/>
        <v>0</v>
      </c>
      <c r="M67" s="78"/>
    </row>
    <row r="68" spans="1:13" s="29" customFormat="1" ht="28.5" customHeight="1">
      <c r="A68" s="154">
        <v>18</v>
      </c>
      <c r="B68" s="180" t="s">
        <v>325</v>
      </c>
      <c r="C68" s="177" t="s">
        <v>32</v>
      </c>
      <c r="D68" s="177"/>
      <c r="E68" s="178">
        <v>8.6</v>
      </c>
      <c r="F68" s="177"/>
      <c r="G68" s="179"/>
      <c r="H68" s="178"/>
      <c r="I68" s="179"/>
      <c r="J68" s="178"/>
      <c r="K68" s="179"/>
      <c r="L68" s="179"/>
      <c r="M68" s="78"/>
    </row>
    <row r="69" spans="1:13" s="29" customFormat="1" ht="14.25" customHeight="1">
      <c r="A69" s="154"/>
      <c r="B69" s="156" t="s">
        <v>12</v>
      </c>
      <c r="C69" s="154" t="s">
        <v>13</v>
      </c>
      <c r="D69" s="154">
        <v>2.86</v>
      </c>
      <c r="E69" s="179">
        <f>E68*D69</f>
        <v>24.595999999999997</v>
      </c>
      <c r="F69" s="177"/>
      <c r="G69" s="179"/>
      <c r="H69" s="178"/>
      <c r="I69" s="179"/>
      <c r="J69" s="178"/>
      <c r="K69" s="179"/>
      <c r="L69" s="179">
        <f>G69+I69+K69</f>
        <v>0</v>
      </c>
      <c r="M69" s="78"/>
    </row>
    <row r="70" spans="1:13" s="29" customFormat="1" ht="13.5">
      <c r="A70" s="154"/>
      <c r="B70" s="156" t="s">
        <v>33</v>
      </c>
      <c r="C70" s="154" t="s">
        <v>0</v>
      </c>
      <c r="D70" s="154">
        <v>0.76</v>
      </c>
      <c r="E70" s="179">
        <f>E68*D70</f>
        <v>6.536</v>
      </c>
      <c r="F70" s="177"/>
      <c r="G70" s="179"/>
      <c r="H70" s="178"/>
      <c r="I70" s="179"/>
      <c r="J70" s="178"/>
      <c r="K70" s="179"/>
      <c r="L70" s="179">
        <f>G70+I70+K70</f>
        <v>0</v>
      </c>
      <c r="M70" s="78"/>
    </row>
    <row r="71" spans="1:13" s="29" customFormat="1" ht="13.5">
      <c r="A71" s="154"/>
      <c r="B71" s="156" t="s">
        <v>14</v>
      </c>
      <c r="C71" s="154"/>
      <c r="D71" s="154"/>
      <c r="E71" s="179">
        <f>D71*2353</f>
        <v>0</v>
      </c>
      <c r="F71" s="177"/>
      <c r="G71" s="179"/>
      <c r="H71" s="178"/>
      <c r="I71" s="179"/>
      <c r="J71" s="178"/>
      <c r="K71" s="179"/>
      <c r="L71" s="179"/>
      <c r="M71" s="78"/>
    </row>
    <row r="72" spans="1:13" s="29" customFormat="1" ht="13.5">
      <c r="A72" s="154"/>
      <c r="B72" s="156" t="s">
        <v>321</v>
      </c>
      <c r="C72" s="154" t="s">
        <v>32</v>
      </c>
      <c r="D72" s="154">
        <v>1.02</v>
      </c>
      <c r="E72" s="179">
        <f>E68*D72</f>
        <v>8.772</v>
      </c>
      <c r="F72" s="177"/>
      <c r="G72" s="179"/>
      <c r="H72" s="178"/>
      <c r="I72" s="179"/>
      <c r="J72" s="178"/>
      <c r="K72" s="179"/>
      <c r="L72" s="179">
        <f>G72+I72+K72</f>
        <v>0</v>
      </c>
      <c r="M72" s="78"/>
    </row>
    <row r="73" spans="1:13" s="29" customFormat="1" ht="13.5">
      <c r="A73" s="154"/>
      <c r="B73" s="156" t="s">
        <v>113</v>
      </c>
      <c r="C73" s="154" t="s">
        <v>43</v>
      </c>
      <c r="D73" s="154">
        <v>0.803</v>
      </c>
      <c r="E73" s="179">
        <f>E68*D73</f>
        <v>6.9058</v>
      </c>
      <c r="F73" s="177"/>
      <c r="G73" s="179"/>
      <c r="H73" s="178"/>
      <c r="I73" s="179"/>
      <c r="J73" s="178"/>
      <c r="K73" s="179"/>
      <c r="L73" s="179">
        <f>G73+I73+K73</f>
        <v>0</v>
      </c>
      <c r="M73" s="78"/>
    </row>
    <row r="74" spans="1:13" s="29" customFormat="1" ht="13.5">
      <c r="A74" s="154"/>
      <c r="B74" s="156" t="s">
        <v>330</v>
      </c>
      <c r="C74" s="154" t="s">
        <v>32</v>
      </c>
      <c r="D74" s="154">
        <v>0.0039</v>
      </c>
      <c r="E74" s="179">
        <f>E68*D74</f>
        <v>0.03354</v>
      </c>
      <c r="F74" s="177"/>
      <c r="G74" s="179"/>
      <c r="H74" s="178"/>
      <c r="I74" s="179"/>
      <c r="J74" s="178"/>
      <c r="K74" s="179"/>
      <c r="L74" s="179">
        <f>G74+I74+K74</f>
        <v>0</v>
      </c>
      <c r="M74" s="78"/>
    </row>
    <row r="75" spans="1:13" s="29" customFormat="1" ht="13.5">
      <c r="A75" s="154"/>
      <c r="B75" s="156" t="s">
        <v>15</v>
      </c>
      <c r="C75" s="154" t="s">
        <v>0</v>
      </c>
      <c r="D75" s="154">
        <v>0.13</v>
      </c>
      <c r="E75" s="179">
        <f>E68*D75</f>
        <v>1.1179999999999999</v>
      </c>
      <c r="F75" s="177"/>
      <c r="G75" s="179"/>
      <c r="H75" s="178"/>
      <c r="I75" s="179"/>
      <c r="J75" s="178"/>
      <c r="K75" s="179"/>
      <c r="L75" s="179">
        <f>G75+I75+K75</f>
        <v>0</v>
      </c>
      <c r="M75" s="78"/>
    </row>
    <row r="76" spans="1:13" s="191" customFormat="1" ht="14.25" customHeight="1">
      <c r="A76" s="182"/>
      <c r="B76" s="183" t="s">
        <v>333</v>
      </c>
      <c r="C76" s="182"/>
      <c r="D76" s="182"/>
      <c r="E76" s="184"/>
      <c r="F76" s="190"/>
      <c r="G76" s="179"/>
      <c r="H76" s="179"/>
      <c r="I76" s="179"/>
      <c r="J76" s="179"/>
      <c r="K76" s="179"/>
      <c r="L76" s="184">
        <f>SUM(L33:L75)</f>
        <v>0</v>
      </c>
      <c r="M76" s="185"/>
    </row>
    <row r="77" spans="1:13" s="94" customFormat="1" ht="18" customHeight="1">
      <c r="A77" s="154"/>
      <c r="B77" s="187" t="s">
        <v>463</v>
      </c>
      <c r="C77" s="154"/>
      <c r="D77" s="154"/>
      <c r="E77" s="179"/>
      <c r="F77" s="177"/>
      <c r="G77" s="179"/>
      <c r="H77" s="178"/>
      <c r="I77" s="179"/>
      <c r="J77" s="178"/>
      <c r="K77" s="179"/>
      <c r="L77" s="179"/>
      <c r="M77" s="78"/>
    </row>
    <row r="78" spans="1:13" s="29" customFormat="1" ht="29.25" customHeight="1">
      <c r="A78" s="154">
        <v>19</v>
      </c>
      <c r="B78" s="180" t="s">
        <v>326</v>
      </c>
      <c r="C78" s="177" t="s">
        <v>32</v>
      </c>
      <c r="D78" s="177"/>
      <c r="E78" s="178">
        <v>88.86</v>
      </c>
      <c r="F78" s="177"/>
      <c r="G78" s="179"/>
      <c r="H78" s="178"/>
      <c r="I78" s="179"/>
      <c r="J78" s="178"/>
      <c r="K78" s="179"/>
      <c r="L78" s="179"/>
      <c r="M78" s="78"/>
    </row>
    <row r="79" spans="1:13" s="29" customFormat="1" ht="14.25" customHeight="1">
      <c r="A79" s="154"/>
      <c r="B79" s="156" t="s">
        <v>12</v>
      </c>
      <c r="C79" s="154" t="s">
        <v>13</v>
      </c>
      <c r="D79" s="154">
        <v>9.25</v>
      </c>
      <c r="E79" s="179">
        <f>E78*D79</f>
        <v>821.955</v>
      </c>
      <c r="F79" s="177"/>
      <c r="G79" s="179"/>
      <c r="H79" s="178"/>
      <c r="I79" s="179"/>
      <c r="J79" s="178"/>
      <c r="K79" s="179"/>
      <c r="L79" s="179">
        <f>G79+I79+K79</f>
        <v>0</v>
      </c>
      <c r="M79" s="78"/>
    </row>
    <row r="80" spans="1:13" s="29" customFormat="1" ht="13.5">
      <c r="A80" s="154"/>
      <c r="B80" s="156" t="s">
        <v>33</v>
      </c>
      <c r="C80" s="154" t="s">
        <v>0</v>
      </c>
      <c r="D80" s="154">
        <v>1.14</v>
      </c>
      <c r="E80" s="179">
        <f>E78*D80</f>
        <v>101.3004</v>
      </c>
      <c r="F80" s="177"/>
      <c r="G80" s="179"/>
      <c r="H80" s="178"/>
      <c r="I80" s="179"/>
      <c r="J80" s="178"/>
      <c r="K80" s="179"/>
      <c r="L80" s="179">
        <f>G80+I80+K80</f>
        <v>0</v>
      </c>
      <c r="M80" s="78"/>
    </row>
    <row r="81" spans="1:13" s="29" customFormat="1" ht="13.5">
      <c r="A81" s="154"/>
      <c r="B81" s="156" t="s">
        <v>14</v>
      </c>
      <c r="C81" s="154"/>
      <c r="D81" s="154"/>
      <c r="E81" s="179">
        <f>D81*2353</f>
        <v>0</v>
      </c>
      <c r="F81" s="177"/>
      <c r="G81" s="179"/>
      <c r="H81" s="178"/>
      <c r="I81" s="179"/>
      <c r="J81" s="178"/>
      <c r="K81" s="179"/>
      <c r="L81" s="179"/>
      <c r="M81" s="78"/>
    </row>
    <row r="82" spans="1:13" s="29" customFormat="1" ht="13.5">
      <c r="A82" s="154"/>
      <c r="B82" s="156" t="s">
        <v>321</v>
      </c>
      <c r="C82" s="154" t="s">
        <v>32</v>
      </c>
      <c r="D82" s="154">
        <v>1</v>
      </c>
      <c r="E82" s="179">
        <f>E78*D82</f>
        <v>88.86</v>
      </c>
      <c r="F82" s="177"/>
      <c r="G82" s="179"/>
      <c r="H82" s="178"/>
      <c r="I82" s="179"/>
      <c r="J82" s="178"/>
      <c r="K82" s="179"/>
      <c r="L82" s="179">
        <f aca="true" t="shared" si="3" ref="L82:L89">G82+I82+K82</f>
        <v>0</v>
      </c>
      <c r="M82" s="78"/>
    </row>
    <row r="83" spans="1:13" s="29" customFormat="1" ht="13.5">
      <c r="A83" s="154"/>
      <c r="B83" s="156" t="s">
        <v>113</v>
      </c>
      <c r="C83" s="154" t="s">
        <v>43</v>
      </c>
      <c r="D83" s="154">
        <v>1.76</v>
      </c>
      <c r="E83" s="179">
        <f>E78*D83</f>
        <v>156.3936</v>
      </c>
      <c r="F83" s="177"/>
      <c r="G83" s="179"/>
      <c r="H83" s="178"/>
      <c r="I83" s="179"/>
      <c r="J83" s="178"/>
      <c r="K83" s="179"/>
      <c r="L83" s="179">
        <f t="shared" si="3"/>
        <v>0</v>
      </c>
      <c r="M83" s="78"/>
    </row>
    <row r="84" spans="1:13" s="29" customFormat="1" ht="13.5">
      <c r="A84" s="154"/>
      <c r="B84" s="156" t="s">
        <v>330</v>
      </c>
      <c r="C84" s="154" t="s">
        <v>32</v>
      </c>
      <c r="D84" s="154">
        <v>0.0399</v>
      </c>
      <c r="E84" s="179">
        <f>E78*D84</f>
        <v>3.545514</v>
      </c>
      <c r="F84" s="177"/>
      <c r="G84" s="179"/>
      <c r="H84" s="178"/>
      <c r="I84" s="179"/>
      <c r="J84" s="178"/>
      <c r="K84" s="179"/>
      <c r="L84" s="179">
        <f t="shared" si="3"/>
        <v>0</v>
      </c>
      <c r="M84" s="78"/>
    </row>
    <row r="85" spans="1:13" s="29" customFormat="1" ht="13.5">
      <c r="A85" s="154"/>
      <c r="B85" s="156" t="s">
        <v>327</v>
      </c>
      <c r="C85" s="154" t="s">
        <v>16</v>
      </c>
      <c r="D85" s="154">
        <v>2.1</v>
      </c>
      <c r="E85" s="179">
        <f>E78*D85</f>
        <v>186.606</v>
      </c>
      <c r="F85" s="177"/>
      <c r="G85" s="179"/>
      <c r="H85" s="178"/>
      <c r="I85" s="179"/>
      <c r="J85" s="178"/>
      <c r="K85" s="179"/>
      <c r="L85" s="179">
        <f t="shared" si="3"/>
        <v>0</v>
      </c>
      <c r="M85" s="78"/>
    </row>
    <row r="86" spans="1:13" s="29" customFormat="1" ht="13.5">
      <c r="A86" s="154"/>
      <c r="B86" s="156" t="s">
        <v>328</v>
      </c>
      <c r="C86" s="154" t="s">
        <v>16</v>
      </c>
      <c r="D86" s="154">
        <v>2.7</v>
      </c>
      <c r="E86" s="179">
        <f>E78*D86</f>
        <v>239.92200000000003</v>
      </c>
      <c r="F86" s="177"/>
      <c r="G86" s="179"/>
      <c r="H86" s="178"/>
      <c r="I86" s="179"/>
      <c r="J86" s="178"/>
      <c r="K86" s="179"/>
      <c r="L86" s="179">
        <f t="shared" si="3"/>
        <v>0</v>
      </c>
      <c r="M86" s="78"/>
    </row>
    <row r="87" spans="1:13" s="29" customFormat="1" ht="13.5">
      <c r="A87" s="154"/>
      <c r="B87" s="156" t="s">
        <v>15</v>
      </c>
      <c r="C87" s="154" t="s">
        <v>0</v>
      </c>
      <c r="D87" s="154">
        <v>0.32</v>
      </c>
      <c r="E87" s="179">
        <f>E78*D87</f>
        <v>28.435200000000002</v>
      </c>
      <c r="F87" s="177"/>
      <c r="G87" s="179"/>
      <c r="H87" s="178"/>
      <c r="I87" s="179"/>
      <c r="J87" s="178"/>
      <c r="K87" s="179"/>
      <c r="L87" s="179">
        <f t="shared" si="3"/>
        <v>0</v>
      </c>
      <c r="M87" s="78"/>
    </row>
    <row r="88" spans="1:13" s="29" customFormat="1" ht="14.25" customHeight="1">
      <c r="A88" s="154">
        <v>20</v>
      </c>
      <c r="B88" s="181" t="s">
        <v>322</v>
      </c>
      <c r="C88" s="154" t="s">
        <v>40</v>
      </c>
      <c r="D88" s="154"/>
      <c r="E88" s="188">
        <v>0.113</v>
      </c>
      <c r="F88" s="189"/>
      <c r="G88" s="179"/>
      <c r="H88" s="178"/>
      <c r="I88" s="179"/>
      <c r="J88" s="178"/>
      <c r="K88" s="179"/>
      <c r="L88" s="179">
        <f t="shared" si="3"/>
        <v>0</v>
      </c>
      <c r="M88" s="78"/>
    </row>
    <row r="89" spans="1:13" s="29" customFormat="1" ht="14.25" customHeight="1">
      <c r="A89" s="154">
        <v>21</v>
      </c>
      <c r="B89" s="181" t="s">
        <v>323</v>
      </c>
      <c r="C89" s="154" t="s">
        <v>40</v>
      </c>
      <c r="D89" s="154"/>
      <c r="E89" s="188">
        <v>6.11</v>
      </c>
      <c r="F89" s="189"/>
      <c r="G89" s="179"/>
      <c r="H89" s="178"/>
      <c r="I89" s="179"/>
      <c r="J89" s="178"/>
      <c r="K89" s="179"/>
      <c r="L89" s="179">
        <f t="shared" si="3"/>
        <v>0</v>
      </c>
      <c r="M89" s="78"/>
    </row>
    <row r="90" spans="1:13" s="29" customFormat="1" ht="27.75" customHeight="1">
      <c r="A90" s="154">
        <v>22</v>
      </c>
      <c r="B90" s="180" t="s">
        <v>329</v>
      </c>
      <c r="C90" s="177" t="s">
        <v>32</v>
      </c>
      <c r="D90" s="177"/>
      <c r="E90" s="178">
        <v>4.58</v>
      </c>
      <c r="F90" s="177"/>
      <c r="G90" s="179"/>
      <c r="H90" s="178"/>
      <c r="I90" s="179"/>
      <c r="J90" s="178"/>
      <c r="K90" s="179"/>
      <c r="L90" s="179"/>
      <c r="M90" s="78"/>
    </row>
    <row r="91" spans="1:13" s="29" customFormat="1" ht="15.75" customHeight="1">
      <c r="A91" s="154"/>
      <c r="B91" s="156" t="s">
        <v>12</v>
      </c>
      <c r="C91" s="154" t="s">
        <v>13</v>
      </c>
      <c r="D91" s="177">
        <v>19.5</v>
      </c>
      <c r="E91" s="179">
        <f>E90*D91</f>
        <v>89.31</v>
      </c>
      <c r="F91" s="177"/>
      <c r="G91" s="179"/>
      <c r="H91" s="178"/>
      <c r="I91" s="179"/>
      <c r="J91" s="178"/>
      <c r="K91" s="179"/>
      <c r="L91" s="179">
        <f>G91+I91+K91</f>
        <v>0</v>
      </c>
      <c r="M91" s="78"/>
    </row>
    <row r="92" spans="1:13" s="29" customFormat="1" ht="16.5" customHeight="1">
      <c r="A92" s="154"/>
      <c r="B92" s="156" t="s">
        <v>33</v>
      </c>
      <c r="C92" s="154" t="s">
        <v>0</v>
      </c>
      <c r="D92" s="154">
        <v>3.21</v>
      </c>
      <c r="E92" s="179">
        <f>E90*D92</f>
        <v>14.7018</v>
      </c>
      <c r="F92" s="177"/>
      <c r="G92" s="179"/>
      <c r="H92" s="178"/>
      <c r="I92" s="179"/>
      <c r="J92" s="178"/>
      <c r="K92" s="179"/>
      <c r="L92" s="179">
        <f>G92+I92+K92</f>
        <v>0</v>
      </c>
      <c r="M92" s="78"/>
    </row>
    <row r="93" spans="1:13" s="29" customFormat="1" ht="13.5">
      <c r="A93" s="154"/>
      <c r="B93" s="156" t="s">
        <v>14</v>
      </c>
      <c r="C93" s="154"/>
      <c r="D93" s="154"/>
      <c r="E93" s="179"/>
      <c r="F93" s="177"/>
      <c r="G93" s="179"/>
      <c r="H93" s="178"/>
      <c r="I93" s="179"/>
      <c r="J93" s="178"/>
      <c r="K93" s="179"/>
      <c r="L93" s="179"/>
      <c r="M93" s="78"/>
    </row>
    <row r="94" spans="1:13" s="29" customFormat="1" ht="13.5">
      <c r="A94" s="154"/>
      <c r="B94" s="156" t="s">
        <v>321</v>
      </c>
      <c r="C94" s="154" t="s">
        <v>32</v>
      </c>
      <c r="D94" s="154">
        <v>1.015</v>
      </c>
      <c r="E94" s="179">
        <f>E90*D94</f>
        <v>4.6487</v>
      </c>
      <c r="F94" s="177"/>
      <c r="G94" s="179"/>
      <c r="H94" s="178"/>
      <c r="I94" s="179"/>
      <c r="J94" s="178"/>
      <c r="K94" s="179"/>
      <c r="L94" s="179">
        <f aca="true" t="shared" si="4" ref="L94:L100">G94+I94+K94</f>
        <v>0</v>
      </c>
      <c r="M94" s="78"/>
    </row>
    <row r="95" spans="1:13" s="29" customFormat="1" ht="13.5">
      <c r="A95" s="154"/>
      <c r="B95" s="156" t="s">
        <v>113</v>
      </c>
      <c r="C95" s="154" t="s">
        <v>43</v>
      </c>
      <c r="D95" s="154">
        <v>2.42</v>
      </c>
      <c r="E95" s="179">
        <f>E90*D95</f>
        <v>11.0836</v>
      </c>
      <c r="F95" s="177"/>
      <c r="G95" s="179"/>
      <c r="H95" s="178"/>
      <c r="I95" s="179"/>
      <c r="J95" s="178"/>
      <c r="K95" s="179"/>
      <c r="L95" s="179">
        <f t="shared" si="4"/>
        <v>0</v>
      </c>
      <c r="M95" s="78"/>
    </row>
    <row r="96" spans="1:13" s="29" customFormat="1" ht="13.5">
      <c r="A96" s="154"/>
      <c r="B96" s="156" t="s">
        <v>330</v>
      </c>
      <c r="C96" s="154" t="s">
        <v>32</v>
      </c>
      <c r="D96" s="154">
        <v>0.074</v>
      </c>
      <c r="E96" s="179">
        <f>E90*D96</f>
        <v>0.33892</v>
      </c>
      <c r="F96" s="177"/>
      <c r="G96" s="179"/>
      <c r="H96" s="178"/>
      <c r="I96" s="179"/>
      <c r="J96" s="178"/>
      <c r="K96" s="179"/>
      <c r="L96" s="179">
        <f t="shared" si="4"/>
        <v>0</v>
      </c>
      <c r="M96" s="78"/>
    </row>
    <row r="97" spans="1:13" s="29" customFormat="1" ht="13.5">
      <c r="A97" s="154"/>
      <c r="B97" s="156" t="s">
        <v>328</v>
      </c>
      <c r="C97" s="154" t="s">
        <v>16</v>
      </c>
      <c r="D97" s="154">
        <v>2.5</v>
      </c>
      <c r="E97" s="179">
        <f>E90*D97</f>
        <v>11.45</v>
      </c>
      <c r="F97" s="177"/>
      <c r="G97" s="179"/>
      <c r="H97" s="178"/>
      <c r="I97" s="179"/>
      <c r="J97" s="178"/>
      <c r="K97" s="179"/>
      <c r="L97" s="179">
        <f t="shared" si="4"/>
        <v>0</v>
      </c>
      <c r="M97" s="78"/>
    </row>
    <row r="98" spans="1:13" s="29" customFormat="1" ht="13.5">
      <c r="A98" s="154"/>
      <c r="B98" s="156" t="s">
        <v>15</v>
      </c>
      <c r="C98" s="154" t="s">
        <v>0</v>
      </c>
      <c r="D98" s="154">
        <v>0.6</v>
      </c>
      <c r="E98" s="179">
        <f>E90*D98</f>
        <v>2.7479999999999998</v>
      </c>
      <c r="F98" s="178"/>
      <c r="G98" s="179"/>
      <c r="H98" s="178"/>
      <c r="I98" s="179"/>
      <c r="J98" s="178"/>
      <c r="K98" s="179"/>
      <c r="L98" s="179">
        <f t="shared" si="4"/>
        <v>0</v>
      </c>
      <c r="M98" s="78"/>
    </row>
    <row r="99" spans="1:13" s="94" customFormat="1" ht="13.5">
      <c r="A99" s="154">
        <v>26</v>
      </c>
      <c r="B99" s="181" t="s">
        <v>322</v>
      </c>
      <c r="C99" s="154" t="s">
        <v>40</v>
      </c>
      <c r="D99" s="154"/>
      <c r="E99" s="179">
        <v>0.165</v>
      </c>
      <c r="F99" s="189"/>
      <c r="G99" s="179"/>
      <c r="H99" s="178"/>
      <c r="I99" s="179"/>
      <c r="J99" s="178"/>
      <c r="K99" s="179"/>
      <c r="L99" s="179">
        <f t="shared" si="4"/>
        <v>0</v>
      </c>
      <c r="M99" s="78"/>
    </row>
    <row r="100" spans="1:13" ht="14.25" customHeight="1">
      <c r="A100" s="154">
        <v>27</v>
      </c>
      <c r="B100" s="181" t="s">
        <v>323</v>
      </c>
      <c r="C100" s="154" t="s">
        <v>40</v>
      </c>
      <c r="D100" s="177"/>
      <c r="E100" s="179">
        <v>0.463</v>
      </c>
      <c r="F100" s="189"/>
      <c r="G100" s="179"/>
      <c r="H100" s="178"/>
      <c r="I100" s="179"/>
      <c r="J100" s="178"/>
      <c r="K100" s="179"/>
      <c r="L100" s="179">
        <f t="shared" si="4"/>
        <v>0</v>
      </c>
      <c r="M100" s="78"/>
    </row>
    <row r="101" spans="1:13" s="29" customFormat="1" ht="28.5" customHeight="1">
      <c r="A101" s="154">
        <v>28</v>
      </c>
      <c r="B101" s="180" t="s">
        <v>331</v>
      </c>
      <c r="C101" s="177" t="s">
        <v>32</v>
      </c>
      <c r="D101" s="177"/>
      <c r="E101" s="178">
        <v>18.384</v>
      </c>
      <c r="F101" s="177"/>
      <c r="G101" s="179"/>
      <c r="H101" s="178"/>
      <c r="I101" s="179"/>
      <c r="J101" s="178"/>
      <c r="K101" s="179"/>
      <c r="L101" s="179"/>
      <c r="M101" s="78"/>
    </row>
    <row r="102" spans="1:13" s="29" customFormat="1" ht="15" customHeight="1">
      <c r="A102" s="154"/>
      <c r="B102" s="156" t="s">
        <v>12</v>
      </c>
      <c r="C102" s="154" t="s">
        <v>13</v>
      </c>
      <c r="D102" s="177">
        <v>14.7</v>
      </c>
      <c r="E102" s="179">
        <f>E101*D102</f>
        <v>270.2448</v>
      </c>
      <c r="F102" s="177"/>
      <c r="G102" s="179"/>
      <c r="H102" s="178"/>
      <c r="I102" s="179"/>
      <c r="J102" s="178"/>
      <c r="K102" s="179"/>
      <c r="L102" s="179">
        <f>G102+I102+K102</f>
        <v>0</v>
      </c>
      <c r="M102" s="78"/>
    </row>
    <row r="103" spans="1:13" s="29" customFormat="1" ht="13.5" customHeight="1">
      <c r="A103" s="154"/>
      <c r="B103" s="156" t="s">
        <v>33</v>
      </c>
      <c r="C103" s="154" t="s">
        <v>0</v>
      </c>
      <c r="D103" s="154">
        <v>1.21</v>
      </c>
      <c r="E103" s="179">
        <f>E101*D103</f>
        <v>22.24464</v>
      </c>
      <c r="F103" s="177"/>
      <c r="G103" s="179"/>
      <c r="H103" s="178"/>
      <c r="I103" s="179"/>
      <c r="J103" s="178"/>
      <c r="K103" s="179"/>
      <c r="L103" s="179">
        <f>G103+I103+K103</f>
        <v>0</v>
      </c>
      <c r="M103" s="78"/>
    </row>
    <row r="104" spans="1:13" s="29" customFormat="1" ht="13.5">
      <c r="A104" s="154"/>
      <c r="B104" s="156" t="s">
        <v>14</v>
      </c>
      <c r="C104" s="154"/>
      <c r="D104" s="154"/>
      <c r="E104" s="179"/>
      <c r="F104" s="177"/>
      <c r="G104" s="179"/>
      <c r="H104" s="178"/>
      <c r="I104" s="179"/>
      <c r="J104" s="178"/>
      <c r="K104" s="179"/>
      <c r="L104" s="179"/>
      <c r="M104" s="78"/>
    </row>
    <row r="105" spans="1:13" s="29" customFormat="1" ht="13.5">
      <c r="A105" s="154"/>
      <c r="B105" s="156" t="s">
        <v>321</v>
      </c>
      <c r="C105" s="154" t="s">
        <v>32</v>
      </c>
      <c r="D105" s="154">
        <v>1</v>
      </c>
      <c r="E105" s="179">
        <f>E101*D105</f>
        <v>18.384</v>
      </c>
      <c r="F105" s="177"/>
      <c r="G105" s="179"/>
      <c r="H105" s="178"/>
      <c r="I105" s="179"/>
      <c r="J105" s="178"/>
      <c r="K105" s="179"/>
      <c r="L105" s="179">
        <f aca="true" t="shared" si="5" ref="L105:L111">G105+I105+K105</f>
        <v>0</v>
      </c>
      <c r="M105" s="78"/>
    </row>
    <row r="106" spans="1:13" s="29" customFormat="1" ht="13.5">
      <c r="A106" s="154"/>
      <c r="B106" s="156" t="s">
        <v>113</v>
      </c>
      <c r="C106" s="154" t="s">
        <v>43</v>
      </c>
      <c r="D106" s="154">
        <v>2.46</v>
      </c>
      <c r="E106" s="179">
        <f>E101*D106</f>
        <v>45.22464</v>
      </c>
      <c r="F106" s="177"/>
      <c r="G106" s="179"/>
      <c r="H106" s="178"/>
      <c r="I106" s="179"/>
      <c r="J106" s="178"/>
      <c r="K106" s="179"/>
      <c r="L106" s="179">
        <f t="shared" si="5"/>
        <v>0</v>
      </c>
      <c r="M106" s="78"/>
    </row>
    <row r="107" spans="1:13" s="29" customFormat="1" ht="13.5">
      <c r="A107" s="154"/>
      <c r="B107" s="156" t="s">
        <v>330</v>
      </c>
      <c r="C107" s="154" t="s">
        <v>32</v>
      </c>
      <c r="D107" s="154">
        <v>0.023</v>
      </c>
      <c r="E107" s="179">
        <f>E101*D107</f>
        <v>0.422832</v>
      </c>
      <c r="F107" s="177"/>
      <c r="G107" s="179"/>
      <c r="H107" s="178"/>
      <c r="I107" s="179"/>
      <c r="J107" s="178"/>
      <c r="K107" s="179"/>
      <c r="L107" s="179">
        <f t="shared" si="5"/>
        <v>0</v>
      </c>
      <c r="M107" s="78"/>
    </row>
    <row r="108" spans="1:13" s="29" customFormat="1" ht="13.5">
      <c r="A108" s="154"/>
      <c r="B108" s="156" t="s">
        <v>328</v>
      </c>
      <c r="C108" s="154" t="s">
        <v>16</v>
      </c>
      <c r="D108" s="154">
        <v>3.3</v>
      </c>
      <c r="E108" s="179">
        <f>E101*D108</f>
        <v>60.6672</v>
      </c>
      <c r="F108" s="177"/>
      <c r="G108" s="179"/>
      <c r="H108" s="178"/>
      <c r="I108" s="179"/>
      <c r="J108" s="178"/>
      <c r="K108" s="179"/>
      <c r="L108" s="179">
        <f t="shared" si="5"/>
        <v>0</v>
      </c>
      <c r="M108" s="78"/>
    </row>
    <row r="109" spans="1:13" s="29" customFormat="1" ht="13.5">
      <c r="A109" s="154"/>
      <c r="B109" s="156" t="s">
        <v>15</v>
      </c>
      <c r="C109" s="154" t="s">
        <v>0</v>
      </c>
      <c r="D109" s="154">
        <v>0.9</v>
      </c>
      <c r="E109" s="179">
        <f>E101*D109</f>
        <v>16.5456</v>
      </c>
      <c r="F109" s="177"/>
      <c r="G109" s="179"/>
      <c r="H109" s="178"/>
      <c r="I109" s="179"/>
      <c r="J109" s="178"/>
      <c r="K109" s="179"/>
      <c r="L109" s="179">
        <f t="shared" si="5"/>
        <v>0</v>
      </c>
      <c r="M109" s="78"/>
    </row>
    <row r="110" spans="1:13" s="94" customFormat="1" ht="14.25" customHeight="1">
      <c r="A110" s="154">
        <v>29</v>
      </c>
      <c r="B110" s="181" t="s">
        <v>322</v>
      </c>
      <c r="C110" s="154" t="s">
        <v>40</v>
      </c>
      <c r="D110" s="154"/>
      <c r="E110" s="188">
        <v>0.347</v>
      </c>
      <c r="F110" s="189"/>
      <c r="G110" s="179"/>
      <c r="H110" s="178"/>
      <c r="I110" s="179"/>
      <c r="J110" s="178"/>
      <c r="K110" s="179"/>
      <c r="L110" s="179">
        <f t="shared" si="5"/>
        <v>0</v>
      </c>
      <c r="M110" s="78"/>
    </row>
    <row r="111" spans="1:13" ht="14.25" customHeight="1">
      <c r="A111" s="154">
        <v>30</v>
      </c>
      <c r="B111" s="181" t="s">
        <v>323</v>
      </c>
      <c r="C111" s="154" t="s">
        <v>40</v>
      </c>
      <c r="D111" s="177"/>
      <c r="E111" s="188">
        <v>1.755</v>
      </c>
      <c r="F111" s="189"/>
      <c r="G111" s="179"/>
      <c r="H111" s="178"/>
      <c r="I111" s="179"/>
      <c r="J111" s="178"/>
      <c r="K111" s="179"/>
      <c r="L111" s="179">
        <f t="shared" si="5"/>
        <v>0</v>
      </c>
      <c r="M111" s="78"/>
    </row>
    <row r="112" spans="1:13" s="29" customFormat="1" ht="28.5" customHeight="1">
      <c r="A112" s="154">
        <v>31</v>
      </c>
      <c r="B112" s="180" t="s">
        <v>332</v>
      </c>
      <c r="C112" s="177" t="s">
        <v>32</v>
      </c>
      <c r="D112" s="177"/>
      <c r="E112" s="178">
        <v>51.91</v>
      </c>
      <c r="F112" s="177"/>
      <c r="G112" s="179"/>
      <c r="H112" s="178"/>
      <c r="I112" s="179"/>
      <c r="J112" s="178"/>
      <c r="K112" s="179"/>
      <c r="L112" s="179"/>
      <c r="M112" s="78"/>
    </row>
    <row r="113" spans="1:13" s="29" customFormat="1" ht="15" customHeight="1">
      <c r="A113" s="154"/>
      <c r="B113" s="156" t="s">
        <v>12</v>
      </c>
      <c r="C113" s="154" t="s">
        <v>13</v>
      </c>
      <c r="D113" s="177">
        <v>8.4</v>
      </c>
      <c r="E113" s="179">
        <f>E112*D113</f>
        <v>436.044</v>
      </c>
      <c r="F113" s="177"/>
      <c r="G113" s="179"/>
      <c r="H113" s="178"/>
      <c r="I113" s="179"/>
      <c r="J113" s="178"/>
      <c r="K113" s="179"/>
      <c r="L113" s="179">
        <f>G113+I113+K113</f>
        <v>0</v>
      </c>
      <c r="M113" s="78"/>
    </row>
    <row r="114" spans="1:13" s="29" customFormat="1" ht="13.5" customHeight="1">
      <c r="A114" s="154"/>
      <c r="B114" s="156" t="s">
        <v>33</v>
      </c>
      <c r="C114" s="154" t="s">
        <v>0</v>
      </c>
      <c r="D114" s="154">
        <v>0.81</v>
      </c>
      <c r="E114" s="179">
        <f>E112*D114</f>
        <v>42.0471</v>
      </c>
      <c r="F114" s="177"/>
      <c r="G114" s="179"/>
      <c r="H114" s="178"/>
      <c r="I114" s="179"/>
      <c r="J114" s="178"/>
      <c r="K114" s="179"/>
      <c r="L114" s="179">
        <f>G114+I114+K114</f>
        <v>0</v>
      </c>
      <c r="M114" s="78"/>
    </row>
    <row r="115" spans="1:13" s="29" customFormat="1" ht="13.5">
      <c r="A115" s="154"/>
      <c r="B115" s="156" t="s">
        <v>14</v>
      </c>
      <c r="C115" s="154"/>
      <c r="D115" s="154"/>
      <c r="E115" s="179"/>
      <c r="F115" s="177"/>
      <c r="G115" s="179"/>
      <c r="H115" s="178"/>
      <c r="I115" s="179"/>
      <c r="J115" s="178"/>
      <c r="K115" s="179"/>
      <c r="L115" s="179"/>
      <c r="M115" s="78"/>
    </row>
    <row r="116" spans="1:13" s="29" customFormat="1" ht="13.5">
      <c r="A116" s="154"/>
      <c r="B116" s="156" t="s">
        <v>321</v>
      </c>
      <c r="C116" s="154" t="s">
        <v>32</v>
      </c>
      <c r="D116" s="154">
        <v>1.015</v>
      </c>
      <c r="E116" s="179">
        <f>E112*D116</f>
        <v>52.68864999999999</v>
      </c>
      <c r="F116" s="177"/>
      <c r="G116" s="179"/>
      <c r="H116" s="178"/>
      <c r="I116" s="179"/>
      <c r="J116" s="178"/>
      <c r="K116" s="179"/>
      <c r="L116" s="179">
        <f aca="true" t="shared" si="6" ref="L116:L121">G116+I116+K116</f>
        <v>0</v>
      </c>
      <c r="M116" s="78"/>
    </row>
    <row r="117" spans="1:13" s="29" customFormat="1" ht="13.5">
      <c r="A117" s="154"/>
      <c r="B117" s="156" t="s">
        <v>113</v>
      </c>
      <c r="C117" s="154" t="s">
        <v>43</v>
      </c>
      <c r="D117" s="154">
        <v>1.37</v>
      </c>
      <c r="E117" s="179">
        <f>E112*D117</f>
        <v>71.1167</v>
      </c>
      <c r="F117" s="177"/>
      <c r="G117" s="179"/>
      <c r="H117" s="178"/>
      <c r="I117" s="179"/>
      <c r="J117" s="178"/>
      <c r="K117" s="179"/>
      <c r="L117" s="179">
        <f t="shared" si="6"/>
        <v>0</v>
      </c>
      <c r="M117" s="78"/>
    </row>
    <row r="118" spans="1:13" s="29" customFormat="1" ht="13.5">
      <c r="A118" s="154"/>
      <c r="B118" s="156" t="s">
        <v>330</v>
      </c>
      <c r="C118" s="154" t="s">
        <v>32</v>
      </c>
      <c r="D118" s="154">
        <v>0.037</v>
      </c>
      <c r="E118" s="179">
        <f>E112*D118</f>
        <v>1.9206699999999999</v>
      </c>
      <c r="F118" s="177"/>
      <c r="G118" s="179"/>
      <c r="H118" s="178"/>
      <c r="I118" s="179"/>
      <c r="J118" s="178"/>
      <c r="K118" s="179"/>
      <c r="L118" s="179">
        <f t="shared" si="6"/>
        <v>0</v>
      </c>
      <c r="M118" s="78"/>
    </row>
    <row r="119" spans="1:13" s="29" customFormat="1" ht="13.5">
      <c r="A119" s="154"/>
      <c r="B119" s="156" t="s">
        <v>15</v>
      </c>
      <c r="C119" s="154" t="s">
        <v>0</v>
      </c>
      <c r="D119" s="154">
        <v>0.39</v>
      </c>
      <c r="E119" s="179">
        <f>E112*D119</f>
        <v>20.244899999999998</v>
      </c>
      <c r="F119" s="178"/>
      <c r="G119" s="179"/>
      <c r="H119" s="178"/>
      <c r="I119" s="179"/>
      <c r="J119" s="178"/>
      <c r="K119" s="179"/>
      <c r="L119" s="179">
        <f t="shared" si="6"/>
        <v>0</v>
      </c>
      <c r="M119" s="78"/>
    </row>
    <row r="120" spans="1:13" s="94" customFormat="1" ht="14.25" customHeight="1">
      <c r="A120" s="154">
        <v>32</v>
      </c>
      <c r="B120" s="181" t="s">
        <v>322</v>
      </c>
      <c r="C120" s="154" t="s">
        <v>40</v>
      </c>
      <c r="D120" s="154"/>
      <c r="E120" s="179">
        <v>0.044</v>
      </c>
      <c r="F120" s="189"/>
      <c r="G120" s="179"/>
      <c r="H120" s="178"/>
      <c r="I120" s="179"/>
      <c r="J120" s="178"/>
      <c r="K120" s="179"/>
      <c r="L120" s="179">
        <f>G120+I120+K120</f>
        <v>0</v>
      </c>
      <c r="M120" s="78"/>
    </row>
    <row r="121" spans="1:13" ht="14.25" customHeight="1">
      <c r="A121" s="154">
        <v>33</v>
      </c>
      <c r="B121" s="181" t="s">
        <v>323</v>
      </c>
      <c r="C121" s="154" t="s">
        <v>40</v>
      </c>
      <c r="D121" s="177"/>
      <c r="E121" s="179">
        <v>6.011</v>
      </c>
      <c r="F121" s="189"/>
      <c r="G121" s="179"/>
      <c r="H121" s="178"/>
      <c r="I121" s="179"/>
      <c r="J121" s="178"/>
      <c r="K121" s="179"/>
      <c r="L121" s="179">
        <f t="shared" si="6"/>
        <v>0</v>
      </c>
      <c r="M121" s="78"/>
    </row>
    <row r="122" spans="1:14" s="94" customFormat="1" ht="14.25">
      <c r="A122" s="154"/>
      <c r="B122" s="181" t="s">
        <v>360</v>
      </c>
      <c r="C122" s="154"/>
      <c r="D122" s="154"/>
      <c r="E122" s="179"/>
      <c r="F122" s="177"/>
      <c r="G122" s="179"/>
      <c r="H122" s="179"/>
      <c r="I122" s="179"/>
      <c r="J122" s="179"/>
      <c r="K122" s="179"/>
      <c r="L122" s="184">
        <f>SUM(L79:L121)</f>
        <v>0</v>
      </c>
      <c r="M122" s="122"/>
      <c r="N122" s="129"/>
    </row>
    <row r="123" spans="1:13" s="64" customFormat="1" ht="14.25">
      <c r="A123" s="154"/>
      <c r="B123" s="180" t="s">
        <v>464</v>
      </c>
      <c r="C123" s="177"/>
      <c r="D123" s="177"/>
      <c r="E123" s="192"/>
      <c r="F123" s="177"/>
      <c r="G123" s="189"/>
      <c r="H123" s="189"/>
      <c r="I123" s="189"/>
      <c r="J123" s="189"/>
      <c r="K123" s="189"/>
      <c r="L123" s="193">
        <f>L30+L76+L122</f>
        <v>0</v>
      </c>
      <c r="M123" s="107"/>
    </row>
    <row r="124" spans="1:12" s="94" customFormat="1" ht="15.75" customHeight="1">
      <c r="A124" s="194"/>
      <c r="B124" s="180" t="s">
        <v>334</v>
      </c>
      <c r="C124" s="177"/>
      <c r="D124" s="196"/>
      <c r="E124" s="177"/>
      <c r="F124" s="189"/>
      <c r="G124" s="189"/>
      <c r="H124" s="189"/>
      <c r="I124" s="189"/>
      <c r="J124" s="189"/>
      <c r="K124" s="189"/>
      <c r="L124" s="193">
        <f>L123*D124</f>
        <v>0</v>
      </c>
    </row>
    <row r="125" spans="1:12" s="94" customFormat="1" ht="14.25">
      <c r="A125" s="194"/>
      <c r="B125" s="180" t="s">
        <v>6</v>
      </c>
      <c r="C125" s="195"/>
      <c r="D125" s="195"/>
      <c r="E125" s="195"/>
      <c r="F125" s="195"/>
      <c r="G125" s="239"/>
      <c r="H125" s="239"/>
      <c r="I125" s="239"/>
      <c r="J125" s="239"/>
      <c r="K125" s="239"/>
      <c r="L125" s="197">
        <f>L123+L124</f>
        <v>0</v>
      </c>
    </row>
    <row r="126" spans="1:12" s="94" customFormat="1" ht="14.25">
      <c r="A126" s="194"/>
      <c r="B126" s="180" t="s">
        <v>335</v>
      </c>
      <c r="C126" s="195"/>
      <c r="D126" s="198"/>
      <c r="E126" s="195"/>
      <c r="F126" s="195"/>
      <c r="G126" s="239"/>
      <c r="H126" s="239"/>
      <c r="I126" s="239"/>
      <c r="J126" s="239"/>
      <c r="K126" s="239"/>
      <c r="L126" s="197">
        <f>L125*D126</f>
        <v>0</v>
      </c>
    </row>
    <row r="127" spans="1:12" s="94" customFormat="1" ht="14.25">
      <c r="A127" s="194"/>
      <c r="B127" s="180" t="s">
        <v>6</v>
      </c>
      <c r="C127" s="195"/>
      <c r="D127" s="195"/>
      <c r="E127" s="195"/>
      <c r="F127" s="195"/>
      <c r="G127" s="239"/>
      <c r="H127" s="239"/>
      <c r="I127" s="239"/>
      <c r="J127" s="239"/>
      <c r="K127" s="239"/>
      <c r="L127" s="197">
        <f>L125+L126</f>
        <v>0</v>
      </c>
    </row>
    <row r="128" spans="1:12" s="94" customFormat="1" ht="14.25">
      <c r="A128" s="67"/>
      <c r="B128" s="98"/>
      <c r="C128" s="85"/>
      <c r="D128" s="85"/>
      <c r="E128" s="85"/>
      <c r="F128" s="85"/>
      <c r="G128" s="199"/>
      <c r="H128" s="199"/>
      <c r="I128" s="199"/>
      <c r="J128" s="199"/>
      <c r="K128" s="199"/>
      <c r="L128" s="199"/>
    </row>
    <row r="129" ht="13.5">
      <c r="A129" s="19"/>
    </row>
    <row r="130" ht="13.5">
      <c r="A130" s="19"/>
    </row>
    <row r="131" ht="13.5">
      <c r="A131" s="19"/>
    </row>
    <row r="132" ht="13.5">
      <c r="A132" s="19"/>
    </row>
    <row r="133" ht="13.5">
      <c r="A133" s="19"/>
    </row>
    <row r="134" spans="1:4" ht="14.25">
      <c r="A134" s="19"/>
      <c r="B134" s="336" t="s">
        <v>615</v>
      </c>
      <c r="C134" s="336"/>
      <c r="D134" s="336"/>
    </row>
    <row r="135" ht="13.5">
      <c r="A135" s="19"/>
    </row>
    <row r="136" ht="13.5">
      <c r="A136" s="19"/>
    </row>
    <row r="137" ht="13.5">
      <c r="A137" s="19"/>
    </row>
    <row r="138" ht="13.5">
      <c r="A138" s="19"/>
    </row>
    <row r="139" ht="13.5">
      <c r="A139" s="19"/>
    </row>
    <row r="140" ht="13.5">
      <c r="A140" s="19"/>
    </row>
    <row r="141" ht="13.5">
      <c r="A141" s="19"/>
    </row>
    <row r="142" ht="13.5">
      <c r="A142" s="19"/>
    </row>
    <row r="143" ht="13.5">
      <c r="A143" s="19"/>
    </row>
    <row r="144" ht="13.5">
      <c r="A144" s="19"/>
    </row>
    <row r="145" ht="13.5">
      <c r="A145" s="19"/>
    </row>
    <row r="146" ht="13.5">
      <c r="A146" s="19"/>
    </row>
    <row r="147" ht="13.5">
      <c r="A147" s="19"/>
    </row>
    <row r="148" ht="13.5">
      <c r="A148" s="19"/>
    </row>
    <row r="149" ht="13.5">
      <c r="A149" s="19"/>
    </row>
    <row r="150" ht="13.5">
      <c r="A150" s="19"/>
    </row>
    <row r="151" ht="13.5">
      <c r="A151" s="19"/>
    </row>
    <row r="152" ht="13.5">
      <c r="A152" s="19"/>
    </row>
    <row r="153" ht="13.5">
      <c r="A153" s="19"/>
    </row>
    <row r="154" ht="13.5">
      <c r="A154" s="19"/>
    </row>
    <row r="155" ht="13.5">
      <c r="A155" s="19"/>
    </row>
    <row r="156" ht="13.5">
      <c r="A156" s="19"/>
    </row>
    <row r="157" ht="13.5">
      <c r="A157" s="19"/>
    </row>
    <row r="158" ht="13.5">
      <c r="A158" s="19"/>
    </row>
    <row r="159" ht="13.5">
      <c r="A159" s="19"/>
    </row>
    <row r="160" ht="13.5">
      <c r="A160" s="19"/>
    </row>
    <row r="161" ht="13.5">
      <c r="A161" s="19"/>
    </row>
    <row r="162" ht="13.5">
      <c r="A162" s="19"/>
    </row>
    <row r="163" ht="13.5">
      <c r="A163" s="19"/>
    </row>
    <row r="164" ht="13.5">
      <c r="A164" s="19"/>
    </row>
    <row r="165" ht="13.5">
      <c r="A165" s="19"/>
    </row>
    <row r="166" ht="13.5">
      <c r="A166" s="19"/>
    </row>
    <row r="167" ht="13.5">
      <c r="A167" s="19"/>
    </row>
    <row r="168" ht="13.5">
      <c r="A168" s="19"/>
    </row>
    <row r="169" ht="13.5">
      <c r="A169" s="19"/>
    </row>
    <row r="170" ht="13.5">
      <c r="A170" s="19"/>
    </row>
    <row r="171" ht="13.5">
      <c r="A171" s="19"/>
    </row>
    <row r="172" ht="13.5">
      <c r="A172" s="19"/>
    </row>
    <row r="173" ht="13.5">
      <c r="A173" s="19"/>
    </row>
    <row r="174" ht="13.5">
      <c r="A174" s="19"/>
    </row>
    <row r="175" ht="13.5">
      <c r="A175" s="19"/>
    </row>
    <row r="176" ht="13.5">
      <c r="A176" s="19"/>
    </row>
    <row r="177" ht="13.5">
      <c r="A177" s="19"/>
    </row>
    <row r="178" ht="13.5">
      <c r="A178" s="19"/>
    </row>
    <row r="179" ht="13.5">
      <c r="A179" s="19"/>
    </row>
    <row r="180" ht="13.5">
      <c r="A180" s="19"/>
    </row>
    <row r="181" ht="13.5">
      <c r="A181" s="19"/>
    </row>
    <row r="182" ht="13.5">
      <c r="A182" s="19"/>
    </row>
    <row r="183" ht="13.5">
      <c r="A183" s="19"/>
    </row>
    <row r="184" ht="13.5">
      <c r="A184" s="19"/>
    </row>
    <row r="185" ht="13.5">
      <c r="A185" s="19"/>
    </row>
    <row r="186" ht="13.5">
      <c r="A186" s="19"/>
    </row>
    <row r="187" ht="13.5">
      <c r="A187" s="19"/>
    </row>
    <row r="188" ht="13.5">
      <c r="A188" s="19"/>
    </row>
    <row r="189" ht="13.5">
      <c r="A189" s="19"/>
    </row>
    <row r="190" ht="13.5">
      <c r="A190" s="19"/>
    </row>
    <row r="191" ht="13.5">
      <c r="A191" s="19"/>
    </row>
    <row r="192" ht="13.5">
      <c r="A192" s="19"/>
    </row>
    <row r="193" ht="13.5">
      <c r="A193" s="19"/>
    </row>
    <row r="194" ht="13.5">
      <c r="A194" s="19"/>
    </row>
    <row r="195" ht="13.5">
      <c r="A195" s="19"/>
    </row>
    <row r="196" ht="13.5">
      <c r="A196" s="19"/>
    </row>
    <row r="197" ht="13.5">
      <c r="A197" s="19"/>
    </row>
    <row r="198" ht="13.5">
      <c r="A198" s="19"/>
    </row>
    <row r="199" ht="13.5">
      <c r="A199" s="19"/>
    </row>
    <row r="200" ht="13.5">
      <c r="A200" s="19"/>
    </row>
    <row r="201" ht="13.5">
      <c r="A201" s="19"/>
    </row>
    <row r="202" ht="13.5">
      <c r="A202" s="19"/>
    </row>
    <row r="203" ht="13.5">
      <c r="A203" s="19"/>
    </row>
    <row r="204" ht="13.5">
      <c r="A204" s="19"/>
    </row>
    <row r="205" ht="13.5">
      <c r="A205" s="19"/>
    </row>
    <row r="206" ht="13.5">
      <c r="A206" s="19"/>
    </row>
    <row r="207" ht="13.5">
      <c r="A207" s="19"/>
    </row>
    <row r="208" ht="13.5">
      <c r="A208" s="19"/>
    </row>
    <row r="209" ht="13.5">
      <c r="A209" s="19"/>
    </row>
    <row r="210" ht="13.5">
      <c r="A210" s="19"/>
    </row>
    <row r="211" ht="13.5">
      <c r="A211" s="19"/>
    </row>
    <row r="212" ht="13.5">
      <c r="A212" s="19"/>
    </row>
    <row r="213" ht="13.5">
      <c r="A213" s="19"/>
    </row>
    <row r="214" ht="13.5">
      <c r="A214" s="19"/>
    </row>
    <row r="215" ht="13.5">
      <c r="A215" s="19"/>
    </row>
    <row r="216" ht="13.5">
      <c r="A216" s="19"/>
    </row>
  </sheetData>
  <sheetProtection/>
  <mergeCells count="14">
    <mergeCell ref="B134:D134"/>
    <mergeCell ref="C3:G3"/>
    <mergeCell ref="A4:L4"/>
    <mergeCell ref="B5:K5"/>
    <mergeCell ref="A6:A7"/>
    <mergeCell ref="B6:B7"/>
    <mergeCell ref="C6:C7"/>
    <mergeCell ref="D6:E6"/>
    <mergeCell ref="F6:G6"/>
    <mergeCell ref="H6:I6"/>
    <mergeCell ref="A1:L1"/>
    <mergeCell ref="A2:L2"/>
    <mergeCell ref="J6:K6"/>
    <mergeCell ref="L6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2"/>
  <sheetViews>
    <sheetView zoomScalePageLayoutView="0" workbookViewId="0" topLeftCell="A286">
      <selection activeCell="A1" sqref="A1:L322"/>
    </sheetView>
  </sheetViews>
  <sheetFormatPr defaultColWidth="9.00390625" defaultRowHeight="12.75"/>
  <cols>
    <col min="1" max="1" width="2.625" style="59" customWidth="1"/>
    <col min="2" max="2" width="40.625" style="59" customWidth="1"/>
    <col min="3" max="3" width="7.375" style="59" customWidth="1"/>
    <col min="4" max="4" width="7.625" style="59" customWidth="1"/>
    <col min="5" max="5" width="8.875" style="59" customWidth="1"/>
    <col min="6" max="6" width="6.25390625" style="59" customWidth="1"/>
    <col min="7" max="7" width="8.375" style="59" customWidth="1"/>
    <col min="8" max="8" width="5.625" style="59" customWidth="1"/>
    <col min="9" max="9" width="7.25390625" style="59" customWidth="1"/>
    <col min="10" max="10" width="7.875" style="59" customWidth="1"/>
    <col min="11" max="11" width="7.00390625" style="59" customWidth="1"/>
    <col min="12" max="12" width="9.25390625" style="59" customWidth="1"/>
    <col min="13" max="13" width="11.75390625" style="59" customWidth="1"/>
    <col min="14" max="16384" width="9.125" style="59" customWidth="1"/>
  </cols>
  <sheetData>
    <row r="1" spans="1:12" s="58" customFormat="1" ht="18" customHeight="1">
      <c r="A1" s="361" t="s">
        <v>258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spans="1:12" s="58" customFormat="1" ht="16.5" customHeight="1">
      <c r="A2" s="341" t="s">
        <v>619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2" s="58" customFormat="1" ht="16.5" customHeight="1">
      <c r="A3" s="2"/>
      <c r="B3" s="2"/>
      <c r="C3" s="341" t="s">
        <v>336</v>
      </c>
      <c r="D3" s="341"/>
      <c r="E3" s="341"/>
      <c r="F3" s="341"/>
      <c r="G3" s="341"/>
      <c r="H3" s="3"/>
      <c r="I3" s="2"/>
      <c r="J3" s="2"/>
      <c r="K3" s="2"/>
      <c r="L3" s="2"/>
    </row>
    <row r="4" spans="1:12" s="58" customFormat="1" ht="16.5" customHeight="1">
      <c r="A4" s="364" t="s">
        <v>296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1:12" ht="3.75" customHeight="1">
      <c r="A5" s="30"/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1"/>
    </row>
    <row r="6" spans="1:12" ht="41.25" customHeight="1">
      <c r="A6" s="367" t="s">
        <v>55</v>
      </c>
      <c r="B6" s="353" t="s">
        <v>56</v>
      </c>
      <c r="C6" s="353" t="s">
        <v>1</v>
      </c>
      <c r="D6" s="355" t="s">
        <v>2</v>
      </c>
      <c r="E6" s="356"/>
      <c r="F6" s="357" t="s">
        <v>3</v>
      </c>
      <c r="G6" s="358"/>
      <c r="H6" s="359" t="s">
        <v>4</v>
      </c>
      <c r="I6" s="360"/>
      <c r="J6" s="359" t="s">
        <v>5</v>
      </c>
      <c r="K6" s="360"/>
      <c r="L6" s="362" t="s">
        <v>6</v>
      </c>
    </row>
    <row r="7" spans="1:12" ht="54">
      <c r="A7" s="368"/>
      <c r="B7" s="354"/>
      <c r="C7" s="354"/>
      <c r="D7" s="45" t="s">
        <v>7</v>
      </c>
      <c r="E7" s="45" t="s">
        <v>8</v>
      </c>
      <c r="F7" s="48" t="s">
        <v>9</v>
      </c>
      <c r="G7" s="46" t="s">
        <v>6</v>
      </c>
      <c r="H7" s="47" t="s">
        <v>9</v>
      </c>
      <c r="I7" s="46" t="s">
        <v>6</v>
      </c>
      <c r="J7" s="47" t="s">
        <v>9</v>
      </c>
      <c r="K7" s="46" t="s">
        <v>6</v>
      </c>
      <c r="L7" s="363"/>
    </row>
    <row r="8" spans="1:12" s="53" customFormat="1" ht="13.5" customHeight="1">
      <c r="A8" s="49" t="s">
        <v>10</v>
      </c>
      <c r="B8" s="49">
        <v>3</v>
      </c>
      <c r="C8" s="49">
        <v>4</v>
      </c>
      <c r="D8" s="49">
        <v>5</v>
      </c>
      <c r="E8" s="50">
        <v>6</v>
      </c>
      <c r="F8" s="51" t="s">
        <v>11</v>
      </c>
      <c r="G8" s="52">
        <v>8</v>
      </c>
      <c r="H8" s="50">
        <v>9</v>
      </c>
      <c r="I8" s="52">
        <v>10</v>
      </c>
      <c r="J8" s="50">
        <v>11</v>
      </c>
      <c r="K8" s="52">
        <v>12</v>
      </c>
      <c r="L8" s="52">
        <v>13</v>
      </c>
    </row>
    <row r="9" spans="1:12" s="201" customFormat="1" ht="17.25" customHeight="1">
      <c r="A9" s="49"/>
      <c r="B9" s="200" t="s">
        <v>337</v>
      </c>
      <c r="C9" s="49"/>
      <c r="D9" s="49"/>
      <c r="E9" s="50"/>
      <c r="F9" s="51"/>
      <c r="G9" s="52"/>
      <c r="H9" s="50"/>
      <c r="I9" s="52"/>
      <c r="J9" s="50"/>
      <c r="K9" s="52"/>
      <c r="L9" s="52"/>
    </row>
    <row r="10" spans="1:13" s="29" customFormat="1" ht="27">
      <c r="A10" s="154">
        <v>1</v>
      </c>
      <c r="B10" s="180" t="s">
        <v>338</v>
      </c>
      <c r="C10" s="177" t="s">
        <v>32</v>
      </c>
      <c r="D10" s="177"/>
      <c r="E10" s="178">
        <v>16.6</v>
      </c>
      <c r="F10" s="177"/>
      <c r="G10" s="179"/>
      <c r="H10" s="178"/>
      <c r="I10" s="179"/>
      <c r="J10" s="178"/>
      <c r="K10" s="179"/>
      <c r="L10" s="179"/>
      <c r="M10" s="78"/>
    </row>
    <row r="11" spans="1:13" s="29" customFormat="1" ht="15" customHeight="1">
      <c r="A11" s="154"/>
      <c r="B11" s="156" t="s">
        <v>12</v>
      </c>
      <c r="C11" s="154" t="s">
        <v>13</v>
      </c>
      <c r="D11" s="154">
        <v>3.36</v>
      </c>
      <c r="E11" s="179">
        <f>E10*D11</f>
        <v>55.776</v>
      </c>
      <c r="F11" s="177"/>
      <c r="G11" s="179"/>
      <c r="H11" s="178"/>
      <c r="I11" s="179"/>
      <c r="J11" s="178"/>
      <c r="K11" s="179"/>
      <c r="L11" s="179">
        <f>G11+I11+K11</f>
        <v>0</v>
      </c>
      <c r="M11" s="78"/>
    </row>
    <row r="12" spans="1:13" s="29" customFormat="1" ht="13.5">
      <c r="A12" s="154"/>
      <c r="B12" s="156" t="s">
        <v>33</v>
      </c>
      <c r="C12" s="154" t="s">
        <v>0</v>
      </c>
      <c r="D12" s="154">
        <v>0.92</v>
      </c>
      <c r="E12" s="179">
        <f>E10*D12</f>
        <v>15.272000000000002</v>
      </c>
      <c r="F12" s="177"/>
      <c r="G12" s="179"/>
      <c r="H12" s="178"/>
      <c r="I12" s="179"/>
      <c r="J12" s="178"/>
      <c r="K12" s="179"/>
      <c r="L12" s="179">
        <f>G12+I12+K12</f>
        <v>0</v>
      </c>
      <c r="M12" s="78"/>
    </row>
    <row r="13" spans="1:13" s="29" customFormat="1" ht="13.5">
      <c r="A13" s="154"/>
      <c r="B13" s="156" t="s">
        <v>14</v>
      </c>
      <c r="C13" s="154"/>
      <c r="D13" s="154"/>
      <c r="E13" s="179"/>
      <c r="F13" s="177"/>
      <c r="G13" s="179"/>
      <c r="H13" s="178"/>
      <c r="I13" s="179"/>
      <c r="J13" s="178"/>
      <c r="K13" s="179"/>
      <c r="L13" s="179"/>
      <c r="M13" s="78"/>
    </row>
    <row r="14" spans="1:13" s="29" customFormat="1" ht="13.5">
      <c r="A14" s="154"/>
      <c r="B14" s="156" t="s">
        <v>339</v>
      </c>
      <c r="C14" s="154" t="s">
        <v>32</v>
      </c>
      <c r="D14" s="154">
        <v>0.11</v>
      </c>
      <c r="E14" s="179">
        <f>E10*D14</f>
        <v>1.826</v>
      </c>
      <c r="F14" s="177"/>
      <c r="G14" s="179"/>
      <c r="H14" s="178"/>
      <c r="I14" s="179"/>
      <c r="J14" s="178"/>
      <c r="K14" s="179"/>
      <c r="L14" s="179">
        <f>G14+I14+K14</f>
        <v>0</v>
      </c>
      <c r="M14" s="78"/>
    </row>
    <row r="15" spans="1:13" s="29" customFormat="1" ht="13.5">
      <c r="A15" s="154"/>
      <c r="B15" s="156" t="s">
        <v>340</v>
      </c>
      <c r="C15" s="154" t="s">
        <v>17</v>
      </c>
      <c r="D15" s="154">
        <v>65.346</v>
      </c>
      <c r="E15" s="179">
        <f>E10*D15</f>
        <v>1084.7436000000002</v>
      </c>
      <c r="F15" s="177"/>
      <c r="G15" s="179"/>
      <c r="H15" s="178"/>
      <c r="I15" s="179"/>
      <c r="J15" s="178"/>
      <c r="K15" s="179"/>
      <c r="L15" s="179">
        <f>G15+I15+K15</f>
        <v>0</v>
      </c>
      <c r="M15" s="78"/>
    </row>
    <row r="16" spans="1:13" s="29" customFormat="1" ht="13.5">
      <c r="A16" s="154"/>
      <c r="B16" s="156" t="s">
        <v>15</v>
      </c>
      <c r="C16" s="154" t="s">
        <v>0</v>
      </c>
      <c r="D16" s="154">
        <v>0.16</v>
      </c>
      <c r="E16" s="179">
        <f>E10*D16</f>
        <v>2.656</v>
      </c>
      <c r="F16" s="178"/>
      <c r="G16" s="179"/>
      <c r="H16" s="178"/>
      <c r="I16" s="179"/>
      <c r="J16" s="178"/>
      <c r="K16" s="179"/>
      <c r="L16" s="179">
        <f>G16+I16+K16</f>
        <v>0</v>
      </c>
      <c r="M16" s="78"/>
    </row>
    <row r="17" spans="1:13" s="301" customFormat="1" ht="28.5" customHeight="1">
      <c r="A17" s="154">
        <v>2</v>
      </c>
      <c r="B17" s="181" t="s">
        <v>342</v>
      </c>
      <c r="C17" s="154" t="s">
        <v>43</v>
      </c>
      <c r="D17" s="154"/>
      <c r="E17" s="179">
        <v>109</v>
      </c>
      <c r="F17" s="177"/>
      <c r="G17" s="179"/>
      <c r="H17" s="178"/>
      <c r="I17" s="179"/>
      <c r="J17" s="178"/>
      <c r="K17" s="179"/>
      <c r="L17" s="179"/>
      <c r="M17" s="300"/>
    </row>
    <row r="18" spans="1:13" s="301" customFormat="1" ht="15" customHeight="1">
      <c r="A18" s="154"/>
      <c r="B18" s="181" t="s">
        <v>12</v>
      </c>
      <c r="C18" s="154" t="s">
        <v>43</v>
      </c>
      <c r="D18" s="154">
        <v>1</v>
      </c>
      <c r="E18" s="179">
        <f>E17*D18</f>
        <v>109</v>
      </c>
      <c r="F18" s="177"/>
      <c r="G18" s="179"/>
      <c r="H18" s="178"/>
      <c r="I18" s="179"/>
      <c r="J18" s="178"/>
      <c r="K18" s="179"/>
      <c r="L18" s="179">
        <f>G18+I18+K18</f>
        <v>0</v>
      </c>
      <c r="M18" s="300"/>
    </row>
    <row r="19" spans="1:13" s="301" customFormat="1" ht="13.5">
      <c r="A19" s="154"/>
      <c r="B19" s="181" t="s">
        <v>33</v>
      </c>
      <c r="C19" s="154" t="s">
        <v>0</v>
      </c>
      <c r="D19" s="154">
        <v>0.07</v>
      </c>
      <c r="E19" s="179">
        <f>E17*D19</f>
        <v>7.630000000000001</v>
      </c>
      <c r="F19" s="177"/>
      <c r="G19" s="179"/>
      <c r="H19" s="178"/>
      <c r="I19" s="179"/>
      <c r="J19" s="178"/>
      <c r="K19" s="179"/>
      <c r="L19" s="179">
        <f>G19+I19+K19</f>
        <v>0</v>
      </c>
      <c r="M19" s="300"/>
    </row>
    <row r="20" spans="1:13" s="301" customFormat="1" ht="13.5">
      <c r="A20" s="154"/>
      <c r="B20" s="181" t="s">
        <v>14</v>
      </c>
      <c r="C20" s="154"/>
      <c r="D20" s="154"/>
      <c r="E20" s="179"/>
      <c r="F20" s="177"/>
      <c r="G20" s="179"/>
      <c r="H20" s="178"/>
      <c r="I20" s="179"/>
      <c r="J20" s="178"/>
      <c r="K20" s="179"/>
      <c r="L20" s="179"/>
      <c r="M20" s="300"/>
    </row>
    <row r="21" spans="1:13" s="301" customFormat="1" ht="27" customHeight="1">
      <c r="A21" s="154"/>
      <c r="B21" s="181" t="s">
        <v>343</v>
      </c>
      <c r="C21" s="154" t="s">
        <v>43</v>
      </c>
      <c r="D21" s="154">
        <v>1.05</v>
      </c>
      <c r="E21" s="179">
        <f>E17*D21</f>
        <v>114.45</v>
      </c>
      <c r="F21" s="177"/>
      <c r="G21" s="179"/>
      <c r="H21" s="178"/>
      <c r="I21" s="179"/>
      <c r="J21" s="178"/>
      <c r="K21" s="179"/>
      <c r="L21" s="179">
        <f>G21+I21+K21</f>
        <v>0</v>
      </c>
      <c r="M21" s="300"/>
    </row>
    <row r="22" spans="1:13" s="301" customFormat="1" ht="13.5">
      <c r="A22" s="154"/>
      <c r="B22" s="181" t="s">
        <v>341</v>
      </c>
      <c r="C22" s="154" t="s">
        <v>0</v>
      </c>
      <c r="D22" s="154">
        <v>0.545</v>
      </c>
      <c r="E22" s="179">
        <f>E17*D22</f>
        <v>59.405</v>
      </c>
      <c r="F22" s="178"/>
      <c r="G22" s="179"/>
      <c r="H22" s="178"/>
      <c r="I22" s="179"/>
      <c r="J22" s="178"/>
      <c r="K22" s="179"/>
      <c r="L22" s="179">
        <f>G22+I22+K22</f>
        <v>0</v>
      </c>
      <c r="M22" s="300"/>
    </row>
    <row r="23" spans="1:13" s="94" customFormat="1" ht="14.25">
      <c r="A23" s="154"/>
      <c r="B23" s="181" t="s">
        <v>89</v>
      </c>
      <c r="C23" s="154"/>
      <c r="D23" s="154"/>
      <c r="E23" s="179"/>
      <c r="F23" s="177"/>
      <c r="G23" s="179"/>
      <c r="H23" s="179"/>
      <c r="I23" s="179"/>
      <c r="J23" s="179"/>
      <c r="K23" s="179"/>
      <c r="L23" s="184">
        <f>SUM(L11:L22)</f>
        <v>0</v>
      </c>
      <c r="M23" s="122"/>
    </row>
    <row r="24" spans="1:12" s="201" customFormat="1" ht="17.25" customHeight="1">
      <c r="A24" s="49"/>
      <c r="B24" s="200" t="s">
        <v>344</v>
      </c>
      <c r="C24" s="49"/>
      <c r="D24" s="49"/>
      <c r="E24" s="50"/>
      <c r="F24" s="51"/>
      <c r="G24" s="52"/>
      <c r="H24" s="50"/>
      <c r="I24" s="52"/>
      <c r="J24" s="50"/>
      <c r="K24" s="52"/>
      <c r="L24" s="52"/>
    </row>
    <row r="25" spans="1:13" s="29" customFormat="1" ht="28.5" customHeight="1">
      <c r="A25" s="154">
        <v>3</v>
      </c>
      <c r="B25" s="180" t="s">
        <v>345</v>
      </c>
      <c r="C25" s="177" t="s">
        <v>43</v>
      </c>
      <c r="D25" s="177"/>
      <c r="E25" s="178">
        <v>264</v>
      </c>
      <c r="F25" s="177"/>
      <c r="G25" s="179"/>
      <c r="H25" s="178"/>
      <c r="I25" s="179"/>
      <c r="J25" s="178"/>
      <c r="K25" s="179"/>
      <c r="L25" s="179"/>
      <c r="M25" s="78"/>
    </row>
    <row r="26" spans="1:13" s="29" customFormat="1" ht="14.25" customHeight="1">
      <c r="A26" s="154"/>
      <c r="B26" s="156" t="s">
        <v>12</v>
      </c>
      <c r="C26" s="154" t="s">
        <v>13</v>
      </c>
      <c r="D26" s="154">
        <v>0.16</v>
      </c>
      <c r="E26" s="179">
        <f>E25*D26</f>
        <v>42.24</v>
      </c>
      <c r="F26" s="177"/>
      <c r="G26" s="179"/>
      <c r="H26" s="178"/>
      <c r="I26" s="179"/>
      <c r="J26" s="178"/>
      <c r="K26" s="179"/>
      <c r="L26" s="179">
        <f>G26+I26+K26</f>
        <v>0</v>
      </c>
      <c r="M26" s="78"/>
    </row>
    <row r="27" spans="1:13" s="29" customFormat="1" ht="16.5" customHeight="1">
      <c r="A27" s="154"/>
      <c r="B27" s="180" t="s">
        <v>33</v>
      </c>
      <c r="C27" s="177" t="s">
        <v>0</v>
      </c>
      <c r="D27" s="177">
        <v>0.0032</v>
      </c>
      <c r="E27" s="179">
        <f>E25*D27</f>
        <v>0.8448</v>
      </c>
      <c r="F27" s="177"/>
      <c r="G27" s="179"/>
      <c r="H27" s="178"/>
      <c r="I27" s="179"/>
      <c r="J27" s="178"/>
      <c r="K27" s="179"/>
      <c r="L27" s="179">
        <f>G27+I27+K27</f>
        <v>0</v>
      </c>
      <c r="M27" s="78"/>
    </row>
    <row r="28" spans="1:13" s="29" customFormat="1" ht="16.5" customHeight="1">
      <c r="A28" s="154"/>
      <c r="B28" s="180" t="s">
        <v>14</v>
      </c>
      <c r="C28" s="177"/>
      <c r="D28" s="177"/>
      <c r="E28" s="179"/>
      <c r="F28" s="177"/>
      <c r="G28" s="179"/>
      <c r="H28" s="178"/>
      <c r="I28" s="179"/>
      <c r="J28" s="178"/>
      <c r="K28" s="179"/>
      <c r="L28" s="179"/>
      <c r="M28" s="78"/>
    </row>
    <row r="29" spans="1:13" s="29" customFormat="1" ht="16.5" customHeight="1">
      <c r="A29" s="154"/>
      <c r="B29" s="180" t="s">
        <v>346</v>
      </c>
      <c r="C29" s="177" t="s">
        <v>40</v>
      </c>
      <c r="D29" s="177">
        <v>0.00206</v>
      </c>
      <c r="E29" s="179">
        <f>E25*D29</f>
        <v>0.5438400000000001</v>
      </c>
      <c r="F29" s="177"/>
      <c r="G29" s="179"/>
      <c r="H29" s="178"/>
      <c r="I29" s="179"/>
      <c r="J29" s="178"/>
      <c r="K29" s="179"/>
      <c r="L29" s="179">
        <f>G29+I29+K29</f>
        <v>0</v>
      </c>
      <c r="M29" s="78"/>
    </row>
    <row r="30" spans="1:13" s="29" customFormat="1" ht="16.5" customHeight="1">
      <c r="A30" s="154"/>
      <c r="B30" s="180" t="s">
        <v>347</v>
      </c>
      <c r="C30" s="177" t="s">
        <v>43</v>
      </c>
      <c r="D30" s="177">
        <v>1.11</v>
      </c>
      <c r="E30" s="179">
        <f>E25*D30</f>
        <v>293.04</v>
      </c>
      <c r="F30" s="177"/>
      <c r="G30" s="179"/>
      <c r="H30" s="178"/>
      <c r="I30" s="179"/>
      <c r="J30" s="178"/>
      <c r="K30" s="179"/>
      <c r="L30" s="179">
        <f>G30+I30+K30</f>
        <v>0</v>
      </c>
      <c r="M30" s="78"/>
    </row>
    <row r="31" spans="1:13" s="29" customFormat="1" ht="17.25" customHeight="1">
      <c r="A31" s="154">
        <v>4</v>
      </c>
      <c r="B31" s="180" t="s">
        <v>348</v>
      </c>
      <c r="C31" s="177" t="s">
        <v>32</v>
      </c>
      <c r="D31" s="177"/>
      <c r="E31" s="178">
        <f>264*0.1</f>
        <v>26.400000000000002</v>
      </c>
      <c r="F31" s="177"/>
      <c r="G31" s="179"/>
      <c r="H31" s="178"/>
      <c r="I31" s="179"/>
      <c r="J31" s="178"/>
      <c r="K31" s="179"/>
      <c r="L31" s="179"/>
      <c r="M31" s="78"/>
    </row>
    <row r="32" spans="1:13" s="29" customFormat="1" ht="15" customHeight="1">
      <c r="A32" s="154"/>
      <c r="B32" s="180" t="s">
        <v>12</v>
      </c>
      <c r="C32" s="177" t="s">
        <v>13</v>
      </c>
      <c r="D32" s="177">
        <v>2.32</v>
      </c>
      <c r="E32" s="179">
        <f>E31*D32</f>
        <v>61.248</v>
      </c>
      <c r="F32" s="177"/>
      <c r="G32" s="179"/>
      <c r="H32" s="178"/>
      <c r="I32" s="179"/>
      <c r="J32" s="178"/>
      <c r="K32" s="179"/>
      <c r="L32" s="179">
        <f>G32+I32+K32</f>
        <v>0</v>
      </c>
      <c r="M32" s="78"/>
    </row>
    <row r="33" spans="1:13" s="29" customFormat="1" ht="13.5">
      <c r="A33" s="154"/>
      <c r="B33" s="180" t="s">
        <v>33</v>
      </c>
      <c r="C33" s="177" t="s">
        <v>0</v>
      </c>
      <c r="D33" s="177">
        <v>1.08</v>
      </c>
      <c r="E33" s="179">
        <f>E31*D33</f>
        <v>28.512000000000004</v>
      </c>
      <c r="F33" s="177"/>
      <c r="G33" s="179"/>
      <c r="H33" s="178"/>
      <c r="I33" s="179"/>
      <c r="J33" s="178"/>
      <c r="K33" s="179"/>
      <c r="L33" s="179">
        <f>G33+I33+K33</f>
        <v>0</v>
      </c>
      <c r="M33" s="78"/>
    </row>
    <row r="34" spans="1:13" s="29" customFormat="1" ht="13.5">
      <c r="A34" s="154"/>
      <c r="B34" s="180" t="s">
        <v>14</v>
      </c>
      <c r="C34" s="177"/>
      <c r="D34" s="177"/>
      <c r="E34" s="179"/>
      <c r="F34" s="177"/>
      <c r="G34" s="179"/>
      <c r="H34" s="178"/>
      <c r="I34" s="179"/>
      <c r="J34" s="178"/>
      <c r="K34" s="179"/>
      <c r="L34" s="179"/>
      <c r="M34" s="78"/>
    </row>
    <row r="35" spans="1:13" s="29" customFormat="1" ht="13.5">
      <c r="A35" s="154"/>
      <c r="B35" s="180" t="s">
        <v>349</v>
      </c>
      <c r="C35" s="177" t="s">
        <v>32</v>
      </c>
      <c r="D35" s="177">
        <v>1.1</v>
      </c>
      <c r="E35" s="179">
        <f>E31*D35</f>
        <v>29.040000000000006</v>
      </c>
      <c r="F35" s="177"/>
      <c r="G35" s="179"/>
      <c r="H35" s="178"/>
      <c r="I35" s="179"/>
      <c r="J35" s="178"/>
      <c r="K35" s="179"/>
      <c r="L35" s="179">
        <f>G35+I35+K35</f>
        <v>0</v>
      </c>
      <c r="M35" s="122"/>
    </row>
    <row r="36" spans="1:13" s="29" customFormat="1" ht="13.5">
      <c r="A36" s="154">
        <v>5</v>
      </c>
      <c r="B36" s="180" t="s">
        <v>350</v>
      </c>
      <c r="C36" s="177" t="s">
        <v>43</v>
      </c>
      <c r="D36" s="177"/>
      <c r="E36" s="178">
        <v>264</v>
      </c>
      <c r="F36" s="177"/>
      <c r="G36" s="179"/>
      <c r="H36" s="178"/>
      <c r="I36" s="179"/>
      <c r="J36" s="178"/>
      <c r="K36" s="179"/>
      <c r="L36" s="179"/>
      <c r="M36" s="78"/>
    </row>
    <row r="37" spans="1:13" s="29" customFormat="1" ht="16.5" customHeight="1">
      <c r="A37" s="154"/>
      <c r="B37" s="180" t="s">
        <v>12</v>
      </c>
      <c r="C37" s="177" t="s">
        <v>13</v>
      </c>
      <c r="D37" s="177">
        <v>0.154</v>
      </c>
      <c r="E37" s="179">
        <f>E36*D37</f>
        <v>40.656</v>
      </c>
      <c r="F37" s="177"/>
      <c r="G37" s="179"/>
      <c r="H37" s="178"/>
      <c r="I37" s="179"/>
      <c r="J37" s="178"/>
      <c r="K37" s="179"/>
      <c r="L37" s="179">
        <f>G37+I37+K37</f>
        <v>0</v>
      </c>
      <c r="M37" s="78"/>
    </row>
    <row r="38" spans="1:13" s="29" customFormat="1" ht="13.5">
      <c r="A38" s="154"/>
      <c r="B38" s="180" t="s">
        <v>33</v>
      </c>
      <c r="C38" s="177" t="s">
        <v>0</v>
      </c>
      <c r="D38" s="177">
        <v>0.0149</v>
      </c>
      <c r="E38" s="179">
        <f>E36*D38</f>
        <v>3.9336</v>
      </c>
      <c r="F38" s="177"/>
      <c r="G38" s="179"/>
      <c r="H38" s="178"/>
      <c r="I38" s="179"/>
      <c r="J38" s="178"/>
      <c r="K38" s="179"/>
      <c r="L38" s="179">
        <f>G38+I38+K38</f>
        <v>0</v>
      </c>
      <c r="M38" s="78"/>
    </row>
    <row r="39" spans="1:13" s="29" customFormat="1" ht="13.5">
      <c r="A39" s="154"/>
      <c r="B39" s="180" t="s">
        <v>14</v>
      </c>
      <c r="C39" s="177"/>
      <c r="D39" s="177"/>
      <c r="E39" s="179">
        <f>D39*2353</f>
        <v>0</v>
      </c>
      <c r="F39" s="177"/>
      <c r="G39" s="179"/>
      <c r="H39" s="178"/>
      <c r="I39" s="179"/>
      <c r="J39" s="178"/>
      <c r="K39" s="179"/>
      <c r="L39" s="179"/>
      <c r="M39" s="78"/>
    </row>
    <row r="40" spans="1:13" s="29" customFormat="1" ht="13.5">
      <c r="A40" s="154"/>
      <c r="B40" s="180" t="s">
        <v>351</v>
      </c>
      <c r="C40" s="177" t="s">
        <v>32</v>
      </c>
      <c r="D40" s="177">
        <v>0.0316</v>
      </c>
      <c r="E40" s="179">
        <f>E36*D40</f>
        <v>8.342400000000001</v>
      </c>
      <c r="F40" s="177"/>
      <c r="G40" s="179"/>
      <c r="H40" s="178"/>
      <c r="I40" s="179"/>
      <c r="J40" s="178"/>
      <c r="K40" s="179"/>
      <c r="L40" s="179">
        <f>G40+I40+K40</f>
        <v>0</v>
      </c>
      <c r="M40" s="78"/>
    </row>
    <row r="41" spans="1:13" s="29" customFormat="1" ht="13.5">
      <c r="A41" s="154"/>
      <c r="B41" s="180" t="s">
        <v>15</v>
      </c>
      <c r="C41" s="177" t="s">
        <v>0</v>
      </c>
      <c r="D41" s="177">
        <v>0.064</v>
      </c>
      <c r="E41" s="179">
        <f>E36*D41</f>
        <v>16.896</v>
      </c>
      <c r="F41" s="177"/>
      <c r="G41" s="179"/>
      <c r="H41" s="178"/>
      <c r="I41" s="179"/>
      <c r="J41" s="178"/>
      <c r="K41" s="179"/>
      <c r="L41" s="179">
        <f>G41+I41+K41</f>
        <v>0</v>
      </c>
      <c r="M41" s="78"/>
    </row>
    <row r="42" spans="1:13" s="29" customFormat="1" ht="24" customHeight="1">
      <c r="A42" s="154">
        <v>6</v>
      </c>
      <c r="B42" s="251" t="s">
        <v>352</v>
      </c>
      <c r="C42" s="177" t="s">
        <v>43</v>
      </c>
      <c r="D42" s="177"/>
      <c r="E42" s="179">
        <v>264</v>
      </c>
      <c r="F42" s="177"/>
      <c r="G42" s="179"/>
      <c r="H42" s="178"/>
      <c r="I42" s="179"/>
      <c r="J42" s="178"/>
      <c r="K42" s="179"/>
      <c r="L42" s="179"/>
      <c r="M42" s="78"/>
    </row>
    <row r="43" spans="1:13" s="29" customFormat="1" ht="14.25" customHeight="1">
      <c r="A43" s="154"/>
      <c r="B43" s="251" t="s">
        <v>12</v>
      </c>
      <c r="C43" s="177" t="s">
        <v>43</v>
      </c>
      <c r="D43" s="177">
        <v>1</v>
      </c>
      <c r="E43" s="179">
        <f>E42*D43</f>
        <v>264</v>
      </c>
      <c r="F43" s="177"/>
      <c r="G43" s="179"/>
      <c r="H43" s="178"/>
      <c r="I43" s="179"/>
      <c r="J43" s="178"/>
      <c r="K43" s="179"/>
      <c r="L43" s="179">
        <f>G43+I43+K43</f>
        <v>0</v>
      </c>
      <c r="M43" s="78"/>
    </row>
    <row r="44" spans="1:13" s="29" customFormat="1" ht="13.5">
      <c r="A44" s="154"/>
      <c r="B44" s="251" t="s">
        <v>33</v>
      </c>
      <c r="C44" s="177" t="s">
        <v>0</v>
      </c>
      <c r="D44" s="177">
        <v>0.22</v>
      </c>
      <c r="E44" s="179">
        <f>E42*D44</f>
        <v>58.08</v>
      </c>
      <c r="F44" s="177"/>
      <c r="G44" s="179"/>
      <c r="H44" s="178"/>
      <c r="I44" s="179"/>
      <c r="J44" s="178"/>
      <c r="K44" s="179"/>
      <c r="L44" s="179">
        <f>G44+I44+K44</f>
        <v>0</v>
      </c>
      <c r="M44" s="78"/>
    </row>
    <row r="45" spans="1:13" s="29" customFormat="1" ht="13.5">
      <c r="A45" s="154"/>
      <c r="B45" s="251" t="s">
        <v>14</v>
      </c>
      <c r="C45" s="177"/>
      <c r="D45" s="177"/>
      <c r="E45" s="179">
        <f>D45*2353</f>
        <v>0</v>
      </c>
      <c r="F45" s="177"/>
      <c r="G45" s="179"/>
      <c r="H45" s="178"/>
      <c r="I45" s="179"/>
      <c r="J45" s="178"/>
      <c r="K45" s="179"/>
      <c r="L45" s="179"/>
      <c r="M45" s="78"/>
    </row>
    <row r="46" spans="1:13" ht="13.5">
      <c r="A46" s="175"/>
      <c r="B46" s="251" t="s">
        <v>353</v>
      </c>
      <c r="C46" s="177" t="s">
        <v>43</v>
      </c>
      <c r="D46" s="177">
        <v>2.3</v>
      </c>
      <c r="E46" s="179">
        <f>E42*D46</f>
        <v>607.1999999999999</v>
      </c>
      <c r="F46" s="177"/>
      <c r="G46" s="179"/>
      <c r="H46" s="178"/>
      <c r="I46" s="179"/>
      <c r="J46" s="178"/>
      <c r="K46" s="179"/>
      <c r="L46" s="179">
        <f>G46+I46+K46</f>
        <v>0</v>
      </c>
      <c r="M46" s="78"/>
    </row>
    <row r="47" spans="1:13" s="29" customFormat="1" ht="13.5">
      <c r="A47" s="175"/>
      <c r="B47" s="251" t="s">
        <v>354</v>
      </c>
      <c r="C47" s="177" t="s">
        <v>16</v>
      </c>
      <c r="D47" s="177">
        <v>1</v>
      </c>
      <c r="E47" s="179">
        <f>E43*D47</f>
        <v>264</v>
      </c>
      <c r="F47" s="177"/>
      <c r="G47" s="179"/>
      <c r="H47" s="178"/>
      <c r="I47" s="179"/>
      <c r="J47" s="178"/>
      <c r="K47" s="179"/>
      <c r="L47" s="179">
        <f>G47+I47+K47</f>
        <v>0</v>
      </c>
      <c r="M47" s="97"/>
    </row>
    <row r="48" spans="1:13" s="29" customFormat="1" ht="13.5">
      <c r="A48" s="175"/>
      <c r="B48" s="251" t="s">
        <v>355</v>
      </c>
      <c r="C48" s="177" t="s">
        <v>356</v>
      </c>
      <c r="D48" s="177">
        <v>0.5</v>
      </c>
      <c r="E48" s="179">
        <f>E43*D48</f>
        <v>132</v>
      </c>
      <c r="F48" s="177"/>
      <c r="G48" s="179"/>
      <c r="H48" s="178"/>
      <c r="I48" s="179"/>
      <c r="J48" s="178"/>
      <c r="K48" s="179"/>
      <c r="L48" s="179">
        <f>G48+I48+K48</f>
        <v>0</v>
      </c>
      <c r="M48" s="97"/>
    </row>
    <row r="49" spans="1:13" s="29" customFormat="1" ht="13.5">
      <c r="A49" s="175"/>
      <c r="B49" s="251" t="s">
        <v>357</v>
      </c>
      <c r="C49" s="177" t="s">
        <v>16</v>
      </c>
      <c r="D49" s="177">
        <v>0.9</v>
      </c>
      <c r="E49" s="179">
        <f>E43*D49</f>
        <v>237.6</v>
      </c>
      <c r="F49" s="177"/>
      <c r="G49" s="179"/>
      <c r="H49" s="178"/>
      <c r="I49" s="179"/>
      <c r="J49" s="178"/>
      <c r="K49" s="179"/>
      <c r="L49" s="179">
        <f>G49+I49+K49</f>
        <v>0</v>
      </c>
      <c r="M49" s="202"/>
    </row>
    <row r="50" spans="1:13" s="94" customFormat="1" ht="14.25" customHeight="1">
      <c r="A50" s="154"/>
      <c r="B50" s="251" t="s">
        <v>146</v>
      </c>
      <c r="C50" s="177"/>
      <c r="D50" s="177"/>
      <c r="E50" s="179"/>
      <c r="F50" s="177"/>
      <c r="G50" s="179"/>
      <c r="H50" s="179"/>
      <c r="I50" s="179"/>
      <c r="J50" s="179"/>
      <c r="K50" s="179"/>
      <c r="L50" s="184">
        <f>SUM(L26:L49)</f>
        <v>0</v>
      </c>
      <c r="M50" s="122"/>
    </row>
    <row r="51" spans="1:13" s="94" customFormat="1" ht="18" customHeight="1">
      <c r="A51" s="154"/>
      <c r="B51" s="176" t="s">
        <v>466</v>
      </c>
      <c r="C51" s="177"/>
      <c r="D51" s="177"/>
      <c r="E51" s="179"/>
      <c r="F51" s="177"/>
      <c r="G51" s="179"/>
      <c r="H51" s="179"/>
      <c r="I51" s="179"/>
      <c r="J51" s="179"/>
      <c r="K51" s="179"/>
      <c r="L51" s="179"/>
      <c r="M51" s="78"/>
    </row>
    <row r="52" spans="1:13" ht="68.25" customHeight="1">
      <c r="A52" s="154">
        <v>7</v>
      </c>
      <c r="B52" s="180" t="s">
        <v>575</v>
      </c>
      <c r="C52" s="177" t="s">
        <v>43</v>
      </c>
      <c r="D52" s="177"/>
      <c r="E52" s="178">
        <v>36.03</v>
      </c>
      <c r="F52" s="177"/>
      <c r="G52" s="179"/>
      <c r="H52" s="178"/>
      <c r="I52" s="179"/>
      <c r="J52" s="178"/>
      <c r="K52" s="179"/>
      <c r="L52" s="179"/>
      <c r="M52" s="78"/>
    </row>
    <row r="53" spans="1:13" ht="13.5" customHeight="1">
      <c r="A53" s="154"/>
      <c r="B53" s="180" t="s">
        <v>12</v>
      </c>
      <c r="C53" s="177" t="s">
        <v>43</v>
      </c>
      <c r="D53" s="177">
        <v>1</v>
      </c>
      <c r="E53" s="179">
        <f>E52*D53</f>
        <v>36.03</v>
      </c>
      <c r="F53" s="177"/>
      <c r="G53" s="179"/>
      <c r="H53" s="178"/>
      <c r="I53" s="179"/>
      <c r="J53" s="178"/>
      <c r="K53" s="179"/>
      <c r="L53" s="179">
        <f>G53+I53+K53</f>
        <v>0</v>
      </c>
      <c r="M53" s="78"/>
    </row>
    <row r="54" spans="1:13" ht="13.5">
      <c r="A54" s="154"/>
      <c r="B54" s="180" t="s">
        <v>14</v>
      </c>
      <c r="C54" s="177"/>
      <c r="D54" s="177"/>
      <c r="E54" s="179"/>
      <c r="F54" s="177"/>
      <c r="G54" s="179"/>
      <c r="H54" s="178"/>
      <c r="I54" s="179"/>
      <c r="J54" s="178"/>
      <c r="K54" s="179"/>
      <c r="L54" s="179"/>
      <c r="M54" s="78"/>
    </row>
    <row r="55" spans="1:13" ht="15" customHeight="1">
      <c r="A55" s="154"/>
      <c r="B55" s="180" t="s">
        <v>465</v>
      </c>
      <c r="C55" s="177" t="s">
        <v>43</v>
      </c>
      <c r="D55" s="177">
        <v>1</v>
      </c>
      <c r="E55" s="179">
        <f>E52*D55</f>
        <v>36.03</v>
      </c>
      <c r="F55" s="177"/>
      <c r="G55" s="179"/>
      <c r="H55" s="178"/>
      <c r="I55" s="179"/>
      <c r="J55" s="178"/>
      <c r="K55" s="179"/>
      <c r="L55" s="179">
        <f>G55+I55+K55</f>
        <v>0</v>
      </c>
      <c r="M55" s="78"/>
    </row>
    <row r="56" spans="1:13" ht="30" customHeight="1">
      <c r="A56" s="154">
        <v>8</v>
      </c>
      <c r="B56" s="180" t="s">
        <v>571</v>
      </c>
      <c r="C56" s="177" t="s">
        <v>43</v>
      </c>
      <c r="D56" s="177"/>
      <c r="E56" s="178">
        <v>48</v>
      </c>
      <c r="F56" s="177"/>
      <c r="G56" s="179"/>
      <c r="H56" s="178"/>
      <c r="I56" s="179"/>
      <c r="J56" s="178"/>
      <c r="K56" s="179"/>
      <c r="L56" s="179"/>
      <c r="M56" s="78"/>
    </row>
    <row r="57" spans="1:13" ht="13.5" customHeight="1">
      <c r="A57" s="154"/>
      <c r="B57" s="180" t="s">
        <v>12</v>
      </c>
      <c r="C57" s="177" t="s">
        <v>43</v>
      </c>
      <c r="D57" s="177">
        <v>1</v>
      </c>
      <c r="E57" s="179">
        <f>E56*D57</f>
        <v>48</v>
      </c>
      <c r="F57" s="177"/>
      <c r="G57" s="179"/>
      <c r="H57" s="178"/>
      <c r="I57" s="179"/>
      <c r="J57" s="178"/>
      <c r="K57" s="179"/>
      <c r="L57" s="179">
        <f>G57+I57+K57</f>
        <v>0</v>
      </c>
      <c r="M57" s="78"/>
    </row>
    <row r="58" spans="1:13" ht="13.5">
      <c r="A58" s="154"/>
      <c r="B58" s="180" t="s">
        <v>14</v>
      </c>
      <c r="C58" s="177"/>
      <c r="D58" s="177"/>
      <c r="E58" s="179"/>
      <c r="F58" s="177"/>
      <c r="G58" s="179"/>
      <c r="H58" s="178"/>
      <c r="I58" s="179"/>
      <c r="J58" s="178"/>
      <c r="K58" s="179"/>
      <c r="L58" s="179"/>
      <c r="M58" s="78"/>
    </row>
    <row r="59" spans="1:13" ht="48" customHeight="1">
      <c r="A59" s="154"/>
      <c r="B59" s="331" t="s">
        <v>570</v>
      </c>
      <c r="C59" s="177" t="s">
        <v>43</v>
      </c>
      <c r="D59" s="177">
        <v>1</v>
      </c>
      <c r="E59" s="179">
        <f>E56*D59</f>
        <v>48</v>
      </c>
      <c r="F59" s="177"/>
      <c r="G59" s="179"/>
      <c r="H59" s="178"/>
      <c r="I59" s="179"/>
      <c r="J59" s="178"/>
      <c r="K59" s="179"/>
      <c r="L59" s="179">
        <f>G59+I59+K59</f>
        <v>0</v>
      </c>
      <c r="M59" s="78"/>
    </row>
    <row r="60" spans="1:13" ht="39.75" customHeight="1">
      <c r="A60" s="154">
        <v>9</v>
      </c>
      <c r="B60" s="180" t="s">
        <v>501</v>
      </c>
      <c r="C60" s="177" t="s">
        <v>43</v>
      </c>
      <c r="D60" s="177"/>
      <c r="E60" s="178">
        <v>5.5</v>
      </c>
      <c r="F60" s="177"/>
      <c r="G60" s="179"/>
      <c r="H60" s="178"/>
      <c r="I60" s="179"/>
      <c r="J60" s="178"/>
      <c r="K60" s="179"/>
      <c r="L60" s="179"/>
      <c r="M60" s="78"/>
    </row>
    <row r="61" spans="1:13" ht="13.5" customHeight="1">
      <c r="A61" s="154"/>
      <c r="B61" s="180" t="s">
        <v>12</v>
      </c>
      <c r="C61" s="177" t="s">
        <v>13</v>
      </c>
      <c r="D61" s="177">
        <v>2.72</v>
      </c>
      <c r="E61" s="179">
        <f>E60*D61</f>
        <v>14.96</v>
      </c>
      <c r="F61" s="177"/>
      <c r="G61" s="179"/>
      <c r="H61" s="178"/>
      <c r="I61" s="179"/>
      <c r="J61" s="178"/>
      <c r="K61" s="179"/>
      <c r="L61" s="179">
        <f>G61+I61+K61</f>
        <v>0</v>
      </c>
      <c r="M61" s="78"/>
    </row>
    <row r="62" spans="1:13" ht="13.5">
      <c r="A62" s="154"/>
      <c r="B62" s="180" t="s">
        <v>14</v>
      </c>
      <c r="C62" s="177"/>
      <c r="D62" s="177"/>
      <c r="E62" s="179"/>
      <c r="F62" s="177"/>
      <c r="G62" s="179"/>
      <c r="H62" s="178"/>
      <c r="I62" s="179"/>
      <c r="J62" s="178"/>
      <c r="K62" s="179"/>
      <c r="L62" s="179"/>
      <c r="M62" s="78"/>
    </row>
    <row r="63" spans="1:13" ht="20.25" customHeight="1">
      <c r="A63" s="154"/>
      <c r="B63" s="180" t="s">
        <v>358</v>
      </c>
      <c r="C63" s="177" t="s">
        <v>43</v>
      </c>
      <c r="D63" s="177">
        <v>1</v>
      </c>
      <c r="E63" s="179">
        <f>E60*D63</f>
        <v>5.5</v>
      </c>
      <c r="F63" s="177"/>
      <c r="G63" s="179"/>
      <c r="H63" s="178"/>
      <c r="I63" s="179"/>
      <c r="J63" s="178"/>
      <c r="K63" s="179"/>
      <c r="L63" s="179">
        <f>G63+I63+K63</f>
        <v>0</v>
      </c>
      <c r="M63" s="78"/>
    </row>
    <row r="64" spans="1:13" ht="90" customHeight="1">
      <c r="A64" s="154">
        <v>10</v>
      </c>
      <c r="B64" s="208" t="s">
        <v>576</v>
      </c>
      <c r="C64" s="177" t="s">
        <v>43</v>
      </c>
      <c r="D64" s="177"/>
      <c r="E64" s="179">
        <v>139.76</v>
      </c>
      <c r="F64" s="177"/>
      <c r="G64" s="179"/>
      <c r="H64" s="178"/>
      <c r="I64" s="179"/>
      <c r="J64" s="178"/>
      <c r="K64" s="179"/>
      <c r="L64" s="179"/>
      <c r="M64" s="78"/>
    </row>
    <row r="65" spans="1:13" ht="14.25" customHeight="1">
      <c r="A65" s="154"/>
      <c r="B65" s="180" t="s">
        <v>12</v>
      </c>
      <c r="C65" s="177" t="s">
        <v>13</v>
      </c>
      <c r="D65" s="177">
        <v>2.72</v>
      </c>
      <c r="E65" s="179">
        <f>E64*D65</f>
        <v>380.1472</v>
      </c>
      <c r="F65" s="177"/>
      <c r="G65" s="179"/>
      <c r="H65" s="178"/>
      <c r="I65" s="179"/>
      <c r="J65" s="178"/>
      <c r="K65" s="179"/>
      <c r="L65" s="179">
        <f>G65+I65+K65</f>
        <v>0</v>
      </c>
      <c r="M65" s="78"/>
    </row>
    <row r="66" spans="1:13" ht="13.5">
      <c r="A66" s="154"/>
      <c r="B66" s="180" t="s">
        <v>14</v>
      </c>
      <c r="C66" s="177"/>
      <c r="D66" s="177"/>
      <c r="E66" s="179"/>
      <c r="F66" s="177"/>
      <c r="G66" s="179"/>
      <c r="H66" s="178"/>
      <c r="I66" s="179"/>
      <c r="J66" s="178"/>
      <c r="K66" s="179"/>
      <c r="L66" s="179"/>
      <c r="M66" s="78"/>
    </row>
    <row r="67" spans="1:13" ht="27">
      <c r="A67" s="154"/>
      <c r="B67" s="180" t="s">
        <v>359</v>
      </c>
      <c r="C67" s="177" t="s">
        <v>43</v>
      </c>
      <c r="D67" s="177">
        <v>1</v>
      </c>
      <c r="E67" s="179">
        <f>E64*D67</f>
        <v>139.76</v>
      </c>
      <c r="F67" s="177"/>
      <c r="G67" s="179"/>
      <c r="H67" s="178"/>
      <c r="I67" s="179"/>
      <c r="J67" s="178"/>
      <c r="K67" s="179"/>
      <c r="L67" s="179">
        <f>G67+I67+K67</f>
        <v>0</v>
      </c>
      <c r="M67" s="78"/>
    </row>
    <row r="68" spans="1:13" ht="153">
      <c r="A68" s="154"/>
      <c r="B68" s="332" t="s">
        <v>577</v>
      </c>
      <c r="C68" s="177"/>
      <c r="D68" s="177"/>
      <c r="E68" s="179"/>
      <c r="F68" s="177"/>
      <c r="G68" s="179"/>
      <c r="H68" s="178"/>
      <c r="I68" s="179"/>
      <c r="J68" s="178"/>
      <c r="K68" s="179"/>
      <c r="L68" s="179"/>
      <c r="M68" s="78"/>
    </row>
    <row r="69" spans="1:13" s="94" customFormat="1" ht="14.25">
      <c r="A69" s="154"/>
      <c r="B69" s="181" t="s">
        <v>333</v>
      </c>
      <c r="C69" s="154"/>
      <c r="D69" s="154"/>
      <c r="E69" s="179"/>
      <c r="F69" s="177"/>
      <c r="G69" s="179"/>
      <c r="H69" s="179"/>
      <c r="I69" s="179"/>
      <c r="J69" s="179"/>
      <c r="K69" s="179"/>
      <c r="L69" s="184">
        <f>SUM(L53:L67)</f>
        <v>0</v>
      </c>
      <c r="M69" s="122"/>
    </row>
    <row r="70" spans="1:13" s="94" customFormat="1" ht="17.25" customHeight="1">
      <c r="A70" s="154"/>
      <c r="B70" s="187" t="s">
        <v>467</v>
      </c>
      <c r="C70" s="154"/>
      <c r="D70" s="154"/>
      <c r="E70" s="179"/>
      <c r="F70" s="177"/>
      <c r="G70" s="179"/>
      <c r="H70" s="179"/>
      <c r="I70" s="179"/>
      <c r="J70" s="179"/>
      <c r="K70" s="179"/>
      <c r="L70" s="179" t="s">
        <v>361</v>
      </c>
      <c r="M70" s="78"/>
    </row>
    <row r="71" spans="1:13" s="29" customFormat="1" ht="15.75">
      <c r="A71" s="154"/>
      <c r="B71" s="200" t="s">
        <v>500</v>
      </c>
      <c r="C71" s="154"/>
      <c r="D71" s="154"/>
      <c r="E71" s="179"/>
      <c r="F71" s="177"/>
      <c r="G71" s="179"/>
      <c r="H71" s="178"/>
      <c r="I71" s="179"/>
      <c r="J71" s="178"/>
      <c r="K71" s="179"/>
      <c r="L71" s="179"/>
      <c r="M71" s="78"/>
    </row>
    <row r="72" spans="1:13" s="29" customFormat="1" ht="27">
      <c r="A72" s="154">
        <v>11</v>
      </c>
      <c r="B72" s="209" t="s">
        <v>362</v>
      </c>
      <c r="C72" s="177" t="s">
        <v>32</v>
      </c>
      <c r="D72" s="177"/>
      <c r="E72" s="179">
        <f>70.3*0.08</f>
        <v>5.624</v>
      </c>
      <c r="F72" s="177"/>
      <c r="G72" s="179"/>
      <c r="H72" s="178"/>
      <c r="I72" s="179"/>
      <c r="J72" s="178"/>
      <c r="K72" s="179"/>
      <c r="L72" s="179"/>
      <c r="M72" s="78"/>
    </row>
    <row r="73" spans="1:13" s="29" customFormat="1" ht="15.75" customHeight="1">
      <c r="A73" s="154"/>
      <c r="B73" s="181" t="s">
        <v>12</v>
      </c>
      <c r="C73" s="154" t="s">
        <v>13</v>
      </c>
      <c r="D73" s="154">
        <v>2.9</v>
      </c>
      <c r="E73" s="179">
        <f>E72*D73</f>
        <v>16.3096</v>
      </c>
      <c r="F73" s="177"/>
      <c r="G73" s="179"/>
      <c r="H73" s="178"/>
      <c r="I73" s="179"/>
      <c r="J73" s="178"/>
      <c r="K73" s="179"/>
      <c r="L73" s="179">
        <f>G73+I73+K73</f>
        <v>0</v>
      </c>
      <c r="M73" s="78"/>
    </row>
    <row r="74" spans="1:13" s="29" customFormat="1" ht="13.5">
      <c r="A74" s="154"/>
      <c r="B74" s="181" t="s">
        <v>14</v>
      </c>
      <c r="C74" s="154"/>
      <c r="D74" s="154"/>
      <c r="E74" s="179"/>
      <c r="F74" s="177"/>
      <c r="G74" s="179"/>
      <c r="H74" s="178"/>
      <c r="I74" s="179"/>
      <c r="J74" s="178"/>
      <c r="K74" s="179"/>
      <c r="L74" s="179"/>
      <c r="M74" s="78"/>
    </row>
    <row r="75" spans="1:13" s="29" customFormat="1" ht="13.5">
      <c r="A75" s="154"/>
      <c r="B75" s="181" t="s">
        <v>80</v>
      </c>
      <c r="C75" s="154" t="s">
        <v>32</v>
      </c>
      <c r="D75" s="154">
        <v>1.02</v>
      </c>
      <c r="E75" s="179">
        <f>E72*D75</f>
        <v>5.736479999999999</v>
      </c>
      <c r="F75" s="177"/>
      <c r="G75" s="179"/>
      <c r="H75" s="178"/>
      <c r="I75" s="179"/>
      <c r="J75" s="178"/>
      <c r="K75" s="179"/>
      <c r="L75" s="179">
        <f>G75+I75+K75</f>
        <v>0</v>
      </c>
      <c r="M75" s="78"/>
    </row>
    <row r="76" spans="1:13" s="29" customFormat="1" ht="13.5">
      <c r="A76" s="154"/>
      <c r="B76" s="181" t="s">
        <v>15</v>
      </c>
      <c r="C76" s="154" t="s">
        <v>0</v>
      </c>
      <c r="D76" s="154">
        <v>0.88</v>
      </c>
      <c r="E76" s="179">
        <f>E72*D76</f>
        <v>4.94912</v>
      </c>
      <c r="F76" s="177"/>
      <c r="G76" s="179"/>
      <c r="H76" s="178"/>
      <c r="I76" s="179"/>
      <c r="J76" s="178"/>
      <c r="K76" s="179"/>
      <c r="L76" s="179">
        <f>G76+I76+K76</f>
        <v>0</v>
      </c>
      <c r="M76" s="78"/>
    </row>
    <row r="77" spans="1:13" s="29" customFormat="1" ht="24.75" customHeight="1">
      <c r="A77" s="154">
        <v>12</v>
      </c>
      <c r="B77" s="156" t="s">
        <v>363</v>
      </c>
      <c r="C77" s="177" t="s">
        <v>43</v>
      </c>
      <c r="D77" s="177"/>
      <c r="E77" s="179">
        <v>70.3</v>
      </c>
      <c r="F77" s="177"/>
      <c r="G77" s="179"/>
      <c r="H77" s="178"/>
      <c r="I77" s="179"/>
      <c r="J77" s="178"/>
      <c r="K77" s="179"/>
      <c r="L77" s="179"/>
      <c r="M77" s="78"/>
    </row>
    <row r="78" spans="1:13" s="29" customFormat="1" ht="14.25" customHeight="1">
      <c r="A78" s="154"/>
      <c r="B78" s="156" t="s">
        <v>12</v>
      </c>
      <c r="C78" s="154" t="s">
        <v>43</v>
      </c>
      <c r="D78" s="154">
        <v>1</v>
      </c>
      <c r="E78" s="179">
        <f>E77*D78</f>
        <v>70.3</v>
      </c>
      <c r="F78" s="177"/>
      <c r="G78" s="179"/>
      <c r="H78" s="178"/>
      <c r="I78" s="179"/>
      <c r="J78" s="178"/>
      <c r="K78" s="179"/>
      <c r="L78" s="179">
        <f>G78+I78+K78</f>
        <v>0</v>
      </c>
      <c r="M78" s="78"/>
    </row>
    <row r="79" spans="1:13" s="29" customFormat="1" ht="13.5">
      <c r="A79" s="154"/>
      <c r="B79" s="156" t="s">
        <v>33</v>
      </c>
      <c r="C79" s="154" t="s">
        <v>0</v>
      </c>
      <c r="D79" s="154">
        <v>0.22</v>
      </c>
      <c r="E79" s="179">
        <f>E77*D79</f>
        <v>15.466</v>
      </c>
      <c r="F79" s="177"/>
      <c r="G79" s="179"/>
      <c r="H79" s="178"/>
      <c r="I79" s="179"/>
      <c r="J79" s="178"/>
      <c r="K79" s="179"/>
      <c r="L79" s="179">
        <f>G79+I79+K79</f>
        <v>0</v>
      </c>
      <c r="M79" s="78"/>
    </row>
    <row r="80" spans="1:13" s="29" customFormat="1" ht="13.5">
      <c r="A80" s="154"/>
      <c r="B80" s="156" t="s">
        <v>14</v>
      </c>
      <c r="C80" s="154"/>
      <c r="D80" s="154"/>
      <c r="E80" s="179"/>
      <c r="F80" s="177"/>
      <c r="G80" s="179"/>
      <c r="H80" s="178"/>
      <c r="I80" s="179"/>
      <c r="J80" s="178"/>
      <c r="K80" s="179"/>
      <c r="L80" s="179"/>
      <c r="M80" s="78"/>
    </row>
    <row r="81" spans="1:13" s="29" customFormat="1" ht="13.5">
      <c r="A81" s="154"/>
      <c r="B81" s="156" t="s">
        <v>347</v>
      </c>
      <c r="C81" s="154" t="s">
        <v>43</v>
      </c>
      <c r="D81" s="154">
        <v>2.3</v>
      </c>
      <c r="E81" s="179">
        <f>E77*D81</f>
        <v>161.68999999999997</v>
      </c>
      <c r="F81" s="177"/>
      <c r="G81" s="179"/>
      <c r="H81" s="178"/>
      <c r="I81" s="179"/>
      <c r="J81" s="178"/>
      <c r="K81" s="179"/>
      <c r="L81" s="179">
        <f>G81+I81+K81</f>
        <v>0</v>
      </c>
      <c r="M81" s="78"/>
    </row>
    <row r="82" spans="1:13" s="29" customFormat="1" ht="13.5">
      <c r="A82" s="154"/>
      <c r="B82" s="156" t="s">
        <v>354</v>
      </c>
      <c r="C82" s="154" t="s">
        <v>16</v>
      </c>
      <c r="D82" s="154">
        <v>2.4</v>
      </c>
      <c r="E82" s="179">
        <f>E77*D82</f>
        <v>168.72</v>
      </c>
      <c r="F82" s="177"/>
      <c r="G82" s="179"/>
      <c r="H82" s="178"/>
      <c r="I82" s="179"/>
      <c r="J82" s="178"/>
      <c r="K82" s="179"/>
      <c r="L82" s="179">
        <f>G82+I82+K82</f>
        <v>0</v>
      </c>
      <c r="M82" s="78"/>
    </row>
    <row r="83" spans="1:13" s="29" customFormat="1" ht="13.5">
      <c r="A83" s="154"/>
      <c r="B83" s="156" t="s">
        <v>355</v>
      </c>
      <c r="C83" s="154" t="s">
        <v>16</v>
      </c>
      <c r="D83" s="154">
        <v>0.06</v>
      </c>
      <c r="E83" s="179">
        <f>E77*D83</f>
        <v>4.218</v>
      </c>
      <c r="F83" s="177"/>
      <c r="G83" s="179"/>
      <c r="H83" s="178"/>
      <c r="I83" s="179"/>
      <c r="J83" s="178"/>
      <c r="K83" s="179"/>
      <c r="L83" s="179">
        <f>G83+I83+K83</f>
        <v>0</v>
      </c>
      <c r="M83" s="122"/>
    </row>
    <row r="84" spans="1:13" s="29" customFormat="1" ht="13.5">
      <c r="A84" s="154">
        <v>13</v>
      </c>
      <c r="B84" s="209" t="s">
        <v>364</v>
      </c>
      <c r="C84" s="177" t="s">
        <v>32</v>
      </c>
      <c r="D84" s="177"/>
      <c r="E84" s="179">
        <f>70.3*0.05</f>
        <v>3.515</v>
      </c>
      <c r="F84" s="177"/>
      <c r="G84" s="179"/>
      <c r="H84" s="178"/>
      <c r="I84" s="179"/>
      <c r="J84" s="178"/>
      <c r="K84" s="179"/>
      <c r="L84" s="179"/>
      <c r="M84" s="78"/>
    </row>
    <row r="85" spans="1:13" s="29" customFormat="1" ht="16.5" customHeight="1">
      <c r="A85" s="154"/>
      <c r="B85" s="181" t="s">
        <v>12</v>
      </c>
      <c r="C85" s="154" t="s">
        <v>13</v>
      </c>
      <c r="D85" s="154">
        <v>3.58</v>
      </c>
      <c r="E85" s="179">
        <f>E84*D85</f>
        <v>12.5837</v>
      </c>
      <c r="F85" s="177"/>
      <c r="G85" s="179"/>
      <c r="H85" s="178"/>
      <c r="I85" s="179"/>
      <c r="J85" s="178"/>
      <c r="K85" s="179"/>
      <c r="L85" s="179">
        <f>G85+I85+K85</f>
        <v>0</v>
      </c>
      <c r="M85" s="78"/>
    </row>
    <row r="86" spans="1:13" s="29" customFormat="1" ht="13.5">
      <c r="A86" s="154"/>
      <c r="B86" s="181" t="s">
        <v>33</v>
      </c>
      <c r="C86" s="154" t="s">
        <v>0</v>
      </c>
      <c r="D86" s="154">
        <v>1.08</v>
      </c>
      <c r="E86" s="179">
        <f>E84*D86</f>
        <v>3.7962000000000002</v>
      </c>
      <c r="F86" s="177"/>
      <c r="G86" s="179"/>
      <c r="H86" s="178"/>
      <c r="I86" s="179"/>
      <c r="J86" s="178"/>
      <c r="K86" s="179"/>
      <c r="L86" s="179">
        <f>G86+I86+K86</f>
        <v>0</v>
      </c>
      <c r="M86" s="78"/>
    </row>
    <row r="87" spans="1:13" s="29" customFormat="1" ht="13.5">
      <c r="A87" s="154"/>
      <c r="B87" s="181" t="s">
        <v>14</v>
      </c>
      <c r="C87" s="154"/>
      <c r="D87" s="154"/>
      <c r="E87" s="179"/>
      <c r="F87" s="177"/>
      <c r="G87" s="179"/>
      <c r="H87" s="178"/>
      <c r="I87" s="179"/>
      <c r="J87" s="178"/>
      <c r="K87" s="179"/>
      <c r="L87" s="179"/>
      <c r="M87" s="78"/>
    </row>
    <row r="88" spans="1:13" s="29" customFormat="1" ht="13.5">
      <c r="A88" s="154"/>
      <c r="B88" s="181" t="s">
        <v>365</v>
      </c>
      <c r="C88" s="154" t="s">
        <v>32</v>
      </c>
      <c r="D88" s="154">
        <v>1.1</v>
      </c>
      <c r="E88" s="179">
        <f>E84*D88</f>
        <v>3.8665000000000003</v>
      </c>
      <c r="F88" s="177"/>
      <c r="G88" s="179"/>
      <c r="H88" s="178"/>
      <c r="I88" s="179"/>
      <c r="J88" s="178"/>
      <c r="K88" s="179"/>
      <c r="L88" s="179">
        <f>G88+I88+K88</f>
        <v>0</v>
      </c>
      <c r="M88" s="122"/>
    </row>
    <row r="89" spans="1:13" s="29" customFormat="1" ht="16.5" customHeight="1">
      <c r="A89" s="154">
        <v>14</v>
      </c>
      <c r="B89" s="180" t="s">
        <v>366</v>
      </c>
      <c r="C89" s="177" t="s">
        <v>43</v>
      </c>
      <c r="D89" s="177"/>
      <c r="E89" s="179">
        <v>106.9</v>
      </c>
      <c r="F89" s="177"/>
      <c r="G89" s="179"/>
      <c r="H89" s="178"/>
      <c r="I89" s="179"/>
      <c r="J89" s="178"/>
      <c r="K89" s="179"/>
      <c r="L89" s="179"/>
      <c r="M89" s="78"/>
    </row>
    <row r="90" spans="1:13" s="29" customFormat="1" ht="15.75" customHeight="1">
      <c r="A90" s="154"/>
      <c r="B90" s="181" t="s">
        <v>367</v>
      </c>
      <c r="C90" s="154" t="s">
        <v>13</v>
      </c>
      <c r="D90" s="154">
        <v>0.202</v>
      </c>
      <c r="E90" s="179">
        <f>E89*D90</f>
        <v>21.5938</v>
      </c>
      <c r="F90" s="177"/>
      <c r="G90" s="179"/>
      <c r="H90" s="178"/>
      <c r="I90" s="179"/>
      <c r="J90" s="178"/>
      <c r="K90" s="179"/>
      <c r="L90" s="179">
        <f>G90+I90+K90</f>
        <v>0</v>
      </c>
      <c r="M90" s="78"/>
    </row>
    <row r="91" spans="1:13" s="29" customFormat="1" ht="13.5">
      <c r="A91" s="154"/>
      <c r="B91" s="181" t="s">
        <v>368</v>
      </c>
      <c r="C91" s="154" t="s">
        <v>0</v>
      </c>
      <c r="D91" s="154">
        <v>0.0187</v>
      </c>
      <c r="E91" s="179">
        <f>E89*D91</f>
        <v>1.9990300000000003</v>
      </c>
      <c r="F91" s="177"/>
      <c r="G91" s="179"/>
      <c r="H91" s="178"/>
      <c r="I91" s="179"/>
      <c r="J91" s="178"/>
      <c r="K91" s="179"/>
      <c r="L91" s="179">
        <f>G91+I91+K91</f>
        <v>0</v>
      </c>
      <c r="M91" s="78"/>
    </row>
    <row r="92" spans="1:13" s="29" customFormat="1" ht="13.5">
      <c r="A92" s="154"/>
      <c r="B92" s="181" t="s">
        <v>14</v>
      </c>
      <c r="C92" s="154"/>
      <c r="D92" s="154"/>
      <c r="E92" s="179">
        <f>D92*2353</f>
        <v>0</v>
      </c>
      <c r="F92" s="177"/>
      <c r="G92" s="179"/>
      <c r="H92" s="178"/>
      <c r="I92" s="179"/>
      <c r="J92" s="178"/>
      <c r="K92" s="179"/>
      <c r="L92" s="179"/>
      <c r="M92" s="78"/>
    </row>
    <row r="93" spans="1:13" s="29" customFormat="1" ht="15" customHeight="1">
      <c r="A93" s="154"/>
      <c r="B93" s="181" t="s">
        <v>369</v>
      </c>
      <c r="C93" s="154" t="s">
        <v>32</v>
      </c>
      <c r="D93" s="154">
        <v>0.0408</v>
      </c>
      <c r="E93" s="179">
        <f>E89*D93</f>
        <v>4.3615200000000005</v>
      </c>
      <c r="F93" s="177"/>
      <c r="G93" s="179"/>
      <c r="H93" s="178"/>
      <c r="I93" s="179"/>
      <c r="J93" s="178"/>
      <c r="K93" s="179"/>
      <c r="L93" s="179">
        <f>G93+I93+K93</f>
        <v>0</v>
      </c>
      <c r="M93" s="78"/>
    </row>
    <row r="94" spans="1:13" s="29" customFormat="1" ht="13.5">
      <c r="A94" s="154"/>
      <c r="B94" s="181" t="s">
        <v>15</v>
      </c>
      <c r="C94" s="154" t="s">
        <v>0</v>
      </c>
      <c r="D94" s="154">
        <v>0.0636</v>
      </c>
      <c r="E94" s="179">
        <f>E89*D94</f>
        <v>6.798840000000001</v>
      </c>
      <c r="F94" s="177"/>
      <c r="G94" s="179"/>
      <c r="H94" s="178"/>
      <c r="I94" s="179"/>
      <c r="J94" s="178"/>
      <c r="K94" s="179"/>
      <c r="L94" s="179">
        <f>G94+I94+K94</f>
        <v>0</v>
      </c>
      <c r="M94" s="78"/>
    </row>
    <row r="95" spans="1:13" ht="27.75" customHeight="1">
      <c r="A95" s="154">
        <v>15</v>
      </c>
      <c r="B95" s="180" t="s">
        <v>495</v>
      </c>
      <c r="C95" s="177" t="s">
        <v>43</v>
      </c>
      <c r="D95" s="177"/>
      <c r="E95" s="179">
        <v>70.3</v>
      </c>
      <c r="F95" s="177"/>
      <c r="G95" s="179"/>
      <c r="H95" s="178"/>
      <c r="I95" s="179"/>
      <c r="J95" s="178"/>
      <c r="K95" s="179"/>
      <c r="L95" s="179"/>
      <c r="M95" s="78"/>
    </row>
    <row r="96" spans="1:13" ht="15" customHeight="1">
      <c r="A96" s="154"/>
      <c r="B96" s="181" t="s">
        <v>12</v>
      </c>
      <c r="C96" s="154" t="s">
        <v>13</v>
      </c>
      <c r="D96" s="154">
        <v>0.994</v>
      </c>
      <c r="E96" s="179">
        <f>E95*D96</f>
        <v>69.87819999999999</v>
      </c>
      <c r="F96" s="177"/>
      <c r="G96" s="179"/>
      <c r="H96" s="178"/>
      <c r="I96" s="179"/>
      <c r="J96" s="178"/>
      <c r="K96" s="179"/>
      <c r="L96" s="179">
        <f>G96+I96+K96</f>
        <v>0</v>
      </c>
      <c r="M96" s="78"/>
    </row>
    <row r="97" spans="1:13" ht="13.5">
      <c r="A97" s="154"/>
      <c r="B97" s="181" t="s">
        <v>33</v>
      </c>
      <c r="C97" s="154" t="s">
        <v>0</v>
      </c>
      <c r="D97" s="154">
        <v>0.0251</v>
      </c>
      <c r="E97" s="179">
        <f>E95*D97</f>
        <v>1.76453</v>
      </c>
      <c r="F97" s="177"/>
      <c r="G97" s="179"/>
      <c r="H97" s="178"/>
      <c r="I97" s="179"/>
      <c r="J97" s="178"/>
      <c r="K97" s="179"/>
      <c r="L97" s="179">
        <f>G97+I97+K97</f>
        <v>0</v>
      </c>
      <c r="M97" s="78"/>
    </row>
    <row r="98" spans="1:13" ht="13.5">
      <c r="A98" s="154"/>
      <c r="B98" s="181" t="s">
        <v>14</v>
      </c>
      <c r="C98" s="154"/>
      <c r="D98" s="154"/>
      <c r="E98" s="179"/>
      <c r="F98" s="177"/>
      <c r="G98" s="179"/>
      <c r="H98" s="178"/>
      <c r="I98" s="179"/>
      <c r="J98" s="178"/>
      <c r="K98" s="179"/>
      <c r="L98" s="179"/>
      <c r="M98" s="78"/>
    </row>
    <row r="99" spans="1:13" ht="13.5">
      <c r="A99" s="154"/>
      <c r="B99" s="181" t="s">
        <v>370</v>
      </c>
      <c r="C99" s="154" t="s">
        <v>16</v>
      </c>
      <c r="D99" s="154">
        <v>0.5</v>
      </c>
      <c r="E99" s="179">
        <f>E95*D99</f>
        <v>35.15</v>
      </c>
      <c r="F99" s="177"/>
      <c r="G99" s="179"/>
      <c r="H99" s="178"/>
      <c r="I99" s="179"/>
      <c r="J99" s="178"/>
      <c r="K99" s="179"/>
      <c r="L99" s="179">
        <f>G99+I99+K99</f>
        <v>0</v>
      </c>
      <c r="M99" s="78"/>
    </row>
    <row r="100" spans="1:13" ht="13.5">
      <c r="A100" s="154"/>
      <c r="B100" s="181" t="s">
        <v>371</v>
      </c>
      <c r="C100" s="154" t="s">
        <v>43</v>
      </c>
      <c r="D100" s="154">
        <v>1.02</v>
      </c>
      <c r="E100" s="179">
        <f>E95*D100</f>
        <v>71.706</v>
      </c>
      <c r="F100" s="177"/>
      <c r="G100" s="179"/>
      <c r="H100" s="178"/>
      <c r="I100" s="179"/>
      <c r="J100" s="178"/>
      <c r="K100" s="179"/>
      <c r="L100" s="179">
        <f>G100+I100+K100</f>
        <v>0</v>
      </c>
      <c r="M100" s="78"/>
    </row>
    <row r="101" spans="1:13" ht="13.5">
      <c r="A101" s="154"/>
      <c r="B101" s="181" t="s">
        <v>372</v>
      </c>
      <c r="C101" s="154" t="s">
        <v>25</v>
      </c>
      <c r="D101" s="154"/>
      <c r="E101" s="179">
        <v>69</v>
      </c>
      <c r="F101" s="177"/>
      <c r="G101" s="179"/>
      <c r="H101" s="178"/>
      <c r="I101" s="179"/>
      <c r="J101" s="178"/>
      <c r="K101" s="179"/>
      <c r="L101" s="179">
        <f>G101+I101+K101</f>
        <v>0</v>
      </c>
      <c r="M101" s="78"/>
    </row>
    <row r="102" spans="1:13" ht="13.5">
      <c r="A102" s="154"/>
      <c r="B102" s="181" t="s">
        <v>15</v>
      </c>
      <c r="C102" s="154" t="s">
        <v>0</v>
      </c>
      <c r="D102" s="154">
        <v>0.182</v>
      </c>
      <c r="E102" s="179">
        <f>E95*D102</f>
        <v>12.794599999999999</v>
      </c>
      <c r="F102" s="178"/>
      <c r="G102" s="179"/>
      <c r="H102" s="178"/>
      <c r="I102" s="179"/>
      <c r="J102" s="178"/>
      <c r="K102" s="179"/>
      <c r="L102" s="179">
        <f>G102+I102+K102</f>
        <v>0</v>
      </c>
      <c r="M102" s="78"/>
    </row>
    <row r="103" spans="1:13" s="29" customFormat="1" ht="15.75" customHeight="1">
      <c r="A103" s="154"/>
      <c r="B103" s="200" t="s">
        <v>497</v>
      </c>
      <c r="C103" s="154"/>
      <c r="D103" s="154"/>
      <c r="E103" s="179"/>
      <c r="F103" s="177"/>
      <c r="G103" s="179"/>
      <c r="H103" s="178"/>
      <c r="I103" s="179"/>
      <c r="J103" s="178"/>
      <c r="K103" s="179"/>
      <c r="L103" s="179"/>
      <c r="M103" s="78"/>
    </row>
    <row r="104" spans="1:13" s="29" customFormat="1" ht="27">
      <c r="A104" s="154">
        <v>16</v>
      </c>
      <c r="B104" s="209" t="s">
        <v>362</v>
      </c>
      <c r="C104" s="177" t="s">
        <v>32</v>
      </c>
      <c r="D104" s="177"/>
      <c r="E104" s="179">
        <f>18.5*0.08</f>
        <v>1.48</v>
      </c>
      <c r="F104" s="177"/>
      <c r="G104" s="179"/>
      <c r="H104" s="178"/>
      <c r="I104" s="179"/>
      <c r="J104" s="178"/>
      <c r="K104" s="179"/>
      <c r="L104" s="179"/>
      <c r="M104" s="78"/>
    </row>
    <row r="105" spans="1:13" s="29" customFormat="1" ht="15.75" customHeight="1">
      <c r="A105" s="154"/>
      <c r="B105" s="181" t="s">
        <v>12</v>
      </c>
      <c r="C105" s="154" t="s">
        <v>13</v>
      </c>
      <c r="D105" s="154">
        <v>2.9</v>
      </c>
      <c r="E105" s="179">
        <f>E104*D105</f>
        <v>4.292</v>
      </c>
      <c r="F105" s="177"/>
      <c r="G105" s="179"/>
      <c r="H105" s="178"/>
      <c r="I105" s="179"/>
      <c r="J105" s="178"/>
      <c r="K105" s="179"/>
      <c r="L105" s="179">
        <f>G105+I105+K105</f>
        <v>0</v>
      </c>
      <c r="M105" s="78"/>
    </row>
    <row r="106" spans="1:13" s="29" customFormat="1" ht="13.5">
      <c r="A106" s="154"/>
      <c r="B106" s="181" t="s">
        <v>14</v>
      </c>
      <c r="C106" s="154"/>
      <c r="D106" s="154"/>
      <c r="E106" s="179"/>
      <c r="F106" s="177"/>
      <c r="G106" s="179"/>
      <c r="H106" s="178"/>
      <c r="I106" s="179"/>
      <c r="J106" s="178"/>
      <c r="K106" s="179"/>
      <c r="L106" s="179"/>
      <c r="M106" s="78"/>
    </row>
    <row r="107" spans="1:13" s="29" customFormat="1" ht="13.5">
      <c r="A107" s="154"/>
      <c r="B107" s="181" t="s">
        <v>80</v>
      </c>
      <c r="C107" s="154" t="s">
        <v>32</v>
      </c>
      <c r="D107" s="154">
        <v>1.02</v>
      </c>
      <c r="E107" s="179">
        <f>E104*D107</f>
        <v>1.5096</v>
      </c>
      <c r="F107" s="177"/>
      <c r="G107" s="179"/>
      <c r="H107" s="178"/>
      <c r="I107" s="179"/>
      <c r="J107" s="178"/>
      <c r="K107" s="179"/>
      <c r="L107" s="179">
        <f>G107+I107+K107</f>
        <v>0</v>
      </c>
      <c r="M107" s="78"/>
    </row>
    <row r="108" spans="1:13" s="29" customFormat="1" ht="13.5">
      <c r="A108" s="154"/>
      <c r="B108" s="181" t="s">
        <v>15</v>
      </c>
      <c r="C108" s="154" t="s">
        <v>0</v>
      </c>
      <c r="D108" s="154">
        <v>0.88</v>
      </c>
      <c r="E108" s="179">
        <f>E104*D108</f>
        <v>1.3024</v>
      </c>
      <c r="F108" s="177"/>
      <c r="G108" s="179"/>
      <c r="H108" s="178"/>
      <c r="I108" s="179"/>
      <c r="J108" s="178"/>
      <c r="K108" s="179"/>
      <c r="L108" s="179">
        <f>G108+I108+K108</f>
        <v>0</v>
      </c>
      <c r="M108" s="78"/>
    </row>
    <row r="109" spans="1:13" s="29" customFormat="1" ht="24.75" customHeight="1">
      <c r="A109" s="154">
        <v>17</v>
      </c>
      <c r="B109" s="156" t="s">
        <v>363</v>
      </c>
      <c r="C109" s="177" t="s">
        <v>43</v>
      </c>
      <c r="D109" s="177"/>
      <c r="E109" s="179">
        <v>18.5</v>
      </c>
      <c r="F109" s="177"/>
      <c r="G109" s="179"/>
      <c r="H109" s="178"/>
      <c r="I109" s="179"/>
      <c r="J109" s="178"/>
      <c r="K109" s="179"/>
      <c r="L109" s="179"/>
      <c r="M109" s="78"/>
    </row>
    <row r="110" spans="1:13" s="29" customFormat="1" ht="14.25" customHeight="1">
      <c r="A110" s="154"/>
      <c r="B110" s="156" t="s">
        <v>12</v>
      </c>
      <c r="C110" s="154" t="s">
        <v>43</v>
      </c>
      <c r="D110" s="154">
        <v>1</v>
      </c>
      <c r="E110" s="179">
        <f>E109*D110</f>
        <v>18.5</v>
      </c>
      <c r="F110" s="177"/>
      <c r="G110" s="179"/>
      <c r="H110" s="178"/>
      <c r="I110" s="179"/>
      <c r="J110" s="178"/>
      <c r="K110" s="179"/>
      <c r="L110" s="179">
        <f>G110+I110+K110</f>
        <v>0</v>
      </c>
      <c r="M110" s="78"/>
    </row>
    <row r="111" spans="1:13" s="29" customFormat="1" ht="13.5">
      <c r="A111" s="154"/>
      <c r="B111" s="156" t="s">
        <v>33</v>
      </c>
      <c r="C111" s="154" t="s">
        <v>0</v>
      </c>
      <c r="D111" s="154">
        <v>0.22</v>
      </c>
      <c r="E111" s="179">
        <f>E109*D111</f>
        <v>4.07</v>
      </c>
      <c r="F111" s="177"/>
      <c r="G111" s="179"/>
      <c r="H111" s="178"/>
      <c r="I111" s="179"/>
      <c r="J111" s="178"/>
      <c r="K111" s="179"/>
      <c r="L111" s="179">
        <f>G111+I111+K111</f>
        <v>0</v>
      </c>
      <c r="M111" s="78"/>
    </row>
    <row r="112" spans="1:13" s="29" customFormat="1" ht="13.5">
      <c r="A112" s="154"/>
      <c r="B112" s="156" t="s">
        <v>14</v>
      </c>
      <c r="C112" s="154"/>
      <c r="D112" s="154"/>
      <c r="E112" s="179">
        <f>D112*2353</f>
        <v>0</v>
      </c>
      <c r="F112" s="177"/>
      <c r="G112" s="179"/>
      <c r="H112" s="178"/>
      <c r="I112" s="179"/>
      <c r="J112" s="178"/>
      <c r="K112" s="179"/>
      <c r="L112" s="179"/>
      <c r="M112" s="78"/>
    </row>
    <row r="113" spans="1:13" s="29" customFormat="1" ht="13.5">
      <c r="A113" s="154"/>
      <c r="B113" s="156" t="s">
        <v>347</v>
      </c>
      <c r="C113" s="154" t="s">
        <v>43</v>
      </c>
      <c r="D113" s="154">
        <v>2.3</v>
      </c>
      <c r="E113" s="179">
        <f>E109*D113</f>
        <v>42.55</v>
      </c>
      <c r="F113" s="177"/>
      <c r="G113" s="179"/>
      <c r="H113" s="178"/>
      <c r="I113" s="179"/>
      <c r="J113" s="178"/>
      <c r="K113" s="179"/>
      <c r="L113" s="179">
        <f>G113+I113+K113</f>
        <v>0</v>
      </c>
      <c r="M113" s="78"/>
    </row>
    <row r="114" spans="1:13" s="29" customFormat="1" ht="13.5">
      <c r="A114" s="154"/>
      <c r="B114" s="156" t="s">
        <v>354</v>
      </c>
      <c r="C114" s="154" t="s">
        <v>16</v>
      </c>
      <c r="D114" s="154">
        <v>2.4</v>
      </c>
      <c r="E114" s="179">
        <f>E109*D114</f>
        <v>44.4</v>
      </c>
      <c r="F114" s="177"/>
      <c r="G114" s="179"/>
      <c r="H114" s="178"/>
      <c r="I114" s="179"/>
      <c r="J114" s="178"/>
      <c r="K114" s="179"/>
      <c r="L114" s="179">
        <f>G114+I114+K114</f>
        <v>0</v>
      </c>
      <c r="M114" s="78"/>
    </row>
    <row r="115" spans="1:13" s="29" customFormat="1" ht="13.5">
      <c r="A115" s="154"/>
      <c r="B115" s="156" t="s">
        <v>355</v>
      </c>
      <c r="C115" s="154" t="s">
        <v>16</v>
      </c>
      <c r="D115" s="154">
        <v>0.06</v>
      </c>
      <c r="E115" s="179">
        <f>E109*D115</f>
        <v>1.1099999999999999</v>
      </c>
      <c r="F115" s="177"/>
      <c r="G115" s="179"/>
      <c r="H115" s="178"/>
      <c r="I115" s="179"/>
      <c r="J115" s="178"/>
      <c r="K115" s="179"/>
      <c r="L115" s="179">
        <f>G115+I115+K115</f>
        <v>0</v>
      </c>
      <c r="M115" s="122"/>
    </row>
    <row r="116" spans="1:13" s="29" customFormat="1" ht="13.5">
      <c r="A116" s="154">
        <v>18</v>
      </c>
      <c r="B116" s="209" t="s">
        <v>364</v>
      </c>
      <c r="C116" s="177" t="s">
        <v>32</v>
      </c>
      <c r="D116" s="177"/>
      <c r="E116" s="179">
        <f>18.5*0.05</f>
        <v>0.925</v>
      </c>
      <c r="F116" s="177"/>
      <c r="G116" s="179"/>
      <c r="H116" s="178"/>
      <c r="I116" s="179"/>
      <c r="J116" s="178"/>
      <c r="K116" s="179"/>
      <c r="L116" s="179"/>
      <c r="M116" s="78"/>
    </row>
    <row r="117" spans="1:13" s="29" customFormat="1" ht="16.5" customHeight="1">
      <c r="A117" s="154"/>
      <c r="B117" s="181" t="s">
        <v>12</v>
      </c>
      <c r="C117" s="154" t="s">
        <v>13</v>
      </c>
      <c r="D117" s="154">
        <v>3.58</v>
      </c>
      <c r="E117" s="179">
        <f>E116*D117</f>
        <v>3.3115</v>
      </c>
      <c r="F117" s="177"/>
      <c r="G117" s="179"/>
      <c r="H117" s="178"/>
      <c r="I117" s="179"/>
      <c r="J117" s="178"/>
      <c r="K117" s="179"/>
      <c r="L117" s="179">
        <f>G117+I117+K117</f>
        <v>0</v>
      </c>
      <c r="M117" s="78"/>
    </row>
    <row r="118" spans="1:13" s="29" customFormat="1" ht="13.5">
      <c r="A118" s="154"/>
      <c r="B118" s="181" t="s">
        <v>33</v>
      </c>
      <c r="C118" s="154" t="s">
        <v>0</v>
      </c>
      <c r="D118" s="154">
        <v>1.08</v>
      </c>
      <c r="E118" s="179">
        <f>E116*D118</f>
        <v>0.9990000000000001</v>
      </c>
      <c r="F118" s="177"/>
      <c r="G118" s="179"/>
      <c r="H118" s="178"/>
      <c r="I118" s="179"/>
      <c r="J118" s="178"/>
      <c r="K118" s="179"/>
      <c r="L118" s="179">
        <f>G118+I118+K118</f>
        <v>0</v>
      </c>
      <c r="M118" s="78"/>
    </row>
    <row r="119" spans="1:13" s="29" customFormat="1" ht="13.5">
      <c r="A119" s="154"/>
      <c r="B119" s="181" t="s">
        <v>14</v>
      </c>
      <c r="C119" s="154"/>
      <c r="D119" s="154"/>
      <c r="E119" s="179">
        <f>D119*2353</f>
        <v>0</v>
      </c>
      <c r="F119" s="177"/>
      <c r="G119" s="179"/>
      <c r="H119" s="178"/>
      <c r="I119" s="179"/>
      <c r="J119" s="178"/>
      <c r="K119" s="179"/>
      <c r="L119" s="179"/>
      <c r="M119" s="78"/>
    </row>
    <row r="120" spans="1:13" s="29" customFormat="1" ht="13.5">
      <c r="A120" s="154"/>
      <c r="B120" s="181" t="s">
        <v>365</v>
      </c>
      <c r="C120" s="154" t="s">
        <v>32</v>
      </c>
      <c r="D120" s="154">
        <v>1.1</v>
      </c>
      <c r="E120" s="179">
        <f>E116*D120</f>
        <v>1.0175</v>
      </c>
      <c r="F120" s="177"/>
      <c r="G120" s="179"/>
      <c r="H120" s="178"/>
      <c r="I120" s="179"/>
      <c r="J120" s="178"/>
      <c r="K120" s="179"/>
      <c r="L120" s="179">
        <f>G120+I120+K120</f>
        <v>0</v>
      </c>
      <c r="M120" s="78"/>
    </row>
    <row r="121" spans="1:13" s="29" customFormat="1" ht="16.5" customHeight="1">
      <c r="A121" s="154">
        <v>19</v>
      </c>
      <c r="B121" s="180" t="s">
        <v>366</v>
      </c>
      <c r="C121" s="177" t="s">
        <v>43</v>
      </c>
      <c r="D121" s="177"/>
      <c r="E121" s="179">
        <v>18.5</v>
      </c>
      <c r="F121" s="177"/>
      <c r="G121" s="179"/>
      <c r="H121" s="178"/>
      <c r="I121" s="179"/>
      <c r="J121" s="178"/>
      <c r="K121" s="179"/>
      <c r="L121" s="179"/>
      <c r="M121" s="78"/>
    </row>
    <row r="122" spans="1:13" s="29" customFormat="1" ht="15.75" customHeight="1">
      <c r="A122" s="154"/>
      <c r="B122" s="181" t="s">
        <v>367</v>
      </c>
      <c r="C122" s="154" t="s">
        <v>13</v>
      </c>
      <c r="D122" s="154">
        <v>0.202</v>
      </c>
      <c r="E122" s="179">
        <f>E121*D122</f>
        <v>3.737</v>
      </c>
      <c r="F122" s="177"/>
      <c r="G122" s="179"/>
      <c r="H122" s="178"/>
      <c r="I122" s="179"/>
      <c r="J122" s="178"/>
      <c r="K122" s="179"/>
      <c r="L122" s="179">
        <f>G122+I122+K122</f>
        <v>0</v>
      </c>
      <c r="M122" s="78"/>
    </row>
    <row r="123" spans="1:13" s="29" customFormat="1" ht="13.5">
      <c r="A123" s="154"/>
      <c r="B123" s="181" t="s">
        <v>368</v>
      </c>
      <c r="C123" s="154" t="s">
        <v>0</v>
      </c>
      <c r="D123" s="154">
        <v>0.0187</v>
      </c>
      <c r="E123" s="179">
        <f>E121*D123</f>
        <v>0.34595000000000004</v>
      </c>
      <c r="F123" s="177"/>
      <c r="G123" s="179"/>
      <c r="H123" s="178"/>
      <c r="I123" s="179"/>
      <c r="J123" s="178"/>
      <c r="K123" s="179"/>
      <c r="L123" s="179">
        <f>G123+I123+K123</f>
        <v>0</v>
      </c>
      <c r="M123" s="78"/>
    </row>
    <row r="124" spans="1:13" s="29" customFormat="1" ht="13.5">
      <c r="A124" s="154"/>
      <c r="B124" s="181" t="s">
        <v>14</v>
      </c>
      <c r="C124" s="154"/>
      <c r="D124" s="154"/>
      <c r="E124" s="179">
        <f>D124*2353</f>
        <v>0</v>
      </c>
      <c r="F124" s="177"/>
      <c r="G124" s="179"/>
      <c r="H124" s="178"/>
      <c r="I124" s="179"/>
      <c r="J124" s="178"/>
      <c r="K124" s="179"/>
      <c r="L124" s="179"/>
      <c r="M124" s="78"/>
    </row>
    <row r="125" spans="1:13" s="29" customFormat="1" ht="15" customHeight="1">
      <c r="A125" s="154"/>
      <c r="B125" s="181" t="s">
        <v>369</v>
      </c>
      <c r="C125" s="154" t="s">
        <v>32</v>
      </c>
      <c r="D125" s="154">
        <v>0.0408</v>
      </c>
      <c r="E125" s="179">
        <f>E121*D125</f>
        <v>0.7548</v>
      </c>
      <c r="F125" s="177"/>
      <c r="G125" s="179"/>
      <c r="H125" s="178"/>
      <c r="I125" s="179"/>
      <c r="J125" s="178"/>
      <c r="K125" s="179"/>
      <c r="L125" s="179">
        <f>G125+I125+K125</f>
        <v>0</v>
      </c>
      <c r="M125" s="78"/>
    </row>
    <row r="126" spans="1:13" s="29" customFormat="1" ht="13.5">
      <c r="A126" s="154"/>
      <c r="B126" s="181" t="s">
        <v>15</v>
      </c>
      <c r="C126" s="154" t="s">
        <v>0</v>
      </c>
      <c r="D126" s="154">
        <v>0.0636</v>
      </c>
      <c r="E126" s="179">
        <f>E121*D126</f>
        <v>1.1766</v>
      </c>
      <c r="F126" s="177"/>
      <c r="G126" s="179"/>
      <c r="H126" s="178"/>
      <c r="I126" s="179"/>
      <c r="J126" s="178"/>
      <c r="K126" s="179"/>
      <c r="L126" s="179">
        <f>G126+I126+K126</f>
        <v>0</v>
      </c>
      <c r="M126" s="78"/>
    </row>
    <row r="127" spans="1:13" ht="13.5" customHeight="1">
      <c r="A127" s="154">
        <v>20</v>
      </c>
      <c r="B127" s="180" t="s">
        <v>373</v>
      </c>
      <c r="C127" s="177" t="s">
        <v>43</v>
      </c>
      <c r="D127" s="177"/>
      <c r="E127" s="179">
        <v>18.5</v>
      </c>
      <c r="F127" s="177"/>
      <c r="G127" s="179"/>
      <c r="H127" s="178"/>
      <c r="I127" s="179"/>
      <c r="J127" s="178"/>
      <c r="K127" s="179"/>
      <c r="L127" s="179"/>
      <c r="M127" s="78"/>
    </row>
    <row r="128" spans="1:13" ht="13.5" customHeight="1">
      <c r="A128" s="154"/>
      <c r="B128" s="181" t="s">
        <v>12</v>
      </c>
      <c r="C128" s="154" t="s">
        <v>43</v>
      </c>
      <c r="D128" s="154">
        <v>1</v>
      </c>
      <c r="E128" s="179">
        <f>E127*D128</f>
        <v>18.5</v>
      </c>
      <c r="F128" s="177"/>
      <c r="G128" s="179"/>
      <c r="H128" s="178"/>
      <c r="I128" s="179"/>
      <c r="J128" s="178"/>
      <c r="K128" s="179"/>
      <c r="L128" s="179">
        <f>G128+I128+K128</f>
        <v>0</v>
      </c>
      <c r="M128" s="78"/>
    </row>
    <row r="129" spans="1:13" ht="13.5" customHeight="1">
      <c r="A129" s="154"/>
      <c r="B129" s="181" t="s">
        <v>33</v>
      </c>
      <c r="C129" s="154" t="s">
        <v>0</v>
      </c>
      <c r="D129" s="154">
        <v>0.0452</v>
      </c>
      <c r="E129" s="179">
        <f>E127*D129</f>
        <v>0.8361999999999999</v>
      </c>
      <c r="F129" s="177"/>
      <c r="G129" s="179"/>
      <c r="H129" s="178"/>
      <c r="I129" s="179"/>
      <c r="J129" s="178"/>
      <c r="K129" s="179"/>
      <c r="L129" s="179">
        <f>G129+I129+K129</f>
        <v>0</v>
      </c>
      <c r="M129" s="78"/>
    </row>
    <row r="130" spans="1:13" ht="13.5" customHeight="1">
      <c r="A130" s="154"/>
      <c r="B130" s="181" t="s">
        <v>14</v>
      </c>
      <c r="C130" s="154"/>
      <c r="D130" s="154"/>
      <c r="E130" s="179"/>
      <c r="F130" s="177"/>
      <c r="G130" s="179"/>
      <c r="H130" s="178"/>
      <c r="I130" s="179"/>
      <c r="J130" s="178"/>
      <c r="K130" s="179"/>
      <c r="L130" s="179"/>
      <c r="M130" s="78"/>
    </row>
    <row r="131" spans="1:13" ht="13.5" customHeight="1">
      <c r="A131" s="154"/>
      <c r="B131" s="181" t="s">
        <v>374</v>
      </c>
      <c r="C131" s="154" t="s">
        <v>16</v>
      </c>
      <c r="D131" s="154">
        <v>6.25</v>
      </c>
      <c r="E131" s="179">
        <f>E128*D131</f>
        <v>115.625</v>
      </c>
      <c r="F131" s="177"/>
      <c r="G131" s="179"/>
      <c r="H131" s="178"/>
      <c r="I131" s="179"/>
      <c r="J131" s="178"/>
      <c r="K131" s="179"/>
      <c r="L131" s="179">
        <f>G131+I131+K131</f>
        <v>0</v>
      </c>
      <c r="M131" s="78"/>
    </row>
    <row r="132" spans="1:13" ht="13.5" customHeight="1">
      <c r="A132" s="154"/>
      <c r="B132" s="181" t="s">
        <v>375</v>
      </c>
      <c r="C132" s="154" t="s">
        <v>43</v>
      </c>
      <c r="D132" s="154">
        <v>1.02</v>
      </c>
      <c r="E132" s="179">
        <f>E127*D132</f>
        <v>18.87</v>
      </c>
      <c r="F132" s="177"/>
      <c r="G132" s="179"/>
      <c r="H132" s="178"/>
      <c r="I132" s="179"/>
      <c r="J132" s="178"/>
      <c r="K132" s="179"/>
      <c r="L132" s="179">
        <f>G132+I132+K132</f>
        <v>0</v>
      </c>
      <c r="M132" s="78"/>
    </row>
    <row r="133" spans="1:13" ht="13.5" customHeight="1">
      <c r="A133" s="154"/>
      <c r="B133" s="181" t="s">
        <v>15</v>
      </c>
      <c r="C133" s="154" t="s">
        <v>0</v>
      </c>
      <c r="D133" s="154">
        <v>0.0466</v>
      </c>
      <c r="E133" s="179">
        <f>E127*D133</f>
        <v>0.8621000000000001</v>
      </c>
      <c r="F133" s="178"/>
      <c r="G133" s="179"/>
      <c r="H133" s="178"/>
      <c r="I133" s="179"/>
      <c r="J133" s="178"/>
      <c r="K133" s="179"/>
      <c r="L133" s="179">
        <f>G133+I133+K133</f>
        <v>0</v>
      </c>
      <c r="M133" s="122"/>
    </row>
    <row r="134" spans="1:13" ht="13.5" customHeight="1">
      <c r="A134" s="154">
        <v>21</v>
      </c>
      <c r="B134" s="180" t="s">
        <v>496</v>
      </c>
      <c r="C134" s="177" t="s">
        <v>43</v>
      </c>
      <c r="D134" s="177"/>
      <c r="E134" s="179">
        <v>2.1</v>
      </c>
      <c r="F134" s="177"/>
      <c r="G134" s="179"/>
      <c r="H134" s="178"/>
      <c r="I134" s="179"/>
      <c r="J134" s="178"/>
      <c r="K134" s="179"/>
      <c r="L134" s="179"/>
      <c r="M134" s="78"/>
    </row>
    <row r="135" spans="1:13" ht="13.5" customHeight="1">
      <c r="A135" s="154"/>
      <c r="B135" s="181" t="s">
        <v>12</v>
      </c>
      <c r="C135" s="154" t="s">
        <v>25</v>
      </c>
      <c r="D135" s="154"/>
      <c r="E135" s="179">
        <v>21</v>
      </c>
      <c r="F135" s="177"/>
      <c r="G135" s="179"/>
      <c r="H135" s="178"/>
      <c r="I135" s="179"/>
      <c r="J135" s="178"/>
      <c r="K135" s="179"/>
      <c r="L135" s="179">
        <f>G135+I135+K135</f>
        <v>0</v>
      </c>
      <c r="M135" s="78"/>
    </row>
    <row r="136" spans="1:13" ht="13.5" customHeight="1">
      <c r="A136" s="154"/>
      <c r="B136" s="181" t="s">
        <v>33</v>
      </c>
      <c r="C136" s="154" t="s">
        <v>0</v>
      </c>
      <c r="D136" s="154">
        <v>0.0452</v>
      </c>
      <c r="E136" s="179">
        <f>E134*D136</f>
        <v>0.09492</v>
      </c>
      <c r="F136" s="177"/>
      <c r="G136" s="179"/>
      <c r="H136" s="178"/>
      <c r="I136" s="179"/>
      <c r="J136" s="178"/>
      <c r="K136" s="179"/>
      <c r="L136" s="179">
        <f>G136+I136+K136</f>
        <v>0</v>
      </c>
      <c r="M136" s="78"/>
    </row>
    <row r="137" spans="1:13" ht="13.5" customHeight="1">
      <c r="A137" s="154"/>
      <c r="B137" s="181" t="s">
        <v>14</v>
      </c>
      <c r="C137" s="154"/>
      <c r="D137" s="154"/>
      <c r="E137" s="179"/>
      <c r="F137" s="177"/>
      <c r="G137" s="179"/>
      <c r="H137" s="178"/>
      <c r="I137" s="179"/>
      <c r="J137" s="178"/>
      <c r="K137" s="179"/>
      <c r="L137" s="179"/>
      <c r="M137" s="78"/>
    </row>
    <row r="138" spans="1:13" ht="13.5" customHeight="1">
      <c r="A138" s="154"/>
      <c r="B138" s="181" t="s">
        <v>374</v>
      </c>
      <c r="C138" s="154" t="s">
        <v>16</v>
      </c>
      <c r="D138" s="154">
        <v>6.25</v>
      </c>
      <c r="E138" s="179">
        <f>E134*D138</f>
        <v>13.125</v>
      </c>
      <c r="F138" s="177"/>
      <c r="G138" s="179"/>
      <c r="H138" s="178"/>
      <c r="I138" s="179"/>
      <c r="J138" s="178"/>
      <c r="K138" s="179"/>
      <c r="L138" s="179">
        <f>G138+I138+K138</f>
        <v>0</v>
      </c>
      <c r="M138" s="78"/>
    </row>
    <row r="139" spans="1:13" ht="13.5" customHeight="1">
      <c r="A139" s="154"/>
      <c r="B139" s="181" t="s">
        <v>375</v>
      </c>
      <c r="C139" s="154" t="s">
        <v>43</v>
      </c>
      <c r="D139" s="154">
        <v>1.02</v>
      </c>
      <c r="E139" s="179">
        <f>E134*D139</f>
        <v>2.1420000000000003</v>
      </c>
      <c r="F139" s="177"/>
      <c r="G139" s="179"/>
      <c r="H139" s="178"/>
      <c r="I139" s="179"/>
      <c r="J139" s="178"/>
      <c r="K139" s="179"/>
      <c r="L139" s="179">
        <f>G139+I139+K139</f>
        <v>0</v>
      </c>
      <c r="M139" s="78"/>
    </row>
    <row r="140" spans="1:13" ht="13.5" customHeight="1">
      <c r="A140" s="154"/>
      <c r="B140" s="181" t="s">
        <v>15</v>
      </c>
      <c r="C140" s="154" t="s">
        <v>0</v>
      </c>
      <c r="D140" s="154">
        <v>0.0466</v>
      </c>
      <c r="E140" s="179">
        <f>E134*D140</f>
        <v>0.09786</v>
      </c>
      <c r="F140" s="178"/>
      <c r="G140" s="179"/>
      <c r="H140" s="178"/>
      <c r="I140" s="179"/>
      <c r="J140" s="178"/>
      <c r="K140" s="179"/>
      <c r="L140" s="179">
        <f>G140+I140+K140</f>
        <v>0</v>
      </c>
      <c r="M140" s="122"/>
    </row>
    <row r="141" spans="1:13" s="29" customFormat="1" ht="15.75">
      <c r="A141" s="154"/>
      <c r="B141" s="200" t="s">
        <v>499</v>
      </c>
      <c r="C141" s="154"/>
      <c r="D141" s="154"/>
      <c r="E141" s="179"/>
      <c r="F141" s="177"/>
      <c r="G141" s="179"/>
      <c r="H141" s="178"/>
      <c r="I141" s="179"/>
      <c r="J141" s="178"/>
      <c r="K141" s="179"/>
      <c r="L141" s="179"/>
      <c r="M141" s="78"/>
    </row>
    <row r="142" spans="1:13" s="29" customFormat="1" ht="27">
      <c r="A142" s="154">
        <v>22</v>
      </c>
      <c r="B142" s="209" t="s">
        <v>362</v>
      </c>
      <c r="C142" s="177" t="s">
        <v>32</v>
      </c>
      <c r="D142" s="177"/>
      <c r="E142" s="179">
        <f>137*0.08</f>
        <v>10.96</v>
      </c>
      <c r="F142" s="177"/>
      <c r="G142" s="179"/>
      <c r="H142" s="178"/>
      <c r="I142" s="179"/>
      <c r="J142" s="178"/>
      <c r="K142" s="179"/>
      <c r="L142" s="179"/>
      <c r="M142" s="78"/>
    </row>
    <row r="143" spans="1:13" s="29" customFormat="1" ht="15.75" customHeight="1">
      <c r="A143" s="154"/>
      <c r="B143" s="181" t="s">
        <v>12</v>
      </c>
      <c r="C143" s="154" t="s">
        <v>13</v>
      </c>
      <c r="D143" s="154">
        <v>2.9</v>
      </c>
      <c r="E143" s="179">
        <f>E142*D143</f>
        <v>31.784000000000002</v>
      </c>
      <c r="F143" s="177"/>
      <c r="G143" s="179"/>
      <c r="H143" s="178"/>
      <c r="I143" s="179"/>
      <c r="J143" s="178"/>
      <c r="K143" s="179"/>
      <c r="L143" s="179">
        <f>G143+I143+K143</f>
        <v>0</v>
      </c>
      <c r="M143" s="78"/>
    </row>
    <row r="144" spans="1:13" s="29" customFormat="1" ht="13.5">
      <c r="A144" s="154"/>
      <c r="B144" s="181" t="s">
        <v>14</v>
      </c>
      <c r="C144" s="154"/>
      <c r="D144" s="154"/>
      <c r="E144" s="179"/>
      <c r="F144" s="177"/>
      <c r="G144" s="179"/>
      <c r="H144" s="178"/>
      <c r="I144" s="179"/>
      <c r="J144" s="178"/>
      <c r="K144" s="179"/>
      <c r="L144" s="179"/>
      <c r="M144" s="78"/>
    </row>
    <row r="145" spans="1:13" s="29" customFormat="1" ht="13.5">
      <c r="A145" s="154"/>
      <c r="B145" s="181" t="s">
        <v>80</v>
      </c>
      <c r="C145" s="154" t="s">
        <v>32</v>
      </c>
      <c r="D145" s="154">
        <v>1.02</v>
      </c>
      <c r="E145" s="179">
        <f>E142*D145</f>
        <v>11.179200000000002</v>
      </c>
      <c r="F145" s="177"/>
      <c r="G145" s="179"/>
      <c r="H145" s="178"/>
      <c r="I145" s="179"/>
      <c r="J145" s="178"/>
      <c r="K145" s="179"/>
      <c r="L145" s="179">
        <f>G145+I145+K145</f>
        <v>0</v>
      </c>
      <c r="M145" s="78"/>
    </row>
    <row r="146" spans="1:13" s="29" customFormat="1" ht="13.5">
      <c r="A146" s="154"/>
      <c r="B146" s="181" t="s">
        <v>15</v>
      </c>
      <c r="C146" s="154" t="s">
        <v>0</v>
      </c>
      <c r="D146" s="154">
        <v>0.88</v>
      </c>
      <c r="E146" s="179">
        <f>E142*D146</f>
        <v>9.6448</v>
      </c>
      <c r="F146" s="177"/>
      <c r="G146" s="179"/>
      <c r="H146" s="178"/>
      <c r="I146" s="179"/>
      <c r="J146" s="178"/>
      <c r="K146" s="179"/>
      <c r="L146" s="179">
        <f>G146+I146+K146</f>
        <v>0</v>
      </c>
      <c r="M146" s="78"/>
    </row>
    <row r="147" spans="1:13" s="29" customFormat="1" ht="24.75" customHeight="1">
      <c r="A147" s="154">
        <v>23</v>
      </c>
      <c r="B147" s="156" t="s">
        <v>363</v>
      </c>
      <c r="C147" s="177" t="s">
        <v>43</v>
      </c>
      <c r="D147" s="177"/>
      <c r="E147" s="179">
        <v>137</v>
      </c>
      <c r="F147" s="177"/>
      <c r="G147" s="179"/>
      <c r="H147" s="178"/>
      <c r="I147" s="179"/>
      <c r="J147" s="178"/>
      <c r="K147" s="179"/>
      <c r="L147" s="179"/>
      <c r="M147" s="78"/>
    </row>
    <row r="148" spans="1:13" s="29" customFormat="1" ht="14.25" customHeight="1">
      <c r="A148" s="154"/>
      <c r="B148" s="156" t="s">
        <v>12</v>
      </c>
      <c r="C148" s="154" t="s">
        <v>43</v>
      </c>
      <c r="D148" s="154">
        <v>1</v>
      </c>
      <c r="E148" s="179">
        <f>E147*D148</f>
        <v>137</v>
      </c>
      <c r="F148" s="177"/>
      <c r="G148" s="179"/>
      <c r="H148" s="178"/>
      <c r="I148" s="179"/>
      <c r="J148" s="178"/>
      <c r="K148" s="179"/>
      <c r="L148" s="179">
        <f>G148+I148+K148</f>
        <v>0</v>
      </c>
      <c r="M148" s="78"/>
    </row>
    <row r="149" spans="1:13" s="29" customFormat="1" ht="13.5">
      <c r="A149" s="154"/>
      <c r="B149" s="156" t="s">
        <v>33</v>
      </c>
      <c r="C149" s="154" t="s">
        <v>0</v>
      </c>
      <c r="D149" s="154">
        <v>0.22</v>
      </c>
      <c r="E149" s="179">
        <f>E147*D149</f>
        <v>30.14</v>
      </c>
      <c r="F149" s="177"/>
      <c r="G149" s="179"/>
      <c r="H149" s="178"/>
      <c r="I149" s="179"/>
      <c r="J149" s="178"/>
      <c r="K149" s="179"/>
      <c r="L149" s="179">
        <f>G149+I149+K149</f>
        <v>0</v>
      </c>
      <c r="M149" s="78"/>
    </row>
    <row r="150" spans="1:13" s="29" customFormat="1" ht="13.5">
      <c r="A150" s="154"/>
      <c r="B150" s="156" t="s">
        <v>14</v>
      </c>
      <c r="C150" s="154"/>
      <c r="D150" s="154"/>
      <c r="E150" s="179"/>
      <c r="F150" s="177"/>
      <c r="G150" s="179"/>
      <c r="H150" s="178"/>
      <c r="I150" s="179"/>
      <c r="J150" s="178"/>
      <c r="K150" s="179"/>
      <c r="L150" s="179"/>
      <c r="M150" s="78"/>
    </row>
    <row r="151" spans="1:13" s="29" customFormat="1" ht="13.5">
      <c r="A151" s="154"/>
      <c r="B151" s="156" t="s">
        <v>347</v>
      </c>
      <c r="C151" s="154" t="s">
        <v>43</v>
      </c>
      <c r="D151" s="154">
        <v>2.3</v>
      </c>
      <c r="E151" s="179">
        <f>E147*D151</f>
        <v>315.09999999999997</v>
      </c>
      <c r="F151" s="177"/>
      <c r="G151" s="179"/>
      <c r="H151" s="178"/>
      <c r="I151" s="179"/>
      <c r="J151" s="178"/>
      <c r="K151" s="179"/>
      <c r="L151" s="179">
        <f>G151+I151+K151</f>
        <v>0</v>
      </c>
      <c r="M151" s="78"/>
    </row>
    <row r="152" spans="1:13" s="29" customFormat="1" ht="13.5">
      <c r="A152" s="154"/>
      <c r="B152" s="156" t="s">
        <v>354</v>
      </c>
      <c r="C152" s="154" t="s">
        <v>16</v>
      </c>
      <c r="D152" s="154">
        <v>2.4</v>
      </c>
      <c r="E152" s="179">
        <f>E147*D152</f>
        <v>328.8</v>
      </c>
      <c r="F152" s="177"/>
      <c r="G152" s="179"/>
      <c r="H152" s="178"/>
      <c r="I152" s="179"/>
      <c r="J152" s="178"/>
      <c r="K152" s="179"/>
      <c r="L152" s="179">
        <f>G152+I152+K152</f>
        <v>0</v>
      </c>
      <c r="M152" s="78"/>
    </row>
    <row r="153" spans="1:13" s="29" customFormat="1" ht="13.5">
      <c r="A153" s="154"/>
      <c r="B153" s="156" t="s">
        <v>355</v>
      </c>
      <c r="C153" s="154" t="s">
        <v>16</v>
      </c>
      <c r="D153" s="154">
        <v>0.06</v>
      </c>
      <c r="E153" s="179">
        <f>E147*D153</f>
        <v>8.219999999999999</v>
      </c>
      <c r="F153" s="177"/>
      <c r="G153" s="179"/>
      <c r="H153" s="178"/>
      <c r="I153" s="179"/>
      <c r="J153" s="178"/>
      <c r="K153" s="179"/>
      <c r="L153" s="179">
        <f>G153+I153+K153</f>
        <v>0</v>
      </c>
      <c r="M153" s="122"/>
    </row>
    <row r="154" spans="1:13" s="29" customFormat="1" ht="13.5">
      <c r="A154" s="154">
        <v>24</v>
      </c>
      <c r="B154" s="209" t="s">
        <v>364</v>
      </c>
      <c r="C154" s="177" t="s">
        <v>32</v>
      </c>
      <c r="D154" s="177"/>
      <c r="E154" s="179">
        <f>137*0.05</f>
        <v>6.8500000000000005</v>
      </c>
      <c r="F154" s="177"/>
      <c r="G154" s="179"/>
      <c r="H154" s="178"/>
      <c r="I154" s="179"/>
      <c r="J154" s="178"/>
      <c r="K154" s="179"/>
      <c r="L154" s="179"/>
      <c r="M154" s="78"/>
    </row>
    <row r="155" spans="1:13" s="29" customFormat="1" ht="16.5" customHeight="1">
      <c r="A155" s="154"/>
      <c r="B155" s="181" t="s">
        <v>12</v>
      </c>
      <c r="C155" s="154" t="s">
        <v>13</v>
      </c>
      <c r="D155" s="154">
        <v>3.58</v>
      </c>
      <c r="E155" s="179">
        <f>E154*D155</f>
        <v>24.523000000000003</v>
      </c>
      <c r="F155" s="177"/>
      <c r="G155" s="179"/>
      <c r="H155" s="178"/>
      <c r="I155" s="179"/>
      <c r="J155" s="178"/>
      <c r="K155" s="179"/>
      <c r="L155" s="179">
        <f>G155+I155+K155</f>
        <v>0</v>
      </c>
      <c r="M155" s="78"/>
    </row>
    <row r="156" spans="1:13" s="29" customFormat="1" ht="13.5">
      <c r="A156" s="154"/>
      <c r="B156" s="181" t="s">
        <v>33</v>
      </c>
      <c r="C156" s="154" t="s">
        <v>0</v>
      </c>
      <c r="D156" s="154">
        <v>1.08</v>
      </c>
      <c r="E156" s="179">
        <f>E154*D156</f>
        <v>7.3980000000000015</v>
      </c>
      <c r="F156" s="177"/>
      <c r="G156" s="179"/>
      <c r="H156" s="178"/>
      <c r="I156" s="179"/>
      <c r="J156" s="178"/>
      <c r="K156" s="179"/>
      <c r="L156" s="179">
        <f>G156+I156+K156</f>
        <v>0</v>
      </c>
      <c r="M156" s="78"/>
    </row>
    <row r="157" spans="1:13" s="29" customFormat="1" ht="13.5">
      <c r="A157" s="154"/>
      <c r="B157" s="181" t="s">
        <v>14</v>
      </c>
      <c r="C157" s="154"/>
      <c r="D157" s="154"/>
      <c r="E157" s="179"/>
      <c r="F157" s="177"/>
      <c r="G157" s="179"/>
      <c r="H157" s="178"/>
      <c r="I157" s="179"/>
      <c r="J157" s="178"/>
      <c r="K157" s="179"/>
      <c r="L157" s="179"/>
      <c r="M157" s="78"/>
    </row>
    <row r="158" spans="1:13" s="29" customFormat="1" ht="14.25" customHeight="1">
      <c r="A158" s="154"/>
      <c r="B158" s="181" t="s">
        <v>365</v>
      </c>
      <c r="C158" s="154" t="s">
        <v>32</v>
      </c>
      <c r="D158" s="154">
        <v>1.1</v>
      </c>
      <c r="E158" s="179">
        <f>E154*D158</f>
        <v>7.535000000000001</v>
      </c>
      <c r="F158" s="177"/>
      <c r="G158" s="179"/>
      <c r="H158" s="178"/>
      <c r="I158" s="179"/>
      <c r="J158" s="178"/>
      <c r="K158" s="179"/>
      <c r="L158" s="179">
        <f>G158+I158+K158</f>
        <v>0</v>
      </c>
      <c r="M158" s="78"/>
    </row>
    <row r="159" spans="1:13" s="29" customFormat="1" ht="15" customHeight="1">
      <c r="A159" s="154">
        <v>25</v>
      </c>
      <c r="B159" s="180" t="s">
        <v>366</v>
      </c>
      <c r="C159" s="177" t="s">
        <v>43</v>
      </c>
      <c r="D159" s="177"/>
      <c r="E159" s="179">
        <v>137</v>
      </c>
      <c r="F159" s="177"/>
      <c r="G159" s="179"/>
      <c r="H159" s="178"/>
      <c r="I159" s="179"/>
      <c r="J159" s="178"/>
      <c r="K159" s="179"/>
      <c r="L159" s="179"/>
      <c r="M159" s="78"/>
    </row>
    <row r="160" spans="1:13" s="29" customFormat="1" ht="15.75" customHeight="1">
      <c r="A160" s="154"/>
      <c r="B160" s="181" t="s">
        <v>367</v>
      </c>
      <c r="C160" s="154" t="s">
        <v>13</v>
      </c>
      <c r="D160" s="154">
        <v>0.202</v>
      </c>
      <c r="E160" s="179">
        <f>E159*D160</f>
        <v>27.674000000000003</v>
      </c>
      <c r="F160" s="177"/>
      <c r="G160" s="179"/>
      <c r="H160" s="178"/>
      <c r="I160" s="179"/>
      <c r="J160" s="178"/>
      <c r="K160" s="179"/>
      <c r="L160" s="179">
        <f>G160+I160+K160</f>
        <v>0</v>
      </c>
      <c r="M160" s="78"/>
    </row>
    <row r="161" spans="1:13" s="29" customFormat="1" ht="13.5">
      <c r="A161" s="154"/>
      <c r="B161" s="181" t="s">
        <v>368</v>
      </c>
      <c r="C161" s="154" t="s">
        <v>0</v>
      </c>
      <c r="D161" s="154">
        <v>0.0187</v>
      </c>
      <c r="E161" s="179">
        <f>E159*D161</f>
        <v>2.5619</v>
      </c>
      <c r="F161" s="177"/>
      <c r="G161" s="179"/>
      <c r="H161" s="178"/>
      <c r="I161" s="179"/>
      <c r="J161" s="178"/>
      <c r="K161" s="179"/>
      <c r="L161" s="179">
        <f>G161+I161+K161</f>
        <v>0</v>
      </c>
      <c r="M161" s="78"/>
    </row>
    <row r="162" spans="1:13" s="29" customFormat="1" ht="13.5">
      <c r="A162" s="154"/>
      <c r="B162" s="181" t="s">
        <v>14</v>
      </c>
      <c r="C162" s="154"/>
      <c r="D162" s="154"/>
      <c r="E162" s="179"/>
      <c r="F162" s="177"/>
      <c r="G162" s="179"/>
      <c r="H162" s="178"/>
      <c r="I162" s="179"/>
      <c r="J162" s="178"/>
      <c r="K162" s="179"/>
      <c r="L162" s="179"/>
      <c r="M162" s="78"/>
    </row>
    <row r="163" spans="1:13" s="29" customFormat="1" ht="15" customHeight="1">
      <c r="A163" s="154"/>
      <c r="B163" s="181" t="s">
        <v>369</v>
      </c>
      <c r="C163" s="154" t="s">
        <v>32</v>
      </c>
      <c r="D163" s="154">
        <v>0.0408</v>
      </c>
      <c r="E163" s="179">
        <f>E159*D163</f>
        <v>5.589600000000001</v>
      </c>
      <c r="F163" s="177"/>
      <c r="G163" s="179"/>
      <c r="H163" s="178"/>
      <c r="I163" s="179"/>
      <c r="J163" s="178"/>
      <c r="K163" s="179"/>
      <c r="L163" s="179">
        <f>G163+I163+K163</f>
        <v>0</v>
      </c>
      <c r="M163" s="78"/>
    </row>
    <row r="164" spans="1:13" s="29" customFormat="1" ht="13.5">
      <c r="A164" s="154"/>
      <c r="B164" s="181" t="s">
        <v>15</v>
      </c>
      <c r="C164" s="154" t="s">
        <v>0</v>
      </c>
      <c r="D164" s="154">
        <v>0.0636</v>
      </c>
      <c r="E164" s="179">
        <f>E159*D164</f>
        <v>8.7132</v>
      </c>
      <c r="F164" s="177"/>
      <c r="G164" s="179"/>
      <c r="H164" s="178"/>
      <c r="I164" s="179"/>
      <c r="J164" s="178"/>
      <c r="K164" s="179"/>
      <c r="L164" s="179">
        <f>G164+I164+K164</f>
        <v>0</v>
      </c>
      <c r="M164" s="78"/>
    </row>
    <row r="165" spans="1:13" ht="27.75" customHeight="1">
      <c r="A165" s="154">
        <v>26</v>
      </c>
      <c r="B165" s="180" t="s">
        <v>376</v>
      </c>
      <c r="C165" s="177" t="s">
        <v>43</v>
      </c>
      <c r="D165" s="177"/>
      <c r="E165" s="179">
        <v>137</v>
      </c>
      <c r="F165" s="177"/>
      <c r="G165" s="179"/>
      <c r="H165" s="178"/>
      <c r="I165" s="179"/>
      <c r="J165" s="178"/>
      <c r="K165" s="179"/>
      <c r="L165" s="179"/>
      <c r="M165" s="78"/>
    </row>
    <row r="166" spans="1:13" ht="13.5" customHeight="1">
      <c r="A166" s="154"/>
      <c r="B166" s="181" t="s">
        <v>12</v>
      </c>
      <c r="C166" s="154" t="s">
        <v>43</v>
      </c>
      <c r="D166" s="154">
        <v>1</v>
      </c>
      <c r="E166" s="179">
        <f>E165*D166</f>
        <v>137</v>
      </c>
      <c r="F166" s="177"/>
      <c r="G166" s="179"/>
      <c r="H166" s="178"/>
      <c r="I166" s="179"/>
      <c r="J166" s="178"/>
      <c r="K166" s="179"/>
      <c r="L166" s="179">
        <f>G166+I166+K166</f>
        <v>0</v>
      </c>
      <c r="M166" s="78"/>
    </row>
    <row r="167" spans="1:13" ht="13.5" customHeight="1">
      <c r="A167" s="154"/>
      <c r="B167" s="181" t="s">
        <v>33</v>
      </c>
      <c r="C167" s="154" t="s">
        <v>0</v>
      </c>
      <c r="D167" s="154">
        <v>0.036</v>
      </c>
      <c r="E167" s="179">
        <f>E165*D167</f>
        <v>4.9319999999999995</v>
      </c>
      <c r="F167" s="177"/>
      <c r="G167" s="179"/>
      <c r="H167" s="178"/>
      <c r="I167" s="179"/>
      <c r="J167" s="178"/>
      <c r="K167" s="179"/>
      <c r="L167" s="179">
        <f>G167+I167+K167</f>
        <v>0</v>
      </c>
      <c r="M167" s="78"/>
    </row>
    <row r="168" spans="1:13" ht="13.5" customHeight="1">
      <c r="A168" s="154"/>
      <c r="B168" s="181" t="s">
        <v>14</v>
      </c>
      <c r="C168" s="154"/>
      <c r="D168" s="154"/>
      <c r="E168" s="179"/>
      <c r="F168" s="177"/>
      <c r="G168" s="179"/>
      <c r="H168" s="178"/>
      <c r="I168" s="179"/>
      <c r="J168" s="178"/>
      <c r="K168" s="179"/>
      <c r="L168" s="179"/>
      <c r="M168" s="78"/>
    </row>
    <row r="169" spans="1:13" ht="13.5" customHeight="1">
      <c r="A169" s="154"/>
      <c r="B169" s="181" t="s">
        <v>374</v>
      </c>
      <c r="C169" s="154" t="s">
        <v>16</v>
      </c>
      <c r="D169" s="154">
        <v>6.25</v>
      </c>
      <c r="E169" s="179">
        <f>E165*D169</f>
        <v>856.25</v>
      </c>
      <c r="F169" s="177"/>
      <c r="G169" s="179"/>
      <c r="H169" s="178"/>
      <c r="I169" s="179"/>
      <c r="J169" s="178"/>
      <c r="K169" s="179"/>
      <c r="L169" s="179">
        <f>G169+I169+K169</f>
        <v>0</v>
      </c>
      <c r="M169" s="78"/>
    </row>
    <row r="170" spans="1:13" ht="13.5" customHeight="1">
      <c r="A170" s="154"/>
      <c r="B170" s="181" t="s">
        <v>377</v>
      </c>
      <c r="C170" s="154" t="s">
        <v>43</v>
      </c>
      <c r="D170" s="154">
        <v>1.02</v>
      </c>
      <c r="E170" s="179">
        <f>E165*D170</f>
        <v>139.74</v>
      </c>
      <c r="F170" s="177"/>
      <c r="G170" s="179"/>
      <c r="H170" s="178"/>
      <c r="I170" s="179"/>
      <c r="J170" s="178"/>
      <c r="K170" s="179"/>
      <c r="L170" s="179">
        <f>G170+I170+K170</f>
        <v>0</v>
      </c>
      <c r="M170" s="78"/>
    </row>
    <row r="171" spans="1:13" ht="13.5" customHeight="1">
      <c r="A171" s="154"/>
      <c r="B171" s="181" t="s">
        <v>15</v>
      </c>
      <c r="C171" s="154" t="s">
        <v>0</v>
      </c>
      <c r="D171" s="154">
        <v>0.043</v>
      </c>
      <c r="E171" s="179">
        <f>E165*D171</f>
        <v>5.890999999999999</v>
      </c>
      <c r="F171" s="178"/>
      <c r="G171" s="179"/>
      <c r="H171" s="178"/>
      <c r="I171" s="179"/>
      <c r="J171" s="178"/>
      <c r="K171" s="179"/>
      <c r="L171" s="179">
        <f>G171+I171+K171</f>
        <v>0</v>
      </c>
      <c r="M171" s="122"/>
    </row>
    <row r="172" spans="1:13" ht="30.75" customHeight="1">
      <c r="A172" s="154">
        <v>27</v>
      </c>
      <c r="B172" s="180" t="s">
        <v>494</v>
      </c>
      <c r="C172" s="177" t="s">
        <v>43</v>
      </c>
      <c r="D172" s="177"/>
      <c r="E172" s="179">
        <v>6.45</v>
      </c>
      <c r="F172" s="177"/>
      <c r="G172" s="179"/>
      <c r="H172" s="178"/>
      <c r="I172" s="179"/>
      <c r="J172" s="178"/>
      <c r="K172" s="179"/>
      <c r="L172" s="179"/>
      <c r="M172" s="78"/>
    </row>
    <row r="173" spans="1:13" ht="13.5" customHeight="1">
      <c r="A173" s="154"/>
      <c r="B173" s="181" t="s">
        <v>12</v>
      </c>
      <c r="C173" s="154" t="s">
        <v>25</v>
      </c>
      <c r="D173" s="154"/>
      <c r="E173" s="179">
        <v>64.3</v>
      </c>
      <c r="F173" s="177"/>
      <c r="G173" s="179"/>
      <c r="H173" s="178"/>
      <c r="I173" s="179"/>
      <c r="J173" s="178"/>
      <c r="K173" s="179"/>
      <c r="L173" s="179">
        <f>G173+I173+K173</f>
        <v>0</v>
      </c>
      <c r="M173" s="78"/>
    </row>
    <row r="174" spans="1:13" ht="13.5" customHeight="1">
      <c r="A174" s="154"/>
      <c r="B174" s="181" t="s">
        <v>33</v>
      </c>
      <c r="C174" s="154" t="s">
        <v>0</v>
      </c>
      <c r="D174" s="154">
        <v>0.036</v>
      </c>
      <c r="E174" s="179">
        <f>E172*D174</f>
        <v>0.2322</v>
      </c>
      <c r="F174" s="177"/>
      <c r="G174" s="179"/>
      <c r="H174" s="178"/>
      <c r="I174" s="179"/>
      <c r="J174" s="178"/>
      <c r="K174" s="179"/>
      <c r="L174" s="179">
        <f>G174+I174+K174</f>
        <v>0</v>
      </c>
      <c r="M174" s="78"/>
    </row>
    <row r="175" spans="1:13" ht="13.5" customHeight="1">
      <c r="A175" s="154"/>
      <c r="B175" s="181" t="s">
        <v>14</v>
      </c>
      <c r="C175" s="154"/>
      <c r="D175" s="154"/>
      <c r="E175" s="179"/>
      <c r="F175" s="177"/>
      <c r="G175" s="179"/>
      <c r="H175" s="178"/>
      <c r="I175" s="179"/>
      <c r="J175" s="178"/>
      <c r="K175" s="179"/>
      <c r="L175" s="179"/>
      <c r="M175" s="78"/>
    </row>
    <row r="176" spans="1:13" ht="13.5" customHeight="1">
      <c r="A176" s="154"/>
      <c r="B176" s="181" t="s">
        <v>374</v>
      </c>
      <c r="C176" s="154" t="s">
        <v>16</v>
      </c>
      <c r="D176" s="154">
        <v>6.25</v>
      </c>
      <c r="E176" s="179">
        <f>E172*D176</f>
        <v>40.3125</v>
      </c>
      <c r="F176" s="177"/>
      <c r="G176" s="179"/>
      <c r="H176" s="178"/>
      <c r="I176" s="179"/>
      <c r="J176" s="178"/>
      <c r="K176" s="179"/>
      <c r="L176" s="179">
        <f>G176+I176+K176</f>
        <v>0</v>
      </c>
      <c r="M176" s="78"/>
    </row>
    <row r="177" spans="1:13" ht="13.5" customHeight="1">
      <c r="A177" s="154"/>
      <c r="B177" s="181" t="s">
        <v>377</v>
      </c>
      <c r="C177" s="154" t="s">
        <v>43</v>
      </c>
      <c r="D177" s="154">
        <v>1.02</v>
      </c>
      <c r="E177" s="179">
        <f>E172*D177</f>
        <v>6.579000000000001</v>
      </c>
      <c r="F177" s="177"/>
      <c r="G177" s="179"/>
      <c r="H177" s="178"/>
      <c r="I177" s="179"/>
      <c r="J177" s="178"/>
      <c r="K177" s="179"/>
      <c r="L177" s="179">
        <f>G177+I177+K177</f>
        <v>0</v>
      </c>
      <c r="M177" s="78"/>
    </row>
    <row r="178" spans="1:13" ht="13.5" customHeight="1">
      <c r="A178" s="154"/>
      <c r="B178" s="181" t="s">
        <v>15</v>
      </c>
      <c r="C178" s="154" t="s">
        <v>0</v>
      </c>
      <c r="D178" s="154">
        <v>0.043</v>
      </c>
      <c r="E178" s="179">
        <f>E172*D178</f>
        <v>0.27735</v>
      </c>
      <c r="F178" s="178"/>
      <c r="G178" s="179"/>
      <c r="H178" s="178"/>
      <c r="I178" s="179"/>
      <c r="J178" s="178"/>
      <c r="K178" s="179"/>
      <c r="L178" s="179">
        <f>G178+I178+K178</f>
        <v>0</v>
      </c>
      <c r="M178" s="122"/>
    </row>
    <row r="179" spans="1:13" s="94" customFormat="1" ht="14.25">
      <c r="A179" s="154"/>
      <c r="B179" s="181" t="s">
        <v>360</v>
      </c>
      <c r="C179" s="154"/>
      <c r="D179" s="154"/>
      <c r="E179" s="179"/>
      <c r="F179" s="177"/>
      <c r="G179" s="179"/>
      <c r="H179" s="179"/>
      <c r="I179" s="179"/>
      <c r="J179" s="179"/>
      <c r="K179" s="179"/>
      <c r="L179" s="184">
        <f>SUM(L73:L178)</f>
        <v>0</v>
      </c>
      <c r="M179" s="122"/>
    </row>
    <row r="180" spans="1:13" s="94" customFormat="1" ht="16.5">
      <c r="A180" s="154"/>
      <c r="B180" s="187" t="s">
        <v>472</v>
      </c>
      <c r="C180" s="154"/>
      <c r="D180" s="154"/>
      <c r="E180" s="179"/>
      <c r="F180" s="177"/>
      <c r="G180" s="179"/>
      <c r="H180" s="179"/>
      <c r="I180" s="179"/>
      <c r="J180" s="179"/>
      <c r="K180" s="179"/>
      <c r="L180" s="179"/>
      <c r="M180" s="78"/>
    </row>
    <row r="181" spans="1:13" s="29" customFormat="1" ht="28.5" customHeight="1">
      <c r="A181" s="154">
        <v>28</v>
      </c>
      <c r="B181" s="180" t="s">
        <v>498</v>
      </c>
      <c r="C181" s="177" t="s">
        <v>43</v>
      </c>
      <c r="D181" s="177"/>
      <c r="E181" s="178">
        <v>450.4</v>
      </c>
      <c r="F181" s="177"/>
      <c r="G181" s="179"/>
      <c r="H181" s="178"/>
      <c r="I181" s="179"/>
      <c r="J181" s="178"/>
      <c r="K181" s="179"/>
      <c r="L181" s="179"/>
      <c r="M181" s="78"/>
    </row>
    <row r="182" spans="1:13" s="29" customFormat="1" ht="15" customHeight="1">
      <c r="A182" s="154"/>
      <c r="B182" s="181" t="s">
        <v>12</v>
      </c>
      <c r="C182" s="154" t="s">
        <v>43</v>
      </c>
      <c r="D182" s="154">
        <v>1</v>
      </c>
      <c r="E182" s="179">
        <f>E181*D182</f>
        <v>450.4</v>
      </c>
      <c r="F182" s="177"/>
      <c r="G182" s="179"/>
      <c r="H182" s="178"/>
      <c r="I182" s="179"/>
      <c r="J182" s="178"/>
      <c r="K182" s="179"/>
      <c r="L182" s="179">
        <f>G182+I182+K182</f>
        <v>0</v>
      </c>
      <c r="M182" s="78"/>
    </row>
    <row r="183" spans="1:13" s="29" customFormat="1" ht="16.5" customHeight="1">
      <c r="A183" s="154"/>
      <c r="B183" s="181" t="s">
        <v>33</v>
      </c>
      <c r="C183" s="154" t="s">
        <v>0</v>
      </c>
      <c r="D183" s="154">
        <v>0.027</v>
      </c>
      <c r="E183" s="179">
        <f>E181*D183</f>
        <v>12.1608</v>
      </c>
      <c r="F183" s="177"/>
      <c r="G183" s="179"/>
      <c r="H183" s="178"/>
      <c r="I183" s="179"/>
      <c r="J183" s="178"/>
      <c r="K183" s="179"/>
      <c r="L183" s="179">
        <f>G183+I183+K183</f>
        <v>0</v>
      </c>
      <c r="M183" s="78"/>
    </row>
    <row r="184" spans="1:13" s="29" customFormat="1" ht="15" customHeight="1">
      <c r="A184" s="154"/>
      <c r="B184" s="181" t="s">
        <v>14</v>
      </c>
      <c r="C184" s="154"/>
      <c r="D184" s="154"/>
      <c r="E184" s="179"/>
      <c r="F184" s="177"/>
      <c r="G184" s="179"/>
      <c r="H184" s="178"/>
      <c r="I184" s="179"/>
      <c r="J184" s="178"/>
      <c r="K184" s="179"/>
      <c r="L184" s="179"/>
      <c r="M184" s="78"/>
    </row>
    <row r="185" spans="1:13" s="29" customFormat="1" ht="15.75" customHeight="1">
      <c r="A185" s="154"/>
      <c r="B185" s="181" t="s">
        <v>379</v>
      </c>
      <c r="C185" s="154" t="s">
        <v>32</v>
      </c>
      <c r="D185" s="154">
        <v>0.025</v>
      </c>
      <c r="E185" s="179">
        <f>E181*D185</f>
        <v>11.26</v>
      </c>
      <c r="F185" s="177"/>
      <c r="G185" s="179"/>
      <c r="H185" s="178"/>
      <c r="I185" s="179"/>
      <c r="J185" s="178"/>
      <c r="K185" s="179"/>
      <c r="L185" s="179">
        <f>G185+I185+K185</f>
        <v>0</v>
      </c>
      <c r="M185" s="78"/>
    </row>
    <row r="186" spans="1:13" s="29" customFormat="1" ht="14.25" customHeight="1">
      <c r="A186" s="154"/>
      <c r="B186" s="181" t="s">
        <v>15</v>
      </c>
      <c r="C186" s="154" t="s">
        <v>0</v>
      </c>
      <c r="D186" s="154">
        <v>0.003</v>
      </c>
      <c r="E186" s="179">
        <f>E181*D186</f>
        <v>1.3512</v>
      </c>
      <c r="F186" s="178"/>
      <c r="G186" s="179"/>
      <c r="H186" s="178"/>
      <c r="I186" s="179"/>
      <c r="J186" s="178"/>
      <c r="K186" s="179"/>
      <c r="L186" s="179">
        <f>G186+I186+K186</f>
        <v>0</v>
      </c>
      <c r="M186" s="78"/>
    </row>
    <row r="187" spans="1:13" s="29" customFormat="1" ht="29.25" customHeight="1">
      <c r="A187" s="154">
        <v>29</v>
      </c>
      <c r="B187" s="180" t="s">
        <v>380</v>
      </c>
      <c r="C187" s="177" t="s">
        <v>43</v>
      </c>
      <c r="D187" s="177"/>
      <c r="E187" s="178">
        <v>617</v>
      </c>
      <c r="F187" s="177"/>
      <c r="G187" s="179"/>
      <c r="H187" s="178"/>
      <c r="I187" s="179"/>
      <c r="J187" s="178"/>
      <c r="K187" s="179"/>
      <c r="L187" s="179"/>
      <c r="M187" s="78"/>
    </row>
    <row r="188" spans="1:13" s="29" customFormat="1" ht="15" customHeight="1">
      <c r="A188" s="154"/>
      <c r="B188" s="181" t="s">
        <v>12</v>
      </c>
      <c r="C188" s="154" t="s">
        <v>43</v>
      </c>
      <c r="D188" s="154">
        <v>1</v>
      </c>
      <c r="E188" s="179">
        <f>E187*D188</f>
        <v>617</v>
      </c>
      <c r="F188" s="177"/>
      <c r="G188" s="179"/>
      <c r="H188" s="178"/>
      <c r="I188" s="179"/>
      <c r="J188" s="178"/>
      <c r="K188" s="179"/>
      <c r="L188" s="179">
        <f>G188+I188+K188</f>
        <v>0</v>
      </c>
      <c r="M188" s="78"/>
    </row>
    <row r="189" spans="1:13" s="29" customFormat="1" ht="13.5">
      <c r="A189" s="154"/>
      <c r="B189" s="181" t="s">
        <v>33</v>
      </c>
      <c r="C189" s="154" t="s">
        <v>0</v>
      </c>
      <c r="D189" s="154">
        <v>0.01</v>
      </c>
      <c r="E189" s="179">
        <f>E187*D189</f>
        <v>6.17</v>
      </c>
      <c r="F189" s="177"/>
      <c r="G189" s="179"/>
      <c r="H189" s="178"/>
      <c r="I189" s="179"/>
      <c r="J189" s="178"/>
      <c r="K189" s="179"/>
      <c r="L189" s="179">
        <f>G189+I189+K189</f>
        <v>0</v>
      </c>
      <c r="M189" s="78"/>
    </row>
    <row r="190" spans="1:13" s="29" customFormat="1" ht="13.5">
      <c r="A190" s="154"/>
      <c r="B190" s="181" t="s">
        <v>14</v>
      </c>
      <c r="C190" s="154"/>
      <c r="D190" s="154"/>
      <c r="E190" s="179">
        <f>E187*D190</f>
        <v>0</v>
      </c>
      <c r="F190" s="177"/>
      <c r="G190" s="179"/>
      <c r="H190" s="178"/>
      <c r="I190" s="179"/>
      <c r="J190" s="178"/>
      <c r="K190" s="179"/>
      <c r="L190" s="179"/>
      <c r="M190" s="78"/>
    </row>
    <row r="191" spans="1:13" s="29" customFormat="1" ht="13.5">
      <c r="A191" s="154"/>
      <c r="B191" s="181" t="s">
        <v>381</v>
      </c>
      <c r="C191" s="154" t="s">
        <v>16</v>
      </c>
      <c r="D191" s="154">
        <v>0.4</v>
      </c>
      <c r="E191" s="179">
        <f>E187*D191</f>
        <v>246.8</v>
      </c>
      <c r="F191" s="177"/>
      <c r="G191" s="179"/>
      <c r="H191" s="178"/>
      <c r="I191" s="179"/>
      <c r="J191" s="178"/>
      <c r="K191" s="179"/>
      <c r="L191" s="179">
        <f>G191+I191+K191</f>
        <v>0</v>
      </c>
      <c r="M191" s="78"/>
    </row>
    <row r="192" spans="1:13" s="29" customFormat="1" ht="13.5">
      <c r="A192" s="154"/>
      <c r="B192" s="181" t="s">
        <v>382</v>
      </c>
      <c r="C192" s="154" t="s">
        <v>16</v>
      </c>
      <c r="D192" s="154">
        <v>0.5</v>
      </c>
      <c r="E192" s="179">
        <f>E187*D192</f>
        <v>308.5</v>
      </c>
      <c r="F192" s="177"/>
      <c r="G192" s="179"/>
      <c r="H192" s="178"/>
      <c r="I192" s="179"/>
      <c r="J192" s="178"/>
      <c r="K192" s="179"/>
      <c r="L192" s="179">
        <f>G192+I192+K192</f>
        <v>0</v>
      </c>
      <c r="M192" s="78"/>
    </row>
    <row r="193" spans="1:13" s="29" customFormat="1" ht="13.5">
      <c r="A193" s="154"/>
      <c r="B193" s="181" t="s">
        <v>15</v>
      </c>
      <c r="C193" s="154" t="s">
        <v>0</v>
      </c>
      <c r="D193" s="154">
        <v>0.016</v>
      </c>
      <c r="E193" s="179">
        <f>E187*D193</f>
        <v>9.872</v>
      </c>
      <c r="F193" s="178"/>
      <c r="G193" s="179"/>
      <c r="H193" s="178"/>
      <c r="I193" s="179"/>
      <c r="J193" s="178"/>
      <c r="K193" s="179"/>
      <c r="L193" s="179">
        <f>G193+I193+K193</f>
        <v>0</v>
      </c>
      <c r="M193" s="78"/>
    </row>
    <row r="194" spans="1:13" s="29" customFormat="1" ht="28.5" customHeight="1">
      <c r="A194" s="154">
        <v>30</v>
      </c>
      <c r="B194" s="180" t="s">
        <v>383</v>
      </c>
      <c r="C194" s="177" t="s">
        <v>43</v>
      </c>
      <c r="D194" s="177"/>
      <c r="E194" s="178">
        <v>20</v>
      </c>
      <c r="F194" s="177"/>
      <c r="G194" s="179"/>
      <c r="H194" s="178"/>
      <c r="I194" s="179"/>
      <c r="J194" s="178"/>
      <c r="K194" s="179"/>
      <c r="L194" s="179"/>
      <c r="M194" s="78"/>
    </row>
    <row r="195" spans="1:13" s="29" customFormat="1" ht="15" customHeight="1">
      <c r="A195" s="154"/>
      <c r="B195" s="181" t="s">
        <v>12</v>
      </c>
      <c r="C195" s="154" t="s">
        <v>13</v>
      </c>
      <c r="D195" s="154">
        <v>0.817</v>
      </c>
      <c r="E195" s="179">
        <f>E194*D195</f>
        <v>16.34</v>
      </c>
      <c r="F195" s="177"/>
      <c r="G195" s="179"/>
      <c r="H195" s="178"/>
      <c r="I195" s="179"/>
      <c r="J195" s="178"/>
      <c r="K195" s="179"/>
      <c r="L195" s="179">
        <f>G195+I195+K195</f>
        <v>0</v>
      </c>
      <c r="M195" s="78"/>
    </row>
    <row r="196" spans="1:13" s="29" customFormat="1" ht="13.5">
      <c r="A196" s="154"/>
      <c r="B196" s="181" t="s">
        <v>33</v>
      </c>
      <c r="C196" s="154" t="s">
        <v>0</v>
      </c>
      <c r="D196" s="154">
        <v>0.009</v>
      </c>
      <c r="E196" s="179">
        <f>E194*D196</f>
        <v>0.18</v>
      </c>
      <c r="F196" s="177"/>
      <c r="G196" s="179"/>
      <c r="H196" s="178"/>
      <c r="I196" s="179"/>
      <c r="J196" s="178"/>
      <c r="K196" s="179"/>
      <c r="L196" s="179">
        <f>G196+I196+K196</f>
        <v>0</v>
      </c>
      <c r="M196" s="78"/>
    </row>
    <row r="197" spans="1:13" s="29" customFormat="1" ht="13.5">
      <c r="A197" s="154"/>
      <c r="B197" s="181" t="s">
        <v>14</v>
      </c>
      <c r="C197" s="154"/>
      <c r="D197" s="154"/>
      <c r="E197" s="179">
        <f>E194*D197</f>
        <v>0</v>
      </c>
      <c r="F197" s="177"/>
      <c r="G197" s="179"/>
      <c r="H197" s="178"/>
      <c r="I197" s="179"/>
      <c r="J197" s="178"/>
      <c r="K197" s="179"/>
      <c r="L197" s="179"/>
      <c r="M197" s="78"/>
    </row>
    <row r="198" spans="1:13" s="29" customFormat="1" ht="13.5">
      <c r="A198" s="154"/>
      <c r="B198" s="181" t="s">
        <v>384</v>
      </c>
      <c r="C198" s="154" t="s">
        <v>16</v>
      </c>
      <c r="D198" s="154">
        <v>0.258</v>
      </c>
      <c r="E198" s="179">
        <f>E194*D198</f>
        <v>5.16</v>
      </c>
      <c r="F198" s="177"/>
      <c r="G198" s="179"/>
      <c r="H198" s="178"/>
      <c r="I198" s="179"/>
      <c r="J198" s="178"/>
      <c r="K198" s="179"/>
      <c r="L198" s="179">
        <f>G198+I198+K198</f>
        <v>0</v>
      </c>
      <c r="M198" s="78"/>
    </row>
    <row r="199" spans="1:13" s="29" customFormat="1" ht="13.5">
      <c r="A199" s="154"/>
      <c r="B199" s="181" t="s">
        <v>382</v>
      </c>
      <c r="C199" s="154" t="s">
        <v>16</v>
      </c>
      <c r="D199" s="154">
        <v>0.54</v>
      </c>
      <c r="E199" s="179">
        <f>E194*D199</f>
        <v>10.8</v>
      </c>
      <c r="F199" s="177"/>
      <c r="G199" s="179"/>
      <c r="H199" s="178"/>
      <c r="I199" s="179"/>
      <c r="J199" s="178"/>
      <c r="K199" s="179"/>
      <c r="L199" s="179">
        <f>G199+I199+K199</f>
        <v>0</v>
      </c>
      <c r="M199" s="78"/>
    </row>
    <row r="200" spans="1:13" s="29" customFormat="1" ht="13.5">
      <c r="A200" s="154"/>
      <c r="B200" s="181" t="s">
        <v>385</v>
      </c>
      <c r="C200" s="154" t="s">
        <v>16</v>
      </c>
      <c r="D200" s="154">
        <v>0.095</v>
      </c>
      <c r="E200" s="179">
        <f>E194*D200</f>
        <v>1.9</v>
      </c>
      <c r="F200" s="177"/>
      <c r="G200" s="179"/>
      <c r="H200" s="178"/>
      <c r="I200" s="179"/>
      <c r="J200" s="178"/>
      <c r="K200" s="179"/>
      <c r="L200" s="179">
        <f>G200+I200+K200</f>
        <v>0</v>
      </c>
      <c r="M200" s="78"/>
    </row>
    <row r="201" spans="1:13" s="29" customFormat="1" ht="13.5">
      <c r="A201" s="154"/>
      <c r="B201" s="181" t="s">
        <v>15</v>
      </c>
      <c r="C201" s="154" t="s">
        <v>0</v>
      </c>
      <c r="D201" s="154">
        <v>0.017</v>
      </c>
      <c r="E201" s="179">
        <f>E194*D201</f>
        <v>0.34</v>
      </c>
      <c r="F201" s="177"/>
      <c r="G201" s="179"/>
      <c r="H201" s="178"/>
      <c r="I201" s="179"/>
      <c r="J201" s="178"/>
      <c r="K201" s="179"/>
      <c r="L201" s="179">
        <f>G201+I201+K201</f>
        <v>0</v>
      </c>
      <c r="M201" s="78"/>
    </row>
    <row r="202" spans="1:13" ht="30" customHeight="1">
      <c r="A202" s="154">
        <v>31</v>
      </c>
      <c r="B202" s="180" t="s">
        <v>386</v>
      </c>
      <c r="C202" s="177" t="s">
        <v>40</v>
      </c>
      <c r="D202" s="177"/>
      <c r="E202" s="178">
        <v>0.564</v>
      </c>
      <c r="F202" s="177"/>
      <c r="G202" s="179"/>
      <c r="H202" s="178"/>
      <c r="I202" s="179"/>
      <c r="J202" s="178"/>
      <c r="K202" s="179"/>
      <c r="L202" s="179"/>
      <c r="M202" s="78"/>
    </row>
    <row r="203" spans="1:13" ht="16.5" customHeight="1">
      <c r="A203" s="154"/>
      <c r="B203" s="181" t="s">
        <v>12</v>
      </c>
      <c r="C203" s="154" t="s">
        <v>13</v>
      </c>
      <c r="D203" s="154">
        <v>53.8</v>
      </c>
      <c r="E203" s="179">
        <f>E202*D203</f>
        <v>30.343199999999996</v>
      </c>
      <c r="F203" s="177"/>
      <c r="G203" s="179"/>
      <c r="H203" s="178"/>
      <c r="I203" s="179"/>
      <c r="J203" s="178"/>
      <c r="K203" s="179"/>
      <c r="L203" s="179">
        <f>G203+I203+K203</f>
        <v>0</v>
      </c>
      <c r="M203" s="78"/>
    </row>
    <row r="204" spans="1:13" ht="13.5">
      <c r="A204" s="154"/>
      <c r="B204" s="181" t="s">
        <v>37</v>
      </c>
      <c r="C204" s="154" t="s">
        <v>0</v>
      </c>
      <c r="D204" s="154">
        <v>20</v>
      </c>
      <c r="E204" s="179">
        <f>E202*D204</f>
        <v>11.28</v>
      </c>
      <c r="F204" s="177"/>
      <c r="G204" s="179"/>
      <c r="H204" s="178"/>
      <c r="I204" s="179"/>
      <c r="J204" s="178"/>
      <c r="K204" s="179"/>
      <c r="L204" s="179">
        <f>G204+I204+K204</f>
        <v>0</v>
      </c>
      <c r="M204" s="78"/>
    </row>
    <row r="205" spans="1:13" ht="13.5">
      <c r="A205" s="154"/>
      <c r="B205" s="181" t="s">
        <v>14</v>
      </c>
      <c r="C205" s="154"/>
      <c r="D205" s="154"/>
      <c r="E205" s="179"/>
      <c r="F205" s="177"/>
      <c r="G205" s="179"/>
      <c r="H205" s="178"/>
      <c r="I205" s="179"/>
      <c r="J205" s="178"/>
      <c r="K205" s="179"/>
      <c r="L205" s="179"/>
      <c r="M205" s="78"/>
    </row>
    <row r="206" spans="1:13" ht="13.5">
      <c r="A206" s="154"/>
      <c r="B206" s="181" t="s">
        <v>387</v>
      </c>
      <c r="C206" s="154" t="s">
        <v>25</v>
      </c>
      <c r="D206" s="154"/>
      <c r="E206" s="179">
        <v>300</v>
      </c>
      <c r="F206" s="177"/>
      <c r="G206" s="179"/>
      <c r="H206" s="178"/>
      <c r="I206" s="179"/>
      <c r="J206" s="178"/>
      <c r="K206" s="179"/>
      <c r="L206" s="179">
        <f>G206+I206+K206</f>
        <v>0</v>
      </c>
      <c r="M206" s="78"/>
    </row>
    <row r="207" spans="1:13" ht="13.5">
      <c r="A207" s="154"/>
      <c r="B207" s="181" t="s">
        <v>328</v>
      </c>
      <c r="C207" s="154" t="s">
        <v>16</v>
      </c>
      <c r="D207" s="154">
        <v>24.4</v>
      </c>
      <c r="E207" s="179">
        <f>E202*D207</f>
        <v>13.761599999999998</v>
      </c>
      <c r="F207" s="177"/>
      <c r="G207" s="179"/>
      <c r="H207" s="178"/>
      <c r="I207" s="179"/>
      <c r="J207" s="178"/>
      <c r="K207" s="179"/>
      <c r="L207" s="179">
        <f>G207+I207+K207</f>
        <v>0</v>
      </c>
      <c r="M207" s="78"/>
    </row>
    <row r="208" spans="1:13" ht="13.5">
      <c r="A208" s="154"/>
      <c r="B208" s="181" t="s">
        <v>15</v>
      </c>
      <c r="C208" s="154" t="s">
        <v>0</v>
      </c>
      <c r="D208" s="154">
        <v>2.78</v>
      </c>
      <c r="E208" s="179">
        <f>E202*D208</f>
        <v>1.5679199999999998</v>
      </c>
      <c r="F208" s="177"/>
      <c r="G208" s="179"/>
      <c r="H208" s="178"/>
      <c r="I208" s="179"/>
      <c r="J208" s="178"/>
      <c r="K208" s="179"/>
      <c r="L208" s="179">
        <f>G208+I208+K208</f>
        <v>0</v>
      </c>
      <c r="M208" s="78"/>
    </row>
    <row r="209" spans="1:13" ht="30" customHeight="1">
      <c r="A209" s="154">
        <v>32</v>
      </c>
      <c r="B209" s="180" t="s">
        <v>388</v>
      </c>
      <c r="C209" s="177" t="s">
        <v>40</v>
      </c>
      <c r="D209" s="177"/>
      <c r="E209" s="178">
        <v>0.564</v>
      </c>
      <c r="F209" s="177"/>
      <c r="G209" s="179"/>
      <c r="H209" s="178"/>
      <c r="I209" s="179"/>
      <c r="J209" s="178"/>
      <c r="K209" s="179"/>
      <c r="L209" s="179"/>
      <c r="M209" s="78"/>
    </row>
    <row r="210" spans="1:13" ht="15" customHeight="1">
      <c r="A210" s="154"/>
      <c r="B210" s="181" t="s">
        <v>12</v>
      </c>
      <c r="C210" s="154" t="s">
        <v>13</v>
      </c>
      <c r="D210" s="154">
        <v>7.96</v>
      </c>
      <c r="E210" s="179">
        <f>E209*D210</f>
        <v>4.489439999999999</v>
      </c>
      <c r="F210" s="177"/>
      <c r="G210" s="179"/>
      <c r="H210" s="178"/>
      <c r="I210" s="179"/>
      <c r="J210" s="178"/>
      <c r="K210" s="179"/>
      <c r="L210" s="179">
        <f>G210+I210+K210</f>
        <v>0</v>
      </c>
      <c r="M210" s="78"/>
    </row>
    <row r="211" spans="1:13" ht="13.5">
      <c r="A211" s="154"/>
      <c r="B211" s="181" t="s">
        <v>14</v>
      </c>
      <c r="C211" s="154"/>
      <c r="D211" s="154"/>
      <c r="E211" s="178"/>
      <c r="F211" s="177"/>
      <c r="G211" s="179"/>
      <c r="H211" s="178"/>
      <c r="I211" s="179"/>
      <c r="J211" s="178"/>
      <c r="K211" s="179"/>
      <c r="L211" s="179"/>
      <c r="M211" s="78"/>
    </row>
    <row r="212" spans="1:13" ht="13.5">
      <c r="A212" s="154"/>
      <c r="B212" s="181" t="s">
        <v>389</v>
      </c>
      <c r="C212" s="154" t="s">
        <v>16</v>
      </c>
      <c r="D212" s="154">
        <v>9</v>
      </c>
      <c r="E212" s="179">
        <f>E209*D212</f>
        <v>5.076</v>
      </c>
      <c r="F212" s="177"/>
      <c r="G212" s="179"/>
      <c r="H212" s="178"/>
      <c r="I212" s="179"/>
      <c r="J212" s="178"/>
      <c r="K212" s="179"/>
      <c r="L212" s="179">
        <f>G212+I212+K212</f>
        <v>0</v>
      </c>
      <c r="M212" s="78"/>
    </row>
    <row r="213" spans="1:13" s="29" customFormat="1" ht="30" customHeight="1">
      <c r="A213" s="154">
        <v>33</v>
      </c>
      <c r="B213" s="208" t="s">
        <v>469</v>
      </c>
      <c r="C213" s="177" t="s">
        <v>43</v>
      </c>
      <c r="D213" s="177"/>
      <c r="E213" s="178">
        <v>116.7</v>
      </c>
      <c r="F213" s="177"/>
      <c r="G213" s="179"/>
      <c r="H213" s="178"/>
      <c r="I213" s="179"/>
      <c r="J213" s="178"/>
      <c r="K213" s="179"/>
      <c r="L213" s="179"/>
      <c r="M213" s="78"/>
    </row>
    <row r="214" spans="1:13" s="29" customFormat="1" ht="13.5" customHeight="1">
      <c r="A214" s="154"/>
      <c r="B214" s="181" t="s">
        <v>12</v>
      </c>
      <c r="C214" s="154" t="s">
        <v>43</v>
      </c>
      <c r="D214" s="154">
        <v>1</v>
      </c>
      <c r="E214" s="179">
        <f>E213*D214</f>
        <v>116.7</v>
      </c>
      <c r="F214" s="177"/>
      <c r="G214" s="179"/>
      <c r="H214" s="178"/>
      <c r="I214" s="179"/>
      <c r="J214" s="178"/>
      <c r="K214" s="179"/>
      <c r="L214" s="179">
        <f>G214+I214+K214</f>
        <v>0</v>
      </c>
      <c r="M214" s="78"/>
    </row>
    <row r="215" spans="1:13" s="29" customFormat="1" ht="13.5">
      <c r="A215" s="154"/>
      <c r="B215" s="181" t="s">
        <v>33</v>
      </c>
      <c r="C215" s="154" t="s">
        <v>0</v>
      </c>
      <c r="D215" s="154">
        <v>0.0225</v>
      </c>
      <c r="E215" s="179">
        <f>E213*D215</f>
        <v>2.62575</v>
      </c>
      <c r="F215" s="177"/>
      <c r="G215" s="179"/>
      <c r="H215" s="178"/>
      <c r="I215" s="179"/>
      <c r="J215" s="178"/>
      <c r="K215" s="179"/>
      <c r="L215" s="179">
        <f>G215+I215+K215</f>
        <v>0</v>
      </c>
      <c r="M215" s="78"/>
    </row>
    <row r="216" spans="1:13" s="29" customFormat="1" ht="13.5">
      <c r="A216" s="154"/>
      <c r="B216" s="181" t="s">
        <v>14</v>
      </c>
      <c r="C216" s="154"/>
      <c r="D216" s="154"/>
      <c r="E216" s="179"/>
      <c r="F216" s="177"/>
      <c r="G216" s="179"/>
      <c r="H216" s="178"/>
      <c r="I216" s="179"/>
      <c r="J216" s="178"/>
      <c r="K216" s="179"/>
      <c r="L216" s="179"/>
      <c r="M216" s="78"/>
    </row>
    <row r="217" spans="1:13" s="29" customFormat="1" ht="13.5">
      <c r="A217" s="154"/>
      <c r="B217" s="181" t="s">
        <v>470</v>
      </c>
      <c r="C217" s="154" t="s">
        <v>25</v>
      </c>
      <c r="D217" s="154"/>
      <c r="E217" s="179">
        <v>600</v>
      </c>
      <c r="F217" s="177"/>
      <c r="G217" s="179"/>
      <c r="H217" s="178"/>
      <c r="I217" s="179"/>
      <c r="J217" s="178"/>
      <c r="K217" s="179"/>
      <c r="L217" s="179">
        <f>G217+I217+K217</f>
        <v>0</v>
      </c>
      <c r="M217" s="78"/>
    </row>
    <row r="218" spans="1:13" s="29" customFormat="1" ht="13.5">
      <c r="A218" s="154"/>
      <c r="B218" s="181" t="s">
        <v>471</v>
      </c>
      <c r="C218" s="154" t="s">
        <v>43</v>
      </c>
      <c r="D218" s="154">
        <v>1.05</v>
      </c>
      <c r="E218" s="179">
        <f>E213*D218</f>
        <v>122.53500000000001</v>
      </c>
      <c r="F218" s="177"/>
      <c r="G218" s="179"/>
      <c r="H218" s="178"/>
      <c r="I218" s="179"/>
      <c r="J218" s="178"/>
      <c r="K218" s="179"/>
      <c r="L218" s="179">
        <f>G218+I218+K218</f>
        <v>0</v>
      </c>
      <c r="M218" s="78"/>
    </row>
    <row r="219" spans="1:13" s="29" customFormat="1" ht="13.5">
      <c r="A219" s="154"/>
      <c r="B219" s="181" t="s">
        <v>15</v>
      </c>
      <c r="C219" s="154" t="s">
        <v>0</v>
      </c>
      <c r="D219" s="154">
        <v>0.0128</v>
      </c>
      <c r="E219" s="179">
        <f>E213*D219</f>
        <v>1.4937600000000002</v>
      </c>
      <c r="F219" s="177"/>
      <c r="G219" s="179"/>
      <c r="H219" s="178"/>
      <c r="I219" s="179"/>
      <c r="J219" s="178"/>
      <c r="K219" s="179"/>
      <c r="L219" s="179">
        <f>G219+I219+K219</f>
        <v>0</v>
      </c>
      <c r="M219" s="78"/>
    </row>
    <row r="220" spans="1:13" s="29" customFormat="1" ht="29.25" customHeight="1">
      <c r="A220" s="154">
        <v>34</v>
      </c>
      <c r="B220" s="181" t="s">
        <v>390</v>
      </c>
      <c r="C220" s="154" t="s">
        <v>43</v>
      </c>
      <c r="D220" s="154"/>
      <c r="E220" s="179">
        <v>6</v>
      </c>
      <c r="F220" s="177"/>
      <c r="G220" s="179"/>
      <c r="H220" s="178"/>
      <c r="I220" s="179"/>
      <c r="J220" s="178"/>
      <c r="K220" s="179"/>
      <c r="L220" s="179"/>
      <c r="M220" s="78"/>
    </row>
    <row r="221" spans="1:13" s="29" customFormat="1" ht="17.25" customHeight="1">
      <c r="A221" s="175"/>
      <c r="B221" s="181" t="s">
        <v>12</v>
      </c>
      <c r="C221" s="154" t="s">
        <v>43</v>
      </c>
      <c r="D221" s="154">
        <v>1</v>
      </c>
      <c r="E221" s="179">
        <f>E220*D221</f>
        <v>6</v>
      </c>
      <c r="F221" s="177"/>
      <c r="G221" s="179"/>
      <c r="H221" s="178"/>
      <c r="I221" s="179"/>
      <c r="J221" s="178"/>
      <c r="K221" s="179"/>
      <c r="L221" s="179">
        <f>G221+I221+K221</f>
        <v>0</v>
      </c>
      <c r="M221" s="78"/>
    </row>
    <row r="222" spans="1:13" s="29" customFormat="1" ht="13.5">
      <c r="A222" s="175"/>
      <c r="B222" s="181" t="s">
        <v>391</v>
      </c>
      <c r="C222" s="154" t="s">
        <v>0</v>
      </c>
      <c r="D222" s="154">
        <v>0.04</v>
      </c>
      <c r="E222" s="179">
        <f>E220*D222</f>
        <v>0.24</v>
      </c>
      <c r="F222" s="177"/>
      <c r="G222" s="179"/>
      <c r="H222" s="178"/>
      <c r="I222" s="179"/>
      <c r="J222" s="178"/>
      <c r="K222" s="179"/>
      <c r="L222" s="179">
        <f>G222+I222+K222</f>
        <v>0</v>
      </c>
      <c r="M222" s="78"/>
    </row>
    <row r="223" spans="1:13" s="29" customFormat="1" ht="13.5">
      <c r="A223" s="175"/>
      <c r="B223" s="181" t="s">
        <v>14</v>
      </c>
      <c r="C223" s="154"/>
      <c r="D223" s="154"/>
      <c r="E223" s="179">
        <f>D223*2353</f>
        <v>0</v>
      </c>
      <c r="F223" s="177"/>
      <c r="G223" s="179"/>
      <c r="H223" s="178"/>
      <c r="I223" s="179"/>
      <c r="J223" s="178"/>
      <c r="K223" s="179"/>
      <c r="L223" s="179"/>
      <c r="M223" s="78"/>
    </row>
    <row r="224" spans="1:13" s="29" customFormat="1" ht="13.5">
      <c r="A224" s="175"/>
      <c r="B224" s="181" t="s">
        <v>392</v>
      </c>
      <c r="C224" s="154" t="s">
        <v>43</v>
      </c>
      <c r="D224" s="154">
        <v>1.03</v>
      </c>
      <c r="E224" s="179">
        <f>E220*D224</f>
        <v>6.18</v>
      </c>
      <c r="F224" s="177"/>
      <c r="G224" s="179"/>
      <c r="H224" s="178"/>
      <c r="I224" s="179"/>
      <c r="J224" s="178"/>
      <c r="K224" s="179"/>
      <c r="L224" s="179">
        <f>G224+I224+K224</f>
        <v>0</v>
      </c>
      <c r="M224" s="78"/>
    </row>
    <row r="225" spans="1:13" s="29" customFormat="1" ht="13.5">
      <c r="A225" s="175"/>
      <c r="B225" s="181" t="s">
        <v>393</v>
      </c>
      <c r="C225" s="154" t="s">
        <v>0</v>
      </c>
      <c r="D225" s="154">
        <v>0.405</v>
      </c>
      <c r="E225" s="179">
        <f>E220*D225</f>
        <v>2.43</v>
      </c>
      <c r="F225" s="177"/>
      <c r="G225" s="179"/>
      <c r="H225" s="178"/>
      <c r="I225" s="179"/>
      <c r="J225" s="178"/>
      <c r="K225" s="179"/>
      <c r="L225" s="179">
        <f>G225+I225+K225</f>
        <v>0</v>
      </c>
      <c r="M225" s="78"/>
    </row>
    <row r="226" spans="1:13" s="29" customFormat="1" ht="34.5" customHeight="1">
      <c r="A226" s="154">
        <v>35</v>
      </c>
      <c r="B226" s="181" t="s">
        <v>478</v>
      </c>
      <c r="C226" s="154" t="s">
        <v>43</v>
      </c>
      <c r="D226" s="154"/>
      <c r="E226" s="179">
        <v>103.1</v>
      </c>
      <c r="F226" s="177"/>
      <c r="G226" s="179"/>
      <c r="H226" s="178"/>
      <c r="I226" s="179"/>
      <c r="J226" s="178"/>
      <c r="K226" s="179"/>
      <c r="L226" s="179"/>
      <c r="M226" s="78"/>
    </row>
    <row r="227" spans="1:13" s="29" customFormat="1" ht="13.5" customHeight="1">
      <c r="A227" s="175"/>
      <c r="B227" s="181" t="s">
        <v>12</v>
      </c>
      <c r="C227" s="154" t="s">
        <v>43</v>
      </c>
      <c r="D227" s="154">
        <v>1</v>
      </c>
      <c r="E227" s="179">
        <f>E226*D227</f>
        <v>103.1</v>
      </c>
      <c r="F227" s="177"/>
      <c r="G227" s="179"/>
      <c r="H227" s="178"/>
      <c r="I227" s="179"/>
      <c r="J227" s="178"/>
      <c r="K227" s="179"/>
      <c r="L227" s="179">
        <f>G227+I227+K227</f>
        <v>0</v>
      </c>
      <c r="M227" s="78"/>
    </row>
    <row r="228" spans="1:13" s="29" customFormat="1" ht="13.5">
      <c r="A228" s="175"/>
      <c r="B228" s="181" t="s">
        <v>14</v>
      </c>
      <c r="C228" s="154"/>
      <c r="D228" s="154"/>
      <c r="E228" s="179">
        <f>D228*2353</f>
        <v>0</v>
      </c>
      <c r="F228" s="177"/>
      <c r="G228" s="179"/>
      <c r="H228" s="178"/>
      <c r="I228" s="179"/>
      <c r="J228" s="178"/>
      <c r="K228" s="179"/>
      <c r="L228" s="179"/>
      <c r="M228" s="78"/>
    </row>
    <row r="229" spans="1:13" s="29" customFormat="1" ht="27">
      <c r="A229" s="175"/>
      <c r="B229" s="181" t="s">
        <v>479</v>
      </c>
      <c r="C229" s="154" t="s">
        <v>43</v>
      </c>
      <c r="D229" s="154">
        <v>1</v>
      </c>
      <c r="E229" s="179">
        <f>E226*D229</f>
        <v>103.1</v>
      </c>
      <c r="F229" s="177"/>
      <c r="G229" s="179"/>
      <c r="H229" s="178"/>
      <c r="I229" s="179"/>
      <c r="J229" s="178"/>
      <c r="K229" s="179"/>
      <c r="L229" s="179">
        <f>G229+I229+K229</f>
        <v>0</v>
      </c>
      <c r="M229" s="78"/>
    </row>
    <row r="230" spans="1:13" s="29" customFormat="1" ht="27">
      <c r="A230" s="154">
        <v>36</v>
      </c>
      <c r="B230" s="180" t="s">
        <v>468</v>
      </c>
      <c r="C230" s="177" t="s">
        <v>43</v>
      </c>
      <c r="D230" s="177"/>
      <c r="E230" s="179">
        <v>103.1</v>
      </c>
      <c r="F230" s="177"/>
      <c r="G230" s="179"/>
      <c r="H230" s="178"/>
      <c r="I230" s="179"/>
      <c r="J230" s="178"/>
      <c r="K230" s="179"/>
      <c r="L230" s="179"/>
      <c r="M230" s="78"/>
    </row>
    <row r="231" spans="1:13" s="29" customFormat="1" ht="14.25" customHeight="1">
      <c r="A231" s="175"/>
      <c r="B231" s="156" t="s">
        <v>51</v>
      </c>
      <c r="C231" s="154" t="s">
        <v>13</v>
      </c>
      <c r="D231" s="154">
        <v>0.856</v>
      </c>
      <c r="E231" s="179">
        <f>E230*D231</f>
        <v>88.25359999999999</v>
      </c>
      <c r="F231" s="177"/>
      <c r="G231" s="179"/>
      <c r="H231" s="178"/>
      <c r="I231" s="179"/>
      <c r="J231" s="178"/>
      <c r="K231" s="179"/>
      <c r="L231" s="179">
        <f>G231+I231+K231</f>
        <v>0</v>
      </c>
      <c r="M231" s="78"/>
    </row>
    <row r="232" spans="1:13" s="29" customFormat="1" ht="13.5">
      <c r="A232" s="175"/>
      <c r="B232" s="156" t="s">
        <v>37</v>
      </c>
      <c r="C232" s="154" t="s">
        <v>0</v>
      </c>
      <c r="D232" s="154">
        <v>0.012</v>
      </c>
      <c r="E232" s="179">
        <f>E230*D232</f>
        <v>1.2371999999999999</v>
      </c>
      <c r="F232" s="177"/>
      <c r="G232" s="179"/>
      <c r="H232" s="178"/>
      <c r="I232" s="179"/>
      <c r="J232" s="178"/>
      <c r="K232" s="179"/>
      <c r="L232" s="179">
        <f>G232+I232+K232</f>
        <v>0</v>
      </c>
      <c r="M232" s="78"/>
    </row>
    <row r="233" spans="1:13" s="29" customFormat="1" ht="13.5">
      <c r="A233" s="175"/>
      <c r="B233" s="156" t="s">
        <v>14</v>
      </c>
      <c r="C233" s="154"/>
      <c r="D233" s="154"/>
      <c r="E233" s="179">
        <f>E230*D233</f>
        <v>0</v>
      </c>
      <c r="F233" s="177"/>
      <c r="G233" s="179"/>
      <c r="H233" s="178"/>
      <c r="I233" s="179"/>
      <c r="J233" s="178"/>
      <c r="K233" s="179"/>
      <c r="L233" s="179"/>
      <c r="M233" s="78"/>
    </row>
    <row r="234" spans="1:13" s="29" customFormat="1" ht="13.5">
      <c r="A234" s="175"/>
      <c r="B234" s="156" t="s">
        <v>381</v>
      </c>
      <c r="C234" s="154" t="s">
        <v>16</v>
      </c>
      <c r="D234" s="154">
        <v>0.4</v>
      </c>
      <c r="E234" s="179">
        <f>E230*D234</f>
        <v>41.24</v>
      </c>
      <c r="F234" s="177"/>
      <c r="G234" s="179"/>
      <c r="H234" s="178"/>
      <c r="I234" s="179"/>
      <c r="J234" s="178"/>
      <c r="K234" s="179"/>
      <c r="L234" s="179">
        <f>G234+I234+K234</f>
        <v>0</v>
      </c>
      <c r="M234" s="78"/>
    </row>
    <row r="235" spans="1:13" s="29" customFormat="1" ht="13.5">
      <c r="A235" s="175"/>
      <c r="B235" s="156" t="s">
        <v>382</v>
      </c>
      <c r="C235" s="154" t="s">
        <v>16</v>
      </c>
      <c r="D235" s="154">
        <v>0.5</v>
      </c>
      <c r="E235" s="179">
        <f>E230*D235</f>
        <v>51.55</v>
      </c>
      <c r="F235" s="177"/>
      <c r="G235" s="179"/>
      <c r="H235" s="178"/>
      <c r="I235" s="179"/>
      <c r="J235" s="178"/>
      <c r="K235" s="179"/>
      <c r="L235" s="179">
        <f>G235+I235+K235</f>
        <v>0</v>
      </c>
      <c r="M235" s="78"/>
    </row>
    <row r="236" spans="1:13" s="29" customFormat="1" ht="14.25" customHeight="1">
      <c r="A236" s="175"/>
      <c r="B236" s="156" t="s">
        <v>15</v>
      </c>
      <c r="C236" s="154" t="s">
        <v>0</v>
      </c>
      <c r="D236" s="154">
        <v>0.018</v>
      </c>
      <c r="E236" s="179">
        <f>E230*D236</f>
        <v>1.8557999999999997</v>
      </c>
      <c r="F236" s="178"/>
      <c r="G236" s="179"/>
      <c r="H236" s="178"/>
      <c r="I236" s="179"/>
      <c r="J236" s="178"/>
      <c r="K236" s="179"/>
      <c r="L236" s="179">
        <f>G236+I236+K236</f>
        <v>0</v>
      </c>
      <c r="M236" s="78"/>
    </row>
    <row r="237" spans="1:13" s="94" customFormat="1" ht="27">
      <c r="A237" s="154">
        <v>37</v>
      </c>
      <c r="B237" s="180" t="s">
        <v>394</v>
      </c>
      <c r="C237" s="177" t="s">
        <v>43</v>
      </c>
      <c r="D237" s="177"/>
      <c r="E237" s="178">
        <v>30</v>
      </c>
      <c r="F237" s="177"/>
      <c r="G237" s="179"/>
      <c r="H237" s="178"/>
      <c r="I237" s="179"/>
      <c r="J237" s="178"/>
      <c r="K237" s="179"/>
      <c r="L237" s="179"/>
      <c r="M237" s="78"/>
    </row>
    <row r="238" spans="1:13" s="29" customFormat="1" ht="14.25" customHeight="1">
      <c r="A238" s="175"/>
      <c r="B238" s="156" t="s">
        <v>12</v>
      </c>
      <c r="C238" s="154" t="s">
        <v>43</v>
      </c>
      <c r="D238" s="154">
        <v>1</v>
      </c>
      <c r="E238" s="179">
        <f>E237*D238</f>
        <v>30</v>
      </c>
      <c r="F238" s="177"/>
      <c r="G238" s="179"/>
      <c r="H238" s="178"/>
      <c r="I238" s="179"/>
      <c r="J238" s="178"/>
      <c r="K238" s="179"/>
      <c r="L238" s="179">
        <f>G238+I238+K238</f>
        <v>0</v>
      </c>
      <c r="M238" s="78"/>
    </row>
    <row r="239" spans="1:13" s="94" customFormat="1" ht="13.5">
      <c r="A239" s="154"/>
      <c r="B239" s="181" t="s">
        <v>33</v>
      </c>
      <c r="C239" s="154" t="s">
        <v>0</v>
      </c>
      <c r="D239" s="154">
        <v>0.02</v>
      </c>
      <c r="E239" s="179">
        <f>E237*D239</f>
        <v>0.6</v>
      </c>
      <c r="F239" s="177"/>
      <c r="G239" s="179"/>
      <c r="H239" s="178"/>
      <c r="I239" s="179"/>
      <c r="J239" s="178"/>
      <c r="K239" s="179"/>
      <c r="L239" s="179">
        <f>G239+I239+K239</f>
        <v>0</v>
      </c>
      <c r="M239" s="78"/>
    </row>
    <row r="240" spans="1:13" s="94" customFormat="1" ht="13.5">
      <c r="A240" s="154"/>
      <c r="B240" s="181" t="s">
        <v>14</v>
      </c>
      <c r="C240" s="154"/>
      <c r="D240" s="154"/>
      <c r="E240" s="179"/>
      <c r="F240" s="177"/>
      <c r="G240" s="179"/>
      <c r="H240" s="178"/>
      <c r="I240" s="179"/>
      <c r="J240" s="178"/>
      <c r="K240" s="179"/>
      <c r="L240" s="179"/>
      <c r="M240" s="78"/>
    </row>
    <row r="241" spans="1:13" s="94" customFormat="1" ht="13.5">
      <c r="A241" s="154"/>
      <c r="B241" s="181" t="s">
        <v>379</v>
      </c>
      <c r="C241" s="154" t="s">
        <v>32</v>
      </c>
      <c r="D241" s="154">
        <v>0.015</v>
      </c>
      <c r="E241" s="179">
        <f>E237*D241</f>
        <v>0.44999999999999996</v>
      </c>
      <c r="F241" s="177"/>
      <c r="G241" s="179"/>
      <c r="H241" s="178"/>
      <c r="I241" s="179"/>
      <c r="J241" s="178"/>
      <c r="K241" s="179"/>
      <c r="L241" s="179">
        <f>G241+I241+K241</f>
        <v>0</v>
      </c>
      <c r="M241" s="78"/>
    </row>
    <row r="242" spans="1:13" s="94" customFormat="1" ht="13.5">
      <c r="A242" s="154"/>
      <c r="B242" s="181" t="s">
        <v>395</v>
      </c>
      <c r="C242" s="154" t="s">
        <v>43</v>
      </c>
      <c r="D242" s="154">
        <v>1</v>
      </c>
      <c r="E242" s="179">
        <f>E237*D242</f>
        <v>30</v>
      </c>
      <c r="F242" s="177"/>
      <c r="G242" s="179"/>
      <c r="H242" s="178"/>
      <c r="I242" s="179"/>
      <c r="J242" s="178"/>
      <c r="K242" s="179"/>
      <c r="L242" s="179">
        <f>G242+I242+K242</f>
        <v>0</v>
      </c>
      <c r="M242" s="78"/>
    </row>
    <row r="243" spans="1:13" s="94" customFormat="1" ht="13.5">
      <c r="A243" s="154"/>
      <c r="B243" s="181" t="s">
        <v>15</v>
      </c>
      <c r="C243" s="154" t="s">
        <v>0</v>
      </c>
      <c r="D243" s="154">
        <v>0.007</v>
      </c>
      <c r="E243" s="179">
        <f>E237*D243</f>
        <v>0.21</v>
      </c>
      <c r="F243" s="178"/>
      <c r="G243" s="179"/>
      <c r="H243" s="178"/>
      <c r="I243" s="179"/>
      <c r="J243" s="178"/>
      <c r="K243" s="179"/>
      <c r="L243" s="179">
        <f>G243+I243+K243</f>
        <v>0</v>
      </c>
      <c r="M243" s="78"/>
    </row>
    <row r="244" spans="1:13" s="94" customFormat="1" ht="14.25">
      <c r="A244" s="154"/>
      <c r="B244" s="181" t="s">
        <v>378</v>
      </c>
      <c r="C244" s="154"/>
      <c r="D244" s="154"/>
      <c r="E244" s="179"/>
      <c r="F244" s="177"/>
      <c r="G244" s="179"/>
      <c r="H244" s="179"/>
      <c r="I244" s="179"/>
      <c r="J244" s="179"/>
      <c r="K244" s="179"/>
      <c r="L244" s="184">
        <f>SUM(L182:L243)</f>
        <v>0</v>
      </c>
      <c r="M244" s="122"/>
    </row>
    <row r="245" spans="1:13" s="94" customFormat="1" ht="16.5">
      <c r="A245" s="154"/>
      <c r="B245" s="187" t="s">
        <v>473</v>
      </c>
      <c r="C245" s="154"/>
      <c r="D245" s="154"/>
      <c r="E245" s="179"/>
      <c r="F245" s="177"/>
      <c r="G245" s="179"/>
      <c r="H245" s="179"/>
      <c r="I245" s="179"/>
      <c r="J245" s="179"/>
      <c r="K245" s="179"/>
      <c r="L245" s="179"/>
      <c r="M245" s="78"/>
    </row>
    <row r="246" spans="1:13" s="29" customFormat="1" ht="27.75" customHeight="1">
      <c r="A246" s="154">
        <v>38</v>
      </c>
      <c r="B246" s="180" t="s">
        <v>536</v>
      </c>
      <c r="C246" s="177" t="s">
        <v>43</v>
      </c>
      <c r="D246" s="177"/>
      <c r="E246" s="178">
        <v>26</v>
      </c>
      <c r="F246" s="177"/>
      <c r="G246" s="179"/>
      <c r="H246" s="178"/>
      <c r="I246" s="179"/>
      <c r="J246" s="178"/>
      <c r="K246" s="179"/>
      <c r="L246" s="179"/>
      <c r="M246" s="78"/>
    </row>
    <row r="247" spans="1:13" ht="15" customHeight="1">
      <c r="A247" s="175"/>
      <c r="B247" s="181" t="s">
        <v>12</v>
      </c>
      <c r="C247" s="154" t="s">
        <v>43</v>
      </c>
      <c r="D247" s="154">
        <v>1</v>
      </c>
      <c r="E247" s="179">
        <f>E246*D247</f>
        <v>26</v>
      </c>
      <c r="F247" s="177"/>
      <c r="G247" s="179"/>
      <c r="H247" s="178"/>
      <c r="I247" s="179"/>
      <c r="J247" s="178"/>
      <c r="K247" s="179"/>
      <c r="L247" s="179">
        <f>G247+I247+K247</f>
        <v>0</v>
      </c>
      <c r="M247" s="78"/>
    </row>
    <row r="248" spans="1:13" ht="13.5" customHeight="1">
      <c r="A248" s="175"/>
      <c r="B248" s="181" t="s">
        <v>33</v>
      </c>
      <c r="C248" s="154" t="s">
        <v>0</v>
      </c>
      <c r="D248" s="154">
        <v>0.026</v>
      </c>
      <c r="E248" s="179">
        <f>E246*D248</f>
        <v>0.6759999999999999</v>
      </c>
      <c r="F248" s="177"/>
      <c r="G248" s="179"/>
      <c r="H248" s="178"/>
      <c r="I248" s="179"/>
      <c r="J248" s="178"/>
      <c r="K248" s="179"/>
      <c r="L248" s="179">
        <f>G248+I248+K248</f>
        <v>0</v>
      </c>
      <c r="M248" s="78"/>
    </row>
    <row r="249" spans="1:13" ht="13.5" customHeight="1">
      <c r="A249" s="175"/>
      <c r="B249" s="181" t="s">
        <v>14</v>
      </c>
      <c r="C249" s="154"/>
      <c r="D249" s="154"/>
      <c r="E249" s="179"/>
      <c r="F249" s="177"/>
      <c r="G249" s="179"/>
      <c r="H249" s="178"/>
      <c r="I249" s="179"/>
      <c r="J249" s="178"/>
      <c r="K249" s="179"/>
      <c r="L249" s="179"/>
      <c r="M249" s="78"/>
    </row>
    <row r="250" spans="1:13" ht="13.5" customHeight="1">
      <c r="A250" s="175"/>
      <c r="B250" s="181" t="s">
        <v>379</v>
      </c>
      <c r="C250" s="154" t="s">
        <v>32</v>
      </c>
      <c r="D250" s="154">
        <v>0.0255</v>
      </c>
      <c r="E250" s="179">
        <f>E246*D250</f>
        <v>0.6629999999999999</v>
      </c>
      <c r="F250" s="177"/>
      <c r="G250" s="179"/>
      <c r="H250" s="178"/>
      <c r="I250" s="179"/>
      <c r="J250" s="178"/>
      <c r="K250" s="179"/>
      <c r="L250" s="179">
        <f>G250+I250+K250</f>
        <v>0</v>
      </c>
      <c r="M250" s="78"/>
    </row>
    <row r="251" spans="1:13" ht="15" customHeight="1">
      <c r="A251" s="154">
        <v>39</v>
      </c>
      <c r="B251" s="180" t="s">
        <v>537</v>
      </c>
      <c r="C251" s="177" t="s">
        <v>43</v>
      </c>
      <c r="D251" s="177"/>
      <c r="E251" s="178">
        <v>26</v>
      </c>
      <c r="F251" s="177"/>
      <c r="G251" s="179"/>
      <c r="H251" s="178"/>
      <c r="I251" s="179"/>
      <c r="J251" s="178"/>
      <c r="K251" s="179"/>
      <c r="L251" s="179"/>
      <c r="M251" s="78"/>
    </row>
    <row r="252" spans="1:13" ht="13.5" customHeight="1">
      <c r="A252" s="154"/>
      <c r="B252" s="181" t="s">
        <v>12</v>
      </c>
      <c r="C252" s="154" t="s">
        <v>43</v>
      </c>
      <c r="D252" s="154">
        <v>1</v>
      </c>
      <c r="E252" s="179">
        <f>E251*D252</f>
        <v>26</v>
      </c>
      <c r="F252" s="177"/>
      <c r="G252" s="179"/>
      <c r="H252" s="178"/>
      <c r="I252" s="179"/>
      <c r="J252" s="178"/>
      <c r="K252" s="179"/>
      <c r="L252" s="179">
        <f>G252+I252+K252</f>
        <v>0</v>
      </c>
      <c r="M252" s="78"/>
    </row>
    <row r="253" spans="1:13" s="29" customFormat="1" ht="13.5">
      <c r="A253" s="154"/>
      <c r="B253" s="181" t="s">
        <v>33</v>
      </c>
      <c r="C253" s="154" t="s">
        <v>0</v>
      </c>
      <c r="D253" s="154">
        <v>0.0016</v>
      </c>
      <c r="E253" s="179">
        <f>E251*D253</f>
        <v>0.041600000000000005</v>
      </c>
      <c r="F253" s="177"/>
      <c r="G253" s="179"/>
      <c r="H253" s="178"/>
      <c r="I253" s="179"/>
      <c r="J253" s="178"/>
      <c r="K253" s="179"/>
      <c r="L253" s="179">
        <f>G253+I253+K253</f>
        <v>0</v>
      </c>
      <c r="M253" s="78"/>
    </row>
    <row r="254" spans="1:13" s="29" customFormat="1" ht="15" customHeight="1">
      <c r="A254" s="154"/>
      <c r="B254" s="181" t="s">
        <v>14</v>
      </c>
      <c r="C254" s="154"/>
      <c r="D254" s="154"/>
      <c r="E254" s="179"/>
      <c r="F254" s="177"/>
      <c r="G254" s="179"/>
      <c r="H254" s="178"/>
      <c r="I254" s="179"/>
      <c r="J254" s="178"/>
      <c r="K254" s="179"/>
      <c r="L254" s="179"/>
      <c r="M254" s="78"/>
    </row>
    <row r="255" spans="1:13" s="29" customFormat="1" ht="13.5">
      <c r="A255" s="154"/>
      <c r="B255" s="181" t="s">
        <v>538</v>
      </c>
      <c r="C255" s="154" t="s">
        <v>16</v>
      </c>
      <c r="D255" s="154">
        <v>0.45</v>
      </c>
      <c r="E255" s="179">
        <f>E251*D255</f>
        <v>11.700000000000001</v>
      </c>
      <c r="F255" s="177"/>
      <c r="G255" s="179"/>
      <c r="H255" s="178"/>
      <c r="I255" s="179"/>
      <c r="J255" s="178"/>
      <c r="K255" s="179"/>
      <c r="L255" s="179">
        <f>G255+I255+K255</f>
        <v>0</v>
      </c>
      <c r="M255" s="78"/>
    </row>
    <row r="256" spans="1:13" s="29" customFormat="1" ht="13.5">
      <c r="A256" s="154"/>
      <c r="B256" s="181" t="s">
        <v>15</v>
      </c>
      <c r="C256" s="154" t="s">
        <v>0</v>
      </c>
      <c r="D256" s="154">
        <v>0.0013</v>
      </c>
      <c r="E256" s="179">
        <f>E251*D256</f>
        <v>0.0338</v>
      </c>
      <c r="F256" s="178"/>
      <c r="G256" s="179"/>
      <c r="H256" s="178"/>
      <c r="I256" s="179"/>
      <c r="J256" s="178"/>
      <c r="K256" s="179"/>
      <c r="L256" s="179">
        <f>G256+I256+K256</f>
        <v>0</v>
      </c>
      <c r="M256" s="78"/>
    </row>
    <row r="257" spans="1:13" s="29" customFormat="1" ht="14.25" customHeight="1">
      <c r="A257" s="154">
        <v>40</v>
      </c>
      <c r="B257" s="181" t="s">
        <v>397</v>
      </c>
      <c r="C257" s="177" t="s">
        <v>43</v>
      </c>
      <c r="D257" s="177"/>
      <c r="E257" s="178">
        <v>125.9</v>
      </c>
      <c r="F257" s="177"/>
      <c r="G257" s="179"/>
      <c r="H257" s="178"/>
      <c r="I257" s="179"/>
      <c r="J257" s="178"/>
      <c r="K257" s="179"/>
      <c r="L257" s="179"/>
      <c r="M257" s="78"/>
    </row>
    <row r="258" spans="1:13" s="29" customFormat="1" ht="15" customHeight="1">
      <c r="A258" s="154"/>
      <c r="B258" s="181" t="s">
        <v>12</v>
      </c>
      <c r="C258" s="154" t="s">
        <v>43</v>
      </c>
      <c r="D258" s="154">
        <v>1</v>
      </c>
      <c r="E258" s="179">
        <f>E257*D258</f>
        <v>125.9</v>
      </c>
      <c r="F258" s="177"/>
      <c r="G258" s="179"/>
      <c r="H258" s="178"/>
      <c r="I258" s="179"/>
      <c r="J258" s="178"/>
      <c r="K258" s="179"/>
      <c r="L258" s="179">
        <f>G258+I258+K258</f>
        <v>0</v>
      </c>
      <c r="M258" s="78"/>
    </row>
    <row r="259" spans="1:13" s="29" customFormat="1" ht="13.5">
      <c r="A259" s="154"/>
      <c r="B259" s="181" t="s">
        <v>14</v>
      </c>
      <c r="C259" s="154"/>
      <c r="D259" s="154"/>
      <c r="E259" s="179">
        <f>D259*2353</f>
        <v>0</v>
      </c>
      <c r="F259" s="177"/>
      <c r="G259" s="179"/>
      <c r="H259" s="178"/>
      <c r="I259" s="179"/>
      <c r="J259" s="178"/>
      <c r="K259" s="179"/>
      <c r="L259" s="179"/>
      <c r="M259" s="78"/>
    </row>
    <row r="260" spans="1:13" s="29" customFormat="1" ht="15.75" customHeight="1">
      <c r="A260" s="154"/>
      <c r="B260" s="181" t="s">
        <v>397</v>
      </c>
      <c r="C260" s="154" t="s">
        <v>43</v>
      </c>
      <c r="D260" s="154">
        <v>1</v>
      </c>
      <c r="E260" s="179">
        <f>E257*D260</f>
        <v>125.9</v>
      </c>
      <c r="F260" s="177"/>
      <c r="G260" s="179"/>
      <c r="H260" s="178"/>
      <c r="I260" s="179"/>
      <c r="J260" s="178"/>
      <c r="K260" s="179"/>
      <c r="L260" s="179">
        <f>G260+I260+K260</f>
        <v>0</v>
      </c>
      <c r="M260" s="78"/>
    </row>
    <row r="261" spans="1:13" s="29" customFormat="1" ht="26.25" customHeight="1">
      <c r="A261" s="203">
        <v>41</v>
      </c>
      <c r="B261" s="204" t="s">
        <v>398</v>
      </c>
      <c r="C261" s="205" t="s">
        <v>43</v>
      </c>
      <c r="D261" s="205"/>
      <c r="E261" s="206">
        <v>104.7</v>
      </c>
      <c r="F261" s="205"/>
      <c r="G261" s="207"/>
      <c r="H261" s="206"/>
      <c r="I261" s="207"/>
      <c r="J261" s="206"/>
      <c r="K261" s="207"/>
      <c r="L261" s="207"/>
      <c r="M261" s="78"/>
    </row>
    <row r="262" spans="1:13" s="29" customFormat="1" ht="13.5" customHeight="1">
      <c r="A262" s="203"/>
      <c r="B262" s="210" t="s">
        <v>12</v>
      </c>
      <c r="C262" s="203" t="s">
        <v>43</v>
      </c>
      <c r="D262" s="203">
        <v>1</v>
      </c>
      <c r="E262" s="207">
        <f>E261*D262</f>
        <v>104.7</v>
      </c>
      <c r="F262" s="205"/>
      <c r="G262" s="207"/>
      <c r="H262" s="206"/>
      <c r="I262" s="207"/>
      <c r="J262" s="206"/>
      <c r="K262" s="207"/>
      <c r="L262" s="207">
        <f>G262+I262+K262</f>
        <v>0</v>
      </c>
      <c r="M262" s="78"/>
    </row>
    <row r="263" spans="1:13" s="29" customFormat="1" ht="24.75">
      <c r="A263" s="203"/>
      <c r="B263" s="210" t="s">
        <v>475</v>
      </c>
      <c r="C263" s="203" t="s">
        <v>43</v>
      </c>
      <c r="D263" s="203">
        <v>1</v>
      </c>
      <c r="E263" s="207">
        <f>E261*D263</f>
        <v>104.7</v>
      </c>
      <c r="F263" s="205"/>
      <c r="G263" s="207"/>
      <c r="H263" s="206"/>
      <c r="I263" s="207"/>
      <c r="J263" s="206"/>
      <c r="K263" s="207"/>
      <c r="L263" s="207">
        <f>G263+I263+K263</f>
        <v>0</v>
      </c>
      <c r="M263" s="78"/>
    </row>
    <row r="264" spans="1:13" s="29" customFormat="1" ht="13.5">
      <c r="A264" s="154">
        <v>42</v>
      </c>
      <c r="B264" s="180" t="s">
        <v>487</v>
      </c>
      <c r="C264" s="177" t="s">
        <v>25</v>
      </c>
      <c r="D264" s="177"/>
      <c r="E264" s="178">
        <v>30</v>
      </c>
      <c r="F264" s="177"/>
      <c r="G264" s="179"/>
      <c r="H264" s="178"/>
      <c r="I264" s="179"/>
      <c r="J264" s="178"/>
      <c r="K264" s="179"/>
      <c r="L264" s="179"/>
      <c r="M264" s="78"/>
    </row>
    <row r="265" spans="1:13" s="29" customFormat="1" ht="15" customHeight="1">
      <c r="A265" s="154"/>
      <c r="B265" s="156" t="s">
        <v>12</v>
      </c>
      <c r="C265" s="154" t="s">
        <v>25</v>
      </c>
      <c r="D265" s="154">
        <v>1</v>
      </c>
      <c r="E265" s="179">
        <f>E264*D265</f>
        <v>30</v>
      </c>
      <c r="F265" s="177"/>
      <c r="G265" s="179"/>
      <c r="H265" s="178"/>
      <c r="I265" s="179"/>
      <c r="J265" s="178"/>
      <c r="K265" s="179"/>
      <c r="L265" s="179">
        <f>G265+I265+K265</f>
        <v>0</v>
      </c>
      <c r="M265" s="78"/>
    </row>
    <row r="266" spans="1:13" s="29" customFormat="1" ht="13.5">
      <c r="A266" s="154"/>
      <c r="B266" s="156" t="s">
        <v>14</v>
      </c>
      <c r="C266" s="154"/>
      <c r="D266" s="154"/>
      <c r="E266" s="179">
        <f>D266*2353</f>
        <v>0</v>
      </c>
      <c r="F266" s="177"/>
      <c r="G266" s="179"/>
      <c r="H266" s="178"/>
      <c r="I266" s="179"/>
      <c r="J266" s="178"/>
      <c r="K266" s="179"/>
      <c r="L266" s="179"/>
      <c r="M266" s="78"/>
    </row>
    <row r="267" spans="1:13" s="29" customFormat="1" ht="13.5">
      <c r="A267" s="154"/>
      <c r="B267" s="156" t="s">
        <v>399</v>
      </c>
      <c r="C267" s="154" t="s">
        <v>25</v>
      </c>
      <c r="D267" s="154">
        <v>1</v>
      </c>
      <c r="E267" s="179">
        <f>E264*D267</f>
        <v>30</v>
      </c>
      <c r="F267" s="177"/>
      <c r="G267" s="179"/>
      <c r="H267" s="178"/>
      <c r="I267" s="179"/>
      <c r="J267" s="178"/>
      <c r="K267" s="179"/>
      <c r="L267" s="179">
        <f>G267+I267+K267</f>
        <v>0</v>
      </c>
      <c r="M267" s="78"/>
    </row>
    <row r="268" spans="1:13" s="29" customFormat="1" ht="13.5">
      <c r="A268" s="154">
        <v>43</v>
      </c>
      <c r="B268" s="180" t="s">
        <v>486</v>
      </c>
      <c r="C268" s="177" t="s">
        <v>25</v>
      </c>
      <c r="D268" s="177"/>
      <c r="E268" s="178">
        <v>28</v>
      </c>
      <c r="F268" s="177"/>
      <c r="G268" s="179"/>
      <c r="H268" s="178"/>
      <c r="I268" s="179"/>
      <c r="J268" s="178"/>
      <c r="K268" s="179"/>
      <c r="L268" s="179"/>
      <c r="M268" s="78"/>
    </row>
    <row r="269" spans="1:13" s="29" customFormat="1" ht="13.5" customHeight="1">
      <c r="A269" s="154"/>
      <c r="B269" s="156" t="s">
        <v>12</v>
      </c>
      <c r="C269" s="154" t="s">
        <v>25</v>
      </c>
      <c r="D269" s="154">
        <v>1</v>
      </c>
      <c r="E269" s="179">
        <f>E268*D269</f>
        <v>28</v>
      </c>
      <c r="F269" s="177"/>
      <c r="G269" s="179"/>
      <c r="H269" s="178"/>
      <c r="I269" s="179"/>
      <c r="J269" s="178"/>
      <c r="K269" s="179"/>
      <c r="L269" s="179">
        <f>G269+I269+K269</f>
        <v>0</v>
      </c>
      <c r="M269" s="78"/>
    </row>
    <row r="270" spans="1:13" s="29" customFormat="1" ht="13.5">
      <c r="A270" s="154"/>
      <c r="B270" s="156" t="s">
        <v>14</v>
      </c>
      <c r="C270" s="154"/>
      <c r="D270" s="154"/>
      <c r="E270" s="179">
        <f>D270*2353</f>
        <v>0</v>
      </c>
      <c r="F270" s="177"/>
      <c r="G270" s="179"/>
      <c r="H270" s="178"/>
      <c r="I270" s="179"/>
      <c r="J270" s="178"/>
      <c r="K270" s="179"/>
      <c r="L270" s="179"/>
      <c r="M270" s="78"/>
    </row>
    <row r="271" spans="1:13" s="29" customFormat="1" ht="13.5">
      <c r="A271" s="154"/>
      <c r="B271" s="156" t="s">
        <v>493</v>
      </c>
      <c r="C271" s="154" t="s">
        <v>25</v>
      </c>
      <c r="D271" s="154">
        <v>1</v>
      </c>
      <c r="E271" s="179">
        <f>E268*D271</f>
        <v>28</v>
      </c>
      <c r="F271" s="177"/>
      <c r="G271" s="179"/>
      <c r="H271" s="178"/>
      <c r="I271" s="179"/>
      <c r="J271" s="178"/>
      <c r="K271" s="179"/>
      <c r="L271" s="179">
        <f>G271+I271+K271</f>
        <v>0</v>
      </c>
      <c r="M271" s="78"/>
    </row>
    <row r="272" spans="1:13" s="29" customFormat="1" ht="13.5">
      <c r="A272" s="154">
        <v>44</v>
      </c>
      <c r="B272" s="180" t="s">
        <v>484</v>
      </c>
      <c r="C272" s="177" t="s">
        <v>17</v>
      </c>
      <c r="D272" s="177"/>
      <c r="E272" s="178">
        <v>6</v>
      </c>
      <c r="F272" s="177"/>
      <c r="G272" s="179"/>
      <c r="H272" s="178"/>
      <c r="I272" s="179"/>
      <c r="J272" s="178"/>
      <c r="K272" s="179"/>
      <c r="L272" s="179"/>
      <c r="M272" s="78"/>
    </row>
    <row r="273" spans="1:13" s="29" customFormat="1" ht="15" customHeight="1">
      <c r="A273" s="154"/>
      <c r="B273" s="156" t="s">
        <v>12</v>
      </c>
      <c r="C273" s="154" t="s">
        <v>17</v>
      </c>
      <c r="D273" s="154">
        <v>1</v>
      </c>
      <c r="E273" s="179">
        <f>E272*D273</f>
        <v>6</v>
      </c>
      <c r="F273" s="177"/>
      <c r="G273" s="179"/>
      <c r="H273" s="178"/>
      <c r="I273" s="179"/>
      <c r="J273" s="178"/>
      <c r="K273" s="179"/>
      <c r="L273" s="179">
        <f>G273+I273+K273</f>
        <v>0</v>
      </c>
      <c r="M273" s="78"/>
    </row>
    <row r="274" spans="1:13" s="29" customFormat="1" ht="13.5">
      <c r="A274" s="154"/>
      <c r="B274" s="156" t="s">
        <v>14</v>
      </c>
      <c r="C274" s="154"/>
      <c r="D274" s="154"/>
      <c r="E274" s="179">
        <f>D274*2353</f>
        <v>0</v>
      </c>
      <c r="F274" s="177"/>
      <c r="G274" s="179"/>
      <c r="H274" s="178"/>
      <c r="I274" s="179"/>
      <c r="J274" s="178"/>
      <c r="K274" s="179"/>
      <c r="L274" s="179"/>
      <c r="M274" s="78"/>
    </row>
    <row r="275" spans="1:13" s="29" customFormat="1" ht="13.5">
      <c r="A275" s="154"/>
      <c r="B275" s="156" t="s">
        <v>485</v>
      </c>
      <c r="C275" s="154" t="s">
        <v>17</v>
      </c>
      <c r="D275" s="154">
        <v>1</v>
      </c>
      <c r="E275" s="179">
        <f>E272*D275</f>
        <v>6</v>
      </c>
      <c r="F275" s="177"/>
      <c r="G275" s="179"/>
      <c r="H275" s="178"/>
      <c r="I275" s="179"/>
      <c r="J275" s="178"/>
      <c r="K275" s="179"/>
      <c r="L275" s="179">
        <f>G275+I275+K275</f>
        <v>0</v>
      </c>
      <c r="M275" s="78"/>
    </row>
    <row r="276" spans="1:13" s="94" customFormat="1" ht="14.25">
      <c r="A276" s="154"/>
      <c r="B276" s="181" t="s">
        <v>396</v>
      </c>
      <c r="C276" s="154"/>
      <c r="D276" s="154"/>
      <c r="E276" s="179"/>
      <c r="F276" s="177"/>
      <c r="G276" s="179"/>
      <c r="H276" s="179"/>
      <c r="I276" s="179"/>
      <c r="J276" s="179"/>
      <c r="K276" s="179"/>
      <c r="L276" s="184">
        <f>SUM(L247:L275)</f>
        <v>0</v>
      </c>
      <c r="M276" s="122"/>
    </row>
    <row r="277" spans="1:13" s="94" customFormat="1" ht="16.5">
      <c r="A277" s="154"/>
      <c r="B277" s="187" t="s">
        <v>474</v>
      </c>
      <c r="C277" s="154"/>
      <c r="D277" s="154"/>
      <c r="E277" s="179"/>
      <c r="F277" s="177"/>
      <c r="G277" s="179"/>
      <c r="H277" s="179"/>
      <c r="I277" s="179"/>
      <c r="J277" s="179"/>
      <c r="K277" s="179"/>
      <c r="L277" s="179"/>
      <c r="M277" s="78"/>
    </row>
    <row r="278" spans="1:13" s="94" customFormat="1" ht="16.5">
      <c r="A278" s="154"/>
      <c r="B278" s="187" t="s">
        <v>539</v>
      </c>
      <c r="C278" s="154"/>
      <c r="D278" s="154"/>
      <c r="E278" s="179"/>
      <c r="F278" s="177"/>
      <c r="G278" s="179"/>
      <c r="H278" s="179"/>
      <c r="I278" s="179"/>
      <c r="J278" s="179"/>
      <c r="K278" s="179"/>
      <c r="L278" s="179"/>
      <c r="M278" s="78"/>
    </row>
    <row r="279" spans="1:13" s="29" customFormat="1" ht="14.25" customHeight="1">
      <c r="A279" s="154">
        <v>45</v>
      </c>
      <c r="B279" s="209" t="s">
        <v>401</v>
      </c>
      <c r="C279" s="177" t="s">
        <v>43</v>
      </c>
      <c r="D279" s="177"/>
      <c r="E279" s="178">
        <v>22</v>
      </c>
      <c r="F279" s="177"/>
      <c r="G279" s="179"/>
      <c r="H279" s="178"/>
      <c r="I279" s="179"/>
      <c r="J279" s="178"/>
      <c r="K279" s="179"/>
      <c r="L279" s="179"/>
      <c r="M279" s="78"/>
    </row>
    <row r="280" spans="1:13" s="29" customFormat="1" ht="15" customHeight="1">
      <c r="A280" s="154"/>
      <c r="B280" s="181" t="s">
        <v>12</v>
      </c>
      <c r="C280" s="154" t="s">
        <v>13</v>
      </c>
      <c r="D280" s="154">
        <v>0.0719</v>
      </c>
      <c r="E280" s="179">
        <f>E279*D280</f>
        <v>1.5818</v>
      </c>
      <c r="F280" s="177"/>
      <c r="G280" s="179"/>
      <c r="H280" s="178"/>
      <c r="I280" s="179"/>
      <c r="J280" s="178"/>
      <c r="K280" s="179"/>
      <c r="L280" s="179">
        <f>G280+I280+K280</f>
        <v>0</v>
      </c>
      <c r="M280" s="78"/>
    </row>
    <row r="281" spans="1:13" s="29" customFormat="1" ht="13.5">
      <c r="A281" s="154"/>
      <c r="B281" s="181" t="s">
        <v>33</v>
      </c>
      <c r="C281" s="154" t="s">
        <v>0</v>
      </c>
      <c r="D281" s="154">
        <v>0.0099</v>
      </c>
      <c r="E281" s="179">
        <f>E279*D281</f>
        <v>0.21780000000000002</v>
      </c>
      <c r="F281" s="177"/>
      <c r="G281" s="179"/>
      <c r="H281" s="178"/>
      <c r="I281" s="179"/>
      <c r="J281" s="178"/>
      <c r="K281" s="179"/>
      <c r="L281" s="179">
        <f>G281+I281+K281</f>
        <v>0</v>
      </c>
      <c r="M281" s="78"/>
    </row>
    <row r="282" spans="1:13" s="29" customFormat="1" ht="13.5">
      <c r="A282" s="154"/>
      <c r="B282" s="181" t="s">
        <v>14</v>
      </c>
      <c r="C282" s="154"/>
      <c r="D282" s="154"/>
      <c r="E282" s="179">
        <f>D282*2353</f>
        <v>0</v>
      </c>
      <c r="F282" s="177"/>
      <c r="G282" s="179"/>
      <c r="H282" s="178"/>
      <c r="I282" s="179"/>
      <c r="J282" s="178"/>
      <c r="K282" s="179"/>
      <c r="L282" s="179"/>
      <c r="M282" s="78"/>
    </row>
    <row r="283" spans="1:20" s="29" customFormat="1" ht="13.5">
      <c r="A283" s="154"/>
      <c r="B283" s="181" t="s">
        <v>319</v>
      </c>
      <c r="C283" s="154" t="s">
        <v>32</v>
      </c>
      <c r="D283" s="154">
        <v>0.0408</v>
      </c>
      <c r="E283" s="179">
        <f>E279*D283</f>
        <v>0.8976000000000001</v>
      </c>
      <c r="F283" s="177"/>
      <c r="G283" s="179"/>
      <c r="H283" s="178"/>
      <c r="I283" s="179"/>
      <c r="J283" s="178"/>
      <c r="K283" s="179"/>
      <c r="L283" s="179">
        <f>G283+I283+K283</f>
        <v>0</v>
      </c>
      <c r="M283" s="78"/>
      <c r="T283" s="124"/>
    </row>
    <row r="284" spans="1:13" s="29" customFormat="1" ht="13.5">
      <c r="A284" s="154"/>
      <c r="B284" s="181" t="s">
        <v>15</v>
      </c>
      <c r="C284" s="154" t="s">
        <v>0</v>
      </c>
      <c r="D284" s="154">
        <v>0.0002</v>
      </c>
      <c r="E284" s="179">
        <f>E279*D284</f>
        <v>0.0044</v>
      </c>
      <c r="F284" s="177"/>
      <c r="G284" s="179"/>
      <c r="H284" s="178"/>
      <c r="I284" s="179"/>
      <c r="J284" s="178"/>
      <c r="K284" s="179"/>
      <c r="L284" s="179">
        <f>G284+I284+K284</f>
        <v>0</v>
      </c>
      <c r="M284" s="78"/>
    </row>
    <row r="285" spans="1:13" s="29" customFormat="1" ht="13.5">
      <c r="A285" s="154">
        <v>46</v>
      </c>
      <c r="B285" s="209" t="s">
        <v>402</v>
      </c>
      <c r="C285" s="177" t="s">
        <v>32</v>
      </c>
      <c r="D285" s="177"/>
      <c r="E285" s="179">
        <v>5.5</v>
      </c>
      <c r="F285" s="177"/>
      <c r="G285" s="179"/>
      <c r="H285" s="178"/>
      <c r="I285" s="179"/>
      <c r="J285" s="178"/>
      <c r="K285" s="179"/>
      <c r="L285" s="179"/>
      <c r="M285" s="78"/>
    </row>
    <row r="286" spans="1:13" s="29" customFormat="1" ht="15" customHeight="1">
      <c r="A286" s="154"/>
      <c r="B286" s="181" t="s">
        <v>12</v>
      </c>
      <c r="C286" s="154" t="s">
        <v>13</v>
      </c>
      <c r="D286" s="154">
        <v>3.52</v>
      </c>
      <c r="E286" s="179">
        <f>E285*D286</f>
        <v>19.36</v>
      </c>
      <c r="F286" s="177"/>
      <c r="G286" s="179"/>
      <c r="H286" s="178"/>
      <c r="I286" s="179"/>
      <c r="J286" s="178"/>
      <c r="K286" s="179"/>
      <c r="L286" s="179">
        <f>G286+I286+K286</f>
        <v>0</v>
      </c>
      <c r="M286" s="78"/>
    </row>
    <row r="287" spans="1:13" s="29" customFormat="1" ht="13.5">
      <c r="A287" s="154"/>
      <c r="B287" s="181" t="s">
        <v>33</v>
      </c>
      <c r="C287" s="154" t="s">
        <v>0</v>
      </c>
      <c r="D287" s="154">
        <v>1.06</v>
      </c>
      <c r="E287" s="179">
        <f>E285*D287</f>
        <v>5.83</v>
      </c>
      <c r="F287" s="177"/>
      <c r="G287" s="179"/>
      <c r="H287" s="178"/>
      <c r="I287" s="179"/>
      <c r="J287" s="178"/>
      <c r="K287" s="179"/>
      <c r="L287" s="179">
        <f>G287+I287+K287</f>
        <v>0</v>
      </c>
      <c r="M287" s="78"/>
    </row>
    <row r="288" spans="1:13" s="29" customFormat="1" ht="13.5">
      <c r="A288" s="154"/>
      <c r="B288" s="181" t="s">
        <v>14</v>
      </c>
      <c r="C288" s="154"/>
      <c r="D288" s="154"/>
      <c r="E288" s="179"/>
      <c r="F288" s="177"/>
      <c r="G288" s="179"/>
      <c r="H288" s="178"/>
      <c r="I288" s="179"/>
      <c r="J288" s="178"/>
      <c r="K288" s="179"/>
      <c r="L288" s="179"/>
      <c r="M288" s="78"/>
    </row>
    <row r="289" spans="1:13" s="29" customFormat="1" ht="13.5">
      <c r="A289" s="154"/>
      <c r="B289" s="181" t="s">
        <v>319</v>
      </c>
      <c r="C289" s="154" t="s">
        <v>32</v>
      </c>
      <c r="D289" s="154">
        <v>1.24</v>
      </c>
      <c r="E289" s="179">
        <f>E285*D289</f>
        <v>6.82</v>
      </c>
      <c r="F289" s="177"/>
      <c r="G289" s="179"/>
      <c r="H289" s="178"/>
      <c r="I289" s="179"/>
      <c r="J289" s="178"/>
      <c r="K289" s="179"/>
      <c r="L289" s="179">
        <f>G289+I289+K289</f>
        <v>0</v>
      </c>
      <c r="M289" s="78"/>
    </row>
    <row r="290" spans="1:13" s="29" customFormat="1" ht="13.5">
      <c r="A290" s="154"/>
      <c r="B290" s="181" t="s">
        <v>15</v>
      </c>
      <c r="C290" s="154" t="s">
        <v>0</v>
      </c>
      <c r="D290" s="154">
        <v>0.02</v>
      </c>
      <c r="E290" s="179">
        <f>E285*D290</f>
        <v>0.11</v>
      </c>
      <c r="F290" s="177"/>
      <c r="G290" s="179"/>
      <c r="H290" s="178"/>
      <c r="I290" s="179"/>
      <c r="J290" s="178"/>
      <c r="K290" s="179"/>
      <c r="L290" s="179">
        <f>G290+I290+K290</f>
        <v>0</v>
      </c>
      <c r="M290" s="78"/>
    </row>
    <row r="291" spans="1:13" s="29" customFormat="1" ht="27">
      <c r="A291" s="154">
        <v>47</v>
      </c>
      <c r="B291" s="209" t="s">
        <v>362</v>
      </c>
      <c r="C291" s="177" t="s">
        <v>32</v>
      </c>
      <c r="D291" s="177"/>
      <c r="E291" s="179">
        <v>2.2</v>
      </c>
      <c r="F291" s="177"/>
      <c r="G291" s="179"/>
      <c r="H291" s="178"/>
      <c r="I291" s="179"/>
      <c r="J291" s="178"/>
      <c r="K291" s="179"/>
      <c r="L291" s="179"/>
      <c r="M291" s="78"/>
    </row>
    <row r="292" spans="1:13" s="29" customFormat="1" ht="15.75" customHeight="1">
      <c r="A292" s="154"/>
      <c r="B292" s="181" t="s">
        <v>12</v>
      </c>
      <c r="C292" s="154" t="s">
        <v>13</v>
      </c>
      <c r="D292" s="154">
        <v>2.9</v>
      </c>
      <c r="E292" s="179">
        <f>E291*D292</f>
        <v>6.38</v>
      </c>
      <c r="F292" s="177"/>
      <c r="G292" s="179"/>
      <c r="H292" s="178"/>
      <c r="I292" s="179"/>
      <c r="J292" s="178"/>
      <c r="K292" s="179"/>
      <c r="L292" s="179">
        <f>G292+I292+K292</f>
        <v>0</v>
      </c>
      <c r="M292" s="78"/>
    </row>
    <row r="293" spans="1:13" s="29" customFormat="1" ht="13.5">
      <c r="A293" s="154"/>
      <c r="B293" s="181" t="s">
        <v>14</v>
      </c>
      <c r="C293" s="154"/>
      <c r="D293" s="154"/>
      <c r="E293" s="179"/>
      <c r="F293" s="177"/>
      <c r="G293" s="179"/>
      <c r="H293" s="178"/>
      <c r="I293" s="179"/>
      <c r="J293" s="178"/>
      <c r="K293" s="179"/>
      <c r="L293" s="179"/>
      <c r="M293" s="78"/>
    </row>
    <row r="294" spans="1:13" s="29" customFormat="1" ht="13.5">
      <c r="A294" s="154"/>
      <c r="B294" s="181" t="s">
        <v>80</v>
      </c>
      <c r="C294" s="154" t="s">
        <v>32</v>
      </c>
      <c r="D294" s="154">
        <v>1.02</v>
      </c>
      <c r="E294" s="179">
        <f>E291*D294</f>
        <v>2.244</v>
      </c>
      <c r="F294" s="177"/>
      <c r="G294" s="179"/>
      <c r="H294" s="178"/>
      <c r="I294" s="179"/>
      <c r="J294" s="178"/>
      <c r="K294" s="179"/>
      <c r="L294" s="179">
        <f>G294+I294+K294</f>
        <v>0</v>
      </c>
      <c r="M294" s="78"/>
    </row>
    <row r="295" spans="1:13" s="29" customFormat="1" ht="13.5">
      <c r="A295" s="154"/>
      <c r="B295" s="181" t="s">
        <v>15</v>
      </c>
      <c r="C295" s="154" t="s">
        <v>0</v>
      </c>
      <c r="D295" s="154">
        <v>0.88</v>
      </c>
      <c r="E295" s="179">
        <f>E291*D295</f>
        <v>1.9360000000000002</v>
      </c>
      <c r="F295" s="177"/>
      <c r="G295" s="179"/>
      <c r="H295" s="178"/>
      <c r="I295" s="179"/>
      <c r="J295" s="178"/>
      <c r="K295" s="179"/>
      <c r="L295" s="179">
        <f>G295+I295+K295</f>
        <v>0</v>
      </c>
      <c r="M295" s="78"/>
    </row>
    <row r="296" spans="1:13" s="29" customFormat="1" ht="28.5" customHeight="1">
      <c r="A296" s="154">
        <v>48</v>
      </c>
      <c r="B296" s="180" t="s">
        <v>540</v>
      </c>
      <c r="C296" s="177" t="s">
        <v>32</v>
      </c>
      <c r="D296" s="177"/>
      <c r="E296" s="178">
        <v>3.5</v>
      </c>
      <c r="F296" s="177"/>
      <c r="G296" s="179"/>
      <c r="H296" s="178"/>
      <c r="I296" s="179"/>
      <c r="J296" s="178"/>
      <c r="K296" s="179"/>
      <c r="L296" s="179"/>
      <c r="M296" s="78"/>
    </row>
    <row r="297" spans="1:13" s="29" customFormat="1" ht="14.25" customHeight="1">
      <c r="A297" s="154"/>
      <c r="B297" s="156" t="s">
        <v>12</v>
      </c>
      <c r="C297" s="154" t="s">
        <v>13</v>
      </c>
      <c r="D297" s="154">
        <v>2.86</v>
      </c>
      <c r="E297" s="179">
        <f>E296*D297</f>
        <v>10.01</v>
      </c>
      <c r="F297" s="177"/>
      <c r="G297" s="179"/>
      <c r="H297" s="178"/>
      <c r="I297" s="179"/>
      <c r="J297" s="178"/>
      <c r="K297" s="179"/>
      <c r="L297" s="179">
        <f>G297+I297+K297</f>
        <v>0</v>
      </c>
      <c r="M297" s="78"/>
    </row>
    <row r="298" spans="1:13" s="29" customFormat="1" ht="13.5">
      <c r="A298" s="154"/>
      <c r="B298" s="156" t="s">
        <v>33</v>
      </c>
      <c r="C298" s="154" t="s">
        <v>0</v>
      </c>
      <c r="D298" s="154">
        <v>0.76</v>
      </c>
      <c r="E298" s="179">
        <f>E296*D298</f>
        <v>2.66</v>
      </c>
      <c r="F298" s="177"/>
      <c r="G298" s="179"/>
      <c r="H298" s="178"/>
      <c r="I298" s="179"/>
      <c r="J298" s="178"/>
      <c r="K298" s="179"/>
      <c r="L298" s="179">
        <f>G298+I298+K298</f>
        <v>0</v>
      </c>
      <c r="M298" s="78"/>
    </row>
    <row r="299" spans="1:13" s="29" customFormat="1" ht="13.5">
      <c r="A299" s="154"/>
      <c r="B299" s="156" t="s">
        <v>14</v>
      </c>
      <c r="C299" s="154"/>
      <c r="D299" s="154"/>
      <c r="E299" s="179"/>
      <c r="F299" s="177"/>
      <c r="G299" s="179"/>
      <c r="H299" s="178"/>
      <c r="I299" s="179"/>
      <c r="J299" s="178"/>
      <c r="K299" s="179"/>
      <c r="L299" s="179"/>
      <c r="M299" s="78"/>
    </row>
    <row r="300" spans="1:13" s="29" customFormat="1" ht="13.5">
      <c r="A300" s="154"/>
      <c r="B300" s="156" t="s">
        <v>80</v>
      </c>
      <c r="C300" s="154" t="s">
        <v>32</v>
      </c>
      <c r="D300" s="154">
        <v>1.02</v>
      </c>
      <c r="E300" s="179">
        <f>E296*D300</f>
        <v>3.5700000000000003</v>
      </c>
      <c r="F300" s="177"/>
      <c r="G300" s="179"/>
      <c r="H300" s="178"/>
      <c r="I300" s="179"/>
      <c r="J300" s="178"/>
      <c r="K300" s="179"/>
      <c r="L300" s="179">
        <f>G300+I300+K300</f>
        <v>0</v>
      </c>
      <c r="M300" s="78"/>
    </row>
    <row r="301" spans="1:13" s="29" customFormat="1" ht="13.5">
      <c r="A301" s="154"/>
      <c r="B301" s="156" t="s">
        <v>113</v>
      </c>
      <c r="C301" s="154" t="s">
        <v>43</v>
      </c>
      <c r="D301" s="154">
        <v>0.803</v>
      </c>
      <c r="E301" s="179">
        <f>E296*D301</f>
        <v>2.8105</v>
      </c>
      <c r="F301" s="177"/>
      <c r="G301" s="179"/>
      <c r="H301" s="178"/>
      <c r="I301" s="179"/>
      <c r="J301" s="178"/>
      <c r="K301" s="179"/>
      <c r="L301" s="179">
        <f>G301+I301+K301</f>
        <v>0</v>
      </c>
      <c r="M301" s="78"/>
    </row>
    <row r="302" spans="1:13" s="29" customFormat="1" ht="13.5">
      <c r="A302" s="154"/>
      <c r="B302" s="156" t="s">
        <v>330</v>
      </c>
      <c r="C302" s="154" t="s">
        <v>32</v>
      </c>
      <c r="D302" s="154">
        <v>0.0039</v>
      </c>
      <c r="E302" s="179">
        <f>E296*D302</f>
        <v>0.013649999999999999</v>
      </c>
      <c r="F302" s="177"/>
      <c r="G302" s="179"/>
      <c r="H302" s="178"/>
      <c r="I302" s="179"/>
      <c r="J302" s="178"/>
      <c r="K302" s="179"/>
      <c r="L302" s="179">
        <f>G302+I302+K302</f>
        <v>0</v>
      </c>
      <c r="M302" s="78"/>
    </row>
    <row r="303" spans="1:13" s="29" customFormat="1" ht="13.5">
      <c r="A303" s="154"/>
      <c r="B303" s="156" t="s">
        <v>15</v>
      </c>
      <c r="C303" s="154" t="s">
        <v>0</v>
      </c>
      <c r="D303" s="154">
        <v>0.13</v>
      </c>
      <c r="E303" s="179">
        <f>E296*D303</f>
        <v>0.455</v>
      </c>
      <c r="F303" s="177"/>
      <c r="G303" s="179"/>
      <c r="H303" s="178"/>
      <c r="I303" s="179"/>
      <c r="J303" s="178"/>
      <c r="K303" s="179"/>
      <c r="L303" s="179">
        <f>G303+I303+K303</f>
        <v>0</v>
      </c>
      <c r="M303" s="78"/>
    </row>
    <row r="304" spans="1:13" ht="58.5" customHeight="1">
      <c r="A304" s="154">
        <v>49</v>
      </c>
      <c r="B304" s="180" t="s">
        <v>541</v>
      </c>
      <c r="C304" s="177" t="s">
        <v>43</v>
      </c>
      <c r="D304" s="177"/>
      <c r="E304" s="179">
        <v>23.8</v>
      </c>
      <c r="F304" s="177"/>
      <c r="G304" s="179"/>
      <c r="H304" s="178"/>
      <c r="I304" s="179"/>
      <c r="J304" s="178"/>
      <c r="K304" s="179"/>
      <c r="L304" s="179"/>
      <c r="M304" s="78"/>
    </row>
    <row r="305" spans="1:13" ht="13.5" customHeight="1">
      <c r="A305" s="154"/>
      <c r="B305" s="181" t="s">
        <v>12</v>
      </c>
      <c r="C305" s="154" t="s">
        <v>43</v>
      </c>
      <c r="D305" s="154">
        <v>1</v>
      </c>
      <c r="E305" s="179">
        <f>E304*D305</f>
        <v>23.8</v>
      </c>
      <c r="F305" s="177"/>
      <c r="G305" s="179"/>
      <c r="H305" s="178"/>
      <c r="I305" s="179"/>
      <c r="J305" s="178"/>
      <c r="K305" s="179"/>
      <c r="L305" s="179">
        <f>G305+I305+K305</f>
        <v>0</v>
      </c>
      <c r="M305" s="78"/>
    </row>
    <row r="306" spans="1:13" ht="13.5" customHeight="1">
      <c r="A306" s="154"/>
      <c r="B306" s="181" t="s">
        <v>33</v>
      </c>
      <c r="C306" s="154" t="s">
        <v>0</v>
      </c>
      <c r="D306" s="154">
        <v>0.036</v>
      </c>
      <c r="E306" s="179">
        <f>E304*D306</f>
        <v>0.8568</v>
      </c>
      <c r="F306" s="177"/>
      <c r="G306" s="179"/>
      <c r="H306" s="178"/>
      <c r="I306" s="179"/>
      <c r="J306" s="178"/>
      <c r="K306" s="179"/>
      <c r="L306" s="179">
        <f>G306+I306+K306</f>
        <v>0</v>
      </c>
      <c r="M306" s="78"/>
    </row>
    <row r="307" spans="1:13" ht="13.5" customHeight="1">
      <c r="A307" s="154"/>
      <c r="B307" s="181" t="s">
        <v>14</v>
      </c>
      <c r="C307" s="154"/>
      <c r="D307" s="154"/>
      <c r="E307" s="179"/>
      <c r="F307" s="177"/>
      <c r="G307" s="179"/>
      <c r="H307" s="178"/>
      <c r="I307" s="179"/>
      <c r="J307" s="178"/>
      <c r="K307" s="179"/>
      <c r="L307" s="179"/>
      <c r="M307" s="78"/>
    </row>
    <row r="308" spans="1:13" ht="13.5" customHeight="1">
      <c r="A308" s="154"/>
      <c r="B308" s="181" t="s">
        <v>374</v>
      </c>
      <c r="C308" s="154" t="s">
        <v>16</v>
      </c>
      <c r="D308" s="154">
        <v>6.25</v>
      </c>
      <c r="E308" s="179">
        <f>E304*D308</f>
        <v>148.75</v>
      </c>
      <c r="F308" s="177"/>
      <c r="G308" s="179"/>
      <c r="H308" s="178"/>
      <c r="I308" s="179"/>
      <c r="J308" s="178"/>
      <c r="K308" s="179"/>
      <c r="L308" s="179">
        <f>G308+I308+K308</f>
        <v>0</v>
      </c>
      <c r="M308" s="78"/>
    </row>
    <row r="309" spans="1:13" ht="27.75" customHeight="1">
      <c r="A309" s="154"/>
      <c r="B309" s="181" t="s">
        <v>403</v>
      </c>
      <c r="C309" s="154" t="s">
        <v>43</v>
      </c>
      <c r="D309" s="154">
        <v>1.02</v>
      </c>
      <c r="E309" s="179">
        <f>E304*D309</f>
        <v>24.276</v>
      </c>
      <c r="F309" s="177"/>
      <c r="G309" s="179"/>
      <c r="H309" s="178"/>
      <c r="I309" s="179"/>
      <c r="J309" s="178"/>
      <c r="K309" s="179"/>
      <c r="L309" s="179">
        <f>G309+I309+K309</f>
        <v>0</v>
      </c>
      <c r="M309" s="78"/>
    </row>
    <row r="310" spans="1:13" ht="13.5" customHeight="1">
      <c r="A310" s="154"/>
      <c r="B310" s="181" t="s">
        <v>15</v>
      </c>
      <c r="C310" s="154" t="s">
        <v>0</v>
      </c>
      <c r="D310" s="154">
        <v>0.043</v>
      </c>
      <c r="E310" s="179">
        <f>E304*D310</f>
        <v>1.0233999999999999</v>
      </c>
      <c r="F310" s="178"/>
      <c r="G310" s="179"/>
      <c r="H310" s="178"/>
      <c r="I310" s="179"/>
      <c r="J310" s="178"/>
      <c r="K310" s="179"/>
      <c r="L310" s="179">
        <f>G310+I310+K310</f>
        <v>0</v>
      </c>
      <c r="M310" s="122"/>
    </row>
    <row r="311" spans="1:13" s="94" customFormat="1" ht="14.25">
      <c r="A311" s="154"/>
      <c r="B311" s="181" t="s">
        <v>400</v>
      </c>
      <c r="C311" s="154"/>
      <c r="D311" s="154"/>
      <c r="E311" s="179"/>
      <c r="F311" s="177"/>
      <c r="G311" s="179"/>
      <c r="H311" s="179"/>
      <c r="I311" s="179"/>
      <c r="J311" s="179"/>
      <c r="K311" s="179"/>
      <c r="L311" s="184">
        <f>SUM(L280:L310)</f>
        <v>0</v>
      </c>
      <c r="M311" s="122"/>
    </row>
    <row r="312" spans="1:13" s="64" customFormat="1" ht="14.25">
      <c r="A312" s="154"/>
      <c r="B312" s="180" t="s">
        <v>483</v>
      </c>
      <c r="C312" s="177"/>
      <c r="D312" s="177"/>
      <c r="E312" s="192"/>
      <c r="F312" s="177"/>
      <c r="G312" s="189"/>
      <c r="H312" s="189"/>
      <c r="I312" s="189"/>
      <c r="J312" s="189"/>
      <c r="K312" s="189"/>
      <c r="L312" s="193">
        <f>L23+L50+L69+L179+L244+L276+L311</f>
        <v>0</v>
      </c>
      <c r="M312" s="107"/>
    </row>
    <row r="313" spans="1:12" s="94" customFormat="1" ht="15.75" customHeight="1">
      <c r="A313" s="194"/>
      <c r="B313" s="180" t="s">
        <v>334</v>
      </c>
      <c r="C313" s="177"/>
      <c r="D313" s="196"/>
      <c r="E313" s="177"/>
      <c r="F313" s="189"/>
      <c r="G313" s="189"/>
      <c r="H313" s="189"/>
      <c r="I313" s="189"/>
      <c r="J313" s="189"/>
      <c r="K313" s="189"/>
      <c r="L313" s="193">
        <f>L312*D313</f>
        <v>0</v>
      </c>
    </row>
    <row r="314" spans="1:12" s="94" customFormat="1" ht="14.25">
      <c r="A314" s="194"/>
      <c r="B314" s="180" t="s">
        <v>6</v>
      </c>
      <c r="C314" s="195"/>
      <c r="D314" s="195"/>
      <c r="E314" s="195"/>
      <c r="F314" s="195"/>
      <c r="G314" s="239"/>
      <c r="H314" s="239"/>
      <c r="I314" s="239"/>
      <c r="J314" s="239"/>
      <c r="K314" s="239"/>
      <c r="L314" s="197">
        <f>L312+L313</f>
        <v>0</v>
      </c>
    </row>
    <row r="315" spans="1:12" s="94" customFormat="1" ht="14.25">
      <c r="A315" s="194"/>
      <c r="B315" s="180" t="s">
        <v>335</v>
      </c>
      <c r="C315" s="195"/>
      <c r="D315" s="198"/>
      <c r="E315" s="195"/>
      <c r="F315" s="195"/>
      <c r="G315" s="239"/>
      <c r="H315" s="239"/>
      <c r="I315" s="239"/>
      <c r="J315" s="239"/>
      <c r="K315" s="239"/>
      <c r="L315" s="193">
        <f>L314*D315</f>
        <v>0</v>
      </c>
    </row>
    <row r="316" spans="1:12" s="94" customFormat="1" ht="14.25">
      <c r="A316" s="194"/>
      <c r="B316" s="180" t="s">
        <v>6</v>
      </c>
      <c r="C316" s="195"/>
      <c r="D316" s="195"/>
      <c r="E316" s="195"/>
      <c r="F316" s="195"/>
      <c r="G316" s="239"/>
      <c r="H316" s="239"/>
      <c r="I316" s="239"/>
      <c r="J316" s="239"/>
      <c r="K316" s="239"/>
      <c r="L316" s="197">
        <f>L314+L315</f>
        <v>0</v>
      </c>
    </row>
    <row r="319" spans="1:12" ht="13.5">
      <c r="A319" s="25"/>
      <c r="B319" s="98"/>
      <c r="C319" s="35"/>
      <c r="D319" s="99"/>
      <c r="E319" s="35"/>
      <c r="F319" s="36"/>
      <c r="G319" s="38"/>
      <c r="H319" s="36"/>
      <c r="I319" s="38"/>
      <c r="J319" s="36"/>
      <c r="K319" s="36"/>
      <c r="L319" s="36"/>
    </row>
    <row r="320" spans="1:12" ht="13.5">
      <c r="A320" s="25"/>
      <c r="B320" s="98"/>
      <c r="C320" s="35"/>
      <c r="D320" s="99"/>
      <c r="E320" s="35"/>
      <c r="F320" s="36"/>
      <c r="G320" s="38"/>
      <c r="H320" s="36"/>
      <c r="I320" s="38"/>
      <c r="J320" s="36"/>
      <c r="K320" s="36"/>
      <c r="L320" s="36"/>
    </row>
    <row r="322" spans="2:4" ht="14.25">
      <c r="B322" s="336" t="s">
        <v>615</v>
      </c>
      <c r="C322" s="336"/>
      <c r="D322" s="336"/>
    </row>
  </sheetData>
  <sheetProtection/>
  <mergeCells count="14">
    <mergeCell ref="B322:D322"/>
    <mergeCell ref="C3:G3"/>
    <mergeCell ref="A4:L4"/>
    <mergeCell ref="B5:K5"/>
    <mergeCell ref="A6:A7"/>
    <mergeCell ref="B6:B7"/>
    <mergeCell ref="C6:C7"/>
    <mergeCell ref="D6:E6"/>
    <mergeCell ref="F6:G6"/>
    <mergeCell ref="H6:I6"/>
    <mergeCell ref="A1:L1"/>
    <mergeCell ref="A2:L2"/>
    <mergeCell ref="J6:K6"/>
    <mergeCell ref="L6:L7"/>
  </mergeCells>
  <printOptions horizontalCentered="1"/>
  <pageMargins left="0" right="0" top="0" bottom="0" header="0" footer="0"/>
  <pageSetup horizontalDpi="600" verticalDpi="600" orientation="landscape" paperSize="9" scale="95" r:id="rId1"/>
  <rowBreaks count="3" manualBreakCount="3">
    <brk id="26" max="255" man="1"/>
    <brk id="55" max="255" man="1"/>
    <brk id="69" max="255" man="1"/>
  </rowBreaks>
  <ignoredErrors>
    <ignoredError sqref="L3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showZeros="0" zoomScalePageLayoutView="0" workbookViewId="0" topLeftCell="A1">
      <selection activeCell="A1" sqref="A1:L40"/>
    </sheetView>
  </sheetViews>
  <sheetFormatPr defaultColWidth="9.00390625" defaultRowHeight="18" customHeight="1"/>
  <cols>
    <col min="1" max="1" width="4.375" style="9" customWidth="1"/>
    <col min="2" max="2" width="37.25390625" style="9" customWidth="1"/>
    <col min="3" max="3" width="7.75390625" style="9" customWidth="1"/>
    <col min="4" max="4" width="7.125" style="9" customWidth="1"/>
    <col min="5" max="5" width="7.875" style="9" customWidth="1"/>
    <col min="6" max="6" width="7.375" style="9" customWidth="1"/>
    <col min="7" max="7" width="8.625" style="9" customWidth="1"/>
    <col min="8" max="8" width="8.125" style="9" customWidth="1"/>
    <col min="9" max="9" width="8.375" style="9" customWidth="1"/>
    <col min="10" max="10" width="7.125" style="9" customWidth="1"/>
    <col min="11" max="11" width="7.625" style="9" customWidth="1"/>
    <col min="12" max="16384" width="9.125" style="9" customWidth="1"/>
  </cols>
  <sheetData>
    <row r="1" spans="1:12" s="10" customFormat="1" ht="33" customHeight="1">
      <c r="A1" s="341" t="s">
        <v>531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4" s="58" customFormat="1" ht="16.5" customHeight="1">
      <c r="A2" s="341" t="s">
        <v>419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N2" s="140"/>
    </row>
    <row r="3" spans="1:12" s="10" customFormat="1" ht="15.75">
      <c r="A3" s="370" t="s">
        <v>123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2" s="10" customFormat="1" ht="5.25" customHeight="1">
      <c r="A4" s="6"/>
      <c r="B4" s="370"/>
      <c r="C4" s="370"/>
      <c r="D4" s="370"/>
      <c r="E4" s="370"/>
      <c r="F4" s="370"/>
      <c r="G4" s="370"/>
      <c r="H4" s="370"/>
      <c r="I4" s="370"/>
      <c r="J4" s="371"/>
      <c r="K4" s="6"/>
      <c r="L4" s="6"/>
    </row>
    <row r="5" spans="1:12" s="28" customFormat="1" ht="57.75" customHeight="1">
      <c r="A5" s="372" t="s">
        <v>55</v>
      </c>
      <c r="B5" s="373" t="s">
        <v>56</v>
      </c>
      <c r="C5" s="373" t="s">
        <v>1</v>
      </c>
      <c r="D5" s="375" t="s">
        <v>2</v>
      </c>
      <c r="E5" s="376"/>
      <c r="F5" s="374" t="s">
        <v>3</v>
      </c>
      <c r="G5" s="374"/>
      <c r="H5" s="369" t="s">
        <v>4</v>
      </c>
      <c r="I5" s="369"/>
      <c r="J5" s="369" t="s">
        <v>5</v>
      </c>
      <c r="K5" s="369"/>
      <c r="L5" s="374" t="s">
        <v>6</v>
      </c>
    </row>
    <row r="6" spans="1:12" s="28" customFormat="1" ht="54">
      <c r="A6" s="372"/>
      <c r="B6" s="373"/>
      <c r="C6" s="373"/>
      <c r="D6" s="45" t="s">
        <v>7</v>
      </c>
      <c r="E6" s="45" t="s">
        <v>8</v>
      </c>
      <c r="F6" s="48" t="s">
        <v>9</v>
      </c>
      <c r="G6" s="46" t="s">
        <v>6</v>
      </c>
      <c r="H6" s="47" t="s">
        <v>9</v>
      </c>
      <c r="I6" s="46" t="s">
        <v>6</v>
      </c>
      <c r="J6" s="47" t="s">
        <v>9</v>
      </c>
      <c r="K6" s="46" t="s">
        <v>6</v>
      </c>
      <c r="L6" s="374"/>
    </row>
    <row r="7" spans="1:12" s="10" customFormat="1" ht="15.75">
      <c r="A7" s="20" t="s">
        <v>10</v>
      </c>
      <c r="B7" s="20" t="s">
        <v>19</v>
      </c>
      <c r="C7" s="21" t="s">
        <v>20</v>
      </c>
      <c r="D7" s="22" t="s">
        <v>21</v>
      </c>
      <c r="E7" s="23" t="s">
        <v>22</v>
      </c>
      <c r="F7" s="21" t="s">
        <v>11</v>
      </c>
      <c r="G7" s="23" t="s">
        <v>23</v>
      </c>
      <c r="H7" s="21" t="s">
        <v>26</v>
      </c>
      <c r="I7" s="23" t="s">
        <v>27</v>
      </c>
      <c r="J7" s="23">
        <v>11</v>
      </c>
      <c r="K7" s="20" t="s">
        <v>28</v>
      </c>
      <c r="L7" s="20" t="s">
        <v>29</v>
      </c>
    </row>
    <row r="8" spans="1:12" s="12" customFormat="1" ht="16.5" customHeight="1">
      <c r="A8" s="154">
        <v>1</v>
      </c>
      <c r="B8" s="180" t="s">
        <v>59</v>
      </c>
      <c r="C8" s="154" t="s">
        <v>58</v>
      </c>
      <c r="D8" s="235"/>
      <c r="E8" s="177">
        <v>35</v>
      </c>
      <c r="F8" s="180"/>
      <c r="G8" s="236"/>
      <c r="H8" s="178"/>
      <c r="I8" s="179"/>
      <c r="J8" s="178"/>
      <c r="K8" s="179"/>
      <c r="L8" s="179"/>
    </row>
    <row r="9" spans="1:12" s="12" customFormat="1" ht="15" customHeight="1">
      <c r="A9" s="154"/>
      <c r="B9" s="181" t="s">
        <v>12</v>
      </c>
      <c r="C9" s="154" t="s">
        <v>13</v>
      </c>
      <c r="D9" s="238">
        <v>1.43</v>
      </c>
      <c r="E9" s="235">
        <f>E8*D9</f>
        <v>50.05</v>
      </c>
      <c r="F9" s="180"/>
      <c r="G9" s="236"/>
      <c r="H9" s="178"/>
      <c r="I9" s="179"/>
      <c r="J9" s="178"/>
      <c r="K9" s="179"/>
      <c r="L9" s="179">
        <f>G9+I9+K9</f>
        <v>0</v>
      </c>
    </row>
    <row r="10" spans="1:12" s="12" customFormat="1" ht="14.25" customHeight="1">
      <c r="A10" s="154"/>
      <c r="B10" s="181" t="s">
        <v>35</v>
      </c>
      <c r="C10" s="154" t="s">
        <v>0</v>
      </c>
      <c r="D10" s="45">
        <v>0.026</v>
      </c>
      <c r="E10" s="235">
        <f>E8*D10</f>
        <v>0.9099999999999999</v>
      </c>
      <c r="F10" s="177"/>
      <c r="G10" s="179"/>
      <c r="H10" s="178"/>
      <c r="I10" s="179"/>
      <c r="J10" s="178"/>
      <c r="K10" s="179"/>
      <c r="L10" s="179">
        <f>G10+I10+K10</f>
        <v>0</v>
      </c>
    </row>
    <row r="11" spans="1:12" s="12" customFormat="1" ht="14.25" customHeight="1">
      <c r="A11" s="154"/>
      <c r="B11" s="181" t="s">
        <v>14</v>
      </c>
      <c r="C11" s="154"/>
      <c r="D11" s="45"/>
      <c r="E11" s="235"/>
      <c r="F11" s="177"/>
      <c r="G11" s="179"/>
      <c r="H11" s="178"/>
      <c r="I11" s="179"/>
      <c r="J11" s="178"/>
      <c r="K11" s="179"/>
      <c r="L11" s="179"/>
    </row>
    <row r="12" spans="1:12" s="12" customFormat="1" ht="14.25" customHeight="1">
      <c r="A12" s="154"/>
      <c r="B12" s="181" t="s">
        <v>39</v>
      </c>
      <c r="C12" s="154" t="s">
        <v>58</v>
      </c>
      <c r="D12" s="258">
        <v>0.929</v>
      </c>
      <c r="E12" s="235">
        <f>E8*D12</f>
        <v>32.515</v>
      </c>
      <c r="F12" s="177"/>
      <c r="G12" s="179"/>
      <c r="H12" s="178"/>
      <c r="I12" s="179"/>
      <c r="J12" s="178"/>
      <c r="K12" s="179"/>
      <c r="L12" s="179">
        <f>G12+I12+K12</f>
        <v>0</v>
      </c>
    </row>
    <row r="13" spans="1:12" s="12" customFormat="1" ht="13.5" customHeight="1">
      <c r="A13" s="154"/>
      <c r="B13" s="181" t="s">
        <v>15</v>
      </c>
      <c r="C13" s="154" t="s">
        <v>0</v>
      </c>
      <c r="D13" s="45">
        <v>0.06</v>
      </c>
      <c r="E13" s="235">
        <f>E8*D13</f>
        <v>2.1</v>
      </c>
      <c r="F13" s="178"/>
      <c r="G13" s="179"/>
      <c r="H13" s="178"/>
      <c r="I13" s="179"/>
      <c r="J13" s="178"/>
      <c r="K13" s="179"/>
      <c r="L13" s="179">
        <f>G13+I13+K13</f>
        <v>0</v>
      </c>
    </row>
    <row r="14" spans="1:12" s="19" customFormat="1" ht="14.25" customHeight="1">
      <c r="A14" s="154">
        <v>2</v>
      </c>
      <c r="B14" s="181" t="s">
        <v>122</v>
      </c>
      <c r="C14" s="154" t="s">
        <v>17</v>
      </c>
      <c r="D14" s="45"/>
      <c r="E14" s="235">
        <v>10</v>
      </c>
      <c r="F14" s="177"/>
      <c r="G14" s="179"/>
      <c r="H14" s="178"/>
      <c r="I14" s="179"/>
      <c r="J14" s="178"/>
      <c r="K14" s="179"/>
      <c r="L14" s="179">
        <f>G14+I14+K14</f>
        <v>0</v>
      </c>
    </row>
    <row r="15" spans="1:13" s="12" customFormat="1" ht="18.75" customHeight="1">
      <c r="A15" s="154">
        <v>3</v>
      </c>
      <c r="B15" s="181" t="s">
        <v>188</v>
      </c>
      <c r="C15" s="154" t="s">
        <v>17</v>
      </c>
      <c r="D15" s="235"/>
      <c r="E15" s="177">
        <v>8</v>
      </c>
      <c r="F15" s="177"/>
      <c r="G15" s="179"/>
      <c r="H15" s="178"/>
      <c r="I15" s="179"/>
      <c r="J15" s="178"/>
      <c r="K15" s="179"/>
      <c r="L15" s="179">
        <f>G15+I15+K15</f>
        <v>0</v>
      </c>
      <c r="M15" s="11"/>
    </row>
    <row r="16" spans="1:13" s="12" customFormat="1" ht="17.25" customHeight="1">
      <c r="A16" s="154">
        <v>4</v>
      </c>
      <c r="B16" s="180" t="s">
        <v>46</v>
      </c>
      <c r="C16" s="154" t="s">
        <v>17</v>
      </c>
      <c r="D16" s="235"/>
      <c r="E16" s="235">
        <v>1</v>
      </c>
      <c r="F16" s="180"/>
      <c r="G16" s="236"/>
      <c r="H16" s="178"/>
      <c r="I16" s="179"/>
      <c r="J16" s="178"/>
      <c r="K16" s="179"/>
      <c r="L16" s="179"/>
      <c r="M16" s="11"/>
    </row>
    <row r="17" spans="1:13" s="12" customFormat="1" ht="15" customHeight="1">
      <c r="A17" s="154"/>
      <c r="B17" s="181" t="s">
        <v>12</v>
      </c>
      <c r="C17" s="154" t="s">
        <v>13</v>
      </c>
      <c r="D17" s="235">
        <v>1.51</v>
      </c>
      <c r="E17" s="235">
        <f>E16*D17</f>
        <v>1.51</v>
      </c>
      <c r="F17" s="180"/>
      <c r="G17" s="236"/>
      <c r="H17" s="178"/>
      <c r="I17" s="179"/>
      <c r="J17" s="178"/>
      <c r="K17" s="179"/>
      <c r="L17" s="179">
        <f>G17+I17+K17</f>
        <v>0</v>
      </c>
      <c r="M17" s="11"/>
    </row>
    <row r="18" spans="1:13" s="12" customFormat="1" ht="14.25" customHeight="1">
      <c r="A18" s="154"/>
      <c r="B18" s="181" t="s">
        <v>35</v>
      </c>
      <c r="C18" s="154" t="s">
        <v>0</v>
      </c>
      <c r="D18" s="45">
        <v>0.13</v>
      </c>
      <c r="E18" s="235">
        <f>E16*D18</f>
        <v>0.13</v>
      </c>
      <c r="F18" s="177"/>
      <c r="G18" s="179"/>
      <c r="H18" s="178"/>
      <c r="I18" s="179"/>
      <c r="J18" s="178"/>
      <c r="K18" s="179"/>
      <c r="L18" s="179">
        <f>G18+I18+K18</f>
        <v>0</v>
      </c>
      <c r="M18" s="11"/>
    </row>
    <row r="19" spans="1:13" s="12" customFormat="1" ht="14.25" customHeight="1">
      <c r="A19" s="154"/>
      <c r="B19" s="181" t="s">
        <v>14</v>
      </c>
      <c r="C19" s="154"/>
      <c r="D19" s="45"/>
      <c r="E19" s="235"/>
      <c r="F19" s="177"/>
      <c r="G19" s="179"/>
      <c r="H19" s="178"/>
      <c r="I19" s="179"/>
      <c r="J19" s="178"/>
      <c r="K19" s="179"/>
      <c r="L19" s="179"/>
      <c r="M19" s="11"/>
    </row>
    <row r="20" spans="1:13" s="12" customFormat="1" ht="14.25" customHeight="1">
      <c r="A20" s="154"/>
      <c r="B20" s="181" t="s">
        <v>46</v>
      </c>
      <c r="C20" s="154" t="s">
        <v>17</v>
      </c>
      <c r="D20" s="45">
        <v>1</v>
      </c>
      <c r="E20" s="235">
        <f>E16*D20</f>
        <v>1</v>
      </c>
      <c r="F20" s="177"/>
      <c r="G20" s="179"/>
      <c r="H20" s="178"/>
      <c r="I20" s="179"/>
      <c r="J20" s="178"/>
      <c r="K20" s="179"/>
      <c r="L20" s="179">
        <f>G20+I20+K20</f>
        <v>0</v>
      </c>
      <c r="M20" s="11"/>
    </row>
    <row r="21" spans="1:13" s="12" customFormat="1" ht="14.25" customHeight="1">
      <c r="A21" s="154"/>
      <c r="B21" s="181" t="s">
        <v>30</v>
      </c>
      <c r="C21" s="154" t="s">
        <v>17</v>
      </c>
      <c r="D21" s="45">
        <v>2</v>
      </c>
      <c r="E21" s="235">
        <f>E16*D21</f>
        <v>2</v>
      </c>
      <c r="F21" s="177"/>
      <c r="G21" s="179"/>
      <c r="H21" s="178"/>
      <c r="I21" s="179"/>
      <c r="J21" s="178"/>
      <c r="K21" s="179"/>
      <c r="L21" s="179">
        <f>G21+I21+K21</f>
        <v>0</v>
      </c>
      <c r="M21" s="11"/>
    </row>
    <row r="22" spans="1:13" s="12" customFormat="1" ht="14.25" customHeight="1">
      <c r="A22" s="154"/>
      <c r="B22" s="181" t="s">
        <v>45</v>
      </c>
      <c r="C22" s="154" t="s">
        <v>16</v>
      </c>
      <c r="D22" s="45">
        <v>1.1</v>
      </c>
      <c r="E22" s="235">
        <f>E16*D22</f>
        <v>1.1</v>
      </c>
      <c r="F22" s="177"/>
      <c r="G22" s="179"/>
      <c r="H22" s="178"/>
      <c r="I22" s="179"/>
      <c r="J22" s="178"/>
      <c r="K22" s="179"/>
      <c r="L22" s="179">
        <f>G22+I22+K22</f>
        <v>0</v>
      </c>
      <c r="M22" s="11"/>
    </row>
    <row r="23" spans="1:13" s="12" customFormat="1" ht="15" customHeight="1">
      <c r="A23" s="154"/>
      <c r="B23" s="181" t="s">
        <v>15</v>
      </c>
      <c r="C23" s="154" t="s">
        <v>0</v>
      </c>
      <c r="D23" s="45">
        <v>0.07</v>
      </c>
      <c r="E23" s="235">
        <f>E16*D23</f>
        <v>0.07</v>
      </c>
      <c r="F23" s="178"/>
      <c r="G23" s="179"/>
      <c r="H23" s="178"/>
      <c r="I23" s="179"/>
      <c r="J23" s="178"/>
      <c r="K23" s="179"/>
      <c r="L23" s="179">
        <f>G23+I23+K23</f>
        <v>0</v>
      </c>
      <c r="M23" s="11"/>
    </row>
    <row r="24" spans="1:12" s="12" customFormat="1" ht="40.5" customHeight="1">
      <c r="A24" s="154">
        <v>5</v>
      </c>
      <c r="B24" s="181" t="s">
        <v>240</v>
      </c>
      <c r="C24" s="154" t="s">
        <v>17</v>
      </c>
      <c r="D24" s="154"/>
      <c r="E24" s="189">
        <f>SUM(E28:E30)</f>
        <v>5</v>
      </c>
      <c r="F24" s="177"/>
      <c r="G24" s="179"/>
      <c r="H24" s="178"/>
      <c r="I24" s="179"/>
      <c r="J24" s="178"/>
      <c r="K24" s="179"/>
      <c r="L24" s="179"/>
    </row>
    <row r="25" spans="1:12" s="12" customFormat="1" ht="15.75" customHeight="1">
      <c r="A25" s="154"/>
      <c r="B25" s="181" t="s">
        <v>12</v>
      </c>
      <c r="C25" s="154" t="s">
        <v>13</v>
      </c>
      <c r="D25" s="235">
        <v>0.82</v>
      </c>
      <c r="E25" s="179">
        <f>E24*D25</f>
        <v>4.1</v>
      </c>
      <c r="F25" s="180"/>
      <c r="G25" s="236"/>
      <c r="H25" s="178"/>
      <c r="I25" s="179"/>
      <c r="J25" s="178"/>
      <c r="K25" s="179"/>
      <c r="L25" s="179">
        <f>G25+I25+K25</f>
        <v>0</v>
      </c>
    </row>
    <row r="26" spans="1:12" s="12" customFormat="1" ht="15.75" customHeight="1">
      <c r="A26" s="154"/>
      <c r="B26" s="181" t="s">
        <v>37</v>
      </c>
      <c r="C26" s="154" t="s">
        <v>0</v>
      </c>
      <c r="D26" s="45">
        <v>0.01</v>
      </c>
      <c r="E26" s="179">
        <f>E24*D26</f>
        <v>0.05</v>
      </c>
      <c r="F26" s="177"/>
      <c r="G26" s="179"/>
      <c r="H26" s="178"/>
      <c r="I26" s="179"/>
      <c r="J26" s="178"/>
      <c r="K26" s="179"/>
      <c r="L26" s="179">
        <f>G26+I26+K26</f>
        <v>0</v>
      </c>
    </row>
    <row r="27" spans="1:12" s="12" customFormat="1" ht="15.75" customHeight="1">
      <c r="A27" s="154"/>
      <c r="B27" s="181" t="s">
        <v>14</v>
      </c>
      <c r="C27" s="154"/>
      <c r="D27" s="45"/>
      <c r="E27" s="179"/>
      <c r="F27" s="177"/>
      <c r="G27" s="179"/>
      <c r="H27" s="178"/>
      <c r="I27" s="179"/>
      <c r="J27" s="178"/>
      <c r="K27" s="179"/>
      <c r="L27" s="179"/>
    </row>
    <row r="28" spans="1:12" s="12" customFormat="1" ht="15.75" customHeight="1">
      <c r="A28" s="154"/>
      <c r="B28" s="181" t="s">
        <v>104</v>
      </c>
      <c r="C28" s="154" t="s">
        <v>17</v>
      </c>
      <c r="D28" s="45"/>
      <c r="E28" s="243">
        <v>2</v>
      </c>
      <c r="F28" s="177"/>
      <c r="G28" s="179"/>
      <c r="H28" s="178"/>
      <c r="I28" s="179"/>
      <c r="J28" s="178"/>
      <c r="K28" s="179"/>
      <c r="L28" s="179">
        <f>G28+I28+K28</f>
        <v>0</v>
      </c>
    </row>
    <row r="29" spans="1:12" s="12" customFormat="1" ht="15.75" customHeight="1">
      <c r="A29" s="154"/>
      <c r="B29" s="181" t="s">
        <v>61</v>
      </c>
      <c r="C29" s="154" t="s">
        <v>17</v>
      </c>
      <c r="D29" s="45"/>
      <c r="E29" s="243">
        <v>2</v>
      </c>
      <c r="F29" s="177"/>
      <c r="G29" s="179"/>
      <c r="H29" s="178"/>
      <c r="I29" s="179"/>
      <c r="J29" s="178"/>
      <c r="K29" s="179"/>
      <c r="L29" s="179">
        <f>G29+I29+K29</f>
        <v>0</v>
      </c>
    </row>
    <row r="30" spans="1:12" s="12" customFormat="1" ht="13.5" customHeight="1">
      <c r="A30" s="154"/>
      <c r="B30" s="181" t="s">
        <v>239</v>
      </c>
      <c r="C30" s="154" t="s">
        <v>17</v>
      </c>
      <c r="D30" s="45"/>
      <c r="E30" s="243">
        <v>1</v>
      </c>
      <c r="F30" s="177"/>
      <c r="G30" s="179"/>
      <c r="H30" s="178"/>
      <c r="I30" s="179"/>
      <c r="J30" s="178"/>
      <c r="K30" s="179"/>
      <c r="L30" s="179">
        <f>G30+I30+K30</f>
        <v>0</v>
      </c>
    </row>
    <row r="31" spans="1:12" s="12" customFormat="1" ht="14.25" customHeight="1">
      <c r="A31" s="154"/>
      <c r="B31" s="181" t="s">
        <v>15</v>
      </c>
      <c r="C31" s="154" t="s">
        <v>0</v>
      </c>
      <c r="D31" s="45">
        <v>0.07</v>
      </c>
      <c r="E31" s="179">
        <f>E24*D31</f>
        <v>0.35000000000000003</v>
      </c>
      <c r="F31" s="177"/>
      <c r="G31" s="179"/>
      <c r="H31" s="178"/>
      <c r="I31" s="179"/>
      <c r="J31" s="178"/>
      <c r="K31" s="179"/>
      <c r="L31" s="179">
        <f>G31+I31+K31</f>
        <v>0</v>
      </c>
    </row>
    <row r="32" spans="1:13" s="60" customFormat="1" ht="15" customHeight="1">
      <c r="A32" s="154"/>
      <c r="B32" s="180" t="s">
        <v>6</v>
      </c>
      <c r="C32" s="177"/>
      <c r="D32" s="235"/>
      <c r="E32" s="238"/>
      <c r="F32" s="177"/>
      <c r="G32" s="189"/>
      <c r="H32" s="189"/>
      <c r="I32" s="189"/>
      <c r="J32" s="189"/>
      <c r="K32" s="189"/>
      <c r="L32" s="193">
        <f>SUM(L8:L31)</f>
        <v>0</v>
      </c>
      <c r="M32" s="84"/>
    </row>
    <row r="33" spans="1:13" s="12" customFormat="1" ht="14.25">
      <c r="A33" s="194"/>
      <c r="B33" s="180" t="s">
        <v>334</v>
      </c>
      <c r="C33" s="177"/>
      <c r="D33" s="196"/>
      <c r="E33" s="177"/>
      <c r="F33" s="189"/>
      <c r="G33" s="189"/>
      <c r="H33" s="189"/>
      <c r="I33" s="189"/>
      <c r="J33" s="189"/>
      <c r="K33" s="189"/>
      <c r="L33" s="193">
        <f>L32*D33</f>
        <v>0</v>
      </c>
      <c r="M33" s="11"/>
    </row>
    <row r="34" spans="1:13" s="12" customFormat="1" ht="14.25">
      <c r="A34" s="194"/>
      <c r="B34" s="180" t="s">
        <v>6</v>
      </c>
      <c r="C34" s="253"/>
      <c r="D34" s="253"/>
      <c r="E34" s="253"/>
      <c r="F34" s="253"/>
      <c r="G34" s="239"/>
      <c r="H34" s="239"/>
      <c r="I34" s="239"/>
      <c r="J34" s="239"/>
      <c r="K34" s="239"/>
      <c r="L34" s="197">
        <f>L32+L33</f>
        <v>0</v>
      </c>
      <c r="M34" s="11"/>
    </row>
    <row r="35" spans="1:13" s="12" customFormat="1" ht="14.25">
      <c r="A35" s="194"/>
      <c r="B35" s="180" t="s">
        <v>335</v>
      </c>
      <c r="C35" s="253"/>
      <c r="D35" s="254"/>
      <c r="E35" s="253"/>
      <c r="F35" s="253"/>
      <c r="G35" s="239"/>
      <c r="H35" s="239"/>
      <c r="I35" s="239"/>
      <c r="J35" s="239"/>
      <c r="K35" s="239"/>
      <c r="L35" s="197">
        <f>L34*D35</f>
        <v>0</v>
      </c>
      <c r="M35" s="11"/>
    </row>
    <row r="36" spans="1:13" s="12" customFormat="1" ht="14.25">
      <c r="A36" s="194"/>
      <c r="B36" s="180" t="s">
        <v>6</v>
      </c>
      <c r="C36" s="253"/>
      <c r="D36" s="253"/>
      <c r="E36" s="253"/>
      <c r="F36" s="253"/>
      <c r="G36" s="239"/>
      <c r="H36" s="239"/>
      <c r="I36" s="239"/>
      <c r="J36" s="239"/>
      <c r="K36" s="239"/>
      <c r="L36" s="197">
        <f>L34+L35</f>
        <v>0</v>
      </c>
      <c r="M36" s="24"/>
    </row>
    <row r="37" spans="1:13" s="12" customFormat="1" ht="13.5">
      <c r="A37" s="25"/>
      <c r="B37" s="4"/>
      <c r="C37" s="14"/>
      <c r="D37" s="15"/>
      <c r="E37" s="16"/>
      <c r="F37" s="14"/>
      <c r="G37" s="33"/>
      <c r="H37" s="33"/>
      <c r="I37" s="33"/>
      <c r="J37" s="33"/>
      <c r="K37" s="33"/>
      <c r="L37" s="33"/>
      <c r="M37" s="24"/>
    </row>
    <row r="38" spans="1:13" s="12" customFormat="1" ht="13.5">
      <c r="A38" s="25"/>
      <c r="B38" s="4"/>
      <c r="C38" s="14"/>
      <c r="D38" s="15"/>
      <c r="E38" s="16"/>
      <c r="F38" s="14"/>
      <c r="G38" s="33"/>
      <c r="H38" s="33"/>
      <c r="I38" s="33"/>
      <c r="J38" s="33"/>
      <c r="K38" s="33"/>
      <c r="L38" s="33"/>
      <c r="M38" s="24"/>
    </row>
    <row r="39" spans="1:13" s="12" customFormat="1" ht="13.5">
      <c r="A39" s="25"/>
      <c r="B39" s="4"/>
      <c r="C39" s="14"/>
      <c r="D39" s="15"/>
      <c r="E39" s="16"/>
      <c r="F39" s="14"/>
      <c r="G39" s="33"/>
      <c r="H39" s="33"/>
      <c r="I39" s="33"/>
      <c r="J39" s="33"/>
      <c r="K39" s="33"/>
      <c r="L39" s="33"/>
      <c r="M39" s="24"/>
    </row>
    <row r="40" spans="1:12" s="60" customFormat="1" ht="18" customHeight="1">
      <c r="A40" s="13"/>
      <c r="B40" s="336" t="s">
        <v>615</v>
      </c>
      <c r="C40" s="336"/>
      <c r="D40" s="336"/>
      <c r="E40" s="61"/>
      <c r="F40" s="14"/>
      <c r="G40" s="61"/>
      <c r="H40" s="17"/>
      <c r="I40" s="61"/>
      <c r="J40" s="17"/>
      <c r="K40" s="61"/>
      <c r="L40" s="61"/>
    </row>
    <row r="45" ht="18" customHeight="1">
      <c r="B45" s="135"/>
    </row>
    <row r="46" ht="18" customHeight="1">
      <c r="B46" s="142"/>
    </row>
  </sheetData>
  <sheetProtection/>
  <mergeCells count="13">
    <mergeCell ref="A1:L1"/>
    <mergeCell ref="A5:A6"/>
    <mergeCell ref="B5:B6"/>
    <mergeCell ref="C5:C6"/>
    <mergeCell ref="L5:L6"/>
    <mergeCell ref="D5:E5"/>
    <mergeCell ref="F5:G5"/>
    <mergeCell ref="H5:I5"/>
    <mergeCell ref="J5:K5"/>
    <mergeCell ref="B40:D40"/>
    <mergeCell ref="A2:L2"/>
    <mergeCell ref="B4:J4"/>
    <mergeCell ref="A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showZeros="0" workbookViewId="0" topLeftCell="A15">
      <selection activeCell="A1" sqref="A1:L55"/>
    </sheetView>
  </sheetViews>
  <sheetFormatPr defaultColWidth="9.00390625" defaultRowHeight="12.75"/>
  <cols>
    <col min="1" max="1" width="4.25390625" style="9" customWidth="1"/>
    <col min="2" max="2" width="39.375" style="9" customWidth="1"/>
    <col min="3" max="3" width="8.375" style="9" customWidth="1"/>
    <col min="4" max="4" width="8.00390625" style="9" customWidth="1"/>
    <col min="5" max="5" width="8.625" style="9" customWidth="1"/>
    <col min="6" max="6" width="7.75390625" style="9" customWidth="1"/>
    <col min="7" max="9" width="8.125" style="9" customWidth="1"/>
    <col min="10" max="10" width="7.125" style="9" customWidth="1"/>
    <col min="11" max="11" width="7.625" style="9" customWidth="1"/>
    <col min="12" max="12" width="8.25390625" style="9" customWidth="1"/>
    <col min="13" max="16384" width="9.125" style="9" customWidth="1"/>
  </cols>
  <sheetData>
    <row r="1" spans="1:12" s="10" customFormat="1" ht="33" customHeight="1">
      <c r="A1" s="341" t="s">
        <v>531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s="10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s="58" customFormat="1" ht="16.5" customHeight="1">
      <c r="A3" s="341" t="s">
        <v>420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N3" s="140"/>
    </row>
    <row r="4" spans="1:11" s="59" customFormat="1" ht="3.75" customHeight="1">
      <c r="A4" s="30"/>
      <c r="B4" s="341"/>
      <c r="C4" s="371"/>
      <c r="D4" s="371"/>
      <c r="E4" s="371"/>
      <c r="F4" s="371"/>
      <c r="G4" s="371"/>
      <c r="H4" s="371"/>
      <c r="I4" s="371"/>
      <c r="J4" s="371"/>
      <c r="K4" s="31"/>
    </row>
    <row r="5" spans="1:12" s="10" customFormat="1" ht="18" customHeight="1">
      <c r="A5" s="378" t="s">
        <v>189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</row>
    <row r="6" spans="1:12" ht="4.5" customHeight="1">
      <c r="A6" s="5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8"/>
    </row>
    <row r="7" spans="1:12" s="28" customFormat="1" ht="57.75" customHeight="1">
      <c r="A7" s="372" t="s">
        <v>55</v>
      </c>
      <c r="B7" s="373" t="s">
        <v>56</v>
      </c>
      <c r="C7" s="373" t="s">
        <v>1</v>
      </c>
      <c r="D7" s="375" t="s">
        <v>2</v>
      </c>
      <c r="E7" s="376"/>
      <c r="F7" s="374" t="s">
        <v>3</v>
      </c>
      <c r="G7" s="374"/>
      <c r="H7" s="369" t="s">
        <v>4</v>
      </c>
      <c r="I7" s="369"/>
      <c r="J7" s="369" t="s">
        <v>5</v>
      </c>
      <c r="K7" s="369"/>
      <c r="L7" s="374" t="s">
        <v>6</v>
      </c>
    </row>
    <row r="8" spans="1:12" s="28" customFormat="1" ht="54">
      <c r="A8" s="372"/>
      <c r="B8" s="373"/>
      <c r="C8" s="373"/>
      <c r="D8" s="45" t="s">
        <v>7</v>
      </c>
      <c r="E8" s="45" t="s">
        <v>8</v>
      </c>
      <c r="F8" s="48" t="s">
        <v>9</v>
      </c>
      <c r="G8" s="46" t="s">
        <v>6</v>
      </c>
      <c r="H8" s="47" t="s">
        <v>9</v>
      </c>
      <c r="I8" s="46" t="s">
        <v>6</v>
      </c>
      <c r="J8" s="47" t="s">
        <v>9</v>
      </c>
      <c r="K8" s="46" t="s">
        <v>6</v>
      </c>
      <c r="L8" s="374"/>
    </row>
    <row r="9" spans="1:12" s="108" customFormat="1" ht="13.5">
      <c r="A9" s="125" t="s">
        <v>10</v>
      </c>
      <c r="B9" s="125" t="s">
        <v>19</v>
      </c>
      <c r="C9" s="126" t="s">
        <v>20</v>
      </c>
      <c r="D9" s="127" t="s">
        <v>21</v>
      </c>
      <c r="E9" s="128" t="s">
        <v>22</v>
      </c>
      <c r="F9" s="126" t="s">
        <v>11</v>
      </c>
      <c r="G9" s="128" t="s">
        <v>23</v>
      </c>
      <c r="H9" s="126" t="s">
        <v>26</v>
      </c>
      <c r="I9" s="128" t="s">
        <v>27</v>
      </c>
      <c r="J9" s="128">
        <v>11</v>
      </c>
      <c r="K9" s="125" t="s">
        <v>28</v>
      </c>
      <c r="L9" s="125" t="s">
        <v>29</v>
      </c>
    </row>
    <row r="10" spans="1:12" s="19" customFormat="1" ht="15" customHeight="1">
      <c r="A10" s="154">
        <v>1</v>
      </c>
      <c r="B10" s="181" t="s">
        <v>62</v>
      </c>
      <c r="C10" s="259" t="s">
        <v>58</v>
      </c>
      <c r="D10" s="154"/>
      <c r="E10" s="243">
        <v>5</v>
      </c>
      <c r="F10" s="177"/>
      <c r="G10" s="179"/>
      <c r="H10" s="178"/>
      <c r="I10" s="179"/>
      <c r="J10" s="178"/>
      <c r="K10" s="179"/>
      <c r="L10" s="237"/>
    </row>
    <row r="11" spans="1:12" s="19" customFormat="1" ht="15" customHeight="1">
      <c r="A11" s="154"/>
      <c r="B11" s="181" t="s">
        <v>12</v>
      </c>
      <c r="C11" s="154" t="s">
        <v>13</v>
      </c>
      <c r="D11" s="177">
        <v>0.609</v>
      </c>
      <c r="E11" s="260">
        <f>E10*D11</f>
        <v>3.045</v>
      </c>
      <c r="F11" s="177"/>
      <c r="G11" s="261"/>
      <c r="H11" s="178"/>
      <c r="I11" s="179"/>
      <c r="J11" s="178"/>
      <c r="K11" s="179"/>
      <c r="L11" s="237">
        <f>G11+I11+K11</f>
        <v>0</v>
      </c>
    </row>
    <row r="12" spans="1:12" s="19" customFormat="1" ht="15" customHeight="1">
      <c r="A12" s="154"/>
      <c r="B12" s="181" t="s">
        <v>33</v>
      </c>
      <c r="C12" s="154" t="s">
        <v>0</v>
      </c>
      <c r="D12" s="154">
        <v>0.002</v>
      </c>
      <c r="E12" s="260">
        <f>E10*D12</f>
        <v>0.01</v>
      </c>
      <c r="F12" s="177"/>
      <c r="G12" s="179"/>
      <c r="H12" s="178"/>
      <c r="I12" s="179"/>
      <c r="J12" s="178"/>
      <c r="K12" s="179"/>
      <c r="L12" s="237">
        <f>G12+I12+K12</f>
        <v>0</v>
      </c>
    </row>
    <row r="13" spans="1:12" s="19" customFormat="1" ht="15" customHeight="1">
      <c r="A13" s="154"/>
      <c r="B13" s="181" t="s">
        <v>14</v>
      </c>
      <c r="C13" s="154"/>
      <c r="D13" s="154"/>
      <c r="E13" s="260"/>
      <c r="F13" s="177"/>
      <c r="G13" s="179"/>
      <c r="H13" s="178"/>
      <c r="I13" s="179"/>
      <c r="J13" s="178"/>
      <c r="K13" s="179"/>
      <c r="L13" s="237"/>
    </row>
    <row r="14" spans="1:12" s="19" customFormat="1" ht="15" customHeight="1">
      <c r="A14" s="154"/>
      <c r="B14" s="181" t="s">
        <v>62</v>
      </c>
      <c r="C14" s="259" t="s">
        <v>58</v>
      </c>
      <c r="D14" s="154">
        <v>1</v>
      </c>
      <c r="E14" s="260">
        <f>E10*D14</f>
        <v>5</v>
      </c>
      <c r="F14" s="177"/>
      <c r="G14" s="179"/>
      <c r="H14" s="178"/>
      <c r="I14" s="179"/>
      <c r="J14" s="178"/>
      <c r="K14" s="179"/>
      <c r="L14" s="237">
        <f aca="true" t="shared" si="0" ref="L14:L19">G14+I14+K14</f>
        <v>0</v>
      </c>
    </row>
    <row r="15" spans="1:12" s="19" customFormat="1" ht="15" customHeight="1">
      <c r="A15" s="154"/>
      <c r="B15" s="181" t="s">
        <v>31</v>
      </c>
      <c r="C15" s="154" t="s">
        <v>16</v>
      </c>
      <c r="D15" s="154">
        <v>0.14</v>
      </c>
      <c r="E15" s="260">
        <f>E10*D15</f>
        <v>0.7000000000000001</v>
      </c>
      <c r="F15" s="177"/>
      <c r="G15" s="179"/>
      <c r="H15" s="178"/>
      <c r="I15" s="179"/>
      <c r="J15" s="178"/>
      <c r="K15" s="179"/>
      <c r="L15" s="237">
        <f t="shared" si="0"/>
        <v>0</v>
      </c>
    </row>
    <row r="16" spans="1:12" s="19" customFormat="1" ht="15" customHeight="1">
      <c r="A16" s="154"/>
      <c r="B16" s="181" t="s">
        <v>15</v>
      </c>
      <c r="C16" s="154" t="s">
        <v>13</v>
      </c>
      <c r="D16" s="154">
        <v>0.16</v>
      </c>
      <c r="E16" s="179">
        <f>E10*D16</f>
        <v>0.8</v>
      </c>
      <c r="F16" s="177"/>
      <c r="G16" s="179"/>
      <c r="H16" s="178"/>
      <c r="I16" s="179"/>
      <c r="J16" s="178"/>
      <c r="K16" s="179"/>
      <c r="L16" s="237">
        <f t="shared" si="0"/>
        <v>0</v>
      </c>
    </row>
    <row r="17" spans="1:12" s="19" customFormat="1" ht="17.25" customHeight="1">
      <c r="A17" s="154">
        <v>2</v>
      </c>
      <c r="B17" s="181" t="s">
        <v>63</v>
      </c>
      <c r="C17" s="259" t="s">
        <v>58</v>
      </c>
      <c r="D17" s="154"/>
      <c r="E17" s="243">
        <v>25</v>
      </c>
      <c r="F17" s="177"/>
      <c r="G17" s="179"/>
      <c r="H17" s="178"/>
      <c r="I17" s="179"/>
      <c r="J17" s="178"/>
      <c r="K17" s="179"/>
      <c r="L17" s="237"/>
    </row>
    <row r="18" spans="1:12" s="19" customFormat="1" ht="15" customHeight="1">
      <c r="A18" s="154"/>
      <c r="B18" s="181" t="s">
        <v>12</v>
      </c>
      <c r="C18" s="154" t="s">
        <v>13</v>
      </c>
      <c r="D18" s="177">
        <f>0.583</f>
        <v>0.583</v>
      </c>
      <c r="E18" s="260">
        <f>E17*D18</f>
        <v>14.575</v>
      </c>
      <c r="F18" s="177"/>
      <c r="G18" s="261"/>
      <c r="H18" s="178"/>
      <c r="I18" s="179"/>
      <c r="J18" s="178"/>
      <c r="K18" s="179"/>
      <c r="L18" s="237">
        <f t="shared" si="0"/>
        <v>0</v>
      </c>
    </row>
    <row r="19" spans="1:12" s="19" customFormat="1" ht="15" customHeight="1">
      <c r="A19" s="154"/>
      <c r="B19" s="181" t="s">
        <v>33</v>
      </c>
      <c r="C19" s="154" t="s">
        <v>0</v>
      </c>
      <c r="D19" s="154">
        <v>0.0046</v>
      </c>
      <c r="E19" s="260">
        <f>E17*D19</f>
        <v>0.11499999999999999</v>
      </c>
      <c r="F19" s="177"/>
      <c r="G19" s="179"/>
      <c r="H19" s="178"/>
      <c r="I19" s="179"/>
      <c r="J19" s="178"/>
      <c r="K19" s="179"/>
      <c r="L19" s="237">
        <f t="shared" si="0"/>
        <v>0</v>
      </c>
    </row>
    <row r="20" spans="1:12" s="19" customFormat="1" ht="15" customHeight="1">
      <c r="A20" s="154"/>
      <c r="B20" s="181" t="s">
        <v>14</v>
      </c>
      <c r="C20" s="154"/>
      <c r="D20" s="154"/>
      <c r="E20" s="260"/>
      <c r="F20" s="177"/>
      <c r="G20" s="179"/>
      <c r="H20" s="178"/>
      <c r="I20" s="179"/>
      <c r="J20" s="178"/>
      <c r="K20" s="179"/>
      <c r="L20" s="237"/>
    </row>
    <row r="21" spans="1:12" s="19" customFormat="1" ht="15" customHeight="1">
      <c r="A21" s="154"/>
      <c r="B21" s="181" t="s">
        <v>63</v>
      </c>
      <c r="C21" s="259" t="s">
        <v>58</v>
      </c>
      <c r="D21" s="154">
        <v>1</v>
      </c>
      <c r="E21" s="260">
        <f>E17*D21</f>
        <v>25</v>
      </c>
      <c r="F21" s="177"/>
      <c r="G21" s="179"/>
      <c r="H21" s="178"/>
      <c r="I21" s="179"/>
      <c r="J21" s="178"/>
      <c r="K21" s="179"/>
      <c r="L21" s="237">
        <f>G21+I21+K21</f>
        <v>0</v>
      </c>
    </row>
    <row r="22" spans="1:12" s="19" customFormat="1" ht="15" customHeight="1">
      <c r="A22" s="154"/>
      <c r="B22" s="181" t="s">
        <v>31</v>
      </c>
      <c r="C22" s="154" t="s">
        <v>16</v>
      </c>
      <c r="D22" s="154">
        <v>0.24</v>
      </c>
      <c r="E22" s="260">
        <f>E17*D22</f>
        <v>6</v>
      </c>
      <c r="F22" s="177"/>
      <c r="G22" s="179"/>
      <c r="H22" s="178"/>
      <c r="I22" s="179"/>
      <c r="J22" s="178"/>
      <c r="K22" s="179"/>
      <c r="L22" s="237">
        <f>G22+I22+K22</f>
        <v>0</v>
      </c>
    </row>
    <row r="23" spans="1:12" s="19" customFormat="1" ht="15" customHeight="1">
      <c r="A23" s="154"/>
      <c r="B23" s="181" t="s">
        <v>15</v>
      </c>
      <c r="C23" s="154" t="s">
        <v>0</v>
      </c>
      <c r="D23" s="154">
        <v>0.21</v>
      </c>
      <c r="E23" s="179">
        <f>E17*D23</f>
        <v>5.25</v>
      </c>
      <c r="F23" s="177"/>
      <c r="G23" s="179"/>
      <c r="H23" s="178"/>
      <c r="I23" s="179"/>
      <c r="J23" s="178"/>
      <c r="K23" s="179"/>
      <c r="L23" s="237">
        <f>G23+I23+K23</f>
        <v>0</v>
      </c>
    </row>
    <row r="24" spans="1:12" s="12" customFormat="1" ht="14.25" customHeight="1">
      <c r="A24" s="259">
        <v>3</v>
      </c>
      <c r="B24" s="262" t="s">
        <v>190</v>
      </c>
      <c r="C24" s="259" t="s">
        <v>17</v>
      </c>
      <c r="D24" s="259"/>
      <c r="E24" s="177">
        <v>5</v>
      </c>
      <c r="F24" s="177"/>
      <c r="G24" s="263"/>
      <c r="H24" s="264"/>
      <c r="I24" s="263"/>
      <c r="J24" s="264"/>
      <c r="K24" s="263"/>
      <c r="L24" s="265">
        <f aca="true" t="shared" si="1" ref="L24:L30">G24+I24+K24</f>
        <v>0</v>
      </c>
    </row>
    <row r="25" spans="1:12" s="12" customFormat="1" ht="14.25" customHeight="1">
      <c r="A25" s="259">
        <v>4</v>
      </c>
      <c r="B25" s="262" t="s">
        <v>191</v>
      </c>
      <c r="C25" s="259" t="s">
        <v>17</v>
      </c>
      <c r="D25" s="259"/>
      <c r="E25" s="177">
        <v>2</v>
      </c>
      <c r="F25" s="177"/>
      <c r="G25" s="263"/>
      <c r="H25" s="264"/>
      <c r="I25" s="263"/>
      <c r="J25" s="264"/>
      <c r="K25" s="263"/>
      <c r="L25" s="265">
        <f t="shared" si="1"/>
        <v>0</v>
      </c>
    </row>
    <row r="26" spans="1:13" s="19" customFormat="1" ht="14.25" customHeight="1">
      <c r="A26" s="259">
        <v>5</v>
      </c>
      <c r="B26" s="181" t="s">
        <v>47</v>
      </c>
      <c r="C26" s="259" t="s">
        <v>17</v>
      </c>
      <c r="D26" s="45"/>
      <c r="E26" s="266">
        <v>2</v>
      </c>
      <c r="F26" s="177"/>
      <c r="G26" s="179"/>
      <c r="H26" s="178"/>
      <c r="I26" s="179"/>
      <c r="J26" s="178"/>
      <c r="K26" s="179"/>
      <c r="L26" s="179">
        <f>G26+I26+K26</f>
        <v>0</v>
      </c>
      <c r="M26" s="18"/>
    </row>
    <row r="27" spans="1:13" s="19" customFormat="1" ht="14.25" customHeight="1">
      <c r="A27" s="259">
        <v>6</v>
      </c>
      <c r="B27" s="181" t="s">
        <v>42</v>
      </c>
      <c r="C27" s="259" t="s">
        <v>17</v>
      </c>
      <c r="D27" s="45"/>
      <c r="E27" s="266">
        <v>2</v>
      </c>
      <c r="F27" s="177"/>
      <c r="G27" s="179"/>
      <c r="H27" s="178"/>
      <c r="I27" s="179"/>
      <c r="J27" s="178"/>
      <c r="K27" s="179"/>
      <c r="L27" s="179">
        <f>G27+I27+K27</f>
        <v>0</v>
      </c>
      <c r="M27" s="18"/>
    </row>
    <row r="28" spans="1:13" s="19" customFormat="1" ht="14.25" customHeight="1">
      <c r="A28" s="259">
        <v>7</v>
      </c>
      <c r="B28" s="181" t="s">
        <v>192</v>
      </c>
      <c r="C28" s="154" t="s">
        <v>17</v>
      </c>
      <c r="D28" s="45"/>
      <c r="E28" s="266">
        <v>3</v>
      </c>
      <c r="F28" s="177"/>
      <c r="G28" s="179"/>
      <c r="H28" s="178"/>
      <c r="I28" s="179"/>
      <c r="J28" s="178"/>
      <c r="K28" s="179"/>
      <c r="L28" s="179">
        <f t="shared" si="1"/>
        <v>0</v>
      </c>
      <c r="M28" s="18"/>
    </row>
    <row r="29" spans="1:13" s="19" customFormat="1" ht="14.25" customHeight="1">
      <c r="A29" s="259">
        <v>8</v>
      </c>
      <c r="B29" s="181" t="s">
        <v>193</v>
      </c>
      <c r="C29" s="154" t="s">
        <v>17</v>
      </c>
      <c r="D29" s="45"/>
      <c r="E29" s="266">
        <v>2</v>
      </c>
      <c r="F29" s="177"/>
      <c r="G29" s="179"/>
      <c r="H29" s="178"/>
      <c r="I29" s="179"/>
      <c r="J29" s="178"/>
      <c r="K29" s="179"/>
      <c r="L29" s="179">
        <f t="shared" si="1"/>
        <v>0</v>
      </c>
      <c r="M29" s="18"/>
    </row>
    <row r="30" spans="1:13" s="19" customFormat="1" ht="14.25" customHeight="1">
      <c r="A30" s="259">
        <v>9</v>
      </c>
      <c r="B30" s="181" t="s">
        <v>124</v>
      </c>
      <c r="C30" s="259" t="s">
        <v>17</v>
      </c>
      <c r="D30" s="45"/>
      <c r="E30" s="266">
        <v>2</v>
      </c>
      <c r="F30" s="177"/>
      <c r="G30" s="179"/>
      <c r="H30" s="178"/>
      <c r="I30" s="179"/>
      <c r="J30" s="178"/>
      <c r="K30" s="179"/>
      <c r="L30" s="179">
        <f t="shared" si="1"/>
        <v>0</v>
      </c>
      <c r="M30" s="18"/>
    </row>
    <row r="31" spans="1:12" s="19" customFormat="1" ht="16.5" customHeight="1">
      <c r="A31" s="259">
        <v>10</v>
      </c>
      <c r="B31" s="181" t="s">
        <v>194</v>
      </c>
      <c r="C31" s="177" t="s">
        <v>52</v>
      </c>
      <c r="D31" s="154"/>
      <c r="E31" s="189">
        <v>2</v>
      </c>
      <c r="F31" s="177"/>
      <c r="G31" s="179"/>
      <c r="H31" s="178"/>
      <c r="I31" s="179"/>
      <c r="J31" s="178"/>
      <c r="K31" s="179"/>
      <c r="L31" s="237"/>
    </row>
    <row r="32" spans="1:12" s="19" customFormat="1" ht="13.5" customHeight="1">
      <c r="A32" s="154"/>
      <c r="B32" s="181" t="s">
        <v>12</v>
      </c>
      <c r="C32" s="177" t="s">
        <v>52</v>
      </c>
      <c r="D32" s="177">
        <v>1</v>
      </c>
      <c r="E32" s="177">
        <f>E31*D32</f>
        <v>2</v>
      </c>
      <c r="F32" s="177"/>
      <c r="G32" s="261"/>
      <c r="H32" s="178"/>
      <c r="I32" s="179"/>
      <c r="J32" s="178"/>
      <c r="K32" s="179"/>
      <c r="L32" s="237">
        <f>G32+I32+K32</f>
        <v>0</v>
      </c>
    </row>
    <row r="33" spans="1:12" s="19" customFormat="1" ht="13.5" customHeight="1">
      <c r="A33" s="154"/>
      <c r="B33" s="181" t="s">
        <v>37</v>
      </c>
      <c r="C33" s="154" t="s">
        <v>0</v>
      </c>
      <c r="D33" s="154">
        <v>0.07</v>
      </c>
      <c r="E33" s="177">
        <f>E31*D33</f>
        <v>0.14</v>
      </c>
      <c r="F33" s="177"/>
      <c r="G33" s="179"/>
      <c r="H33" s="178"/>
      <c r="I33" s="179"/>
      <c r="J33" s="178"/>
      <c r="K33" s="179"/>
      <c r="L33" s="237">
        <f>G33+I33+K33</f>
        <v>0</v>
      </c>
    </row>
    <row r="34" spans="1:12" s="19" customFormat="1" ht="14.25" customHeight="1">
      <c r="A34" s="154"/>
      <c r="B34" s="181" t="s">
        <v>14</v>
      </c>
      <c r="C34" s="154"/>
      <c r="D34" s="154"/>
      <c r="E34" s="177"/>
      <c r="F34" s="177"/>
      <c r="G34" s="179"/>
      <c r="H34" s="178"/>
      <c r="I34" s="179"/>
      <c r="J34" s="178"/>
      <c r="K34" s="179"/>
      <c r="L34" s="237"/>
    </row>
    <row r="35" spans="1:12" s="19" customFormat="1" ht="14.25" customHeight="1">
      <c r="A35" s="154"/>
      <c r="B35" s="181" t="s">
        <v>64</v>
      </c>
      <c r="C35" s="177" t="s">
        <v>52</v>
      </c>
      <c r="D35" s="154">
        <v>1</v>
      </c>
      <c r="E35" s="177">
        <f>E31*D35</f>
        <v>2</v>
      </c>
      <c r="F35" s="177"/>
      <c r="G35" s="179"/>
      <c r="H35" s="178"/>
      <c r="I35" s="179"/>
      <c r="J35" s="178"/>
      <c r="K35" s="179"/>
      <c r="L35" s="237">
        <f>G35+I35+K35</f>
        <v>0</v>
      </c>
    </row>
    <row r="36" spans="1:12" s="19" customFormat="1" ht="16.5" customHeight="1">
      <c r="A36" s="154"/>
      <c r="B36" s="181" t="s">
        <v>15</v>
      </c>
      <c r="C36" s="154" t="s">
        <v>0</v>
      </c>
      <c r="D36" s="154">
        <v>0.37</v>
      </c>
      <c r="E36" s="177">
        <f>E31*D36</f>
        <v>0.74</v>
      </c>
      <c r="F36" s="177"/>
      <c r="G36" s="179"/>
      <c r="H36" s="178"/>
      <c r="I36" s="179"/>
      <c r="J36" s="178"/>
      <c r="K36" s="179"/>
      <c r="L36" s="237">
        <f>G36+I36+K36</f>
        <v>0</v>
      </c>
    </row>
    <row r="37" spans="1:12" s="19" customFormat="1" ht="16.5" customHeight="1">
      <c r="A37" s="154">
        <v>11</v>
      </c>
      <c r="B37" s="181" t="s">
        <v>195</v>
      </c>
      <c r="C37" s="177" t="s">
        <v>17</v>
      </c>
      <c r="D37" s="154"/>
      <c r="E37" s="177">
        <v>2</v>
      </c>
      <c r="F37" s="177"/>
      <c r="G37" s="179"/>
      <c r="H37" s="178"/>
      <c r="I37" s="179"/>
      <c r="J37" s="178"/>
      <c r="K37" s="179"/>
      <c r="L37" s="237"/>
    </row>
    <row r="38" spans="1:12" s="19" customFormat="1" ht="15" customHeight="1">
      <c r="A38" s="154"/>
      <c r="B38" s="181" t="s">
        <v>12</v>
      </c>
      <c r="C38" s="177" t="s">
        <v>17</v>
      </c>
      <c r="D38" s="177">
        <v>1</v>
      </c>
      <c r="E38" s="177">
        <f>E37*D38</f>
        <v>2</v>
      </c>
      <c r="F38" s="177"/>
      <c r="G38" s="261"/>
      <c r="H38" s="178"/>
      <c r="I38" s="179"/>
      <c r="J38" s="178"/>
      <c r="K38" s="179"/>
      <c r="L38" s="237">
        <f>G38+I38+K38</f>
        <v>0</v>
      </c>
    </row>
    <row r="39" spans="1:12" s="19" customFormat="1" ht="15" customHeight="1">
      <c r="A39" s="154"/>
      <c r="B39" s="181" t="s">
        <v>35</v>
      </c>
      <c r="C39" s="154" t="s">
        <v>0</v>
      </c>
      <c r="D39" s="154">
        <v>0.13</v>
      </c>
      <c r="E39" s="177">
        <f>E37*D39</f>
        <v>0.26</v>
      </c>
      <c r="F39" s="177"/>
      <c r="G39" s="179"/>
      <c r="H39" s="178"/>
      <c r="I39" s="179"/>
      <c r="J39" s="178"/>
      <c r="K39" s="179"/>
      <c r="L39" s="237">
        <f>G39+I39+K39</f>
        <v>0</v>
      </c>
    </row>
    <row r="40" spans="1:12" s="19" customFormat="1" ht="15" customHeight="1">
      <c r="A40" s="154"/>
      <c r="B40" s="181" t="s">
        <v>14</v>
      </c>
      <c r="C40" s="154"/>
      <c r="D40" s="154"/>
      <c r="E40" s="177"/>
      <c r="F40" s="177"/>
      <c r="G40" s="179"/>
      <c r="H40" s="178"/>
      <c r="I40" s="179"/>
      <c r="J40" s="178"/>
      <c r="K40" s="179"/>
      <c r="L40" s="237"/>
    </row>
    <row r="41" spans="1:12" s="19" customFormat="1" ht="15" customHeight="1">
      <c r="A41" s="154"/>
      <c r="B41" s="181" t="s">
        <v>49</v>
      </c>
      <c r="C41" s="177" t="s">
        <v>17</v>
      </c>
      <c r="D41" s="154">
        <v>1</v>
      </c>
      <c r="E41" s="177">
        <f>E37*D41</f>
        <v>2</v>
      </c>
      <c r="F41" s="177"/>
      <c r="G41" s="179"/>
      <c r="H41" s="178"/>
      <c r="I41" s="179"/>
      <c r="J41" s="178"/>
      <c r="K41" s="179"/>
      <c r="L41" s="237">
        <f>G41+I41+K41</f>
        <v>0</v>
      </c>
    </row>
    <row r="42" spans="1:12" s="19" customFormat="1" ht="15" customHeight="1">
      <c r="A42" s="154"/>
      <c r="B42" s="181" t="s">
        <v>15</v>
      </c>
      <c r="C42" s="154" t="s">
        <v>0</v>
      </c>
      <c r="D42" s="154">
        <v>0.94</v>
      </c>
      <c r="E42" s="177">
        <f>E37*D42</f>
        <v>1.88</v>
      </c>
      <c r="F42" s="177"/>
      <c r="G42" s="179"/>
      <c r="H42" s="178"/>
      <c r="I42" s="179"/>
      <c r="J42" s="178"/>
      <c r="K42" s="179"/>
      <c r="L42" s="237">
        <f>G42+I42+K42</f>
        <v>0</v>
      </c>
    </row>
    <row r="43" spans="1:13" s="59" customFormat="1" ht="15.75" customHeight="1">
      <c r="A43" s="154">
        <v>12</v>
      </c>
      <c r="B43" s="180" t="s">
        <v>241</v>
      </c>
      <c r="C43" s="177" t="s">
        <v>17</v>
      </c>
      <c r="D43" s="177"/>
      <c r="E43" s="178">
        <v>1</v>
      </c>
      <c r="F43" s="177"/>
      <c r="G43" s="179"/>
      <c r="H43" s="178"/>
      <c r="I43" s="179"/>
      <c r="J43" s="178"/>
      <c r="K43" s="179"/>
      <c r="L43" s="179"/>
      <c r="M43" s="78"/>
    </row>
    <row r="44" spans="1:13" s="59" customFormat="1" ht="13.5" customHeight="1">
      <c r="A44" s="154"/>
      <c r="B44" s="181" t="s">
        <v>12</v>
      </c>
      <c r="C44" s="177" t="s">
        <v>48</v>
      </c>
      <c r="D44" s="154">
        <v>1</v>
      </c>
      <c r="E44" s="179">
        <f>E43*D44</f>
        <v>1</v>
      </c>
      <c r="F44" s="177"/>
      <c r="G44" s="179"/>
      <c r="H44" s="178"/>
      <c r="I44" s="179"/>
      <c r="J44" s="178"/>
      <c r="K44" s="179"/>
      <c r="L44" s="179">
        <f>G44+I44+K44</f>
        <v>0</v>
      </c>
      <c r="M44" s="78"/>
    </row>
    <row r="45" spans="1:13" s="28" customFormat="1" ht="13.5" customHeight="1">
      <c r="A45" s="154"/>
      <c r="B45" s="181" t="s">
        <v>33</v>
      </c>
      <c r="C45" s="154" t="s">
        <v>0</v>
      </c>
      <c r="D45" s="177">
        <v>0.05</v>
      </c>
      <c r="E45" s="179">
        <f>E43*D45</f>
        <v>0.05</v>
      </c>
      <c r="F45" s="177"/>
      <c r="G45" s="179"/>
      <c r="H45" s="178"/>
      <c r="I45" s="179"/>
      <c r="J45" s="178"/>
      <c r="K45" s="179"/>
      <c r="L45" s="179">
        <f>G45+I45+K45</f>
        <v>0</v>
      </c>
      <c r="M45" s="78"/>
    </row>
    <row r="46" spans="1:13" s="29" customFormat="1" ht="13.5" customHeight="1">
      <c r="A46" s="154"/>
      <c r="B46" s="181" t="s">
        <v>14</v>
      </c>
      <c r="C46" s="154"/>
      <c r="D46" s="154"/>
      <c r="E46" s="179"/>
      <c r="F46" s="177"/>
      <c r="G46" s="179"/>
      <c r="H46" s="178"/>
      <c r="I46" s="179"/>
      <c r="J46" s="178"/>
      <c r="K46" s="179"/>
      <c r="L46" s="179"/>
      <c r="M46" s="78"/>
    </row>
    <row r="47" spans="1:13" s="29" customFormat="1" ht="13.5" customHeight="1">
      <c r="A47" s="154"/>
      <c r="B47" s="180" t="s">
        <v>65</v>
      </c>
      <c r="C47" s="177" t="s">
        <v>17</v>
      </c>
      <c r="D47" s="154">
        <v>1</v>
      </c>
      <c r="E47" s="189">
        <f>E43*D47</f>
        <v>1</v>
      </c>
      <c r="F47" s="177"/>
      <c r="G47" s="179"/>
      <c r="H47" s="178"/>
      <c r="I47" s="179"/>
      <c r="J47" s="178"/>
      <c r="K47" s="179"/>
      <c r="L47" s="179">
        <f>G47+I47+K47</f>
        <v>0</v>
      </c>
      <c r="M47" s="78"/>
    </row>
    <row r="48" spans="1:13" s="29" customFormat="1" ht="13.5" customHeight="1">
      <c r="A48" s="154"/>
      <c r="B48" s="181" t="s">
        <v>15</v>
      </c>
      <c r="C48" s="154" t="s">
        <v>0</v>
      </c>
      <c r="D48" s="154">
        <v>0.43</v>
      </c>
      <c r="E48" s="179">
        <f>E43*D48</f>
        <v>0.43</v>
      </c>
      <c r="F48" s="178"/>
      <c r="G48" s="179"/>
      <c r="H48" s="178"/>
      <c r="I48" s="179"/>
      <c r="J48" s="178"/>
      <c r="K48" s="179"/>
      <c r="L48" s="179">
        <f>G48+I48+K48</f>
        <v>0</v>
      </c>
      <c r="M48" s="78"/>
    </row>
    <row r="49" spans="1:13" s="12" customFormat="1" ht="14.25">
      <c r="A49" s="259"/>
      <c r="B49" s="267" t="s">
        <v>24</v>
      </c>
      <c r="C49" s="268"/>
      <c r="D49" s="268"/>
      <c r="E49" s="264"/>
      <c r="F49" s="268"/>
      <c r="G49" s="269">
        <f>SUM(G10:G48)</f>
        <v>0</v>
      </c>
      <c r="H49" s="269"/>
      <c r="I49" s="269">
        <f>SUM(I10:I48)</f>
        <v>0</v>
      </c>
      <c r="J49" s="269"/>
      <c r="K49" s="269">
        <f>SUM(K10:K48)</f>
        <v>0</v>
      </c>
      <c r="L49" s="193">
        <f>SUM(L10:L48)</f>
        <v>0</v>
      </c>
      <c r="M49" s="62">
        <f>G49+I49+K49</f>
        <v>0</v>
      </c>
    </row>
    <row r="50" spans="1:13" s="12" customFormat="1" ht="14.25">
      <c r="A50" s="194"/>
      <c r="B50" s="180" t="s">
        <v>334</v>
      </c>
      <c r="C50" s="177"/>
      <c r="D50" s="196"/>
      <c r="E50" s="177"/>
      <c r="F50" s="189"/>
      <c r="G50" s="189">
        <f>G49*D50</f>
        <v>0</v>
      </c>
      <c r="H50" s="189"/>
      <c r="I50" s="189">
        <f>I49*D50</f>
        <v>0</v>
      </c>
      <c r="J50" s="189"/>
      <c r="K50" s="189">
        <f>K49*D50</f>
        <v>0</v>
      </c>
      <c r="L50" s="193">
        <f>L49*D50</f>
        <v>0</v>
      </c>
      <c r="M50" s="11"/>
    </row>
    <row r="51" spans="1:13" s="12" customFormat="1" ht="14.25">
      <c r="A51" s="194"/>
      <c r="B51" s="180" t="s">
        <v>6</v>
      </c>
      <c r="C51" s="195"/>
      <c r="D51" s="195"/>
      <c r="E51" s="195"/>
      <c r="F51" s="195"/>
      <c r="G51" s="239">
        <f aca="true" t="shared" si="2" ref="G51:L51">G49+G50</f>
        <v>0</v>
      </c>
      <c r="H51" s="239"/>
      <c r="I51" s="239">
        <f t="shared" si="2"/>
        <v>0</v>
      </c>
      <c r="J51" s="239"/>
      <c r="K51" s="239">
        <f t="shared" si="2"/>
        <v>0</v>
      </c>
      <c r="L51" s="197">
        <f t="shared" si="2"/>
        <v>0</v>
      </c>
      <c r="M51" s="11"/>
    </row>
    <row r="52" spans="1:13" s="12" customFormat="1" ht="14.25">
      <c r="A52" s="194"/>
      <c r="B52" s="180" t="s">
        <v>335</v>
      </c>
      <c r="C52" s="195"/>
      <c r="D52" s="198"/>
      <c r="E52" s="195"/>
      <c r="F52" s="195"/>
      <c r="G52" s="239">
        <f>G51*D52</f>
        <v>0</v>
      </c>
      <c r="H52" s="239"/>
      <c r="I52" s="239">
        <f>I51*D52</f>
        <v>0</v>
      </c>
      <c r="J52" s="239"/>
      <c r="K52" s="239">
        <f>K51*D52</f>
        <v>0</v>
      </c>
      <c r="L52" s="197">
        <f>L51*D52</f>
        <v>0</v>
      </c>
      <c r="M52" s="11"/>
    </row>
    <row r="53" spans="1:13" s="12" customFormat="1" ht="14.25">
      <c r="A53" s="194"/>
      <c r="B53" s="180" t="s">
        <v>6</v>
      </c>
      <c r="C53" s="195"/>
      <c r="D53" s="195"/>
      <c r="E53" s="195"/>
      <c r="F53" s="195"/>
      <c r="G53" s="239">
        <f aca="true" t="shared" si="3" ref="G53:L53">G51+G52</f>
        <v>0</v>
      </c>
      <c r="H53" s="239"/>
      <c r="I53" s="239">
        <f t="shared" si="3"/>
        <v>0</v>
      </c>
      <c r="J53" s="239"/>
      <c r="K53" s="239">
        <f t="shared" si="3"/>
        <v>0</v>
      </c>
      <c r="L53" s="197">
        <f t="shared" si="3"/>
        <v>0</v>
      </c>
      <c r="M53" s="24"/>
    </row>
    <row r="54" spans="3:11" ht="45.75" customHeight="1">
      <c r="C54" s="63"/>
      <c r="D54" s="63"/>
      <c r="E54" s="63"/>
      <c r="F54" s="63"/>
      <c r="G54" s="63"/>
      <c r="H54" s="63"/>
      <c r="I54" s="63"/>
      <c r="J54" s="63"/>
      <c r="K54" s="63"/>
    </row>
    <row r="55" spans="2:11" ht="15.75">
      <c r="B55" s="336" t="s">
        <v>615</v>
      </c>
      <c r="C55" s="336"/>
      <c r="D55" s="336"/>
      <c r="E55" s="63"/>
      <c r="F55" s="63"/>
      <c r="G55" s="63"/>
      <c r="H55" s="63"/>
      <c r="I55" s="63"/>
      <c r="J55" s="63"/>
      <c r="K55" s="63"/>
    </row>
  </sheetData>
  <sheetProtection/>
  <mergeCells count="14">
    <mergeCell ref="C7:C8"/>
    <mergeCell ref="B55:D55"/>
    <mergeCell ref="B4:J4"/>
    <mergeCell ref="A3:L3"/>
    <mergeCell ref="A1:L1"/>
    <mergeCell ref="D7:E7"/>
    <mergeCell ref="B7:B8"/>
    <mergeCell ref="F7:G7"/>
    <mergeCell ref="H7:I7"/>
    <mergeCell ref="A7:A8"/>
    <mergeCell ref="B6:K6"/>
    <mergeCell ref="A5:L5"/>
    <mergeCell ref="L7:L8"/>
    <mergeCell ref="J7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58">
      <selection activeCell="A1" sqref="A1:L91"/>
    </sheetView>
  </sheetViews>
  <sheetFormatPr defaultColWidth="9.00390625" defaultRowHeight="12.75"/>
  <cols>
    <col min="1" max="1" width="2.75390625" style="9" customWidth="1"/>
    <col min="2" max="2" width="38.375" style="9" customWidth="1"/>
    <col min="3" max="4" width="8.00390625" style="9" customWidth="1"/>
    <col min="5" max="5" width="7.375" style="9" customWidth="1"/>
    <col min="6" max="6" width="8.375" style="9" customWidth="1"/>
    <col min="7" max="7" width="10.00390625" style="9" customWidth="1"/>
    <col min="8" max="8" width="8.125" style="9" customWidth="1"/>
    <col min="9" max="9" width="9.625" style="9" customWidth="1"/>
    <col min="10" max="10" width="8.25390625" style="9" customWidth="1"/>
    <col min="11" max="11" width="7.875" style="9" customWidth="1"/>
    <col min="12" max="12" width="8.375" style="9" customWidth="1"/>
    <col min="13" max="14" width="9.75390625" style="9" customWidth="1"/>
    <col min="15" max="16384" width="9.125" style="9" customWidth="1"/>
  </cols>
  <sheetData>
    <row r="1" spans="1:12" s="10" customFormat="1" ht="33" customHeight="1">
      <c r="A1" s="341" t="s">
        <v>531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s="10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s="58" customFormat="1" ht="16.5" customHeight="1">
      <c r="A3" s="341" t="s">
        <v>421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N3" s="140"/>
    </row>
    <row r="4" spans="1:12" s="1" customFormat="1" ht="3.75" customHeight="1">
      <c r="A4" s="2"/>
      <c r="B4" s="2"/>
      <c r="C4" s="3"/>
      <c r="D4" s="3"/>
      <c r="E4" s="3"/>
      <c r="F4" s="3"/>
      <c r="G4" s="3"/>
      <c r="H4" s="3"/>
      <c r="I4" s="2"/>
      <c r="J4" s="2"/>
      <c r="K4" s="2"/>
      <c r="L4" s="2"/>
    </row>
    <row r="5" spans="1:12" s="10" customFormat="1" ht="16.5">
      <c r="A5" s="6"/>
      <c r="B5" s="370" t="s">
        <v>119</v>
      </c>
      <c r="C5" s="370"/>
      <c r="D5" s="370"/>
      <c r="E5" s="370"/>
      <c r="F5" s="370"/>
      <c r="G5" s="370"/>
      <c r="H5" s="370"/>
      <c r="I5" s="370"/>
      <c r="J5" s="379"/>
      <c r="K5" s="6"/>
      <c r="L5" s="6"/>
    </row>
    <row r="6" spans="1:12" s="10" customFormat="1" ht="9.75" customHeight="1">
      <c r="A6" s="6"/>
      <c r="B6" s="370"/>
      <c r="C6" s="370"/>
      <c r="D6" s="370"/>
      <c r="E6" s="370"/>
      <c r="F6" s="370"/>
      <c r="G6" s="370"/>
      <c r="H6" s="370"/>
      <c r="I6" s="370"/>
      <c r="J6" s="379"/>
      <c r="K6" s="6"/>
      <c r="L6" s="6"/>
    </row>
    <row r="7" spans="1:12" s="28" customFormat="1" ht="46.5" customHeight="1">
      <c r="A7" s="372" t="s">
        <v>55</v>
      </c>
      <c r="B7" s="373" t="s">
        <v>56</v>
      </c>
      <c r="C7" s="373" t="s">
        <v>1</v>
      </c>
      <c r="D7" s="375" t="s">
        <v>2</v>
      </c>
      <c r="E7" s="376"/>
      <c r="F7" s="374" t="s">
        <v>3</v>
      </c>
      <c r="G7" s="374"/>
      <c r="H7" s="369" t="s">
        <v>4</v>
      </c>
      <c r="I7" s="369"/>
      <c r="J7" s="369" t="s">
        <v>5</v>
      </c>
      <c r="K7" s="369"/>
      <c r="L7" s="374" t="s">
        <v>6</v>
      </c>
    </row>
    <row r="8" spans="1:12" s="28" customFormat="1" ht="54">
      <c r="A8" s="372"/>
      <c r="B8" s="373"/>
      <c r="C8" s="373"/>
      <c r="D8" s="45" t="s">
        <v>7</v>
      </c>
      <c r="E8" s="45" t="s">
        <v>8</v>
      </c>
      <c r="F8" s="48" t="s">
        <v>9</v>
      </c>
      <c r="G8" s="46" t="s">
        <v>6</v>
      </c>
      <c r="H8" s="47" t="s">
        <v>9</v>
      </c>
      <c r="I8" s="46" t="s">
        <v>6</v>
      </c>
      <c r="J8" s="47" t="s">
        <v>9</v>
      </c>
      <c r="K8" s="46" t="s">
        <v>6</v>
      </c>
      <c r="L8" s="374"/>
    </row>
    <row r="9" spans="1:12" s="108" customFormat="1" ht="13.5">
      <c r="A9" s="125" t="s">
        <v>10</v>
      </c>
      <c r="B9" s="125" t="s">
        <v>19</v>
      </c>
      <c r="C9" s="126" t="s">
        <v>20</v>
      </c>
      <c r="D9" s="127" t="s">
        <v>21</v>
      </c>
      <c r="E9" s="128" t="s">
        <v>22</v>
      </c>
      <c r="F9" s="126" t="s">
        <v>11</v>
      </c>
      <c r="G9" s="128" t="s">
        <v>23</v>
      </c>
      <c r="H9" s="126" t="s">
        <v>26</v>
      </c>
      <c r="I9" s="128" t="s">
        <v>27</v>
      </c>
      <c r="J9" s="128">
        <v>11</v>
      </c>
      <c r="K9" s="125" t="s">
        <v>28</v>
      </c>
      <c r="L9" s="125" t="s">
        <v>29</v>
      </c>
    </row>
    <row r="10" spans="1:13" s="105" customFormat="1" ht="78" customHeight="1">
      <c r="A10" s="154">
        <v>1</v>
      </c>
      <c r="B10" s="180" t="s">
        <v>578</v>
      </c>
      <c r="C10" s="154" t="s">
        <v>48</v>
      </c>
      <c r="D10" s="177"/>
      <c r="E10" s="177">
        <v>1</v>
      </c>
      <c r="F10" s="180"/>
      <c r="G10" s="270"/>
      <c r="H10" s="178"/>
      <c r="I10" s="179"/>
      <c r="J10" s="178"/>
      <c r="K10" s="179"/>
      <c r="L10" s="179"/>
      <c r="M10" s="104"/>
    </row>
    <row r="11" spans="1:13" s="105" customFormat="1" ht="15" customHeight="1">
      <c r="A11" s="154"/>
      <c r="B11" s="181" t="s">
        <v>12</v>
      </c>
      <c r="C11" s="154" t="s">
        <v>48</v>
      </c>
      <c r="D11" s="177">
        <v>1</v>
      </c>
      <c r="E11" s="177">
        <f>E10*D11</f>
        <v>1</v>
      </c>
      <c r="F11" s="180"/>
      <c r="G11" s="270"/>
      <c r="H11" s="178"/>
      <c r="I11" s="179"/>
      <c r="J11" s="178"/>
      <c r="K11" s="179"/>
      <c r="L11" s="179">
        <f>G11+I11+K11</f>
        <v>0</v>
      </c>
      <c r="M11" s="104"/>
    </row>
    <row r="12" spans="1:13" s="105" customFormat="1" ht="15" customHeight="1">
      <c r="A12" s="154"/>
      <c r="B12" s="181" t="s">
        <v>14</v>
      </c>
      <c r="C12" s="154"/>
      <c r="D12" s="154"/>
      <c r="E12" s="179"/>
      <c r="F12" s="177"/>
      <c r="G12" s="179"/>
      <c r="H12" s="178"/>
      <c r="I12" s="179"/>
      <c r="J12" s="178"/>
      <c r="K12" s="179"/>
      <c r="L12" s="179"/>
      <c r="M12" s="104"/>
    </row>
    <row r="13" spans="1:13" s="105" customFormat="1" ht="43.5" customHeight="1">
      <c r="A13" s="154"/>
      <c r="B13" s="180" t="s">
        <v>572</v>
      </c>
      <c r="C13" s="154" t="s">
        <v>50</v>
      </c>
      <c r="D13" s="154">
        <v>1</v>
      </c>
      <c r="E13" s="189">
        <f>E10*D13</f>
        <v>1</v>
      </c>
      <c r="F13" s="177"/>
      <c r="G13" s="179"/>
      <c r="H13" s="178"/>
      <c r="I13" s="179"/>
      <c r="J13" s="178"/>
      <c r="K13" s="179"/>
      <c r="L13" s="179">
        <f>G13+I13+K13</f>
        <v>0</v>
      </c>
      <c r="M13" s="104"/>
    </row>
    <row r="14" spans="1:12" s="108" customFormat="1" ht="71.25" customHeight="1">
      <c r="A14" s="125">
        <v>2</v>
      </c>
      <c r="B14" s="156" t="s">
        <v>573</v>
      </c>
      <c r="C14" s="164" t="s">
        <v>17</v>
      </c>
      <c r="D14" s="127"/>
      <c r="E14" s="128">
        <v>5</v>
      </c>
      <c r="F14" s="126"/>
      <c r="G14" s="128"/>
      <c r="H14" s="126"/>
      <c r="I14" s="128"/>
      <c r="J14" s="128"/>
      <c r="K14" s="125"/>
      <c r="L14" s="125"/>
    </row>
    <row r="15" spans="1:13" s="105" customFormat="1" ht="15" customHeight="1">
      <c r="A15" s="154"/>
      <c r="B15" s="181" t="s">
        <v>12</v>
      </c>
      <c r="C15" s="164" t="s">
        <v>17</v>
      </c>
      <c r="D15" s="177">
        <v>1</v>
      </c>
      <c r="E15" s="177">
        <f>E14*D15</f>
        <v>5</v>
      </c>
      <c r="F15" s="180"/>
      <c r="G15" s="270"/>
      <c r="H15" s="178"/>
      <c r="I15" s="179"/>
      <c r="J15" s="178"/>
      <c r="K15" s="179"/>
      <c r="L15" s="179">
        <f>G15+I15+K15</f>
        <v>0</v>
      </c>
      <c r="M15" s="104"/>
    </row>
    <row r="16" spans="1:13" s="105" customFormat="1" ht="15" customHeight="1">
      <c r="A16" s="154"/>
      <c r="B16" s="181" t="s">
        <v>14</v>
      </c>
      <c r="C16" s="154"/>
      <c r="D16" s="154"/>
      <c r="E16" s="179"/>
      <c r="F16" s="177"/>
      <c r="G16" s="179"/>
      <c r="H16" s="178"/>
      <c r="I16" s="179"/>
      <c r="J16" s="178"/>
      <c r="K16" s="179"/>
      <c r="L16" s="179"/>
      <c r="M16" s="104"/>
    </row>
    <row r="17" spans="1:13" s="105" customFormat="1" ht="18" customHeight="1">
      <c r="A17" s="154"/>
      <c r="B17" s="156" t="s">
        <v>187</v>
      </c>
      <c r="C17" s="154" t="s">
        <v>17</v>
      </c>
      <c r="D17" s="154">
        <v>1</v>
      </c>
      <c r="E17" s="189">
        <f>E14*D17</f>
        <v>5</v>
      </c>
      <c r="F17" s="177"/>
      <c r="G17" s="179"/>
      <c r="H17" s="178"/>
      <c r="I17" s="179"/>
      <c r="J17" s="178"/>
      <c r="K17" s="179"/>
      <c r="L17" s="179">
        <f>G17+I17+K17</f>
        <v>0</v>
      </c>
      <c r="M17" s="104"/>
    </row>
    <row r="18" spans="1:12" s="108" customFormat="1" ht="72" customHeight="1">
      <c r="A18" s="125">
        <v>3</v>
      </c>
      <c r="B18" s="156" t="s">
        <v>185</v>
      </c>
      <c r="C18" s="164" t="s">
        <v>17</v>
      </c>
      <c r="D18" s="127"/>
      <c r="E18" s="128">
        <v>9</v>
      </c>
      <c r="F18" s="126"/>
      <c r="G18" s="128"/>
      <c r="H18" s="126"/>
      <c r="I18" s="128"/>
      <c r="J18" s="128"/>
      <c r="K18" s="125"/>
      <c r="L18" s="125"/>
    </row>
    <row r="19" spans="1:13" s="105" customFormat="1" ht="15" customHeight="1">
      <c r="A19" s="154"/>
      <c r="B19" s="181" t="s">
        <v>12</v>
      </c>
      <c r="C19" s="164" t="s">
        <v>17</v>
      </c>
      <c r="D19" s="177">
        <v>1</v>
      </c>
      <c r="E19" s="177">
        <f>E18*D19</f>
        <v>9</v>
      </c>
      <c r="F19" s="180"/>
      <c r="G19" s="270"/>
      <c r="H19" s="178"/>
      <c r="I19" s="179"/>
      <c r="J19" s="178"/>
      <c r="K19" s="179"/>
      <c r="L19" s="179">
        <f>G19+I19+K19</f>
        <v>0</v>
      </c>
      <c r="M19" s="104"/>
    </row>
    <row r="20" spans="1:13" s="105" customFormat="1" ht="15" customHeight="1">
      <c r="A20" s="154"/>
      <c r="B20" s="181" t="s">
        <v>14</v>
      </c>
      <c r="C20" s="154"/>
      <c r="D20" s="154"/>
      <c r="E20" s="179"/>
      <c r="F20" s="177"/>
      <c r="G20" s="179"/>
      <c r="H20" s="178"/>
      <c r="I20" s="179"/>
      <c r="J20" s="178"/>
      <c r="K20" s="179"/>
      <c r="L20" s="179"/>
      <c r="M20" s="104"/>
    </row>
    <row r="21" spans="1:13" s="105" customFormat="1" ht="18" customHeight="1">
      <c r="A21" s="154"/>
      <c r="B21" s="156" t="s">
        <v>187</v>
      </c>
      <c r="C21" s="154" t="s">
        <v>17</v>
      </c>
      <c r="D21" s="154">
        <v>1</v>
      </c>
      <c r="E21" s="189">
        <f>E18*D21</f>
        <v>9</v>
      </c>
      <c r="F21" s="177"/>
      <c r="G21" s="179"/>
      <c r="H21" s="178"/>
      <c r="I21" s="179"/>
      <c r="J21" s="178"/>
      <c r="K21" s="179"/>
      <c r="L21" s="179">
        <f>G21+I21+K21</f>
        <v>0</v>
      </c>
      <c r="M21" s="104"/>
    </row>
    <row r="22" spans="1:12" s="108" customFormat="1" ht="71.25" customHeight="1">
      <c r="A22" s="125">
        <v>4</v>
      </c>
      <c r="B22" s="156" t="s">
        <v>186</v>
      </c>
      <c r="C22" s="164" t="s">
        <v>17</v>
      </c>
      <c r="D22" s="127"/>
      <c r="E22" s="128">
        <v>3</v>
      </c>
      <c r="F22" s="126"/>
      <c r="G22" s="128"/>
      <c r="H22" s="126"/>
      <c r="I22" s="128"/>
      <c r="J22" s="128"/>
      <c r="K22" s="125"/>
      <c r="L22" s="125"/>
    </row>
    <row r="23" spans="1:13" s="105" customFormat="1" ht="15" customHeight="1">
      <c r="A23" s="154"/>
      <c r="B23" s="181" t="s">
        <v>12</v>
      </c>
      <c r="C23" s="164" t="s">
        <v>17</v>
      </c>
      <c r="D23" s="177">
        <v>1</v>
      </c>
      <c r="E23" s="177">
        <f>E22*D23</f>
        <v>3</v>
      </c>
      <c r="F23" s="180"/>
      <c r="G23" s="270"/>
      <c r="H23" s="178"/>
      <c r="I23" s="179"/>
      <c r="J23" s="178"/>
      <c r="K23" s="179"/>
      <c r="L23" s="179">
        <f>G23+I23+K23</f>
        <v>0</v>
      </c>
      <c r="M23" s="104"/>
    </row>
    <row r="24" spans="1:13" s="105" customFormat="1" ht="15" customHeight="1">
      <c r="A24" s="154"/>
      <c r="B24" s="181" t="s">
        <v>14</v>
      </c>
      <c r="C24" s="154"/>
      <c r="D24" s="154"/>
      <c r="E24" s="179"/>
      <c r="F24" s="177"/>
      <c r="G24" s="179"/>
      <c r="H24" s="178"/>
      <c r="I24" s="179"/>
      <c r="J24" s="178"/>
      <c r="K24" s="179"/>
      <c r="L24" s="179"/>
      <c r="M24" s="104"/>
    </row>
    <row r="25" spans="1:13" s="105" customFormat="1" ht="18" customHeight="1">
      <c r="A25" s="154"/>
      <c r="B25" s="156" t="s">
        <v>187</v>
      </c>
      <c r="C25" s="154" t="s">
        <v>17</v>
      </c>
      <c r="D25" s="154">
        <v>1</v>
      </c>
      <c r="E25" s="189">
        <f>E22*D25</f>
        <v>3</v>
      </c>
      <c r="F25" s="177"/>
      <c r="G25" s="179"/>
      <c r="H25" s="178"/>
      <c r="I25" s="179"/>
      <c r="J25" s="178"/>
      <c r="K25" s="179"/>
      <c r="L25" s="179">
        <f>G25+I25+K25</f>
        <v>0</v>
      </c>
      <c r="M25" s="104"/>
    </row>
    <row r="26" spans="1:13" s="102" customFormat="1" ht="30" customHeight="1">
      <c r="A26" s="154">
        <v>5</v>
      </c>
      <c r="B26" s="267" t="s">
        <v>178</v>
      </c>
      <c r="C26" s="259" t="s">
        <v>48</v>
      </c>
      <c r="D26" s="268"/>
      <c r="E26" s="268">
        <v>1</v>
      </c>
      <c r="F26" s="271"/>
      <c r="G26" s="265"/>
      <c r="H26" s="272"/>
      <c r="I26" s="273"/>
      <c r="J26" s="271"/>
      <c r="K26" s="265"/>
      <c r="L26" s="265"/>
      <c r="M26" s="101"/>
    </row>
    <row r="27" spans="1:13" s="12" customFormat="1" ht="15" customHeight="1">
      <c r="A27" s="154"/>
      <c r="B27" s="262" t="s">
        <v>12</v>
      </c>
      <c r="C27" s="259" t="s">
        <v>48</v>
      </c>
      <c r="D27" s="260">
        <v>1</v>
      </c>
      <c r="E27" s="179">
        <f>E26*D27</f>
        <v>1</v>
      </c>
      <c r="F27" s="264"/>
      <c r="G27" s="263"/>
      <c r="H27" s="264"/>
      <c r="I27" s="263"/>
      <c r="J27" s="264"/>
      <c r="K27" s="263"/>
      <c r="L27" s="263">
        <f>G27+I27+K27</f>
        <v>0</v>
      </c>
      <c r="M27" s="11"/>
    </row>
    <row r="28" spans="1:13" s="12" customFormat="1" ht="13.5" customHeight="1">
      <c r="A28" s="154"/>
      <c r="B28" s="262" t="s">
        <v>14</v>
      </c>
      <c r="C28" s="274"/>
      <c r="D28" s="274"/>
      <c r="E28" s="189"/>
      <c r="F28" s="264"/>
      <c r="G28" s="263"/>
      <c r="H28" s="268"/>
      <c r="I28" s="263"/>
      <c r="J28" s="264"/>
      <c r="K28" s="263"/>
      <c r="L28" s="263"/>
      <c r="M28" s="11"/>
    </row>
    <row r="29" spans="1:13" s="12" customFormat="1" ht="15" customHeight="1">
      <c r="A29" s="154"/>
      <c r="B29" s="181" t="s">
        <v>449</v>
      </c>
      <c r="C29" s="259" t="s">
        <v>48</v>
      </c>
      <c r="D29" s="274">
        <v>1</v>
      </c>
      <c r="E29" s="243">
        <f>E26*D29</f>
        <v>1</v>
      </c>
      <c r="F29" s="268"/>
      <c r="G29" s="263"/>
      <c r="H29" s="268"/>
      <c r="I29" s="263"/>
      <c r="J29" s="264"/>
      <c r="K29" s="263"/>
      <c r="L29" s="263">
        <f>G29+I29+K29</f>
        <v>0</v>
      </c>
      <c r="M29" s="103"/>
    </row>
    <row r="30" spans="1:13" s="42" customFormat="1" ht="32.25" customHeight="1">
      <c r="A30" s="154">
        <v>6</v>
      </c>
      <c r="B30" s="180" t="s">
        <v>179</v>
      </c>
      <c r="C30" s="259" t="s">
        <v>48</v>
      </c>
      <c r="D30" s="240"/>
      <c r="E30" s="189">
        <v>1</v>
      </c>
      <c r="F30" s="275"/>
      <c r="G30" s="275"/>
      <c r="H30" s="275"/>
      <c r="I30" s="178"/>
      <c r="J30" s="179"/>
      <c r="K30" s="178"/>
      <c r="L30" s="179"/>
      <c r="M30" s="41"/>
    </row>
    <row r="31" spans="1:13" s="12" customFormat="1" ht="14.25" customHeight="1">
      <c r="A31" s="154"/>
      <c r="B31" s="262" t="s">
        <v>51</v>
      </c>
      <c r="C31" s="274" t="s">
        <v>13</v>
      </c>
      <c r="D31" s="260">
        <v>13.3</v>
      </c>
      <c r="E31" s="179">
        <f>E30*D31</f>
        <v>13.3</v>
      </c>
      <c r="F31" s="267"/>
      <c r="G31" s="236"/>
      <c r="H31" s="264"/>
      <c r="I31" s="263"/>
      <c r="J31" s="264"/>
      <c r="K31" s="263"/>
      <c r="L31" s="263">
        <f>G31+I31+K31</f>
        <v>0</v>
      </c>
      <c r="M31" s="11"/>
    </row>
    <row r="32" spans="1:13" s="12" customFormat="1" ht="14.25" customHeight="1">
      <c r="A32" s="154"/>
      <c r="B32" s="262" t="s">
        <v>37</v>
      </c>
      <c r="C32" s="45" t="s">
        <v>0</v>
      </c>
      <c r="D32" s="274">
        <v>0.39</v>
      </c>
      <c r="E32" s="179">
        <f>E30*D32</f>
        <v>0.39</v>
      </c>
      <c r="F32" s="268"/>
      <c r="G32" s="263"/>
      <c r="H32" s="268"/>
      <c r="I32" s="263"/>
      <c r="J32" s="178"/>
      <c r="K32" s="263"/>
      <c r="L32" s="263">
        <f>G32+I32+K32</f>
        <v>0</v>
      </c>
      <c r="M32" s="11"/>
    </row>
    <row r="33" spans="1:13" s="12" customFormat="1" ht="14.25" customHeight="1">
      <c r="A33" s="154"/>
      <c r="B33" s="262" t="s">
        <v>14</v>
      </c>
      <c r="C33" s="274"/>
      <c r="D33" s="274"/>
      <c r="E33" s="179"/>
      <c r="F33" s="268"/>
      <c r="G33" s="263"/>
      <c r="H33" s="264"/>
      <c r="I33" s="263"/>
      <c r="J33" s="264"/>
      <c r="K33" s="263"/>
      <c r="L33" s="263"/>
      <c r="M33" s="11"/>
    </row>
    <row r="34" spans="1:13" s="12" customFormat="1" ht="14.25" customHeight="1">
      <c r="A34" s="154"/>
      <c r="B34" s="262" t="s">
        <v>180</v>
      </c>
      <c r="C34" s="259" t="s">
        <v>48</v>
      </c>
      <c r="D34" s="274">
        <v>1</v>
      </c>
      <c r="E34" s="179">
        <f>E30*D34</f>
        <v>1</v>
      </c>
      <c r="F34" s="268"/>
      <c r="G34" s="263"/>
      <c r="H34" s="264"/>
      <c r="I34" s="263"/>
      <c r="J34" s="264"/>
      <c r="K34" s="263"/>
      <c r="L34" s="263">
        <f>G34+I34+K34</f>
        <v>0</v>
      </c>
      <c r="M34" s="11"/>
    </row>
    <row r="35" spans="1:13" s="12" customFormat="1" ht="14.25" customHeight="1">
      <c r="A35" s="154"/>
      <c r="B35" s="262" t="s">
        <v>15</v>
      </c>
      <c r="C35" s="45" t="s">
        <v>0</v>
      </c>
      <c r="D35" s="274">
        <v>1.58</v>
      </c>
      <c r="E35" s="179">
        <f>E30*D35</f>
        <v>1.58</v>
      </c>
      <c r="F35" s="268"/>
      <c r="G35" s="263"/>
      <c r="H35" s="264"/>
      <c r="I35" s="263"/>
      <c r="J35" s="264"/>
      <c r="K35" s="263"/>
      <c r="L35" s="263">
        <f>G35+I35+K35</f>
        <v>0</v>
      </c>
      <c r="M35" s="11"/>
    </row>
    <row r="36" spans="1:13" s="19" customFormat="1" ht="18.75" customHeight="1">
      <c r="A36" s="154">
        <v>7</v>
      </c>
      <c r="B36" s="313" t="s">
        <v>504</v>
      </c>
      <c r="C36" s="154" t="s">
        <v>17</v>
      </c>
      <c r="D36" s="235"/>
      <c r="E36" s="177">
        <v>2</v>
      </c>
      <c r="F36" s="180"/>
      <c r="G36" s="236"/>
      <c r="H36" s="178"/>
      <c r="I36" s="179"/>
      <c r="J36" s="178"/>
      <c r="K36" s="179"/>
      <c r="L36" s="179"/>
      <c r="M36" s="18"/>
    </row>
    <row r="37" spans="1:13" s="19" customFormat="1" ht="15" customHeight="1">
      <c r="A37" s="154"/>
      <c r="B37" s="181" t="s">
        <v>12</v>
      </c>
      <c r="C37" s="154" t="s">
        <v>13</v>
      </c>
      <c r="D37" s="235">
        <v>1.51</v>
      </c>
      <c r="E37" s="179">
        <f>E36*D37</f>
        <v>3.02</v>
      </c>
      <c r="F37" s="180"/>
      <c r="G37" s="236"/>
      <c r="H37" s="178"/>
      <c r="I37" s="179"/>
      <c r="J37" s="178"/>
      <c r="K37" s="179"/>
      <c r="L37" s="179">
        <f>G37+I37+K37</f>
        <v>0</v>
      </c>
      <c r="M37" s="18"/>
    </row>
    <row r="38" spans="1:13" s="19" customFormat="1" ht="14.25" customHeight="1">
      <c r="A38" s="154"/>
      <c r="B38" s="181" t="s">
        <v>37</v>
      </c>
      <c r="C38" s="154" t="s">
        <v>0</v>
      </c>
      <c r="D38" s="45">
        <v>0.13</v>
      </c>
      <c r="E38" s="179">
        <f>E36*D38</f>
        <v>0.26</v>
      </c>
      <c r="F38" s="177"/>
      <c r="G38" s="179"/>
      <c r="H38" s="178"/>
      <c r="I38" s="179"/>
      <c r="J38" s="178"/>
      <c r="K38" s="179"/>
      <c r="L38" s="179">
        <f>G38+I38+K38</f>
        <v>0</v>
      </c>
      <c r="M38" s="18"/>
    </row>
    <row r="39" spans="1:13" s="19" customFormat="1" ht="14.25" customHeight="1">
      <c r="A39" s="154"/>
      <c r="B39" s="181" t="s">
        <v>14</v>
      </c>
      <c r="C39" s="154"/>
      <c r="D39" s="45"/>
      <c r="E39" s="235"/>
      <c r="F39" s="177"/>
      <c r="G39" s="179"/>
      <c r="H39" s="178"/>
      <c r="I39" s="179"/>
      <c r="J39" s="178"/>
      <c r="K39" s="179"/>
      <c r="L39" s="179"/>
      <c r="M39" s="18"/>
    </row>
    <row r="40" spans="1:13" s="19" customFormat="1" ht="14.25" customHeight="1">
      <c r="A40" s="154"/>
      <c r="B40" s="313" t="s">
        <v>504</v>
      </c>
      <c r="C40" s="154" t="s">
        <v>17</v>
      </c>
      <c r="D40" s="45">
        <v>1</v>
      </c>
      <c r="E40" s="235">
        <f>E36*D40</f>
        <v>2</v>
      </c>
      <c r="F40" s="177"/>
      <c r="G40" s="179"/>
      <c r="H40" s="178"/>
      <c r="I40" s="179"/>
      <c r="J40" s="178"/>
      <c r="K40" s="179"/>
      <c r="L40" s="179">
        <f>G40+I40+K40</f>
        <v>0</v>
      </c>
      <c r="M40" s="18"/>
    </row>
    <row r="41" spans="1:13" s="19" customFormat="1" ht="14.25" customHeight="1">
      <c r="A41" s="154"/>
      <c r="B41" s="181" t="s">
        <v>30</v>
      </c>
      <c r="C41" s="154" t="s">
        <v>17</v>
      </c>
      <c r="D41" s="45">
        <v>2</v>
      </c>
      <c r="E41" s="235">
        <f>E36*D41</f>
        <v>4</v>
      </c>
      <c r="F41" s="177"/>
      <c r="G41" s="179"/>
      <c r="H41" s="178"/>
      <c r="I41" s="179"/>
      <c r="J41" s="178"/>
      <c r="K41" s="179"/>
      <c r="L41" s="179">
        <f>G41+I41+K41</f>
        <v>0</v>
      </c>
      <c r="M41" s="18"/>
    </row>
    <row r="42" spans="1:13" s="19" customFormat="1" ht="14.25" customHeight="1">
      <c r="A42" s="154"/>
      <c r="B42" s="181" t="s">
        <v>45</v>
      </c>
      <c r="C42" s="154" t="s">
        <v>16</v>
      </c>
      <c r="D42" s="45">
        <v>1.1</v>
      </c>
      <c r="E42" s="235">
        <f>E36*D42</f>
        <v>2.2</v>
      </c>
      <c r="F42" s="177"/>
      <c r="G42" s="179"/>
      <c r="H42" s="178"/>
      <c r="I42" s="179"/>
      <c r="J42" s="178"/>
      <c r="K42" s="179"/>
      <c r="L42" s="179">
        <f>G42+I42+K42</f>
        <v>0</v>
      </c>
      <c r="M42" s="18"/>
    </row>
    <row r="43" spans="1:13" s="19" customFormat="1" ht="15" customHeight="1">
      <c r="A43" s="154"/>
      <c r="B43" s="181" t="s">
        <v>15</v>
      </c>
      <c r="C43" s="154" t="s">
        <v>0</v>
      </c>
      <c r="D43" s="45">
        <v>0.07</v>
      </c>
      <c r="E43" s="235">
        <f>E36*D43</f>
        <v>0.14</v>
      </c>
      <c r="F43" s="177"/>
      <c r="G43" s="179"/>
      <c r="H43" s="178"/>
      <c r="I43" s="179"/>
      <c r="J43" s="178"/>
      <c r="K43" s="179"/>
      <c r="L43" s="179">
        <f>G43+I43+K43</f>
        <v>0</v>
      </c>
      <c r="M43" s="18"/>
    </row>
    <row r="44" spans="1:12" s="12" customFormat="1" ht="16.5" customHeight="1">
      <c r="A44" s="259">
        <v>8</v>
      </c>
      <c r="B44" s="267" t="s">
        <v>59</v>
      </c>
      <c r="C44" s="259" t="s">
        <v>58</v>
      </c>
      <c r="D44" s="260"/>
      <c r="E44" s="268">
        <v>80</v>
      </c>
      <c r="F44" s="267"/>
      <c r="G44" s="236"/>
      <c r="H44" s="264"/>
      <c r="I44" s="263"/>
      <c r="J44" s="264"/>
      <c r="K44" s="263"/>
      <c r="L44" s="263"/>
    </row>
    <row r="45" spans="1:12" s="12" customFormat="1" ht="15" customHeight="1">
      <c r="A45" s="259"/>
      <c r="B45" s="262" t="s">
        <v>12</v>
      </c>
      <c r="C45" s="259" t="s">
        <v>13</v>
      </c>
      <c r="D45" s="271">
        <v>1.43</v>
      </c>
      <c r="E45" s="260">
        <f>E44*D45</f>
        <v>114.39999999999999</v>
      </c>
      <c r="F45" s="267"/>
      <c r="G45" s="236"/>
      <c r="H45" s="276"/>
      <c r="I45" s="263"/>
      <c r="J45" s="264"/>
      <c r="K45" s="263"/>
      <c r="L45" s="263">
        <f>G45+I45+K45</f>
        <v>0</v>
      </c>
    </row>
    <row r="46" spans="1:12" s="12" customFormat="1" ht="14.25" customHeight="1">
      <c r="A46" s="259"/>
      <c r="B46" s="262" t="s">
        <v>35</v>
      </c>
      <c r="C46" s="259" t="s">
        <v>0</v>
      </c>
      <c r="D46" s="274">
        <v>0.026</v>
      </c>
      <c r="E46" s="260">
        <f>E44*D46</f>
        <v>2.08</v>
      </c>
      <c r="F46" s="268"/>
      <c r="G46" s="263"/>
      <c r="H46" s="264"/>
      <c r="I46" s="263"/>
      <c r="J46" s="264"/>
      <c r="K46" s="263"/>
      <c r="L46" s="263">
        <f>G46+I46+K46</f>
        <v>0</v>
      </c>
    </row>
    <row r="47" spans="1:12" s="12" customFormat="1" ht="14.25" customHeight="1">
      <c r="A47" s="259"/>
      <c r="B47" s="262" t="s">
        <v>14</v>
      </c>
      <c r="C47" s="259"/>
      <c r="D47" s="274"/>
      <c r="E47" s="260"/>
      <c r="F47" s="268"/>
      <c r="G47" s="263"/>
      <c r="H47" s="264"/>
      <c r="I47" s="263"/>
      <c r="J47" s="264"/>
      <c r="K47" s="263"/>
      <c r="L47" s="263"/>
    </row>
    <row r="48" spans="1:12" s="12" customFormat="1" ht="14.25" customHeight="1">
      <c r="A48" s="259"/>
      <c r="B48" s="262" t="s">
        <v>39</v>
      </c>
      <c r="C48" s="259" t="s">
        <v>58</v>
      </c>
      <c r="D48" s="277">
        <v>0.929</v>
      </c>
      <c r="E48" s="260">
        <f>E44*D48</f>
        <v>74.32000000000001</v>
      </c>
      <c r="F48" s="268"/>
      <c r="G48" s="263"/>
      <c r="H48" s="264"/>
      <c r="I48" s="263"/>
      <c r="J48" s="264"/>
      <c r="K48" s="263"/>
      <c r="L48" s="263">
        <f>G48+I48+K48</f>
        <v>0</v>
      </c>
    </row>
    <row r="49" spans="1:12" s="12" customFormat="1" ht="13.5" customHeight="1">
      <c r="A49" s="259"/>
      <c r="B49" s="262" t="s">
        <v>15</v>
      </c>
      <c r="C49" s="259" t="s">
        <v>0</v>
      </c>
      <c r="D49" s="274">
        <v>0.06</v>
      </c>
      <c r="E49" s="260">
        <f>E44*D49</f>
        <v>4.8</v>
      </c>
      <c r="F49" s="264"/>
      <c r="G49" s="263"/>
      <c r="H49" s="264"/>
      <c r="I49" s="263"/>
      <c r="J49" s="264"/>
      <c r="K49" s="263"/>
      <c r="L49" s="263">
        <f>G49+I49+K49</f>
        <v>0</v>
      </c>
    </row>
    <row r="50" spans="1:13" s="19" customFormat="1" ht="19.5" customHeight="1">
      <c r="A50" s="154">
        <v>9</v>
      </c>
      <c r="B50" s="180" t="s">
        <v>181</v>
      </c>
      <c r="C50" s="154" t="s">
        <v>58</v>
      </c>
      <c r="D50" s="177"/>
      <c r="E50" s="177">
        <v>60</v>
      </c>
      <c r="F50" s="180"/>
      <c r="G50" s="179"/>
      <c r="H50" s="178"/>
      <c r="I50" s="179"/>
      <c r="J50" s="178"/>
      <c r="K50" s="179"/>
      <c r="L50" s="179"/>
      <c r="M50" s="18"/>
    </row>
    <row r="51" spans="1:13" s="19" customFormat="1" ht="15" customHeight="1">
      <c r="A51" s="154"/>
      <c r="B51" s="181" t="s">
        <v>12</v>
      </c>
      <c r="C51" s="154" t="s">
        <v>13</v>
      </c>
      <c r="D51" s="177">
        <v>1.17</v>
      </c>
      <c r="E51" s="179">
        <f>E50*D51</f>
        <v>70.19999999999999</v>
      </c>
      <c r="F51" s="180"/>
      <c r="G51" s="179"/>
      <c r="H51" s="178"/>
      <c r="I51" s="179"/>
      <c r="J51" s="178"/>
      <c r="K51" s="179"/>
      <c r="L51" s="179">
        <f>G51+I51+K51</f>
        <v>0</v>
      </c>
      <c r="M51" s="18"/>
    </row>
    <row r="52" spans="1:13" s="19" customFormat="1" ht="15" customHeight="1">
      <c r="A52" s="154"/>
      <c r="B52" s="181" t="s">
        <v>37</v>
      </c>
      <c r="C52" s="154" t="s">
        <v>0</v>
      </c>
      <c r="D52" s="154">
        <v>0.019</v>
      </c>
      <c r="E52" s="179">
        <f>E50*D52</f>
        <v>1.14</v>
      </c>
      <c r="F52" s="177"/>
      <c r="G52" s="179"/>
      <c r="H52" s="178"/>
      <c r="I52" s="179"/>
      <c r="J52" s="178"/>
      <c r="K52" s="179"/>
      <c r="L52" s="179">
        <f>G52+I52+K52</f>
        <v>0</v>
      </c>
      <c r="M52" s="18"/>
    </row>
    <row r="53" spans="1:13" s="19" customFormat="1" ht="15" customHeight="1">
      <c r="A53" s="154"/>
      <c r="B53" s="181" t="s">
        <v>14</v>
      </c>
      <c r="C53" s="154"/>
      <c r="D53" s="154"/>
      <c r="E53" s="179"/>
      <c r="F53" s="177"/>
      <c r="G53" s="179"/>
      <c r="H53" s="178"/>
      <c r="I53" s="179"/>
      <c r="J53" s="178"/>
      <c r="K53" s="179"/>
      <c r="L53" s="179"/>
      <c r="M53" s="18"/>
    </row>
    <row r="54" spans="1:13" s="19" customFormat="1" ht="17.25" customHeight="1">
      <c r="A54" s="154"/>
      <c r="B54" s="180" t="s">
        <v>181</v>
      </c>
      <c r="C54" s="154" t="s">
        <v>58</v>
      </c>
      <c r="D54" s="154">
        <v>0.938</v>
      </c>
      <c r="E54" s="179">
        <f>E50*D54</f>
        <v>56.279999999999994</v>
      </c>
      <c r="F54" s="177"/>
      <c r="G54" s="179"/>
      <c r="H54" s="178"/>
      <c r="I54" s="179"/>
      <c r="J54" s="178"/>
      <c r="K54" s="179"/>
      <c r="L54" s="179">
        <f>G54+I54+K54</f>
        <v>0</v>
      </c>
      <c r="M54" s="18"/>
    </row>
    <row r="55" spans="1:13" s="19" customFormat="1" ht="15" customHeight="1">
      <c r="A55" s="154"/>
      <c r="B55" s="181" t="s">
        <v>15</v>
      </c>
      <c r="C55" s="154" t="s">
        <v>0</v>
      </c>
      <c r="D55" s="154">
        <v>0.0393</v>
      </c>
      <c r="E55" s="179">
        <f>E50*D55</f>
        <v>2.358</v>
      </c>
      <c r="F55" s="178"/>
      <c r="G55" s="179"/>
      <c r="H55" s="178"/>
      <c r="I55" s="179"/>
      <c r="J55" s="178"/>
      <c r="K55" s="179"/>
      <c r="L55" s="179">
        <f>G55+I55+K55</f>
        <v>0</v>
      </c>
      <c r="M55" s="18"/>
    </row>
    <row r="56" spans="1:13" s="19" customFormat="1" ht="20.25" customHeight="1">
      <c r="A56" s="154">
        <v>10</v>
      </c>
      <c r="B56" s="180" t="s">
        <v>182</v>
      </c>
      <c r="C56" s="154" t="s">
        <v>58</v>
      </c>
      <c r="D56" s="177"/>
      <c r="E56" s="177">
        <v>40</v>
      </c>
      <c r="F56" s="180"/>
      <c r="G56" s="270"/>
      <c r="H56" s="178"/>
      <c r="I56" s="179"/>
      <c r="J56" s="178"/>
      <c r="K56" s="179"/>
      <c r="L56" s="179"/>
      <c r="M56" s="18"/>
    </row>
    <row r="57" spans="1:13" s="19" customFormat="1" ht="14.25" customHeight="1">
      <c r="A57" s="154"/>
      <c r="B57" s="181" t="s">
        <v>36</v>
      </c>
      <c r="C57" s="154" t="s">
        <v>13</v>
      </c>
      <c r="D57" s="177">
        <v>1.56</v>
      </c>
      <c r="E57" s="179">
        <f>E56*D57</f>
        <v>62.400000000000006</v>
      </c>
      <c r="F57" s="180"/>
      <c r="G57" s="270"/>
      <c r="H57" s="178"/>
      <c r="I57" s="179"/>
      <c r="J57" s="178"/>
      <c r="K57" s="179"/>
      <c r="L57" s="179">
        <f>G57+I57+K57</f>
        <v>0</v>
      </c>
      <c r="M57" s="18"/>
    </row>
    <row r="58" spans="1:13" s="19" customFormat="1" ht="14.25" customHeight="1">
      <c r="A58" s="154"/>
      <c r="B58" s="181" t="s">
        <v>35</v>
      </c>
      <c r="C58" s="154" t="s">
        <v>0</v>
      </c>
      <c r="D58" s="154">
        <v>0.02</v>
      </c>
      <c r="E58" s="179">
        <f>E56*D58</f>
        <v>0.8</v>
      </c>
      <c r="F58" s="177"/>
      <c r="G58" s="179"/>
      <c r="H58" s="178"/>
      <c r="I58" s="179"/>
      <c r="J58" s="178"/>
      <c r="K58" s="179"/>
      <c r="L58" s="179">
        <f>G58+I58+K58</f>
        <v>0</v>
      </c>
      <c r="M58" s="18"/>
    </row>
    <row r="59" spans="1:13" s="19" customFormat="1" ht="14.25" customHeight="1">
      <c r="A59" s="154"/>
      <c r="B59" s="181" t="s">
        <v>14</v>
      </c>
      <c r="C59" s="154"/>
      <c r="D59" s="154"/>
      <c r="E59" s="179"/>
      <c r="F59" s="177"/>
      <c r="G59" s="179"/>
      <c r="H59" s="178"/>
      <c r="I59" s="179"/>
      <c r="J59" s="178"/>
      <c r="K59" s="179"/>
      <c r="L59" s="179"/>
      <c r="M59" s="18"/>
    </row>
    <row r="60" spans="1:13" s="19" customFormat="1" ht="16.5" customHeight="1">
      <c r="A60" s="154"/>
      <c r="B60" s="180" t="s">
        <v>182</v>
      </c>
      <c r="C60" s="154" t="s">
        <v>58</v>
      </c>
      <c r="D60" s="154">
        <v>0.937</v>
      </c>
      <c r="E60" s="179">
        <f>E56*D60</f>
        <v>37.480000000000004</v>
      </c>
      <c r="F60" s="177"/>
      <c r="G60" s="179"/>
      <c r="H60" s="178"/>
      <c r="I60" s="179"/>
      <c r="J60" s="178"/>
      <c r="K60" s="179"/>
      <c r="L60" s="179">
        <f aca="true" t="shared" si="0" ref="L60:L67">G60+I60+K60</f>
        <v>0</v>
      </c>
      <c r="M60" s="18"/>
    </row>
    <row r="61" spans="1:13" s="19" customFormat="1" ht="15" customHeight="1">
      <c r="A61" s="154"/>
      <c r="B61" s="181" t="s">
        <v>15</v>
      </c>
      <c r="C61" s="154" t="s">
        <v>0</v>
      </c>
      <c r="D61" s="154">
        <v>0.0708</v>
      </c>
      <c r="E61" s="179">
        <f>E56*D61</f>
        <v>2.832</v>
      </c>
      <c r="F61" s="178"/>
      <c r="G61" s="179"/>
      <c r="H61" s="178"/>
      <c r="I61" s="179"/>
      <c r="J61" s="178"/>
      <c r="K61" s="179"/>
      <c r="L61" s="179">
        <f t="shared" si="0"/>
        <v>0</v>
      </c>
      <c r="M61" s="18"/>
    </row>
    <row r="62" spans="1:13" s="19" customFormat="1" ht="16.5" customHeight="1">
      <c r="A62" s="154">
        <v>11</v>
      </c>
      <c r="B62" s="180" t="s">
        <v>183</v>
      </c>
      <c r="C62" s="154" t="s">
        <v>58</v>
      </c>
      <c r="D62" s="177"/>
      <c r="E62" s="177">
        <v>15</v>
      </c>
      <c r="F62" s="178"/>
      <c r="G62" s="179"/>
      <c r="H62" s="180"/>
      <c r="I62" s="270"/>
      <c r="J62" s="178"/>
      <c r="K62" s="179"/>
      <c r="L62" s="179"/>
      <c r="M62" s="18"/>
    </row>
    <row r="63" spans="1:13" s="19" customFormat="1" ht="14.25" customHeight="1">
      <c r="A63" s="154"/>
      <c r="B63" s="181" t="s">
        <v>36</v>
      </c>
      <c r="C63" s="154" t="s">
        <v>13</v>
      </c>
      <c r="D63" s="235">
        <v>1.35</v>
      </c>
      <c r="E63" s="235">
        <f>E62*D63</f>
        <v>20.25</v>
      </c>
      <c r="F63" s="178"/>
      <c r="G63" s="179"/>
      <c r="H63" s="178"/>
      <c r="I63" s="179"/>
      <c r="J63" s="178"/>
      <c r="K63" s="179"/>
      <c r="L63" s="179">
        <f>G63+I63+K63</f>
        <v>0</v>
      </c>
      <c r="M63" s="18"/>
    </row>
    <row r="64" spans="1:13" s="19" customFormat="1" ht="14.25" customHeight="1">
      <c r="A64" s="154"/>
      <c r="B64" s="181" t="s">
        <v>35</v>
      </c>
      <c r="C64" s="154" t="s">
        <v>0</v>
      </c>
      <c r="D64" s="45">
        <v>0.03</v>
      </c>
      <c r="E64" s="235">
        <f>E62*D64</f>
        <v>0.44999999999999996</v>
      </c>
      <c r="F64" s="178"/>
      <c r="G64" s="179"/>
      <c r="H64" s="178"/>
      <c r="I64" s="179"/>
      <c r="J64" s="178"/>
      <c r="K64" s="179"/>
      <c r="L64" s="179">
        <f>G64+I64+K64</f>
        <v>0</v>
      </c>
      <c r="M64" s="18"/>
    </row>
    <row r="65" spans="1:13" s="19" customFormat="1" ht="14.25" customHeight="1">
      <c r="A65" s="154"/>
      <c r="B65" s="181" t="s">
        <v>14</v>
      </c>
      <c r="C65" s="154"/>
      <c r="D65" s="45"/>
      <c r="E65" s="235"/>
      <c r="F65" s="178"/>
      <c r="G65" s="179"/>
      <c r="H65" s="177"/>
      <c r="I65" s="179"/>
      <c r="J65" s="178"/>
      <c r="K65" s="179"/>
      <c r="L65" s="179"/>
      <c r="M65" s="18"/>
    </row>
    <row r="66" spans="1:13" s="19" customFormat="1" ht="16.5" customHeight="1">
      <c r="A66" s="154"/>
      <c r="B66" s="180" t="s">
        <v>183</v>
      </c>
      <c r="C66" s="154" t="s">
        <v>58</v>
      </c>
      <c r="D66" s="154">
        <v>0.946</v>
      </c>
      <c r="E66" s="177">
        <f>E62*D66</f>
        <v>14.19</v>
      </c>
      <c r="F66" s="177"/>
      <c r="G66" s="179"/>
      <c r="H66" s="243"/>
      <c r="I66" s="179"/>
      <c r="J66" s="178"/>
      <c r="K66" s="179"/>
      <c r="L66" s="179">
        <f t="shared" si="0"/>
        <v>0</v>
      </c>
      <c r="M66" s="18"/>
    </row>
    <row r="67" spans="1:13" s="19" customFormat="1" ht="14.25" customHeight="1">
      <c r="A67" s="154"/>
      <c r="B67" s="181" t="s">
        <v>15</v>
      </c>
      <c r="C67" s="154" t="s">
        <v>0</v>
      </c>
      <c r="D67" s="45">
        <v>0.07</v>
      </c>
      <c r="E67" s="235">
        <f>E62*D67</f>
        <v>1.05</v>
      </c>
      <c r="F67" s="178"/>
      <c r="G67" s="179"/>
      <c r="H67" s="177"/>
      <c r="I67" s="179"/>
      <c r="J67" s="178"/>
      <c r="K67" s="179"/>
      <c r="L67" s="179">
        <f t="shared" si="0"/>
        <v>0</v>
      </c>
      <c r="M67" s="18"/>
    </row>
    <row r="68" spans="1:13" s="19" customFormat="1" ht="15.75" customHeight="1">
      <c r="A68" s="154">
        <v>12</v>
      </c>
      <c r="B68" s="180" t="s">
        <v>184</v>
      </c>
      <c r="C68" s="154" t="s">
        <v>58</v>
      </c>
      <c r="D68" s="235"/>
      <c r="E68" s="177">
        <v>10</v>
      </c>
      <c r="F68" s="180"/>
      <c r="G68" s="270"/>
      <c r="H68" s="178"/>
      <c r="I68" s="179"/>
      <c r="J68" s="178"/>
      <c r="K68" s="179"/>
      <c r="L68" s="179"/>
      <c r="M68" s="18"/>
    </row>
    <row r="69" spans="1:13" s="19" customFormat="1" ht="14.25" customHeight="1">
      <c r="A69" s="154"/>
      <c r="B69" s="181" t="s">
        <v>36</v>
      </c>
      <c r="C69" s="154" t="s">
        <v>13</v>
      </c>
      <c r="D69" s="235">
        <v>1.35</v>
      </c>
      <c r="E69" s="235">
        <f>E68*D69</f>
        <v>13.5</v>
      </c>
      <c r="F69" s="178"/>
      <c r="G69" s="179"/>
      <c r="H69" s="178"/>
      <c r="I69" s="179"/>
      <c r="J69" s="178"/>
      <c r="K69" s="179"/>
      <c r="L69" s="179">
        <f>G69+I69+K69</f>
        <v>0</v>
      </c>
      <c r="M69" s="18"/>
    </row>
    <row r="70" spans="1:13" s="19" customFormat="1" ht="14.25" customHeight="1">
      <c r="A70" s="154"/>
      <c r="B70" s="181" t="s">
        <v>35</v>
      </c>
      <c r="C70" s="154" t="s">
        <v>0</v>
      </c>
      <c r="D70" s="45">
        <v>0.03</v>
      </c>
      <c r="E70" s="235">
        <f>E68*D70</f>
        <v>0.3</v>
      </c>
      <c r="F70" s="178"/>
      <c r="G70" s="179"/>
      <c r="H70" s="177"/>
      <c r="I70" s="179"/>
      <c r="J70" s="178"/>
      <c r="K70" s="179"/>
      <c r="L70" s="179">
        <f>G70+I70+K70</f>
        <v>0</v>
      </c>
      <c r="M70" s="18"/>
    </row>
    <row r="71" spans="1:13" s="19" customFormat="1" ht="14.25" customHeight="1">
      <c r="A71" s="154"/>
      <c r="B71" s="181" t="s">
        <v>14</v>
      </c>
      <c r="C71" s="154"/>
      <c r="D71" s="45"/>
      <c r="E71" s="235"/>
      <c r="F71" s="177"/>
      <c r="G71" s="179"/>
      <c r="H71" s="178"/>
      <c r="I71" s="179"/>
      <c r="J71" s="178"/>
      <c r="K71" s="179"/>
      <c r="L71" s="179"/>
      <c r="M71" s="18"/>
    </row>
    <row r="72" spans="1:13" s="19" customFormat="1" ht="14.25" customHeight="1">
      <c r="A72" s="154"/>
      <c r="B72" s="180" t="s">
        <v>184</v>
      </c>
      <c r="C72" s="154" t="s">
        <v>58</v>
      </c>
      <c r="D72" s="45">
        <v>0.946</v>
      </c>
      <c r="E72" s="235">
        <f>E68*D72</f>
        <v>9.459999999999999</v>
      </c>
      <c r="F72" s="243"/>
      <c r="G72" s="179"/>
      <c r="H72" s="178"/>
      <c r="I72" s="179"/>
      <c r="J72" s="178"/>
      <c r="K72" s="179"/>
      <c r="L72" s="179">
        <f>G72+I72+K72</f>
        <v>0</v>
      </c>
      <c r="M72" s="18"/>
    </row>
    <row r="73" spans="1:13" s="19" customFormat="1" ht="14.25" customHeight="1">
      <c r="A73" s="154"/>
      <c r="B73" s="181" t="s">
        <v>15</v>
      </c>
      <c r="C73" s="154" t="s">
        <v>0</v>
      </c>
      <c r="D73" s="45">
        <v>0.0652</v>
      </c>
      <c r="E73" s="235">
        <f>E68*D73</f>
        <v>0.6519999999999999</v>
      </c>
      <c r="F73" s="178"/>
      <c r="G73" s="179"/>
      <c r="H73" s="178"/>
      <c r="I73" s="179"/>
      <c r="J73" s="178"/>
      <c r="K73" s="179"/>
      <c r="L73" s="179">
        <f>G73+I73+K73</f>
        <v>0</v>
      </c>
      <c r="M73" s="18"/>
    </row>
    <row r="74" spans="1:13" s="71" customFormat="1" ht="28.5" customHeight="1">
      <c r="A74" s="177">
        <v>13</v>
      </c>
      <c r="B74" s="251" t="s">
        <v>244</v>
      </c>
      <c r="C74" s="177"/>
      <c r="D74" s="235"/>
      <c r="E74" s="235"/>
      <c r="F74" s="177"/>
      <c r="G74" s="179"/>
      <c r="H74" s="178"/>
      <c r="I74" s="179"/>
      <c r="J74" s="178"/>
      <c r="K74" s="179"/>
      <c r="L74" s="179">
        <f>G74+I74+K74</f>
        <v>0</v>
      </c>
      <c r="M74" s="143"/>
    </row>
    <row r="75" spans="1:13" s="85" customFormat="1" ht="15.75" customHeight="1">
      <c r="A75" s="278"/>
      <c r="B75" s="180" t="s">
        <v>6</v>
      </c>
      <c r="C75" s="177"/>
      <c r="D75" s="177"/>
      <c r="E75" s="235"/>
      <c r="F75" s="177"/>
      <c r="G75" s="189"/>
      <c r="H75" s="189"/>
      <c r="I75" s="189"/>
      <c r="J75" s="189"/>
      <c r="K75" s="189"/>
      <c r="L75" s="193">
        <f>SUM(L10:L74)</f>
        <v>0</v>
      </c>
      <c r="M75" s="107"/>
    </row>
    <row r="76" spans="1:13" s="85" customFormat="1" ht="15.75" customHeight="1">
      <c r="A76" s="278"/>
      <c r="B76" s="180" t="s">
        <v>110</v>
      </c>
      <c r="C76" s="177"/>
      <c r="D76" s="177"/>
      <c r="E76" s="235"/>
      <c r="F76" s="177"/>
      <c r="G76" s="189"/>
      <c r="H76" s="189"/>
      <c r="I76" s="189"/>
      <c r="J76" s="189"/>
      <c r="K76" s="189"/>
      <c r="L76" s="193">
        <f>L13+L17+L21+L25+L29</f>
        <v>0</v>
      </c>
      <c r="M76" s="107"/>
    </row>
    <row r="77" spans="1:13" s="81" customFormat="1" ht="18" customHeight="1">
      <c r="A77" s="177"/>
      <c r="B77" s="180" t="s">
        <v>53</v>
      </c>
      <c r="C77" s="177"/>
      <c r="D77" s="177"/>
      <c r="E77" s="279"/>
      <c r="F77" s="177"/>
      <c r="G77" s="189"/>
      <c r="H77" s="189"/>
      <c r="I77" s="189"/>
      <c r="J77" s="189"/>
      <c r="K77" s="189"/>
      <c r="L77" s="193">
        <f>L75-L76-L78</f>
        <v>0</v>
      </c>
      <c r="M77" s="80"/>
    </row>
    <row r="78" spans="1:13" s="81" customFormat="1" ht="15.75" customHeight="1">
      <c r="A78" s="177"/>
      <c r="B78" s="180" t="s">
        <v>54</v>
      </c>
      <c r="C78" s="177"/>
      <c r="D78" s="177"/>
      <c r="E78" s="279"/>
      <c r="F78" s="177"/>
      <c r="G78" s="189"/>
      <c r="H78" s="189"/>
      <c r="I78" s="189"/>
      <c r="J78" s="189"/>
      <c r="K78" s="189"/>
      <c r="L78" s="193">
        <f>L11+L15+L23+L27+L19</f>
        <v>0</v>
      </c>
      <c r="M78" s="80"/>
    </row>
    <row r="79" spans="1:12" s="82" customFormat="1" ht="29.25" customHeight="1">
      <c r="A79" s="246"/>
      <c r="B79" s="180" t="s">
        <v>490</v>
      </c>
      <c r="C79" s="177"/>
      <c r="D79" s="298"/>
      <c r="E79" s="177"/>
      <c r="F79" s="189"/>
      <c r="G79" s="189"/>
      <c r="H79" s="189"/>
      <c r="I79" s="189"/>
      <c r="J79" s="189"/>
      <c r="K79" s="189"/>
      <c r="L79" s="193">
        <f>L77*D79</f>
        <v>0</v>
      </c>
    </row>
    <row r="80" spans="1:12" s="82" customFormat="1" ht="27.75" customHeight="1">
      <c r="A80" s="280"/>
      <c r="B80" s="180" t="s">
        <v>489</v>
      </c>
      <c r="C80" s="177"/>
      <c r="D80" s="298"/>
      <c r="E80" s="177"/>
      <c r="F80" s="189"/>
      <c r="G80" s="189"/>
      <c r="H80" s="189"/>
      <c r="I80" s="189"/>
      <c r="J80" s="189"/>
      <c r="K80" s="189"/>
      <c r="L80" s="193">
        <f>L78*D80</f>
        <v>0</v>
      </c>
    </row>
    <row r="81" spans="1:12" s="82" customFormat="1" ht="15.75" customHeight="1">
      <c r="A81" s="280"/>
      <c r="B81" s="267" t="s">
        <v>6</v>
      </c>
      <c r="C81" s="177"/>
      <c r="D81" s="279"/>
      <c r="E81" s="177"/>
      <c r="F81" s="189"/>
      <c r="G81" s="189"/>
      <c r="H81" s="189"/>
      <c r="I81" s="189"/>
      <c r="J81" s="189"/>
      <c r="K81" s="189"/>
      <c r="L81" s="193">
        <f>L75+L79+L80</f>
        <v>0</v>
      </c>
    </row>
    <row r="82" spans="1:13" s="40" customFormat="1" ht="15" customHeight="1">
      <c r="A82" s="259"/>
      <c r="B82" s="180" t="s">
        <v>335</v>
      </c>
      <c r="C82" s="268"/>
      <c r="D82" s="299"/>
      <c r="E82" s="264"/>
      <c r="F82" s="268"/>
      <c r="G82" s="269"/>
      <c r="H82" s="269"/>
      <c r="I82" s="269"/>
      <c r="J82" s="269"/>
      <c r="K82" s="269"/>
      <c r="L82" s="193">
        <f>(L81-L76)*D82</f>
        <v>0</v>
      </c>
      <c r="M82" s="39"/>
    </row>
    <row r="83" spans="1:13" s="40" customFormat="1" ht="14.25">
      <c r="A83" s="259"/>
      <c r="B83" s="267" t="s">
        <v>6</v>
      </c>
      <c r="C83" s="268"/>
      <c r="D83" s="268"/>
      <c r="E83" s="264"/>
      <c r="F83" s="268"/>
      <c r="G83" s="269"/>
      <c r="H83" s="269"/>
      <c r="I83" s="269"/>
      <c r="J83" s="269"/>
      <c r="K83" s="269"/>
      <c r="L83" s="193">
        <f>L81+L82</f>
        <v>0</v>
      </c>
      <c r="M83" s="39"/>
    </row>
    <row r="84" spans="1:13" s="81" customFormat="1" ht="17.25" customHeight="1">
      <c r="A84" s="177"/>
      <c r="B84" s="180" t="s">
        <v>44</v>
      </c>
      <c r="C84" s="177"/>
      <c r="D84" s="177"/>
      <c r="E84" s="279"/>
      <c r="F84" s="177"/>
      <c r="G84" s="189"/>
      <c r="H84" s="189"/>
      <c r="I84" s="189"/>
      <c r="J84" s="189"/>
      <c r="K84" s="189"/>
      <c r="L84" s="193">
        <f>L76</f>
        <v>0</v>
      </c>
      <c r="M84" s="80"/>
    </row>
    <row r="85" spans="1:13" s="44" customFormat="1" ht="14.25" customHeight="1">
      <c r="A85" s="177"/>
      <c r="B85" s="180" t="s">
        <v>53</v>
      </c>
      <c r="C85" s="177"/>
      <c r="D85" s="177"/>
      <c r="E85" s="279"/>
      <c r="F85" s="177"/>
      <c r="G85" s="189"/>
      <c r="H85" s="189"/>
      <c r="I85" s="189"/>
      <c r="J85" s="189"/>
      <c r="K85" s="189"/>
      <c r="L85" s="193">
        <f>L83-L84-L86</f>
        <v>0</v>
      </c>
      <c r="M85" s="43"/>
    </row>
    <row r="86" spans="1:13" s="44" customFormat="1" ht="15.75" customHeight="1">
      <c r="A86" s="177"/>
      <c r="B86" s="180" t="s">
        <v>54</v>
      </c>
      <c r="C86" s="177"/>
      <c r="D86" s="177"/>
      <c r="E86" s="279"/>
      <c r="F86" s="177"/>
      <c r="G86" s="189"/>
      <c r="H86" s="189"/>
      <c r="I86" s="189"/>
      <c r="J86" s="189"/>
      <c r="K86" s="189"/>
      <c r="L86" s="193">
        <f>(L78+L80)*1.08</f>
        <v>0</v>
      </c>
      <c r="M86" s="43"/>
    </row>
    <row r="87" s="28" customFormat="1" ht="12.75"/>
    <row r="88" spans="1:13" s="79" customFormat="1" ht="16.5" customHeight="1">
      <c r="A88" s="25"/>
      <c r="B88" s="26"/>
      <c r="C88" s="25"/>
      <c r="D88" s="25"/>
      <c r="E88" s="34"/>
      <c r="F88" s="38"/>
      <c r="G88" s="34"/>
      <c r="H88" s="35"/>
      <c r="I88" s="34"/>
      <c r="J88" s="38"/>
      <c r="K88" s="34"/>
      <c r="L88" s="36"/>
      <c r="M88" s="78"/>
    </row>
    <row r="89" spans="1:13" s="79" customFormat="1" ht="16.5" customHeight="1">
      <c r="A89" s="25"/>
      <c r="B89" s="26"/>
      <c r="C89" s="25"/>
      <c r="D89" s="25"/>
      <c r="E89" s="34"/>
      <c r="F89" s="38"/>
      <c r="G89" s="34"/>
      <c r="H89" s="35"/>
      <c r="I89" s="34"/>
      <c r="J89" s="38"/>
      <c r="K89" s="34"/>
      <c r="L89" s="36"/>
      <c r="M89" s="78"/>
    </row>
    <row r="90" spans="1:13" s="79" customFormat="1" ht="16.5" customHeight="1">
      <c r="A90" s="25"/>
      <c r="B90" s="26"/>
      <c r="C90" s="25"/>
      <c r="D90" s="25"/>
      <c r="E90" s="34"/>
      <c r="F90" s="38"/>
      <c r="G90" s="34"/>
      <c r="H90" s="35"/>
      <c r="I90" s="34"/>
      <c r="J90" s="38"/>
      <c r="K90" s="34"/>
      <c r="L90" s="36"/>
      <c r="M90" s="78"/>
    </row>
    <row r="91" spans="2:4" ht="30.75" customHeight="1">
      <c r="B91" s="336" t="s">
        <v>615</v>
      </c>
      <c r="C91" s="336"/>
      <c r="D91" s="336"/>
    </row>
  </sheetData>
  <sheetProtection/>
  <mergeCells count="13">
    <mergeCell ref="B5:J5"/>
    <mergeCell ref="B6:J6"/>
    <mergeCell ref="D7:E7"/>
    <mergeCell ref="F7:G7"/>
    <mergeCell ref="H7:I7"/>
    <mergeCell ref="J7:K7"/>
    <mergeCell ref="B91:D91"/>
    <mergeCell ref="L7:L8"/>
    <mergeCell ref="A1:L1"/>
    <mergeCell ref="A7:A8"/>
    <mergeCell ref="B7:B8"/>
    <mergeCell ref="A3:L3"/>
    <mergeCell ref="C7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0"/>
  <sheetViews>
    <sheetView zoomScalePageLayoutView="0" workbookViewId="0" topLeftCell="A130">
      <selection activeCell="A1" sqref="A1:L160"/>
    </sheetView>
  </sheetViews>
  <sheetFormatPr defaultColWidth="9.00390625" defaultRowHeight="12.75"/>
  <cols>
    <col min="1" max="1" width="4.25390625" style="59" customWidth="1"/>
    <col min="2" max="2" width="39.00390625" style="59" customWidth="1"/>
    <col min="3" max="3" width="7.75390625" style="59" customWidth="1"/>
    <col min="4" max="4" width="8.00390625" style="59" customWidth="1"/>
    <col min="5" max="5" width="8.625" style="59" customWidth="1"/>
    <col min="6" max="6" width="7.375" style="59" customWidth="1"/>
    <col min="7" max="7" width="11.625" style="59" bestFit="1" customWidth="1"/>
    <col min="8" max="8" width="7.625" style="59" customWidth="1"/>
    <col min="9" max="9" width="7.375" style="59" customWidth="1"/>
    <col min="10" max="10" width="7.00390625" style="59" customWidth="1"/>
    <col min="11" max="11" width="8.625" style="59" customWidth="1"/>
    <col min="12" max="12" width="8.25390625" style="59" customWidth="1"/>
    <col min="13" max="13" width="10.125" style="59" customWidth="1"/>
    <col min="14" max="14" width="9.25390625" style="59" bestFit="1" customWidth="1"/>
    <col min="15" max="15" width="9.875" style="59" bestFit="1" customWidth="1"/>
    <col min="16" max="16384" width="9.125" style="59" customWidth="1"/>
  </cols>
  <sheetData>
    <row r="1" spans="1:12" s="10" customFormat="1" ht="33" customHeight="1">
      <c r="A1" s="341" t="s">
        <v>531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s="10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s="58" customFormat="1" ht="16.5" customHeight="1">
      <c r="A3" s="341" t="s">
        <v>422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N3" s="140"/>
    </row>
    <row r="4" spans="1:13" ht="2.25" customHeight="1">
      <c r="A4" s="3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1"/>
    </row>
    <row r="5" spans="1:14" s="58" customFormat="1" ht="16.5" customHeight="1">
      <c r="A5" s="341" t="s">
        <v>458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93"/>
      <c r="N5" s="93"/>
    </row>
    <row r="6" spans="1:13" ht="9" customHeight="1">
      <c r="A6" s="30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1"/>
    </row>
    <row r="7" spans="1:12" s="28" customFormat="1" ht="43.5" customHeight="1">
      <c r="A7" s="372" t="s">
        <v>55</v>
      </c>
      <c r="B7" s="373" t="s">
        <v>56</v>
      </c>
      <c r="C7" s="373" t="s">
        <v>1</v>
      </c>
      <c r="D7" s="375" t="s">
        <v>2</v>
      </c>
      <c r="E7" s="376"/>
      <c r="F7" s="374" t="s">
        <v>3</v>
      </c>
      <c r="G7" s="374"/>
      <c r="H7" s="369" t="s">
        <v>4</v>
      </c>
      <c r="I7" s="369"/>
      <c r="J7" s="369" t="s">
        <v>5</v>
      </c>
      <c r="K7" s="369"/>
      <c r="L7" s="374" t="s">
        <v>6</v>
      </c>
    </row>
    <row r="8" spans="1:12" s="28" customFormat="1" ht="54">
      <c r="A8" s="372"/>
      <c r="B8" s="373"/>
      <c r="C8" s="373"/>
      <c r="D8" s="45" t="s">
        <v>7</v>
      </c>
      <c r="E8" s="45" t="s">
        <v>8</v>
      </c>
      <c r="F8" s="48" t="s">
        <v>9</v>
      </c>
      <c r="G8" s="46" t="s">
        <v>6</v>
      </c>
      <c r="H8" s="47" t="s">
        <v>9</v>
      </c>
      <c r="I8" s="46" t="s">
        <v>6</v>
      </c>
      <c r="J8" s="47" t="s">
        <v>9</v>
      </c>
      <c r="K8" s="46" t="s">
        <v>6</v>
      </c>
      <c r="L8" s="374"/>
    </row>
    <row r="9" spans="1:12" s="108" customFormat="1" ht="13.5">
      <c r="A9" s="125" t="s">
        <v>10</v>
      </c>
      <c r="B9" s="125" t="s">
        <v>19</v>
      </c>
      <c r="C9" s="126" t="s">
        <v>20</v>
      </c>
      <c r="D9" s="127" t="s">
        <v>21</v>
      </c>
      <c r="E9" s="128" t="s">
        <v>22</v>
      </c>
      <c r="F9" s="126" t="s">
        <v>11</v>
      </c>
      <c r="G9" s="128" t="s">
        <v>23</v>
      </c>
      <c r="H9" s="126" t="s">
        <v>26</v>
      </c>
      <c r="I9" s="128" t="s">
        <v>27</v>
      </c>
      <c r="J9" s="128">
        <v>11</v>
      </c>
      <c r="K9" s="125" t="s">
        <v>28</v>
      </c>
      <c r="L9" s="125" t="s">
        <v>29</v>
      </c>
    </row>
    <row r="10" spans="1:13" s="119" customFormat="1" ht="13.5" customHeight="1">
      <c r="A10" s="113"/>
      <c r="B10" s="144" t="s">
        <v>156</v>
      </c>
      <c r="C10" s="114"/>
      <c r="D10" s="115"/>
      <c r="E10" s="115"/>
      <c r="F10" s="120"/>
      <c r="G10" s="130"/>
      <c r="H10" s="116"/>
      <c r="I10" s="117"/>
      <c r="J10" s="116"/>
      <c r="K10" s="117"/>
      <c r="L10" s="117"/>
      <c r="M10" s="118"/>
    </row>
    <row r="11" spans="1:13" ht="67.5" customHeight="1">
      <c r="A11" s="154">
        <v>1</v>
      </c>
      <c r="B11" s="180" t="s">
        <v>157</v>
      </c>
      <c r="C11" s="282" t="s">
        <v>48</v>
      </c>
      <c r="D11" s="314"/>
      <c r="E11" s="178">
        <v>1</v>
      </c>
      <c r="F11" s="177"/>
      <c r="G11" s="179"/>
      <c r="H11" s="178"/>
      <c r="I11" s="179"/>
      <c r="J11" s="178"/>
      <c r="K11" s="179"/>
      <c r="L11" s="179"/>
      <c r="M11" s="121"/>
    </row>
    <row r="12" spans="1:13" ht="14.25" customHeight="1">
      <c r="A12" s="154"/>
      <c r="B12" s="181" t="s">
        <v>12</v>
      </c>
      <c r="C12" s="154"/>
      <c r="D12" s="154"/>
      <c r="E12" s="179"/>
      <c r="F12" s="177"/>
      <c r="G12" s="179"/>
      <c r="H12" s="178"/>
      <c r="I12" s="179"/>
      <c r="J12" s="178"/>
      <c r="K12" s="179"/>
      <c r="L12" s="179">
        <f>G12+I12+K12</f>
        <v>0</v>
      </c>
      <c r="M12" s="121"/>
    </row>
    <row r="13" spans="1:13" s="123" customFormat="1" ht="13.5">
      <c r="A13" s="154"/>
      <c r="B13" s="181" t="s">
        <v>14</v>
      </c>
      <c r="C13" s="154"/>
      <c r="D13" s="154"/>
      <c r="E13" s="179"/>
      <c r="F13" s="177"/>
      <c r="G13" s="179"/>
      <c r="H13" s="178"/>
      <c r="I13" s="179"/>
      <c r="J13" s="178"/>
      <c r="K13" s="179"/>
      <c r="L13" s="179"/>
      <c r="M13" s="121"/>
    </row>
    <row r="14" spans="1:13" s="123" customFormat="1" ht="27">
      <c r="A14" s="154"/>
      <c r="B14" s="180" t="s">
        <v>158</v>
      </c>
      <c r="C14" s="282" t="s">
        <v>48</v>
      </c>
      <c r="D14" s="154">
        <v>1</v>
      </c>
      <c r="E14" s="189">
        <f>D14*1</f>
        <v>1</v>
      </c>
      <c r="F14" s="177"/>
      <c r="G14" s="179"/>
      <c r="H14" s="178"/>
      <c r="I14" s="179"/>
      <c r="J14" s="178"/>
      <c r="K14" s="179"/>
      <c r="L14" s="179">
        <f>G14+I14+K14</f>
        <v>0</v>
      </c>
      <c r="M14" s="121"/>
    </row>
    <row r="15" spans="1:13" ht="21" customHeight="1">
      <c r="A15" s="154">
        <v>2</v>
      </c>
      <c r="B15" s="180" t="s">
        <v>159</v>
      </c>
      <c r="C15" s="282" t="s">
        <v>17</v>
      </c>
      <c r="D15" s="314"/>
      <c r="E15" s="178">
        <v>1</v>
      </c>
      <c r="F15" s="177"/>
      <c r="G15" s="179"/>
      <c r="H15" s="178"/>
      <c r="I15" s="179"/>
      <c r="J15" s="178"/>
      <c r="K15" s="179"/>
      <c r="L15" s="179">
        <f aca="true" t="shared" si="0" ref="L15:L20">G15+I15+K15</f>
        <v>0</v>
      </c>
      <c r="M15" s="121"/>
    </row>
    <row r="16" spans="1:13" ht="18" customHeight="1">
      <c r="A16" s="154"/>
      <c r="B16" s="181" t="s">
        <v>12</v>
      </c>
      <c r="C16" s="154" t="s">
        <v>13</v>
      </c>
      <c r="D16" s="154">
        <v>5.12</v>
      </c>
      <c r="E16" s="179">
        <f>E15*D16</f>
        <v>5.12</v>
      </c>
      <c r="F16" s="177"/>
      <c r="G16" s="179"/>
      <c r="H16" s="178"/>
      <c r="I16" s="179"/>
      <c r="J16" s="178"/>
      <c r="K16" s="179"/>
      <c r="L16" s="179">
        <f t="shared" si="0"/>
        <v>0</v>
      </c>
      <c r="M16" s="121"/>
    </row>
    <row r="17" spans="1:13" s="119" customFormat="1" ht="13.5" customHeight="1">
      <c r="A17" s="154"/>
      <c r="B17" s="283" t="s">
        <v>35</v>
      </c>
      <c r="C17" s="282" t="s">
        <v>0</v>
      </c>
      <c r="D17" s="290">
        <v>0.43</v>
      </c>
      <c r="E17" s="292">
        <f>E15*D17</f>
        <v>0.43</v>
      </c>
      <c r="F17" s="292"/>
      <c r="G17" s="284"/>
      <c r="H17" s="178"/>
      <c r="I17" s="179"/>
      <c r="J17" s="178"/>
      <c r="K17" s="179"/>
      <c r="L17" s="179">
        <f t="shared" si="0"/>
        <v>0</v>
      </c>
      <c r="M17" s="118"/>
    </row>
    <row r="18" spans="1:13" s="123" customFormat="1" ht="16.5" customHeight="1">
      <c r="A18" s="154"/>
      <c r="B18" s="181" t="s">
        <v>14</v>
      </c>
      <c r="C18" s="154"/>
      <c r="D18" s="154"/>
      <c r="E18" s="179"/>
      <c r="F18" s="177"/>
      <c r="G18" s="179"/>
      <c r="H18" s="178"/>
      <c r="I18" s="179"/>
      <c r="J18" s="178"/>
      <c r="K18" s="179"/>
      <c r="L18" s="179">
        <f t="shared" si="0"/>
        <v>0</v>
      </c>
      <c r="M18" s="121"/>
    </row>
    <row r="19" spans="1:13" s="123" customFormat="1" ht="18.75" customHeight="1">
      <c r="A19" s="154"/>
      <c r="B19" s="180" t="s">
        <v>159</v>
      </c>
      <c r="C19" s="154" t="s">
        <v>17</v>
      </c>
      <c r="D19" s="154">
        <v>1</v>
      </c>
      <c r="E19" s="179">
        <f>E15*D19</f>
        <v>1</v>
      </c>
      <c r="F19" s="243"/>
      <c r="G19" s="179"/>
      <c r="H19" s="178"/>
      <c r="I19" s="179"/>
      <c r="J19" s="178"/>
      <c r="K19" s="179"/>
      <c r="L19" s="179">
        <f t="shared" si="0"/>
        <v>0</v>
      </c>
      <c r="M19" s="121"/>
    </row>
    <row r="20" spans="1:13" s="119" customFormat="1" ht="13.5" customHeight="1">
      <c r="A20" s="154"/>
      <c r="B20" s="283" t="s">
        <v>15</v>
      </c>
      <c r="C20" s="282" t="s">
        <v>0</v>
      </c>
      <c r="D20" s="290">
        <v>2.83</v>
      </c>
      <c r="E20" s="292">
        <f>E15*D20</f>
        <v>2.83</v>
      </c>
      <c r="F20" s="292"/>
      <c r="G20" s="284"/>
      <c r="H20" s="276"/>
      <c r="I20" s="284"/>
      <c r="J20" s="276"/>
      <c r="K20" s="284"/>
      <c r="L20" s="284">
        <f t="shared" si="0"/>
        <v>0</v>
      </c>
      <c r="M20" s="118"/>
    </row>
    <row r="21" spans="1:13" s="119" customFormat="1" ht="42.75" customHeight="1">
      <c r="A21" s="154">
        <v>3</v>
      </c>
      <c r="B21" s="293" t="s">
        <v>160</v>
      </c>
      <c r="C21" s="282" t="s">
        <v>43</v>
      </c>
      <c r="D21" s="292"/>
      <c r="E21" s="292">
        <v>30</v>
      </c>
      <c r="F21" s="292"/>
      <c r="G21" s="315"/>
      <c r="H21" s="276"/>
      <c r="I21" s="284"/>
      <c r="J21" s="276"/>
      <c r="K21" s="284"/>
      <c r="L21" s="284"/>
      <c r="M21" s="118"/>
    </row>
    <row r="22" spans="1:13" s="119" customFormat="1" ht="13.5" customHeight="1">
      <c r="A22" s="154"/>
      <c r="B22" s="283" t="s">
        <v>12</v>
      </c>
      <c r="C22" s="282" t="s">
        <v>13</v>
      </c>
      <c r="D22" s="291">
        <v>1.54</v>
      </c>
      <c r="E22" s="291">
        <f>E21*D22</f>
        <v>46.2</v>
      </c>
      <c r="F22" s="293"/>
      <c r="G22" s="316"/>
      <c r="H22" s="276"/>
      <c r="I22" s="179"/>
      <c r="J22" s="178"/>
      <c r="K22" s="179"/>
      <c r="L22" s="179">
        <f>G22+I22+K22</f>
        <v>0</v>
      </c>
      <c r="M22" s="118"/>
    </row>
    <row r="23" spans="1:13" s="119" customFormat="1" ht="13.5" customHeight="1">
      <c r="A23" s="154"/>
      <c r="B23" s="283" t="s">
        <v>35</v>
      </c>
      <c r="C23" s="282" t="s">
        <v>0</v>
      </c>
      <c r="D23" s="290">
        <v>0.0373</v>
      </c>
      <c r="E23" s="292">
        <f>E21*D23</f>
        <v>1.119</v>
      </c>
      <c r="F23" s="292"/>
      <c r="G23" s="284"/>
      <c r="H23" s="178"/>
      <c r="I23" s="179"/>
      <c r="J23" s="178"/>
      <c r="K23" s="179"/>
      <c r="L23" s="179">
        <f>G23+I23+K23</f>
        <v>0</v>
      </c>
      <c r="M23" s="118"/>
    </row>
    <row r="24" spans="1:13" s="119" customFormat="1" ht="13.5" customHeight="1">
      <c r="A24" s="154"/>
      <c r="B24" s="283" t="s">
        <v>14</v>
      </c>
      <c r="C24" s="282"/>
      <c r="D24" s="290"/>
      <c r="E24" s="292"/>
      <c r="F24" s="292"/>
      <c r="G24" s="284"/>
      <c r="H24" s="276"/>
      <c r="I24" s="284"/>
      <c r="J24" s="276"/>
      <c r="K24" s="284"/>
      <c r="L24" s="284"/>
      <c r="M24" s="118"/>
    </row>
    <row r="25" spans="1:13" s="119" customFormat="1" ht="13.5" customHeight="1">
      <c r="A25" s="154"/>
      <c r="B25" s="283" t="s">
        <v>118</v>
      </c>
      <c r="C25" s="282" t="s">
        <v>43</v>
      </c>
      <c r="D25" s="290">
        <v>1</v>
      </c>
      <c r="E25" s="292">
        <f>E21*D25</f>
        <v>30</v>
      </c>
      <c r="F25" s="292"/>
      <c r="G25" s="284"/>
      <c r="H25" s="276"/>
      <c r="I25" s="284"/>
      <c r="J25" s="276"/>
      <c r="K25" s="284"/>
      <c r="L25" s="284">
        <f>G25+I25+K25</f>
        <v>0</v>
      </c>
      <c r="M25" s="118"/>
    </row>
    <row r="26" spans="1:13" s="119" customFormat="1" ht="13.5" customHeight="1">
      <c r="A26" s="154"/>
      <c r="B26" s="283" t="s">
        <v>31</v>
      </c>
      <c r="C26" s="282" t="s">
        <v>16</v>
      </c>
      <c r="D26" s="290">
        <v>0.65</v>
      </c>
      <c r="E26" s="292">
        <f>E21*D26</f>
        <v>19.5</v>
      </c>
      <c r="F26" s="292"/>
      <c r="G26" s="284"/>
      <c r="H26" s="276"/>
      <c r="I26" s="284"/>
      <c r="J26" s="276"/>
      <c r="K26" s="284"/>
      <c r="L26" s="284">
        <f>G26+I26+K26</f>
        <v>0</v>
      </c>
      <c r="M26" s="118"/>
    </row>
    <row r="27" spans="1:13" s="119" customFormat="1" ht="13.5" customHeight="1">
      <c r="A27" s="154"/>
      <c r="B27" s="283" t="s">
        <v>15</v>
      </c>
      <c r="C27" s="282" t="s">
        <v>0</v>
      </c>
      <c r="D27" s="290">
        <v>0.169</v>
      </c>
      <c r="E27" s="292">
        <f>E21*D27</f>
        <v>5.07</v>
      </c>
      <c r="F27" s="292"/>
      <c r="G27" s="284"/>
      <c r="H27" s="276"/>
      <c r="I27" s="284"/>
      <c r="J27" s="276"/>
      <c r="K27" s="284"/>
      <c r="L27" s="284">
        <f>G27+I27+K27</f>
        <v>0</v>
      </c>
      <c r="M27" s="118"/>
    </row>
    <row r="28" spans="1:13" s="119" customFormat="1" ht="42.75" customHeight="1">
      <c r="A28" s="282">
        <v>4</v>
      </c>
      <c r="B28" s="293" t="s">
        <v>164</v>
      </c>
      <c r="C28" s="282" t="s">
        <v>43</v>
      </c>
      <c r="D28" s="292"/>
      <c r="E28" s="292">
        <v>10</v>
      </c>
      <c r="F28" s="292"/>
      <c r="G28" s="315"/>
      <c r="H28" s="276"/>
      <c r="I28" s="284"/>
      <c r="J28" s="276"/>
      <c r="K28" s="284"/>
      <c r="L28" s="284"/>
      <c r="M28" s="118"/>
    </row>
    <row r="29" spans="1:13" s="119" customFormat="1" ht="14.25" customHeight="1">
      <c r="A29" s="282"/>
      <c r="B29" s="283" t="s">
        <v>51</v>
      </c>
      <c r="C29" s="282" t="s">
        <v>13</v>
      </c>
      <c r="D29" s="235">
        <v>1.19</v>
      </c>
      <c r="E29" s="291">
        <f>E28*D29</f>
        <v>11.899999999999999</v>
      </c>
      <c r="F29" s="293"/>
      <c r="G29" s="316"/>
      <c r="H29" s="276"/>
      <c r="I29" s="179"/>
      <c r="J29" s="178"/>
      <c r="K29" s="179"/>
      <c r="L29" s="179">
        <f>G29+I29+K29</f>
        <v>0</v>
      </c>
      <c r="M29" s="118"/>
    </row>
    <row r="30" spans="1:13" s="119" customFormat="1" ht="14.25" customHeight="1">
      <c r="A30" s="282"/>
      <c r="B30" s="283" t="s">
        <v>37</v>
      </c>
      <c r="C30" s="282" t="s">
        <v>0</v>
      </c>
      <c r="D30" s="45">
        <v>0.0359</v>
      </c>
      <c r="E30" s="292">
        <f>E28*D30</f>
        <v>0.359</v>
      </c>
      <c r="F30" s="292"/>
      <c r="G30" s="284"/>
      <c r="H30" s="178"/>
      <c r="I30" s="179"/>
      <c r="J30" s="178"/>
      <c r="K30" s="179"/>
      <c r="L30" s="179">
        <f>G30+I30+K30</f>
        <v>0</v>
      </c>
      <c r="M30" s="118"/>
    </row>
    <row r="31" spans="1:13" s="119" customFormat="1" ht="14.25" customHeight="1">
      <c r="A31" s="282"/>
      <c r="B31" s="283" t="s">
        <v>14</v>
      </c>
      <c r="C31" s="282"/>
      <c r="D31" s="45"/>
      <c r="E31" s="292"/>
      <c r="F31" s="292"/>
      <c r="G31" s="284"/>
      <c r="H31" s="276"/>
      <c r="I31" s="284"/>
      <c r="J31" s="276"/>
      <c r="K31" s="284"/>
      <c r="L31" s="284"/>
      <c r="M31" s="118"/>
    </row>
    <row r="32" spans="1:13" s="119" customFormat="1" ht="14.25" customHeight="1">
      <c r="A32" s="282"/>
      <c r="B32" s="283" t="s">
        <v>118</v>
      </c>
      <c r="C32" s="282" t="s">
        <v>43</v>
      </c>
      <c r="D32" s="45">
        <v>1</v>
      </c>
      <c r="E32" s="292">
        <f>E28*D32</f>
        <v>10</v>
      </c>
      <c r="F32" s="292"/>
      <c r="G32" s="284"/>
      <c r="H32" s="276"/>
      <c r="I32" s="284"/>
      <c r="J32" s="276"/>
      <c r="K32" s="284"/>
      <c r="L32" s="284">
        <f>G32+I32+K32</f>
        <v>0</v>
      </c>
      <c r="M32" s="118"/>
    </row>
    <row r="33" spans="1:13" s="119" customFormat="1" ht="14.25" customHeight="1">
      <c r="A33" s="282"/>
      <c r="B33" s="283" t="s">
        <v>31</v>
      </c>
      <c r="C33" s="282" t="s">
        <v>16</v>
      </c>
      <c r="D33" s="45">
        <v>1.22</v>
      </c>
      <c r="E33" s="292">
        <f>E28*D33</f>
        <v>12.2</v>
      </c>
      <c r="F33" s="292"/>
      <c r="G33" s="284"/>
      <c r="H33" s="276"/>
      <c r="I33" s="284"/>
      <c r="J33" s="276"/>
      <c r="K33" s="284"/>
      <c r="L33" s="284">
        <f>G33+I33+K33</f>
        <v>0</v>
      </c>
      <c r="M33" s="118"/>
    </row>
    <row r="34" spans="1:13" s="119" customFormat="1" ht="13.5" customHeight="1">
      <c r="A34" s="282"/>
      <c r="B34" s="283" t="s">
        <v>15</v>
      </c>
      <c r="C34" s="282" t="s">
        <v>0</v>
      </c>
      <c r="D34" s="45">
        <v>0.148</v>
      </c>
      <c r="E34" s="292">
        <f>E28*D34</f>
        <v>1.48</v>
      </c>
      <c r="F34" s="292"/>
      <c r="G34" s="284"/>
      <c r="H34" s="276"/>
      <c r="I34" s="284"/>
      <c r="J34" s="276"/>
      <c r="K34" s="284"/>
      <c r="L34" s="284">
        <f>G34+I34+K34</f>
        <v>0</v>
      </c>
      <c r="M34" s="118"/>
    </row>
    <row r="35" spans="1:13" s="119" customFormat="1" ht="13.5" customHeight="1">
      <c r="A35" s="282">
        <v>5</v>
      </c>
      <c r="B35" s="283" t="s">
        <v>165</v>
      </c>
      <c r="C35" s="282" t="s">
        <v>17</v>
      </c>
      <c r="D35" s="290"/>
      <c r="E35" s="292">
        <v>1</v>
      </c>
      <c r="F35" s="292"/>
      <c r="G35" s="284"/>
      <c r="H35" s="276"/>
      <c r="I35" s="284"/>
      <c r="J35" s="276"/>
      <c r="K35" s="284"/>
      <c r="L35" s="284">
        <f>G35+I35+K35</f>
        <v>0</v>
      </c>
      <c r="M35" s="118"/>
    </row>
    <row r="36" spans="1:13" ht="18" customHeight="1">
      <c r="A36" s="154">
        <v>6</v>
      </c>
      <c r="B36" s="180" t="s">
        <v>166</v>
      </c>
      <c r="C36" s="259" t="s">
        <v>58</v>
      </c>
      <c r="D36" s="177"/>
      <c r="E36" s="178">
        <v>2</v>
      </c>
      <c r="F36" s="177"/>
      <c r="G36" s="179"/>
      <c r="H36" s="178"/>
      <c r="I36" s="179"/>
      <c r="J36" s="178"/>
      <c r="K36" s="179"/>
      <c r="L36" s="179"/>
      <c r="M36" s="121"/>
    </row>
    <row r="37" spans="1:13" ht="13.5" customHeight="1">
      <c r="A37" s="154"/>
      <c r="B37" s="181" t="s">
        <v>12</v>
      </c>
      <c r="C37" s="259" t="s">
        <v>58</v>
      </c>
      <c r="D37" s="154">
        <v>1</v>
      </c>
      <c r="E37" s="179">
        <f>E36*D37</f>
        <v>2</v>
      </c>
      <c r="F37" s="177"/>
      <c r="G37" s="179"/>
      <c r="H37" s="276"/>
      <c r="I37" s="179"/>
      <c r="J37" s="178"/>
      <c r="K37" s="179"/>
      <c r="L37" s="179">
        <f>G37+I37+K37</f>
        <v>0</v>
      </c>
      <c r="M37" s="121"/>
    </row>
    <row r="38" spans="1:13" s="123" customFormat="1" ht="13.5" customHeight="1">
      <c r="A38" s="154"/>
      <c r="B38" s="181" t="s">
        <v>14</v>
      </c>
      <c r="C38" s="154"/>
      <c r="D38" s="154"/>
      <c r="E38" s="179"/>
      <c r="F38" s="177"/>
      <c r="G38" s="179"/>
      <c r="H38" s="178"/>
      <c r="I38" s="179"/>
      <c r="J38" s="178"/>
      <c r="K38" s="179"/>
      <c r="L38" s="179"/>
      <c r="M38" s="121"/>
    </row>
    <row r="39" spans="1:13" s="123" customFormat="1" ht="14.25" customHeight="1">
      <c r="A39" s="154"/>
      <c r="B39" s="180" t="s">
        <v>148</v>
      </c>
      <c r="C39" s="259" t="s">
        <v>58</v>
      </c>
      <c r="D39" s="154">
        <v>1</v>
      </c>
      <c r="E39" s="189">
        <f>E36*D39</f>
        <v>2</v>
      </c>
      <c r="F39" s="243"/>
      <c r="G39" s="179"/>
      <c r="H39" s="178"/>
      <c r="I39" s="179"/>
      <c r="J39" s="178"/>
      <c r="K39" s="179"/>
      <c r="L39" s="179">
        <f>G39+I39+K39</f>
        <v>0</v>
      </c>
      <c r="M39" s="121"/>
    </row>
    <row r="40" spans="1:13" s="123" customFormat="1" ht="27.75" customHeight="1">
      <c r="A40" s="154">
        <v>7</v>
      </c>
      <c r="B40" s="180" t="s">
        <v>161</v>
      </c>
      <c r="C40" s="259" t="s">
        <v>58</v>
      </c>
      <c r="D40" s="154"/>
      <c r="E40" s="189">
        <v>10</v>
      </c>
      <c r="F40" s="243"/>
      <c r="G40" s="179"/>
      <c r="H40" s="178"/>
      <c r="I40" s="179"/>
      <c r="J40" s="178"/>
      <c r="K40" s="179"/>
      <c r="L40" s="179">
        <f>G40+I40+K40</f>
        <v>0</v>
      </c>
      <c r="M40" s="121"/>
    </row>
    <row r="41" spans="1:13" ht="28.5" customHeight="1">
      <c r="A41" s="154">
        <v>8</v>
      </c>
      <c r="B41" s="180" t="s">
        <v>168</v>
      </c>
      <c r="C41" s="259" t="s">
        <v>149</v>
      </c>
      <c r="D41" s="177"/>
      <c r="E41" s="178">
        <v>3</v>
      </c>
      <c r="F41" s="177"/>
      <c r="G41" s="179"/>
      <c r="H41" s="178"/>
      <c r="I41" s="179"/>
      <c r="J41" s="178"/>
      <c r="K41" s="179"/>
      <c r="L41" s="179"/>
      <c r="M41" s="121"/>
    </row>
    <row r="42" spans="1:13" ht="13.5" customHeight="1">
      <c r="A42" s="154"/>
      <c r="B42" s="181" t="s">
        <v>12</v>
      </c>
      <c r="C42" s="259" t="s">
        <v>149</v>
      </c>
      <c r="D42" s="154">
        <v>1</v>
      </c>
      <c r="E42" s="179">
        <f>E41*D42</f>
        <v>3</v>
      </c>
      <c r="F42" s="177"/>
      <c r="G42" s="179"/>
      <c r="H42" s="276"/>
      <c r="I42" s="179"/>
      <c r="J42" s="178"/>
      <c r="K42" s="179"/>
      <c r="L42" s="179">
        <f>G42+I42+K42</f>
        <v>0</v>
      </c>
      <c r="M42" s="121"/>
    </row>
    <row r="43" spans="1:13" s="123" customFormat="1" ht="13.5" customHeight="1">
      <c r="A43" s="154"/>
      <c r="B43" s="181" t="s">
        <v>14</v>
      </c>
      <c r="C43" s="154"/>
      <c r="D43" s="154"/>
      <c r="E43" s="179"/>
      <c r="F43" s="177"/>
      <c r="G43" s="179"/>
      <c r="H43" s="178"/>
      <c r="I43" s="179"/>
      <c r="J43" s="178"/>
      <c r="K43" s="179"/>
      <c r="L43" s="179"/>
      <c r="M43" s="121"/>
    </row>
    <row r="44" spans="1:13" s="123" customFormat="1" ht="14.25" customHeight="1">
      <c r="A44" s="154"/>
      <c r="B44" s="180" t="s">
        <v>150</v>
      </c>
      <c r="C44" s="259" t="s">
        <v>58</v>
      </c>
      <c r="D44" s="154">
        <v>1</v>
      </c>
      <c r="E44" s="189">
        <f>E41*D44</f>
        <v>3</v>
      </c>
      <c r="F44" s="243"/>
      <c r="G44" s="179"/>
      <c r="H44" s="178"/>
      <c r="I44" s="179"/>
      <c r="J44" s="178"/>
      <c r="K44" s="179"/>
      <c r="L44" s="179">
        <f>G44+I44+K44</f>
        <v>0</v>
      </c>
      <c r="M44" s="121"/>
    </row>
    <row r="45" spans="1:13" s="119" customFormat="1" ht="27" customHeight="1">
      <c r="A45" s="282">
        <v>9</v>
      </c>
      <c r="B45" s="293" t="s">
        <v>162</v>
      </c>
      <c r="C45" s="282" t="s">
        <v>32</v>
      </c>
      <c r="D45" s="291"/>
      <c r="E45" s="292">
        <v>1</v>
      </c>
      <c r="F45" s="293"/>
      <c r="G45" s="316"/>
      <c r="H45" s="276"/>
      <c r="I45" s="284"/>
      <c r="J45" s="276"/>
      <c r="K45" s="284"/>
      <c r="L45" s="284"/>
      <c r="M45" s="118"/>
    </row>
    <row r="46" spans="1:13" s="119" customFormat="1" ht="15" customHeight="1">
      <c r="A46" s="282"/>
      <c r="B46" s="283" t="s">
        <v>12</v>
      </c>
      <c r="C46" s="282" t="s">
        <v>13</v>
      </c>
      <c r="D46" s="291">
        <v>13.8</v>
      </c>
      <c r="E46" s="291">
        <f>E45*D46</f>
        <v>13.8</v>
      </c>
      <c r="F46" s="293"/>
      <c r="G46" s="316"/>
      <c r="H46" s="276"/>
      <c r="I46" s="179"/>
      <c r="J46" s="178"/>
      <c r="K46" s="284"/>
      <c r="L46" s="284">
        <f>G46+I46+K46</f>
        <v>0</v>
      </c>
      <c r="M46" s="118"/>
    </row>
    <row r="47" spans="1:13" s="119" customFormat="1" ht="14.25" customHeight="1">
      <c r="A47" s="282"/>
      <c r="B47" s="283" t="s">
        <v>35</v>
      </c>
      <c r="C47" s="282" t="s">
        <v>0</v>
      </c>
      <c r="D47" s="290">
        <v>0.17</v>
      </c>
      <c r="E47" s="292">
        <f>E45*D47</f>
        <v>0.17</v>
      </c>
      <c r="F47" s="292"/>
      <c r="G47" s="284"/>
      <c r="H47" s="178"/>
      <c r="I47" s="179"/>
      <c r="J47" s="178"/>
      <c r="K47" s="284"/>
      <c r="L47" s="284">
        <f>G47+I47+K47</f>
        <v>0</v>
      </c>
      <c r="M47" s="118"/>
    </row>
    <row r="48" spans="1:13" s="119" customFormat="1" ht="14.25" customHeight="1">
      <c r="A48" s="282"/>
      <c r="B48" s="283" t="s">
        <v>14</v>
      </c>
      <c r="C48" s="282"/>
      <c r="D48" s="290"/>
      <c r="E48" s="292"/>
      <c r="F48" s="292"/>
      <c r="G48" s="284"/>
      <c r="H48" s="276"/>
      <c r="I48" s="284"/>
      <c r="J48" s="276"/>
      <c r="K48" s="284"/>
      <c r="L48" s="284"/>
      <c r="M48" s="118"/>
    </row>
    <row r="49" spans="1:13" s="119" customFormat="1" ht="14.25" customHeight="1">
      <c r="A49" s="282"/>
      <c r="B49" s="283" t="s">
        <v>151</v>
      </c>
      <c r="C49" s="282" t="s">
        <v>32</v>
      </c>
      <c r="D49" s="290">
        <v>1.03</v>
      </c>
      <c r="E49" s="292">
        <f>E45*D49</f>
        <v>1.03</v>
      </c>
      <c r="F49" s="292"/>
      <c r="G49" s="284"/>
      <c r="H49" s="276"/>
      <c r="I49" s="284"/>
      <c r="J49" s="276"/>
      <c r="K49" s="284"/>
      <c r="L49" s="284">
        <f>G49+I49+K49</f>
        <v>0</v>
      </c>
      <c r="M49" s="118"/>
    </row>
    <row r="50" spans="1:13" s="119" customFormat="1" ht="15.75" customHeight="1">
      <c r="A50" s="282"/>
      <c r="B50" s="283" t="s">
        <v>98</v>
      </c>
      <c r="C50" s="282" t="s">
        <v>16</v>
      </c>
      <c r="D50" s="290">
        <v>10.6</v>
      </c>
      <c r="E50" s="292">
        <f>E45*D50</f>
        <v>10.6</v>
      </c>
      <c r="F50" s="292"/>
      <c r="G50" s="284"/>
      <c r="H50" s="276"/>
      <c r="I50" s="284"/>
      <c r="J50" s="276"/>
      <c r="K50" s="284"/>
      <c r="L50" s="284">
        <f>G50+I50+K50</f>
        <v>0</v>
      </c>
      <c r="M50" s="118"/>
    </row>
    <row r="51" spans="1:13" s="119" customFormat="1" ht="14.25" customHeight="1">
      <c r="A51" s="282"/>
      <c r="B51" s="283" t="s">
        <v>99</v>
      </c>
      <c r="C51" s="282" t="s">
        <v>16</v>
      </c>
      <c r="D51" s="291">
        <v>1</v>
      </c>
      <c r="E51" s="292">
        <f>E45*D51</f>
        <v>1</v>
      </c>
      <c r="F51" s="292"/>
      <c r="G51" s="284"/>
      <c r="H51" s="276"/>
      <c r="I51" s="284"/>
      <c r="J51" s="276"/>
      <c r="K51" s="284"/>
      <c r="L51" s="284">
        <f>G51+I51+K51</f>
        <v>0</v>
      </c>
      <c r="M51" s="118"/>
    </row>
    <row r="52" spans="1:13" s="119" customFormat="1" ht="16.5" customHeight="1">
      <c r="A52" s="282"/>
      <c r="B52" s="283" t="s">
        <v>15</v>
      </c>
      <c r="C52" s="282" t="s">
        <v>0</v>
      </c>
      <c r="D52" s="290">
        <v>0.9</v>
      </c>
      <c r="E52" s="292">
        <f>E45*D52</f>
        <v>0.9</v>
      </c>
      <c r="F52" s="292"/>
      <c r="G52" s="284"/>
      <c r="H52" s="276"/>
      <c r="I52" s="284"/>
      <c r="J52" s="276"/>
      <c r="K52" s="284"/>
      <c r="L52" s="284">
        <f>G52+I52+K52</f>
        <v>0</v>
      </c>
      <c r="M52" s="131"/>
    </row>
    <row r="53" spans="1:13" s="123" customFormat="1" ht="16.5" customHeight="1">
      <c r="A53" s="154">
        <v>10</v>
      </c>
      <c r="B53" s="180" t="s">
        <v>155</v>
      </c>
      <c r="C53" s="178" t="s">
        <v>43</v>
      </c>
      <c r="D53" s="317"/>
      <c r="E53" s="179">
        <v>40</v>
      </c>
      <c r="F53" s="317"/>
      <c r="G53" s="317"/>
      <c r="H53" s="317"/>
      <c r="I53" s="178"/>
      <c r="J53" s="179"/>
      <c r="K53" s="178"/>
      <c r="L53" s="179"/>
      <c r="M53" s="121"/>
    </row>
    <row r="54" spans="1:13" s="123" customFormat="1" ht="16.5" customHeight="1">
      <c r="A54" s="154"/>
      <c r="B54" s="181" t="s">
        <v>12</v>
      </c>
      <c r="C54" s="154" t="s">
        <v>13</v>
      </c>
      <c r="D54" s="154">
        <v>0.835</v>
      </c>
      <c r="E54" s="291">
        <f>E53*D54</f>
        <v>33.4</v>
      </c>
      <c r="F54" s="177"/>
      <c r="G54" s="179"/>
      <c r="H54" s="276"/>
      <c r="I54" s="284"/>
      <c r="J54" s="276"/>
      <c r="K54" s="179"/>
      <c r="L54" s="179">
        <f>G54+I54+K54</f>
        <v>0</v>
      </c>
      <c r="M54" s="121"/>
    </row>
    <row r="55" spans="1:13" s="119" customFormat="1" ht="14.25" customHeight="1">
      <c r="A55" s="282"/>
      <c r="B55" s="283" t="s">
        <v>35</v>
      </c>
      <c r="C55" s="282" t="s">
        <v>0</v>
      </c>
      <c r="D55" s="290">
        <v>0.0095</v>
      </c>
      <c r="E55" s="292">
        <f>E53*D55</f>
        <v>0.38</v>
      </c>
      <c r="F55" s="292"/>
      <c r="G55" s="284"/>
      <c r="H55" s="276"/>
      <c r="I55" s="284"/>
      <c r="J55" s="276"/>
      <c r="K55" s="284"/>
      <c r="L55" s="284">
        <f>G55+I55+K55</f>
        <v>0</v>
      </c>
      <c r="M55" s="118"/>
    </row>
    <row r="56" spans="1:13" s="123" customFormat="1" ht="13.5">
      <c r="A56" s="154"/>
      <c r="B56" s="181" t="s">
        <v>14</v>
      </c>
      <c r="C56" s="154"/>
      <c r="D56" s="154"/>
      <c r="E56" s="292"/>
      <c r="F56" s="177"/>
      <c r="G56" s="179"/>
      <c r="H56" s="276"/>
      <c r="I56" s="284"/>
      <c r="J56" s="276"/>
      <c r="K56" s="179"/>
      <c r="L56" s="179"/>
      <c r="M56" s="121"/>
    </row>
    <row r="57" spans="1:13" s="28" customFormat="1" ht="13.5">
      <c r="A57" s="154"/>
      <c r="B57" s="180" t="s">
        <v>152</v>
      </c>
      <c r="C57" s="154" t="s">
        <v>43</v>
      </c>
      <c r="D57" s="154">
        <v>1.01</v>
      </c>
      <c r="E57" s="292">
        <f>E53*D57</f>
        <v>40.4</v>
      </c>
      <c r="F57" s="177"/>
      <c r="G57" s="179"/>
      <c r="H57" s="178"/>
      <c r="I57" s="179"/>
      <c r="J57" s="178"/>
      <c r="K57" s="179"/>
      <c r="L57" s="179">
        <f>G57+I57+K57</f>
        <v>0</v>
      </c>
      <c r="M57" s="121"/>
    </row>
    <row r="58" spans="1:13" s="28" customFormat="1" ht="13.5">
      <c r="A58" s="154"/>
      <c r="B58" s="180" t="s">
        <v>153</v>
      </c>
      <c r="C58" s="154" t="s">
        <v>16</v>
      </c>
      <c r="D58" s="154">
        <v>1.89</v>
      </c>
      <c r="E58" s="292">
        <f>E53*D58</f>
        <v>75.6</v>
      </c>
      <c r="F58" s="177"/>
      <c r="G58" s="179"/>
      <c r="H58" s="178"/>
      <c r="I58" s="179"/>
      <c r="J58" s="178"/>
      <c r="K58" s="179"/>
      <c r="L58" s="179">
        <f>G58+I58+K58</f>
        <v>0</v>
      </c>
      <c r="M58" s="121"/>
    </row>
    <row r="59" spans="1:13" s="119" customFormat="1" ht="14.25" customHeight="1">
      <c r="A59" s="154"/>
      <c r="B59" s="283" t="s">
        <v>15</v>
      </c>
      <c r="C59" s="282" t="s">
        <v>0</v>
      </c>
      <c r="D59" s="290">
        <v>0.0116</v>
      </c>
      <c r="E59" s="292">
        <f>E53*D59</f>
        <v>0.46399999999999997</v>
      </c>
      <c r="F59" s="292"/>
      <c r="G59" s="284"/>
      <c r="H59" s="276"/>
      <c r="I59" s="284"/>
      <c r="J59" s="276"/>
      <c r="K59" s="284"/>
      <c r="L59" s="284">
        <f>G59+I59+K59</f>
        <v>0</v>
      </c>
      <c r="M59" s="118"/>
    </row>
    <row r="60" spans="1:13" ht="16.5" customHeight="1">
      <c r="A60" s="154">
        <v>11</v>
      </c>
      <c r="B60" s="180" t="s">
        <v>154</v>
      </c>
      <c r="C60" s="177" t="s">
        <v>17</v>
      </c>
      <c r="D60" s="177"/>
      <c r="E60" s="178">
        <v>7</v>
      </c>
      <c r="F60" s="177"/>
      <c r="G60" s="179"/>
      <c r="H60" s="178"/>
      <c r="I60" s="179"/>
      <c r="J60" s="178"/>
      <c r="K60" s="179"/>
      <c r="L60" s="179"/>
      <c r="M60" s="121"/>
    </row>
    <row r="61" spans="1:13" ht="13.5" customHeight="1">
      <c r="A61" s="154"/>
      <c r="B61" s="181" t="s">
        <v>12</v>
      </c>
      <c r="C61" s="154" t="s">
        <v>13</v>
      </c>
      <c r="D61" s="154">
        <v>1.34</v>
      </c>
      <c r="E61" s="179">
        <f>E60*D61</f>
        <v>9.38</v>
      </c>
      <c r="F61" s="177"/>
      <c r="G61" s="179"/>
      <c r="H61" s="276"/>
      <c r="I61" s="179"/>
      <c r="J61" s="178"/>
      <c r="K61" s="179"/>
      <c r="L61" s="179">
        <f>G61+I61+K61</f>
        <v>0</v>
      </c>
      <c r="M61" s="121"/>
    </row>
    <row r="62" spans="1:13" s="94" customFormat="1" ht="16.5" customHeight="1">
      <c r="A62" s="154"/>
      <c r="B62" s="181" t="s">
        <v>33</v>
      </c>
      <c r="C62" s="154" t="s">
        <v>0</v>
      </c>
      <c r="D62" s="177">
        <v>0.05</v>
      </c>
      <c r="E62" s="179">
        <f>E60*D62</f>
        <v>0.35000000000000003</v>
      </c>
      <c r="F62" s="177"/>
      <c r="G62" s="179"/>
      <c r="H62" s="178"/>
      <c r="I62" s="179"/>
      <c r="J62" s="178"/>
      <c r="K62" s="179"/>
      <c r="L62" s="179">
        <f>G62+I62+K62</f>
        <v>0</v>
      </c>
      <c r="M62" s="121"/>
    </row>
    <row r="63" spans="1:13" s="123" customFormat="1" ht="13.5" customHeight="1">
      <c r="A63" s="154"/>
      <c r="B63" s="181" t="s">
        <v>14</v>
      </c>
      <c r="C63" s="154"/>
      <c r="D63" s="154"/>
      <c r="E63" s="179"/>
      <c r="F63" s="177"/>
      <c r="G63" s="179"/>
      <c r="H63" s="178"/>
      <c r="I63" s="179"/>
      <c r="J63" s="178"/>
      <c r="K63" s="179"/>
      <c r="L63" s="179"/>
      <c r="M63" s="121"/>
    </row>
    <row r="64" spans="1:13" s="123" customFormat="1" ht="14.25" customHeight="1">
      <c r="A64" s="154"/>
      <c r="B64" s="180" t="s">
        <v>154</v>
      </c>
      <c r="C64" s="177" t="s">
        <v>17</v>
      </c>
      <c r="D64" s="154">
        <v>1</v>
      </c>
      <c r="E64" s="189">
        <f>E60*D64</f>
        <v>7</v>
      </c>
      <c r="F64" s="243"/>
      <c r="G64" s="179"/>
      <c r="H64" s="178"/>
      <c r="I64" s="179"/>
      <c r="J64" s="178"/>
      <c r="K64" s="179"/>
      <c r="L64" s="179">
        <f>G64+I64+K64</f>
        <v>0</v>
      </c>
      <c r="M64" s="121"/>
    </row>
    <row r="65" spans="1:13" s="123" customFormat="1" ht="19.5" customHeight="1">
      <c r="A65" s="154"/>
      <c r="B65" s="181" t="s">
        <v>15</v>
      </c>
      <c r="C65" s="154" t="s">
        <v>0</v>
      </c>
      <c r="D65" s="154">
        <v>0.16</v>
      </c>
      <c r="E65" s="179">
        <f>E60*D65</f>
        <v>1.12</v>
      </c>
      <c r="F65" s="177"/>
      <c r="G65" s="179"/>
      <c r="H65" s="178"/>
      <c r="I65" s="179"/>
      <c r="J65" s="178"/>
      <c r="K65" s="179"/>
      <c r="L65" s="179">
        <f>G65+I65+K65</f>
        <v>0</v>
      </c>
      <c r="M65" s="121"/>
    </row>
    <row r="66" spans="1:13" s="119" customFormat="1" ht="19.5" customHeight="1">
      <c r="A66" s="297"/>
      <c r="B66" s="182" t="s">
        <v>163</v>
      </c>
      <c r="C66" s="282"/>
      <c r="D66" s="290"/>
      <c r="E66" s="292"/>
      <c r="F66" s="292"/>
      <c r="G66" s="284"/>
      <c r="H66" s="276"/>
      <c r="I66" s="284"/>
      <c r="J66" s="276"/>
      <c r="K66" s="284"/>
      <c r="L66" s="284"/>
      <c r="M66" s="118"/>
    </row>
    <row r="67" spans="1:13" ht="42.75" customHeight="1">
      <c r="A67" s="154">
        <v>12</v>
      </c>
      <c r="B67" s="180" t="s">
        <v>173</v>
      </c>
      <c r="C67" s="282" t="s">
        <v>50</v>
      </c>
      <c r="D67" s="314"/>
      <c r="E67" s="178">
        <v>1</v>
      </c>
      <c r="F67" s="177"/>
      <c r="G67" s="179"/>
      <c r="H67" s="178"/>
      <c r="I67" s="179"/>
      <c r="J67" s="178"/>
      <c r="K67" s="179"/>
      <c r="L67" s="179"/>
      <c r="M67" s="121"/>
    </row>
    <row r="68" spans="1:13" ht="15.75" customHeight="1">
      <c r="A68" s="154"/>
      <c r="B68" s="181" t="s">
        <v>12</v>
      </c>
      <c r="C68" s="154" t="s">
        <v>13</v>
      </c>
      <c r="D68" s="154">
        <v>1</v>
      </c>
      <c r="E68" s="179">
        <f>D68*1</f>
        <v>1</v>
      </c>
      <c r="F68" s="177"/>
      <c r="G68" s="179"/>
      <c r="H68" s="178"/>
      <c r="I68" s="179"/>
      <c r="J68" s="178"/>
      <c r="K68" s="179"/>
      <c r="L68" s="179">
        <f>G68+I68+K68</f>
        <v>0</v>
      </c>
      <c r="M68" s="121"/>
    </row>
    <row r="69" spans="1:13" s="123" customFormat="1" ht="15.75" customHeight="1">
      <c r="A69" s="154"/>
      <c r="B69" s="181" t="s">
        <v>14</v>
      </c>
      <c r="C69" s="154"/>
      <c r="D69" s="154"/>
      <c r="E69" s="179"/>
      <c r="F69" s="177"/>
      <c r="G69" s="179"/>
      <c r="H69" s="178"/>
      <c r="I69" s="179"/>
      <c r="J69" s="178"/>
      <c r="K69" s="179"/>
      <c r="L69" s="179"/>
      <c r="M69" s="121"/>
    </row>
    <row r="70" spans="1:13" s="123" customFormat="1" ht="42.75" customHeight="1">
      <c r="A70" s="154"/>
      <c r="B70" s="180" t="s">
        <v>167</v>
      </c>
      <c r="C70" s="154" t="s">
        <v>17</v>
      </c>
      <c r="D70" s="154">
        <v>1</v>
      </c>
      <c r="E70" s="179">
        <f>D70*1</f>
        <v>1</v>
      </c>
      <c r="F70" s="243"/>
      <c r="G70" s="179"/>
      <c r="H70" s="178"/>
      <c r="I70" s="179"/>
      <c r="J70" s="178"/>
      <c r="K70" s="179"/>
      <c r="L70" s="179">
        <f>G70+I70+K70</f>
        <v>0</v>
      </c>
      <c r="M70" s="121"/>
    </row>
    <row r="71" spans="1:13" s="119" customFormat="1" ht="42.75" customHeight="1">
      <c r="A71" s="154">
        <v>13</v>
      </c>
      <c r="B71" s="293" t="s">
        <v>160</v>
      </c>
      <c r="C71" s="282" t="s">
        <v>43</v>
      </c>
      <c r="D71" s="292"/>
      <c r="E71" s="292">
        <v>12</v>
      </c>
      <c r="F71" s="292"/>
      <c r="G71" s="315"/>
      <c r="H71" s="276"/>
      <c r="I71" s="284"/>
      <c r="J71" s="276"/>
      <c r="K71" s="284"/>
      <c r="L71" s="284"/>
      <c r="M71" s="118"/>
    </row>
    <row r="72" spans="1:13" s="119" customFormat="1" ht="13.5" customHeight="1">
      <c r="A72" s="154"/>
      <c r="B72" s="283" t="s">
        <v>12</v>
      </c>
      <c r="C72" s="282" t="s">
        <v>13</v>
      </c>
      <c r="D72" s="291">
        <v>1.54</v>
      </c>
      <c r="E72" s="291">
        <f>E71*D72</f>
        <v>18.48</v>
      </c>
      <c r="F72" s="293"/>
      <c r="G72" s="316"/>
      <c r="H72" s="276"/>
      <c r="I72" s="179"/>
      <c r="J72" s="178"/>
      <c r="K72" s="179"/>
      <c r="L72" s="179">
        <f>G72+I72+K72</f>
        <v>0</v>
      </c>
      <c r="M72" s="118"/>
    </row>
    <row r="73" spans="1:13" s="119" customFormat="1" ht="13.5" customHeight="1">
      <c r="A73" s="154"/>
      <c r="B73" s="283" t="s">
        <v>35</v>
      </c>
      <c r="C73" s="282" t="s">
        <v>0</v>
      </c>
      <c r="D73" s="290">
        <v>0.0373</v>
      </c>
      <c r="E73" s="292">
        <f>E71*D73</f>
        <v>0.4476</v>
      </c>
      <c r="F73" s="292"/>
      <c r="G73" s="284"/>
      <c r="H73" s="178"/>
      <c r="I73" s="179"/>
      <c r="J73" s="178"/>
      <c r="K73" s="179"/>
      <c r="L73" s="179">
        <f>G73+I73+K73</f>
        <v>0</v>
      </c>
      <c r="M73" s="118"/>
    </row>
    <row r="74" spans="1:13" s="119" customFormat="1" ht="13.5" customHeight="1">
      <c r="A74" s="154"/>
      <c r="B74" s="283" t="s">
        <v>14</v>
      </c>
      <c r="C74" s="282"/>
      <c r="D74" s="290"/>
      <c r="E74" s="292"/>
      <c r="F74" s="292"/>
      <c r="G74" s="284"/>
      <c r="H74" s="276"/>
      <c r="I74" s="284"/>
      <c r="J74" s="276"/>
      <c r="K74" s="284"/>
      <c r="L74" s="284"/>
      <c r="M74" s="118"/>
    </row>
    <row r="75" spans="1:13" s="119" customFormat="1" ht="13.5" customHeight="1">
      <c r="A75" s="154"/>
      <c r="B75" s="283" t="s">
        <v>118</v>
      </c>
      <c r="C75" s="282" t="s">
        <v>43</v>
      </c>
      <c r="D75" s="290">
        <v>1</v>
      </c>
      <c r="E75" s="292">
        <f>E71*D75</f>
        <v>12</v>
      </c>
      <c r="F75" s="292"/>
      <c r="G75" s="284"/>
      <c r="H75" s="276"/>
      <c r="I75" s="284"/>
      <c r="J75" s="276"/>
      <c r="K75" s="284"/>
      <c r="L75" s="284">
        <f>G75+I75+K75</f>
        <v>0</v>
      </c>
      <c r="M75" s="118"/>
    </row>
    <row r="76" spans="1:13" s="119" customFormat="1" ht="13.5" customHeight="1">
      <c r="A76" s="154"/>
      <c r="B76" s="283" t="s">
        <v>31</v>
      </c>
      <c r="C76" s="282" t="s">
        <v>16</v>
      </c>
      <c r="D76" s="290">
        <v>0.65</v>
      </c>
      <c r="E76" s="292">
        <f>E71*D76</f>
        <v>7.800000000000001</v>
      </c>
      <c r="F76" s="292"/>
      <c r="G76" s="284"/>
      <c r="H76" s="276"/>
      <c r="I76" s="284"/>
      <c r="J76" s="276"/>
      <c r="K76" s="284"/>
      <c r="L76" s="284">
        <f>G76+I76+K76</f>
        <v>0</v>
      </c>
      <c r="M76" s="118"/>
    </row>
    <row r="77" spans="1:13" s="119" customFormat="1" ht="13.5" customHeight="1">
      <c r="A77" s="154"/>
      <c r="B77" s="283" t="s">
        <v>15</v>
      </c>
      <c r="C77" s="282" t="s">
        <v>0</v>
      </c>
      <c r="D77" s="290">
        <v>0.169</v>
      </c>
      <c r="E77" s="292">
        <f>E71*D77</f>
        <v>2.028</v>
      </c>
      <c r="F77" s="292"/>
      <c r="G77" s="284"/>
      <c r="H77" s="276"/>
      <c r="I77" s="284"/>
      <c r="J77" s="276"/>
      <c r="K77" s="284"/>
      <c r="L77" s="284">
        <f>G77+I77+K77</f>
        <v>0</v>
      </c>
      <c r="M77" s="118"/>
    </row>
    <row r="78" spans="1:13" s="119" customFormat="1" ht="42.75" customHeight="1">
      <c r="A78" s="282">
        <v>14</v>
      </c>
      <c r="B78" s="293" t="s">
        <v>164</v>
      </c>
      <c r="C78" s="282" t="s">
        <v>43</v>
      </c>
      <c r="D78" s="292"/>
      <c r="E78" s="292">
        <v>5</v>
      </c>
      <c r="F78" s="292"/>
      <c r="G78" s="315"/>
      <c r="H78" s="276"/>
      <c r="I78" s="284"/>
      <c r="J78" s="276"/>
      <c r="K78" s="284"/>
      <c r="L78" s="284"/>
      <c r="M78" s="118"/>
    </row>
    <row r="79" spans="1:13" s="119" customFormat="1" ht="14.25" customHeight="1">
      <c r="A79" s="282"/>
      <c r="B79" s="283" t="s">
        <v>51</v>
      </c>
      <c r="C79" s="282" t="s">
        <v>13</v>
      </c>
      <c r="D79" s="235">
        <v>1.19</v>
      </c>
      <c r="E79" s="291">
        <f>E78*D79</f>
        <v>5.949999999999999</v>
      </c>
      <c r="F79" s="293"/>
      <c r="G79" s="316"/>
      <c r="H79" s="276"/>
      <c r="I79" s="179"/>
      <c r="J79" s="178"/>
      <c r="K79" s="179"/>
      <c r="L79" s="179">
        <f>G79+I79+K79</f>
        <v>0</v>
      </c>
      <c r="M79" s="118"/>
    </row>
    <row r="80" spans="1:13" s="119" customFormat="1" ht="14.25" customHeight="1">
      <c r="A80" s="282"/>
      <c r="B80" s="283" t="s">
        <v>37</v>
      </c>
      <c r="C80" s="282" t="s">
        <v>0</v>
      </c>
      <c r="D80" s="45">
        <v>0.0359</v>
      </c>
      <c r="E80" s="292">
        <f>E78*D80</f>
        <v>0.1795</v>
      </c>
      <c r="F80" s="292"/>
      <c r="G80" s="284"/>
      <c r="H80" s="178"/>
      <c r="I80" s="179"/>
      <c r="J80" s="178"/>
      <c r="K80" s="179"/>
      <c r="L80" s="179">
        <f>G80+I80+K80</f>
        <v>0</v>
      </c>
      <c r="M80" s="118"/>
    </row>
    <row r="81" spans="1:13" s="119" customFormat="1" ht="14.25" customHeight="1">
      <c r="A81" s="282"/>
      <c r="B81" s="283" t="s">
        <v>14</v>
      </c>
      <c r="C81" s="282"/>
      <c r="D81" s="45"/>
      <c r="E81" s="292"/>
      <c r="F81" s="292"/>
      <c r="G81" s="284"/>
      <c r="H81" s="276"/>
      <c r="I81" s="284"/>
      <c r="J81" s="276"/>
      <c r="K81" s="284"/>
      <c r="L81" s="284"/>
      <c r="M81" s="118"/>
    </row>
    <row r="82" spans="1:13" s="119" customFormat="1" ht="14.25" customHeight="1">
      <c r="A82" s="282"/>
      <c r="B82" s="283" t="s">
        <v>118</v>
      </c>
      <c r="C82" s="282" t="s">
        <v>43</v>
      </c>
      <c r="D82" s="45">
        <v>1</v>
      </c>
      <c r="E82" s="292">
        <f>E78*D82</f>
        <v>5</v>
      </c>
      <c r="F82" s="292"/>
      <c r="G82" s="284"/>
      <c r="H82" s="276"/>
      <c r="I82" s="284"/>
      <c r="J82" s="276"/>
      <c r="K82" s="284"/>
      <c r="L82" s="284">
        <f>G82+I82+K82</f>
        <v>0</v>
      </c>
      <c r="M82" s="118"/>
    </row>
    <row r="83" spans="1:13" s="119" customFormat="1" ht="14.25" customHeight="1">
      <c r="A83" s="282"/>
      <c r="B83" s="283" t="s">
        <v>31</v>
      </c>
      <c r="C83" s="282" t="s">
        <v>16</v>
      </c>
      <c r="D83" s="45">
        <v>1.22</v>
      </c>
      <c r="E83" s="292">
        <f>E78*D83</f>
        <v>6.1</v>
      </c>
      <c r="F83" s="292"/>
      <c r="G83" s="284"/>
      <c r="H83" s="276"/>
      <c r="I83" s="284"/>
      <c r="J83" s="276"/>
      <c r="K83" s="284"/>
      <c r="L83" s="284">
        <f>G83+I83+K83</f>
        <v>0</v>
      </c>
      <c r="M83" s="118"/>
    </row>
    <row r="84" spans="1:13" s="119" customFormat="1" ht="13.5" customHeight="1">
      <c r="A84" s="282"/>
      <c r="B84" s="283" t="s">
        <v>15</v>
      </c>
      <c r="C84" s="282" t="s">
        <v>0</v>
      </c>
      <c r="D84" s="45">
        <v>0.148</v>
      </c>
      <c r="E84" s="292">
        <f>E78*D84</f>
        <v>0.74</v>
      </c>
      <c r="F84" s="292"/>
      <c r="G84" s="284"/>
      <c r="H84" s="276"/>
      <c r="I84" s="284"/>
      <c r="J84" s="276"/>
      <c r="K84" s="284"/>
      <c r="L84" s="284">
        <f>G84+I84+K84</f>
        <v>0</v>
      </c>
      <c r="M84" s="118"/>
    </row>
    <row r="85" spans="1:13" s="123" customFormat="1" ht="27.75" customHeight="1">
      <c r="A85" s="154">
        <v>15</v>
      </c>
      <c r="B85" s="180" t="s">
        <v>161</v>
      </c>
      <c r="C85" s="259" t="s">
        <v>58</v>
      </c>
      <c r="D85" s="154"/>
      <c r="E85" s="189">
        <v>10</v>
      </c>
      <c r="F85" s="243"/>
      <c r="G85" s="179"/>
      <c r="H85" s="178"/>
      <c r="I85" s="179"/>
      <c r="J85" s="178"/>
      <c r="K85" s="179"/>
      <c r="L85" s="179">
        <f>G85+I85+K85</f>
        <v>0</v>
      </c>
      <c r="M85" s="121"/>
    </row>
    <row r="86" spans="1:13" s="119" customFormat="1" ht="13.5" customHeight="1">
      <c r="A86" s="282">
        <v>16</v>
      </c>
      <c r="B86" s="283" t="s">
        <v>245</v>
      </c>
      <c r="C86" s="282" t="s">
        <v>17</v>
      </c>
      <c r="D86" s="290"/>
      <c r="E86" s="292">
        <v>1</v>
      </c>
      <c r="F86" s="292"/>
      <c r="G86" s="284"/>
      <c r="H86" s="276"/>
      <c r="I86" s="284"/>
      <c r="J86" s="276"/>
      <c r="K86" s="284"/>
      <c r="L86" s="284">
        <f>G86+I86+K86</f>
        <v>0</v>
      </c>
      <c r="M86" s="118"/>
    </row>
    <row r="87" spans="1:13" ht="28.5" customHeight="1">
      <c r="A87" s="154">
        <v>17</v>
      </c>
      <c r="B87" s="180" t="s">
        <v>168</v>
      </c>
      <c r="C87" s="259" t="s">
        <v>149</v>
      </c>
      <c r="D87" s="177"/>
      <c r="E87" s="178">
        <v>3</v>
      </c>
      <c r="F87" s="177"/>
      <c r="G87" s="179"/>
      <c r="H87" s="178"/>
      <c r="I87" s="179"/>
      <c r="J87" s="178"/>
      <c r="K87" s="179"/>
      <c r="L87" s="179"/>
      <c r="M87" s="121"/>
    </row>
    <row r="88" spans="1:13" ht="13.5" customHeight="1">
      <c r="A88" s="154"/>
      <c r="B88" s="181" t="s">
        <v>12</v>
      </c>
      <c r="C88" s="259" t="s">
        <v>149</v>
      </c>
      <c r="D88" s="154">
        <v>1</v>
      </c>
      <c r="E88" s="179">
        <f>E87*D88</f>
        <v>3</v>
      </c>
      <c r="F88" s="177"/>
      <c r="G88" s="179"/>
      <c r="H88" s="276"/>
      <c r="I88" s="179"/>
      <c r="J88" s="178"/>
      <c r="K88" s="179"/>
      <c r="L88" s="179">
        <f>G88+I88+K88</f>
        <v>0</v>
      </c>
      <c r="M88" s="121"/>
    </row>
    <row r="89" spans="1:13" s="123" customFormat="1" ht="13.5" customHeight="1">
      <c r="A89" s="154"/>
      <c r="B89" s="181" t="s">
        <v>14</v>
      </c>
      <c r="C89" s="154"/>
      <c r="D89" s="154"/>
      <c r="E89" s="179"/>
      <c r="F89" s="177"/>
      <c r="G89" s="179"/>
      <c r="H89" s="178"/>
      <c r="I89" s="179"/>
      <c r="J89" s="178"/>
      <c r="K89" s="179"/>
      <c r="L89" s="179"/>
      <c r="M89" s="121"/>
    </row>
    <row r="90" spans="1:13" s="123" customFormat="1" ht="14.25" customHeight="1">
      <c r="A90" s="154"/>
      <c r="B90" s="180" t="s">
        <v>150</v>
      </c>
      <c r="C90" s="259" t="s">
        <v>58</v>
      </c>
      <c r="D90" s="154">
        <v>1</v>
      </c>
      <c r="E90" s="189">
        <f>E87*D90</f>
        <v>3</v>
      </c>
      <c r="F90" s="243"/>
      <c r="G90" s="179"/>
      <c r="H90" s="178"/>
      <c r="I90" s="179"/>
      <c r="J90" s="178"/>
      <c r="K90" s="179"/>
      <c r="L90" s="179">
        <f>G90+I90+K90</f>
        <v>0</v>
      </c>
      <c r="M90" s="121"/>
    </row>
    <row r="91" spans="1:13" s="119" customFormat="1" ht="27" customHeight="1">
      <c r="A91" s="282">
        <v>18</v>
      </c>
      <c r="B91" s="293" t="s">
        <v>162</v>
      </c>
      <c r="C91" s="282" t="s">
        <v>32</v>
      </c>
      <c r="D91" s="291"/>
      <c r="E91" s="292">
        <v>0.43</v>
      </c>
      <c r="F91" s="293"/>
      <c r="G91" s="316"/>
      <c r="H91" s="276"/>
      <c r="I91" s="284"/>
      <c r="J91" s="276"/>
      <c r="K91" s="284"/>
      <c r="L91" s="284"/>
      <c r="M91" s="118"/>
    </row>
    <row r="92" spans="1:13" s="119" customFormat="1" ht="15" customHeight="1">
      <c r="A92" s="282"/>
      <c r="B92" s="283" t="s">
        <v>12</v>
      </c>
      <c r="C92" s="282" t="s">
        <v>13</v>
      </c>
      <c r="D92" s="291">
        <v>13.8</v>
      </c>
      <c r="E92" s="291">
        <f>E91*D92</f>
        <v>5.934</v>
      </c>
      <c r="F92" s="293"/>
      <c r="G92" s="316"/>
      <c r="H92" s="276"/>
      <c r="I92" s="179"/>
      <c r="J92" s="178"/>
      <c r="K92" s="284"/>
      <c r="L92" s="284">
        <f>G92+I92+K92</f>
        <v>0</v>
      </c>
      <c r="M92" s="118"/>
    </row>
    <row r="93" spans="1:13" s="119" customFormat="1" ht="14.25" customHeight="1">
      <c r="A93" s="282"/>
      <c r="B93" s="283" t="s">
        <v>35</v>
      </c>
      <c r="C93" s="282" t="s">
        <v>0</v>
      </c>
      <c r="D93" s="290">
        <v>0.17</v>
      </c>
      <c r="E93" s="292">
        <f>E91*D93</f>
        <v>0.0731</v>
      </c>
      <c r="F93" s="292"/>
      <c r="G93" s="284"/>
      <c r="H93" s="178"/>
      <c r="I93" s="179"/>
      <c r="J93" s="178"/>
      <c r="K93" s="284"/>
      <c r="L93" s="284">
        <f>G93+I93+K93</f>
        <v>0</v>
      </c>
      <c r="M93" s="118"/>
    </row>
    <row r="94" spans="1:13" s="119" customFormat="1" ht="14.25" customHeight="1">
      <c r="A94" s="282"/>
      <c r="B94" s="283" t="s">
        <v>14</v>
      </c>
      <c r="C94" s="282"/>
      <c r="D94" s="290"/>
      <c r="E94" s="292"/>
      <c r="F94" s="292"/>
      <c r="G94" s="284"/>
      <c r="H94" s="276"/>
      <c r="I94" s="284"/>
      <c r="J94" s="276"/>
      <c r="K94" s="284"/>
      <c r="L94" s="284"/>
      <c r="M94" s="118"/>
    </row>
    <row r="95" spans="1:13" s="119" customFormat="1" ht="14.25" customHeight="1">
      <c r="A95" s="282"/>
      <c r="B95" s="283" t="s">
        <v>151</v>
      </c>
      <c r="C95" s="282" t="s">
        <v>32</v>
      </c>
      <c r="D95" s="290">
        <v>1.03</v>
      </c>
      <c r="E95" s="292">
        <f>E91*D95</f>
        <v>0.4429</v>
      </c>
      <c r="F95" s="292"/>
      <c r="G95" s="284"/>
      <c r="H95" s="276"/>
      <c r="I95" s="284"/>
      <c r="J95" s="276"/>
      <c r="K95" s="284"/>
      <c r="L95" s="284">
        <f>G95+I95+K95</f>
        <v>0</v>
      </c>
      <c r="M95" s="118"/>
    </row>
    <row r="96" spans="1:13" s="119" customFormat="1" ht="15.75" customHeight="1">
      <c r="A96" s="282"/>
      <c r="B96" s="283" t="s">
        <v>98</v>
      </c>
      <c r="C96" s="282" t="s">
        <v>16</v>
      </c>
      <c r="D96" s="290">
        <v>10.6</v>
      </c>
      <c r="E96" s="292">
        <f>E91*D96</f>
        <v>4.558</v>
      </c>
      <c r="F96" s="292"/>
      <c r="G96" s="284"/>
      <c r="H96" s="276"/>
      <c r="I96" s="284"/>
      <c r="J96" s="276"/>
      <c r="K96" s="284"/>
      <c r="L96" s="284">
        <f>G96+I96+K96</f>
        <v>0</v>
      </c>
      <c r="M96" s="118"/>
    </row>
    <row r="97" spans="1:13" s="119" customFormat="1" ht="14.25" customHeight="1">
      <c r="A97" s="282"/>
      <c r="B97" s="283" t="s">
        <v>99</v>
      </c>
      <c r="C97" s="282" t="s">
        <v>16</v>
      </c>
      <c r="D97" s="291">
        <v>1</v>
      </c>
      <c r="E97" s="292">
        <f>E91*D97</f>
        <v>0.43</v>
      </c>
      <c r="F97" s="292"/>
      <c r="G97" s="284"/>
      <c r="H97" s="276"/>
      <c r="I97" s="284"/>
      <c r="J97" s="276"/>
      <c r="K97" s="284"/>
      <c r="L97" s="284">
        <f>G97+I97+K97</f>
        <v>0</v>
      </c>
      <c r="M97" s="118"/>
    </row>
    <row r="98" spans="1:13" s="119" customFormat="1" ht="16.5" customHeight="1">
      <c r="A98" s="282"/>
      <c r="B98" s="283" t="s">
        <v>15</v>
      </c>
      <c r="C98" s="282" t="s">
        <v>0</v>
      </c>
      <c r="D98" s="290">
        <v>0.9</v>
      </c>
      <c r="E98" s="292">
        <f>E91*D98</f>
        <v>0.387</v>
      </c>
      <c r="F98" s="292"/>
      <c r="G98" s="284"/>
      <c r="H98" s="276"/>
      <c r="I98" s="284"/>
      <c r="J98" s="276"/>
      <c r="K98" s="284"/>
      <c r="L98" s="284">
        <f>G98+I98+K98</f>
        <v>0</v>
      </c>
      <c r="M98" s="131"/>
    </row>
    <row r="99" spans="1:13" s="123" customFormat="1" ht="16.5" customHeight="1">
      <c r="A99" s="154">
        <v>19</v>
      </c>
      <c r="B99" s="180" t="s">
        <v>155</v>
      </c>
      <c r="C99" s="178" t="s">
        <v>43</v>
      </c>
      <c r="D99" s="317"/>
      <c r="E99" s="179">
        <v>17</v>
      </c>
      <c r="F99" s="317"/>
      <c r="G99" s="317"/>
      <c r="H99" s="317"/>
      <c r="I99" s="178"/>
      <c r="J99" s="179"/>
      <c r="K99" s="178"/>
      <c r="L99" s="179"/>
      <c r="M99" s="121"/>
    </row>
    <row r="100" spans="1:13" s="123" customFormat="1" ht="16.5" customHeight="1">
      <c r="A100" s="154"/>
      <c r="B100" s="181" t="s">
        <v>12</v>
      </c>
      <c r="C100" s="154" t="s">
        <v>13</v>
      </c>
      <c r="D100" s="154">
        <v>0.835</v>
      </c>
      <c r="E100" s="291">
        <f>E99*D100</f>
        <v>14.195</v>
      </c>
      <c r="F100" s="177"/>
      <c r="G100" s="179"/>
      <c r="H100" s="276"/>
      <c r="I100" s="284"/>
      <c r="J100" s="276"/>
      <c r="K100" s="179"/>
      <c r="L100" s="179">
        <f>G100+I100+K100</f>
        <v>0</v>
      </c>
      <c r="M100" s="121"/>
    </row>
    <row r="101" spans="1:13" s="119" customFormat="1" ht="14.25" customHeight="1">
      <c r="A101" s="282"/>
      <c r="B101" s="283" t="s">
        <v>35</v>
      </c>
      <c r="C101" s="282" t="s">
        <v>0</v>
      </c>
      <c r="D101" s="290">
        <v>0.0095</v>
      </c>
      <c r="E101" s="292">
        <f>E99*D101</f>
        <v>0.1615</v>
      </c>
      <c r="F101" s="292"/>
      <c r="G101" s="284"/>
      <c r="H101" s="276"/>
      <c r="I101" s="284"/>
      <c r="J101" s="276"/>
      <c r="K101" s="284"/>
      <c r="L101" s="284">
        <f>G101+I101+K101</f>
        <v>0</v>
      </c>
      <c r="M101" s="118"/>
    </row>
    <row r="102" spans="1:13" s="123" customFormat="1" ht="13.5">
      <c r="A102" s="154"/>
      <c r="B102" s="181" t="s">
        <v>14</v>
      </c>
      <c r="C102" s="154"/>
      <c r="D102" s="154"/>
      <c r="E102" s="292"/>
      <c r="F102" s="177"/>
      <c r="G102" s="179"/>
      <c r="H102" s="276"/>
      <c r="I102" s="284"/>
      <c r="J102" s="276"/>
      <c r="K102" s="179"/>
      <c r="L102" s="179"/>
      <c r="M102" s="121"/>
    </row>
    <row r="103" spans="1:13" s="28" customFormat="1" ht="13.5">
      <c r="A103" s="154"/>
      <c r="B103" s="180" t="s">
        <v>152</v>
      </c>
      <c r="C103" s="154" t="s">
        <v>43</v>
      </c>
      <c r="D103" s="154">
        <v>1.01</v>
      </c>
      <c r="E103" s="292">
        <f>E99*D103</f>
        <v>17.17</v>
      </c>
      <c r="F103" s="177"/>
      <c r="G103" s="179"/>
      <c r="H103" s="178"/>
      <c r="I103" s="179"/>
      <c r="J103" s="178"/>
      <c r="K103" s="179"/>
      <c r="L103" s="179">
        <f>G103+I103+K103</f>
        <v>0</v>
      </c>
      <c r="M103" s="121"/>
    </row>
    <row r="104" spans="1:13" s="28" customFormat="1" ht="13.5">
      <c r="A104" s="154"/>
      <c r="B104" s="180" t="s">
        <v>153</v>
      </c>
      <c r="C104" s="154" t="s">
        <v>16</v>
      </c>
      <c r="D104" s="154">
        <v>1.89</v>
      </c>
      <c r="E104" s="292">
        <f>E99*D104</f>
        <v>32.129999999999995</v>
      </c>
      <c r="F104" s="177"/>
      <c r="G104" s="179"/>
      <c r="H104" s="178"/>
      <c r="I104" s="179"/>
      <c r="J104" s="178"/>
      <c r="K104" s="179"/>
      <c r="L104" s="179">
        <f>G104+I104+K104</f>
        <v>0</v>
      </c>
      <c r="M104" s="121"/>
    </row>
    <row r="105" spans="1:13" s="119" customFormat="1" ht="14.25" customHeight="1">
      <c r="A105" s="154"/>
      <c r="B105" s="283" t="s">
        <v>15</v>
      </c>
      <c r="C105" s="282" t="s">
        <v>0</v>
      </c>
      <c r="D105" s="290">
        <v>0.0116</v>
      </c>
      <c r="E105" s="292">
        <f>E99*D105</f>
        <v>0.1972</v>
      </c>
      <c r="F105" s="292"/>
      <c r="G105" s="284"/>
      <c r="H105" s="276"/>
      <c r="I105" s="284"/>
      <c r="J105" s="276"/>
      <c r="K105" s="284"/>
      <c r="L105" s="284">
        <f>G105+I105+K105</f>
        <v>0</v>
      </c>
      <c r="M105" s="118"/>
    </row>
    <row r="106" spans="1:13" ht="16.5" customHeight="1">
      <c r="A106" s="154">
        <v>20</v>
      </c>
      <c r="B106" s="180" t="s">
        <v>169</v>
      </c>
      <c r="C106" s="177" t="s">
        <v>17</v>
      </c>
      <c r="D106" s="177"/>
      <c r="E106" s="178">
        <v>7</v>
      </c>
      <c r="F106" s="177"/>
      <c r="G106" s="179"/>
      <c r="H106" s="178"/>
      <c r="I106" s="179"/>
      <c r="J106" s="178"/>
      <c r="K106" s="179"/>
      <c r="L106" s="179"/>
      <c r="M106" s="121"/>
    </row>
    <row r="107" spans="1:13" ht="13.5" customHeight="1">
      <c r="A107" s="154"/>
      <c r="B107" s="181" t="s">
        <v>12</v>
      </c>
      <c r="C107" s="154" t="s">
        <v>13</v>
      </c>
      <c r="D107" s="154">
        <v>1.34</v>
      </c>
      <c r="E107" s="179">
        <f>E106*D107</f>
        <v>9.38</v>
      </c>
      <c r="F107" s="177"/>
      <c r="G107" s="179"/>
      <c r="H107" s="276"/>
      <c r="I107" s="179"/>
      <c r="J107" s="178"/>
      <c r="K107" s="179"/>
      <c r="L107" s="179">
        <f>G107+I107+K107</f>
        <v>0</v>
      </c>
      <c r="M107" s="121"/>
    </row>
    <row r="108" spans="1:13" s="94" customFormat="1" ht="16.5" customHeight="1">
      <c r="A108" s="154"/>
      <c r="B108" s="181" t="s">
        <v>33</v>
      </c>
      <c r="C108" s="154" t="s">
        <v>0</v>
      </c>
      <c r="D108" s="177">
        <v>0.05</v>
      </c>
      <c r="E108" s="179">
        <f>E106*D108</f>
        <v>0.35000000000000003</v>
      </c>
      <c r="F108" s="177"/>
      <c r="G108" s="179"/>
      <c r="H108" s="178"/>
      <c r="I108" s="179"/>
      <c r="J108" s="178"/>
      <c r="K108" s="179"/>
      <c r="L108" s="179">
        <f>G108+I108+K108</f>
        <v>0</v>
      </c>
      <c r="M108" s="121"/>
    </row>
    <row r="109" spans="1:13" s="123" customFormat="1" ht="13.5" customHeight="1">
      <c r="A109" s="154"/>
      <c r="B109" s="181" t="s">
        <v>14</v>
      </c>
      <c r="C109" s="154"/>
      <c r="D109" s="154"/>
      <c r="E109" s="179"/>
      <c r="F109" s="177"/>
      <c r="G109" s="179"/>
      <c r="H109" s="178"/>
      <c r="I109" s="179"/>
      <c r="J109" s="178"/>
      <c r="K109" s="179"/>
      <c r="L109" s="179"/>
      <c r="M109" s="121"/>
    </row>
    <row r="110" spans="1:13" s="123" customFormat="1" ht="14.25" customHeight="1">
      <c r="A110" s="154"/>
      <c r="B110" s="180" t="s">
        <v>169</v>
      </c>
      <c r="C110" s="177" t="s">
        <v>17</v>
      </c>
      <c r="D110" s="154">
        <v>1</v>
      </c>
      <c r="E110" s="189">
        <f>E106*D110</f>
        <v>7</v>
      </c>
      <c r="F110" s="243"/>
      <c r="G110" s="179"/>
      <c r="H110" s="178"/>
      <c r="I110" s="179"/>
      <c r="J110" s="178"/>
      <c r="K110" s="179"/>
      <c r="L110" s="179">
        <f>G110+I110+K110</f>
        <v>0</v>
      </c>
      <c r="M110" s="121"/>
    </row>
    <row r="111" spans="1:13" s="123" customFormat="1" ht="19.5" customHeight="1">
      <c r="A111" s="154"/>
      <c r="B111" s="181" t="s">
        <v>15</v>
      </c>
      <c r="C111" s="154" t="s">
        <v>0</v>
      </c>
      <c r="D111" s="154">
        <v>0.16</v>
      </c>
      <c r="E111" s="179">
        <f>E106*D111</f>
        <v>1.12</v>
      </c>
      <c r="F111" s="177"/>
      <c r="G111" s="179"/>
      <c r="H111" s="178"/>
      <c r="I111" s="179"/>
      <c r="J111" s="178"/>
      <c r="K111" s="179"/>
      <c r="L111" s="179">
        <f>G111+I111+K111</f>
        <v>0</v>
      </c>
      <c r="M111" s="121"/>
    </row>
    <row r="112" spans="1:13" s="119" customFormat="1" ht="29.25" customHeight="1">
      <c r="A112" s="297"/>
      <c r="B112" s="182" t="s">
        <v>170</v>
      </c>
      <c r="C112" s="282"/>
      <c r="D112" s="290"/>
      <c r="E112" s="292"/>
      <c r="F112" s="292"/>
      <c r="G112" s="284"/>
      <c r="H112" s="276"/>
      <c r="I112" s="284"/>
      <c r="J112" s="276"/>
      <c r="K112" s="284"/>
      <c r="L112" s="284"/>
      <c r="M112" s="118"/>
    </row>
    <row r="113" spans="1:13" ht="28.5" customHeight="1">
      <c r="A113" s="154">
        <v>21</v>
      </c>
      <c r="B113" s="180" t="s">
        <v>171</v>
      </c>
      <c r="C113" s="282" t="s">
        <v>17</v>
      </c>
      <c r="D113" s="314"/>
      <c r="E113" s="178">
        <v>1</v>
      </c>
      <c r="F113" s="177"/>
      <c r="G113" s="179"/>
      <c r="H113" s="178"/>
      <c r="I113" s="179"/>
      <c r="J113" s="178"/>
      <c r="K113" s="179"/>
      <c r="L113" s="179"/>
      <c r="M113" s="121"/>
    </row>
    <row r="114" spans="1:13" ht="18" customHeight="1">
      <c r="A114" s="154"/>
      <c r="B114" s="181" t="s">
        <v>12</v>
      </c>
      <c r="C114" s="154" t="s">
        <v>13</v>
      </c>
      <c r="D114" s="154">
        <v>3.8</v>
      </c>
      <c r="E114" s="179">
        <f>E113*D114</f>
        <v>3.8</v>
      </c>
      <c r="F114" s="177"/>
      <c r="G114" s="179"/>
      <c r="H114" s="178"/>
      <c r="I114" s="179"/>
      <c r="J114" s="178"/>
      <c r="K114" s="179"/>
      <c r="L114" s="179">
        <f>G114+I114+K114</f>
        <v>0</v>
      </c>
      <c r="M114" s="121"/>
    </row>
    <row r="115" spans="1:13" s="119" customFormat="1" ht="13.5" customHeight="1">
      <c r="A115" s="154"/>
      <c r="B115" s="283" t="s">
        <v>35</v>
      </c>
      <c r="C115" s="282" t="s">
        <v>0</v>
      </c>
      <c r="D115" s="290">
        <v>0.08</v>
      </c>
      <c r="E115" s="292">
        <f>E113*D115</f>
        <v>0.08</v>
      </c>
      <c r="F115" s="292"/>
      <c r="G115" s="284"/>
      <c r="H115" s="178"/>
      <c r="I115" s="179"/>
      <c r="J115" s="178"/>
      <c r="K115" s="179"/>
      <c r="L115" s="179">
        <f>G115+I115+K115</f>
        <v>0</v>
      </c>
      <c r="M115" s="118"/>
    </row>
    <row r="116" spans="1:13" s="123" customFormat="1" ht="16.5" customHeight="1">
      <c r="A116" s="154"/>
      <c r="B116" s="181" t="s">
        <v>14</v>
      </c>
      <c r="C116" s="154"/>
      <c r="D116" s="154"/>
      <c r="E116" s="179"/>
      <c r="F116" s="177"/>
      <c r="G116" s="179"/>
      <c r="H116" s="178"/>
      <c r="I116" s="179"/>
      <c r="J116" s="178"/>
      <c r="K116" s="179"/>
      <c r="L116" s="179"/>
      <c r="M116" s="121"/>
    </row>
    <row r="117" spans="1:13" s="123" customFormat="1" ht="28.5" customHeight="1">
      <c r="A117" s="154"/>
      <c r="B117" s="180" t="s">
        <v>171</v>
      </c>
      <c r="C117" s="154" t="s">
        <v>17</v>
      </c>
      <c r="D117" s="154">
        <v>1</v>
      </c>
      <c r="E117" s="179">
        <f>E113*D117</f>
        <v>1</v>
      </c>
      <c r="F117" s="243"/>
      <c r="G117" s="179"/>
      <c r="H117" s="178"/>
      <c r="I117" s="179"/>
      <c r="J117" s="178"/>
      <c r="K117" s="179"/>
      <c r="L117" s="179">
        <f>G117+I117+K117</f>
        <v>0</v>
      </c>
      <c r="M117" s="121"/>
    </row>
    <row r="118" spans="1:13" s="119" customFormat="1" ht="13.5" customHeight="1">
      <c r="A118" s="154"/>
      <c r="B118" s="283" t="s">
        <v>15</v>
      </c>
      <c r="C118" s="282" t="s">
        <v>0</v>
      </c>
      <c r="D118" s="290">
        <v>0.66</v>
      </c>
      <c r="E118" s="292">
        <f>E113*D118</f>
        <v>0.66</v>
      </c>
      <c r="F118" s="292"/>
      <c r="G118" s="284"/>
      <c r="H118" s="276"/>
      <c r="I118" s="284"/>
      <c r="J118" s="276"/>
      <c r="K118" s="284"/>
      <c r="L118" s="284">
        <f>G118+I118+K118</f>
        <v>0</v>
      </c>
      <c r="M118" s="118"/>
    </row>
    <row r="119" spans="1:13" ht="16.5" customHeight="1">
      <c r="A119" s="154">
        <v>22</v>
      </c>
      <c r="B119" s="180" t="s">
        <v>172</v>
      </c>
      <c r="C119" s="177" t="s">
        <v>17</v>
      </c>
      <c r="D119" s="177"/>
      <c r="E119" s="178">
        <v>1</v>
      </c>
      <c r="F119" s="177"/>
      <c r="G119" s="179"/>
      <c r="H119" s="178"/>
      <c r="I119" s="179"/>
      <c r="J119" s="178"/>
      <c r="K119" s="179"/>
      <c r="L119" s="179"/>
      <c r="M119" s="121"/>
    </row>
    <row r="120" spans="1:13" ht="13.5" customHeight="1">
      <c r="A120" s="154"/>
      <c r="B120" s="181" t="s">
        <v>12</v>
      </c>
      <c r="C120" s="154" t="s">
        <v>13</v>
      </c>
      <c r="D120" s="154">
        <v>1.34</v>
      </c>
      <c r="E120" s="179">
        <f>E119*D120</f>
        <v>1.34</v>
      </c>
      <c r="F120" s="177"/>
      <c r="G120" s="179"/>
      <c r="H120" s="276"/>
      <c r="I120" s="179"/>
      <c r="J120" s="178"/>
      <c r="K120" s="179"/>
      <c r="L120" s="179">
        <f>G120+I120+K120</f>
        <v>0</v>
      </c>
      <c r="M120" s="121"/>
    </row>
    <row r="121" spans="1:13" s="94" customFormat="1" ht="16.5" customHeight="1">
      <c r="A121" s="154"/>
      <c r="B121" s="181" t="s">
        <v>33</v>
      </c>
      <c r="C121" s="154" t="s">
        <v>0</v>
      </c>
      <c r="D121" s="177">
        <v>0.05</v>
      </c>
      <c r="E121" s="179">
        <f>E119*D121</f>
        <v>0.05</v>
      </c>
      <c r="F121" s="177"/>
      <c r="G121" s="179"/>
      <c r="H121" s="178"/>
      <c r="I121" s="179"/>
      <c r="J121" s="178"/>
      <c r="K121" s="179"/>
      <c r="L121" s="179">
        <f>G121+I121+K121</f>
        <v>0</v>
      </c>
      <c r="M121" s="121"/>
    </row>
    <row r="122" spans="1:13" s="123" customFormat="1" ht="13.5" customHeight="1">
      <c r="A122" s="154"/>
      <c r="B122" s="181" t="s">
        <v>14</v>
      </c>
      <c r="C122" s="154"/>
      <c r="D122" s="154"/>
      <c r="E122" s="179"/>
      <c r="F122" s="177"/>
      <c r="G122" s="179"/>
      <c r="H122" s="178"/>
      <c r="I122" s="179"/>
      <c r="J122" s="178"/>
      <c r="K122" s="179"/>
      <c r="L122" s="179"/>
      <c r="M122" s="121"/>
    </row>
    <row r="123" spans="1:13" s="123" customFormat="1" ht="14.25" customHeight="1">
      <c r="A123" s="154"/>
      <c r="B123" s="180" t="s">
        <v>172</v>
      </c>
      <c r="C123" s="177" t="s">
        <v>17</v>
      </c>
      <c r="D123" s="154">
        <v>1</v>
      </c>
      <c r="E123" s="189">
        <f>E119*D123</f>
        <v>1</v>
      </c>
      <c r="F123" s="243"/>
      <c r="G123" s="179"/>
      <c r="H123" s="178"/>
      <c r="I123" s="179"/>
      <c r="J123" s="178"/>
      <c r="K123" s="179"/>
      <c r="L123" s="179">
        <f>G123+I123+K123</f>
        <v>0</v>
      </c>
      <c r="M123" s="121"/>
    </row>
    <row r="124" spans="1:13" s="123" customFormat="1" ht="19.5" customHeight="1">
      <c r="A124" s="154"/>
      <c r="B124" s="181" t="s">
        <v>15</v>
      </c>
      <c r="C124" s="154" t="s">
        <v>0</v>
      </c>
      <c r="D124" s="154">
        <v>0.16</v>
      </c>
      <c r="E124" s="179">
        <f>E119*D124</f>
        <v>0.16</v>
      </c>
      <c r="F124" s="177"/>
      <c r="G124" s="179"/>
      <c r="H124" s="178"/>
      <c r="I124" s="179"/>
      <c r="J124" s="178"/>
      <c r="K124" s="179"/>
      <c r="L124" s="179">
        <f>G124+I124+K124</f>
        <v>0</v>
      </c>
      <c r="M124" s="121"/>
    </row>
    <row r="125" spans="1:13" s="119" customFormat="1" ht="31.5" customHeight="1">
      <c r="A125" s="297"/>
      <c r="B125" s="318" t="s">
        <v>459</v>
      </c>
      <c r="C125" s="282"/>
      <c r="D125" s="290"/>
      <c r="E125" s="292"/>
      <c r="F125" s="292"/>
      <c r="G125" s="284"/>
      <c r="H125" s="276"/>
      <c r="I125" s="284"/>
      <c r="J125" s="276"/>
      <c r="K125" s="284"/>
      <c r="L125" s="284"/>
      <c r="M125" s="118"/>
    </row>
    <row r="126" spans="1:13" s="119" customFormat="1" ht="32.25" customHeight="1">
      <c r="A126" s="154">
        <v>23</v>
      </c>
      <c r="B126" s="293" t="s">
        <v>177</v>
      </c>
      <c r="C126" s="282" t="s">
        <v>43</v>
      </c>
      <c r="D126" s="292"/>
      <c r="E126" s="292">
        <v>1.6</v>
      </c>
      <c r="F126" s="292"/>
      <c r="G126" s="315"/>
      <c r="H126" s="276"/>
      <c r="I126" s="284"/>
      <c r="J126" s="276"/>
      <c r="K126" s="284"/>
      <c r="L126" s="284"/>
      <c r="M126" s="118"/>
    </row>
    <row r="127" spans="1:13" s="119" customFormat="1" ht="13.5" customHeight="1">
      <c r="A127" s="154"/>
      <c r="B127" s="283" t="s">
        <v>12</v>
      </c>
      <c r="C127" s="282" t="s">
        <v>13</v>
      </c>
      <c r="D127" s="291">
        <v>1.54</v>
      </c>
      <c r="E127" s="291">
        <f>E126*D127</f>
        <v>2.4640000000000004</v>
      </c>
      <c r="F127" s="293"/>
      <c r="G127" s="316"/>
      <c r="H127" s="276"/>
      <c r="I127" s="179"/>
      <c r="J127" s="178"/>
      <c r="K127" s="179"/>
      <c r="L127" s="179">
        <f>G127+I127+K127</f>
        <v>0</v>
      </c>
      <c r="M127" s="118"/>
    </row>
    <row r="128" spans="1:13" s="119" customFormat="1" ht="13.5" customHeight="1">
      <c r="A128" s="154"/>
      <c r="B128" s="283" t="s">
        <v>35</v>
      </c>
      <c r="C128" s="282" t="s">
        <v>0</v>
      </c>
      <c r="D128" s="290">
        <v>0.0373</v>
      </c>
      <c r="E128" s="292">
        <f>E126*D128</f>
        <v>0.059680000000000004</v>
      </c>
      <c r="F128" s="292"/>
      <c r="G128" s="284"/>
      <c r="H128" s="178"/>
      <c r="I128" s="179"/>
      <c r="J128" s="178"/>
      <c r="K128" s="179"/>
      <c r="L128" s="179">
        <f>G128+I128+K128</f>
        <v>0</v>
      </c>
      <c r="M128" s="118"/>
    </row>
    <row r="129" spans="1:13" s="119" customFormat="1" ht="13.5" customHeight="1">
      <c r="A129" s="154"/>
      <c r="B129" s="283" t="s">
        <v>14</v>
      </c>
      <c r="C129" s="282"/>
      <c r="D129" s="290"/>
      <c r="E129" s="292"/>
      <c r="F129" s="292"/>
      <c r="G129" s="284"/>
      <c r="H129" s="276"/>
      <c r="I129" s="284"/>
      <c r="J129" s="276"/>
      <c r="K129" s="284"/>
      <c r="L129" s="284"/>
      <c r="M129" s="118"/>
    </row>
    <row r="130" spans="1:13" s="119" customFormat="1" ht="13.5" customHeight="1">
      <c r="A130" s="154"/>
      <c r="B130" s="283" t="s">
        <v>118</v>
      </c>
      <c r="C130" s="282" t="s">
        <v>43</v>
      </c>
      <c r="D130" s="290">
        <v>1</v>
      </c>
      <c r="E130" s="292">
        <f>E126*D130</f>
        <v>1.6</v>
      </c>
      <c r="F130" s="292"/>
      <c r="G130" s="284"/>
      <c r="H130" s="276"/>
      <c r="I130" s="284"/>
      <c r="J130" s="276"/>
      <c r="K130" s="284"/>
      <c r="L130" s="284">
        <f>G130+I130+K130</f>
        <v>0</v>
      </c>
      <c r="M130" s="118"/>
    </row>
    <row r="131" spans="1:13" s="119" customFormat="1" ht="13.5" customHeight="1">
      <c r="A131" s="154"/>
      <c r="B131" s="283" t="s">
        <v>31</v>
      </c>
      <c r="C131" s="282" t="s">
        <v>16</v>
      </c>
      <c r="D131" s="290">
        <v>0.65</v>
      </c>
      <c r="E131" s="292">
        <f>E126*D131</f>
        <v>1.04</v>
      </c>
      <c r="F131" s="292"/>
      <c r="G131" s="284"/>
      <c r="H131" s="276"/>
      <c r="I131" s="284"/>
      <c r="J131" s="276"/>
      <c r="K131" s="284"/>
      <c r="L131" s="284">
        <f>G131+I131+K131</f>
        <v>0</v>
      </c>
      <c r="M131" s="118"/>
    </row>
    <row r="132" spans="1:13" s="119" customFormat="1" ht="13.5" customHeight="1">
      <c r="A132" s="154"/>
      <c r="B132" s="283" t="s">
        <v>15</v>
      </c>
      <c r="C132" s="282" t="s">
        <v>0</v>
      </c>
      <c r="D132" s="290">
        <v>0.169</v>
      </c>
      <c r="E132" s="292">
        <f>E126*D132</f>
        <v>0.27040000000000003</v>
      </c>
      <c r="F132" s="292"/>
      <c r="G132" s="284"/>
      <c r="H132" s="276"/>
      <c r="I132" s="284"/>
      <c r="J132" s="276"/>
      <c r="K132" s="284"/>
      <c r="L132" s="284">
        <f>G132+I132+K132</f>
        <v>0</v>
      </c>
      <c r="M132" s="118"/>
    </row>
    <row r="133" spans="1:13" s="119" customFormat="1" ht="17.25" customHeight="1">
      <c r="A133" s="282">
        <v>24</v>
      </c>
      <c r="B133" s="293" t="s">
        <v>174</v>
      </c>
      <c r="C133" s="282" t="s">
        <v>17</v>
      </c>
      <c r="D133" s="292"/>
      <c r="E133" s="292">
        <v>2</v>
      </c>
      <c r="F133" s="292"/>
      <c r="G133" s="315"/>
      <c r="H133" s="276"/>
      <c r="I133" s="284"/>
      <c r="J133" s="276"/>
      <c r="K133" s="284"/>
      <c r="L133" s="284"/>
      <c r="M133" s="118"/>
    </row>
    <row r="134" spans="1:13" s="119" customFormat="1" ht="15.75" customHeight="1">
      <c r="A134" s="282"/>
      <c r="B134" s="283" t="s">
        <v>12</v>
      </c>
      <c r="C134" s="282" t="s">
        <v>13</v>
      </c>
      <c r="D134" s="291">
        <v>1.34</v>
      </c>
      <c r="E134" s="291">
        <f>E133*D134</f>
        <v>2.68</v>
      </c>
      <c r="F134" s="293"/>
      <c r="G134" s="316"/>
      <c r="H134" s="276"/>
      <c r="I134" s="284"/>
      <c r="J134" s="276"/>
      <c r="K134" s="284"/>
      <c r="L134" s="284">
        <f>G134+I134+K134</f>
        <v>0</v>
      </c>
      <c r="M134" s="118"/>
    </row>
    <row r="135" spans="1:13" s="119" customFormat="1" ht="15.75" customHeight="1">
      <c r="A135" s="282"/>
      <c r="B135" s="283" t="s">
        <v>37</v>
      </c>
      <c r="C135" s="282" t="s">
        <v>0</v>
      </c>
      <c r="D135" s="290">
        <v>0.06</v>
      </c>
      <c r="E135" s="291">
        <f>E133*D135</f>
        <v>0.12</v>
      </c>
      <c r="F135" s="292"/>
      <c r="G135" s="284"/>
      <c r="H135" s="276"/>
      <c r="I135" s="284"/>
      <c r="J135" s="276"/>
      <c r="K135" s="284"/>
      <c r="L135" s="284">
        <f>G135+I135+K135</f>
        <v>0</v>
      </c>
      <c r="M135" s="118"/>
    </row>
    <row r="136" spans="1:13" s="119" customFormat="1" ht="13.5" customHeight="1">
      <c r="A136" s="282"/>
      <c r="B136" s="283" t="s">
        <v>14</v>
      </c>
      <c r="C136" s="282"/>
      <c r="D136" s="290"/>
      <c r="E136" s="291"/>
      <c r="F136" s="292"/>
      <c r="G136" s="284"/>
      <c r="H136" s="276"/>
      <c r="I136" s="284"/>
      <c r="J136" s="276"/>
      <c r="K136" s="284"/>
      <c r="L136" s="284"/>
      <c r="M136" s="118"/>
    </row>
    <row r="137" spans="1:13" s="119" customFormat="1" ht="15.75" customHeight="1">
      <c r="A137" s="282"/>
      <c r="B137" s="293" t="s">
        <v>175</v>
      </c>
      <c r="C137" s="282" t="s">
        <v>17</v>
      </c>
      <c r="D137" s="290">
        <v>1</v>
      </c>
      <c r="E137" s="291">
        <f>E133*D137</f>
        <v>2</v>
      </c>
      <c r="F137" s="292"/>
      <c r="G137" s="284"/>
      <c r="H137" s="276"/>
      <c r="I137" s="284"/>
      <c r="J137" s="276"/>
      <c r="K137" s="284"/>
      <c r="L137" s="284">
        <f>G137+I137+K137</f>
        <v>0</v>
      </c>
      <c r="M137" s="118"/>
    </row>
    <row r="138" spans="1:13" s="119" customFormat="1" ht="13.5" customHeight="1">
      <c r="A138" s="282"/>
      <c r="B138" s="283" t="s">
        <v>15</v>
      </c>
      <c r="C138" s="282" t="s">
        <v>0</v>
      </c>
      <c r="D138" s="290">
        <v>1.33</v>
      </c>
      <c r="E138" s="291">
        <f>E133*D138</f>
        <v>2.66</v>
      </c>
      <c r="F138" s="292"/>
      <c r="G138" s="284"/>
      <c r="H138" s="276"/>
      <c r="I138" s="284"/>
      <c r="J138" s="276"/>
      <c r="K138" s="284"/>
      <c r="L138" s="284">
        <f>G138+I138+K138</f>
        <v>0</v>
      </c>
      <c r="M138" s="118"/>
    </row>
    <row r="139" spans="1:13" ht="16.5" customHeight="1">
      <c r="A139" s="154">
        <v>25</v>
      </c>
      <c r="B139" s="180" t="s">
        <v>176</v>
      </c>
      <c r="C139" s="177" t="s">
        <v>17</v>
      </c>
      <c r="D139" s="177"/>
      <c r="E139" s="178">
        <v>2</v>
      </c>
      <c r="F139" s="177"/>
      <c r="G139" s="179"/>
      <c r="H139" s="178"/>
      <c r="I139" s="179"/>
      <c r="J139" s="178"/>
      <c r="K139" s="179"/>
      <c r="L139" s="179"/>
      <c r="M139" s="121"/>
    </row>
    <row r="140" spans="1:13" ht="13.5" customHeight="1">
      <c r="A140" s="154"/>
      <c r="B140" s="181" t="s">
        <v>12</v>
      </c>
      <c r="C140" s="154" t="s">
        <v>13</v>
      </c>
      <c r="D140" s="154">
        <v>1.34</v>
      </c>
      <c r="E140" s="179">
        <f>E139*D140</f>
        <v>2.68</v>
      </c>
      <c r="F140" s="177"/>
      <c r="G140" s="179"/>
      <c r="H140" s="276"/>
      <c r="I140" s="179"/>
      <c r="J140" s="178"/>
      <c r="K140" s="179"/>
      <c r="L140" s="179">
        <f>G140+I140+K140</f>
        <v>0</v>
      </c>
      <c r="M140" s="121"/>
    </row>
    <row r="141" spans="1:13" s="94" customFormat="1" ht="16.5" customHeight="1">
      <c r="A141" s="154"/>
      <c r="B141" s="181" t="s">
        <v>33</v>
      </c>
      <c r="C141" s="154" t="s">
        <v>0</v>
      </c>
      <c r="D141" s="177">
        <v>0.05</v>
      </c>
      <c r="E141" s="179">
        <f>E139*D141</f>
        <v>0.1</v>
      </c>
      <c r="F141" s="177"/>
      <c r="G141" s="179"/>
      <c r="H141" s="178"/>
      <c r="I141" s="179"/>
      <c r="J141" s="178"/>
      <c r="K141" s="179"/>
      <c r="L141" s="179">
        <f>G141+I141+K141</f>
        <v>0</v>
      </c>
      <c r="M141" s="121"/>
    </row>
    <row r="142" spans="1:13" s="123" customFormat="1" ht="13.5" customHeight="1">
      <c r="A142" s="154"/>
      <c r="B142" s="181" t="s">
        <v>14</v>
      </c>
      <c r="C142" s="154"/>
      <c r="D142" s="154"/>
      <c r="E142" s="179"/>
      <c r="F142" s="177"/>
      <c r="G142" s="179"/>
      <c r="H142" s="178"/>
      <c r="I142" s="179"/>
      <c r="J142" s="178"/>
      <c r="K142" s="179"/>
      <c r="L142" s="179"/>
      <c r="M142" s="121"/>
    </row>
    <row r="143" spans="1:13" s="123" customFormat="1" ht="14.25" customHeight="1">
      <c r="A143" s="154"/>
      <c r="B143" s="180" t="s">
        <v>176</v>
      </c>
      <c r="C143" s="177" t="s">
        <v>17</v>
      </c>
      <c r="D143" s="154">
        <v>1</v>
      </c>
      <c r="E143" s="189">
        <f>E139*D143</f>
        <v>2</v>
      </c>
      <c r="F143" s="243"/>
      <c r="G143" s="179"/>
      <c r="H143" s="178"/>
      <c r="I143" s="179"/>
      <c r="J143" s="178"/>
      <c r="K143" s="179"/>
      <c r="L143" s="179">
        <f>G143+I143+K143</f>
        <v>0</v>
      </c>
      <c r="M143" s="121"/>
    </row>
    <row r="144" spans="1:13" s="123" customFormat="1" ht="13.5" customHeight="1">
      <c r="A144" s="154"/>
      <c r="B144" s="181" t="s">
        <v>15</v>
      </c>
      <c r="C144" s="154" t="s">
        <v>0</v>
      </c>
      <c r="D144" s="154">
        <v>0.16</v>
      </c>
      <c r="E144" s="179">
        <f>E139*D144</f>
        <v>0.32</v>
      </c>
      <c r="F144" s="177"/>
      <c r="G144" s="179"/>
      <c r="H144" s="178"/>
      <c r="I144" s="179"/>
      <c r="J144" s="178"/>
      <c r="K144" s="179"/>
      <c r="L144" s="179">
        <f>G144+I144+K144</f>
        <v>0</v>
      </c>
      <c r="M144" s="121"/>
    </row>
    <row r="145" spans="1:13" ht="15" customHeight="1">
      <c r="A145" s="154"/>
      <c r="B145" s="181" t="s">
        <v>24</v>
      </c>
      <c r="C145" s="154"/>
      <c r="D145" s="154"/>
      <c r="E145" s="179"/>
      <c r="F145" s="177"/>
      <c r="G145" s="189"/>
      <c r="H145" s="189"/>
      <c r="I145" s="189"/>
      <c r="J145" s="189"/>
      <c r="K145" s="189"/>
      <c r="L145" s="193">
        <f>SUM(L10:L144)</f>
        <v>0</v>
      </c>
      <c r="M145" s="132"/>
    </row>
    <row r="146" spans="1:13" s="85" customFormat="1" ht="15.75" customHeight="1">
      <c r="A146" s="177"/>
      <c r="B146" s="180" t="s">
        <v>44</v>
      </c>
      <c r="C146" s="177"/>
      <c r="D146" s="177"/>
      <c r="E146" s="319"/>
      <c r="F146" s="177"/>
      <c r="G146" s="189"/>
      <c r="H146" s="189"/>
      <c r="I146" s="189"/>
      <c r="J146" s="189"/>
      <c r="K146" s="189"/>
      <c r="L146" s="193">
        <f>L14+L70</f>
        <v>0</v>
      </c>
      <c r="M146" s="133"/>
    </row>
    <row r="147" spans="1:13" s="85" customFormat="1" ht="15.75" customHeight="1">
      <c r="A147" s="177"/>
      <c r="B147" s="180" t="s">
        <v>54</v>
      </c>
      <c r="C147" s="177"/>
      <c r="D147" s="177"/>
      <c r="E147" s="319"/>
      <c r="F147" s="177"/>
      <c r="G147" s="189"/>
      <c r="H147" s="189"/>
      <c r="I147" s="189"/>
      <c r="J147" s="189"/>
      <c r="K147" s="189"/>
      <c r="L147" s="193">
        <f>L12+L68</f>
        <v>0</v>
      </c>
      <c r="M147" s="133"/>
    </row>
    <row r="148" spans="1:13" s="85" customFormat="1" ht="15.75" customHeight="1">
      <c r="A148" s="177"/>
      <c r="B148" s="180" t="s">
        <v>109</v>
      </c>
      <c r="C148" s="177"/>
      <c r="D148" s="177"/>
      <c r="E148" s="319"/>
      <c r="F148" s="177"/>
      <c r="G148" s="189"/>
      <c r="H148" s="189"/>
      <c r="I148" s="189"/>
      <c r="J148" s="189"/>
      <c r="K148" s="189"/>
      <c r="L148" s="193">
        <f>L46+L47+L49+L50+L51+L52+L54+L55+L57+L58+L59+L92+L93+L95+L96+L97+L98+L100+L101+L103+L104+L105</f>
        <v>0</v>
      </c>
      <c r="M148" s="133"/>
    </row>
    <row r="149" spans="1:13" s="85" customFormat="1" ht="15.75" customHeight="1">
      <c r="A149" s="177"/>
      <c r="B149" s="180" t="s">
        <v>53</v>
      </c>
      <c r="C149" s="177"/>
      <c r="D149" s="177"/>
      <c r="E149" s="319"/>
      <c r="F149" s="177"/>
      <c r="G149" s="189"/>
      <c r="H149" s="189"/>
      <c r="I149" s="189"/>
      <c r="J149" s="189"/>
      <c r="K149" s="189"/>
      <c r="L149" s="193">
        <f>L145-L146-L147-L148</f>
        <v>0</v>
      </c>
      <c r="M149" s="133"/>
    </row>
    <row r="150" spans="1:13" s="85" customFormat="1" ht="28.5" customHeight="1">
      <c r="A150" s="177"/>
      <c r="B150" s="181" t="s">
        <v>488</v>
      </c>
      <c r="C150" s="177"/>
      <c r="D150" s="320"/>
      <c r="E150" s="319"/>
      <c r="F150" s="177"/>
      <c r="G150" s="189"/>
      <c r="H150" s="189"/>
      <c r="I150" s="189"/>
      <c r="J150" s="189"/>
      <c r="K150" s="189"/>
      <c r="L150" s="193">
        <f>L147*D150</f>
        <v>0</v>
      </c>
      <c r="M150" s="133"/>
    </row>
    <row r="151" spans="1:13" s="85" customFormat="1" ht="28.5" customHeight="1">
      <c r="A151" s="177"/>
      <c r="B151" s="181" t="s">
        <v>492</v>
      </c>
      <c r="C151" s="177"/>
      <c r="D151" s="320"/>
      <c r="E151" s="319"/>
      <c r="F151" s="177"/>
      <c r="G151" s="189"/>
      <c r="H151" s="189"/>
      <c r="I151" s="189"/>
      <c r="J151" s="189"/>
      <c r="K151" s="189"/>
      <c r="L151" s="193">
        <f>L148*D151</f>
        <v>0</v>
      </c>
      <c r="M151" s="133"/>
    </row>
    <row r="152" spans="1:13" s="85" customFormat="1" ht="28.5" customHeight="1">
      <c r="A152" s="177"/>
      <c r="B152" s="181" t="s">
        <v>491</v>
      </c>
      <c r="C152" s="177"/>
      <c r="D152" s="320"/>
      <c r="E152" s="319"/>
      <c r="F152" s="177"/>
      <c r="G152" s="189"/>
      <c r="H152" s="189"/>
      <c r="I152" s="189"/>
      <c r="J152" s="189"/>
      <c r="K152" s="189"/>
      <c r="L152" s="193">
        <f>L149*D152</f>
        <v>0</v>
      </c>
      <c r="M152" s="133"/>
    </row>
    <row r="153" spans="1:13" ht="15.75" customHeight="1">
      <c r="A153" s="154"/>
      <c r="B153" s="181" t="s">
        <v>24</v>
      </c>
      <c r="C153" s="154"/>
      <c r="D153" s="154"/>
      <c r="E153" s="179"/>
      <c r="F153" s="177"/>
      <c r="G153" s="189"/>
      <c r="H153" s="189"/>
      <c r="I153" s="189"/>
      <c r="J153" s="189"/>
      <c r="K153" s="189"/>
      <c r="L153" s="193">
        <f>L145+L150+L151+L152</f>
        <v>0</v>
      </c>
      <c r="M153" s="121"/>
    </row>
    <row r="154" spans="1:13" s="119" customFormat="1" ht="15.75" customHeight="1">
      <c r="A154" s="282"/>
      <c r="B154" s="180" t="s">
        <v>411</v>
      </c>
      <c r="C154" s="292"/>
      <c r="D154" s="321"/>
      <c r="E154" s="322"/>
      <c r="F154" s="292"/>
      <c r="G154" s="323"/>
      <c r="H154" s="323"/>
      <c r="I154" s="323"/>
      <c r="J154" s="323"/>
      <c r="K154" s="323"/>
      <c r="L154" s="193">
        <f>(L153-L146)*D154</f>
        <v>0</v>
      </c>
      <c r="M154" s="118"/>
    </row>
    <row r="155" spans="1:13" s="119" customFormat="1" ht="15.75" customHeight="1">
      <c r="A155" s="282"/>
      <c r="B155" s="293" t="s">
        <v>6</v>
      </c>
      <c r="C155" s="292"/>
      <c r="D155" s="291"/>
      <c r="E155" s="322"/>
      <c r="F155" s="292"/>
      <c r="G155" s="323"/>
      <c r="H155" s="323"/>
      <c r="I155" s="323"/>
      <c r="J155" s="323"/>
      <c r="K155" s="323"/>
      <c r="L155" s="193">
        <f>L153+L154</f>
        <v>0</v>
      </c>
      <c r="M155" s="118"/>
    </row>
    <row r="156" spans="1:13" s="85" customFormat="1" ht="15.75" customHeight="1">
      <c r="A156" s="177"/>
      <c r="B156" s="180" t="s">
        <v>44</v>
      </c>
      <c r="C156" s="177"/>
      <c r="D156" s="177"/>
      <c r="E156" s="319"/>
      <c r="F156" s="177"/>
      <c r="G156" s="189"/>
      <c r="H156" s="189"/>
      <c r="I156" s="189"/>
      <c r="J156" s="189"/>
      <c r="K156" s="189"/>
      <c r="L156" s="193">
        <f>L146</f>
        <v>0</v>
      </c>
      <c r="M156" s="133"/>
    </row>
    <row r="157" spans="1:14" ht="14.25" customHeight="1">
      <c r="A157" s="134"/>
      <c r="B157" s="37"/>
      <c r="C157" s="35"/>
      <c r="D157" s="38"/>
      <c r="E157" s="35"/>
      <c r="F157" s="34"/>
      <c r="G157" s="38"/>
      <c r="H157" s="35"/>
      <c r="I157" s="35"/>
      <c r="J157" s="34"/>
      <c r="K157" s="38"/>
      <c r="L157" s="34"/>
      <c r="M157" s="34"/>
      <c r="N157" s="121"/>
    </row>
    <row r="158" spans="1:14" ht="16.5">
      <c r="A158" s="134"/>
      <c r="B158" s="37"/>
      <c r="C158" s="35"/>
      <c r="D158" s="38"/>
      <c r="E158" s="35"/>
      <c r="F158" s="34"/>
      <c r="G158" s="38"/>
      <c r="H158" s="35"/>
      <c r="I158" s="35"/>
      <c r="J158" s="34"/>
      <c r="K158" s="38"/>
      <c r="L158" s="34"/>
      <c r="M158" s="34"/>
      <c r="N158" s="121"/>
    </row>
    <row r="159" spans="1:14" ht="16.5">
      <c r="A159" s="134"/>
      <c r="B159" s="37"/>
      <c r="C159" s="35"/>
      <c r="D159" s="38"/>
      <c r="E159" s="35"/>
      <c r="F159" s="34"/>
      <c r="G159" s="38"/>
      <c r="H159" s="35"/>
      <c r="I159" s="35"/>
      <c r="J159" s="34"/>
      <c r="K159" s="38"/>
      <c r="L159" s="34"/>
      <c r="M159" s="34"/>
      <c r="N159" s="121"/>
    </row>
    <row r="160" spans="1:14" ht="14.25">
      <c r="A160" s="134"/>
      <c r="B160" s="336" t="s">
        <v>615</v>
      </c>
      <c r="C160" s="336"/>
      <c r="D160" s="336"/>
      <c r="E160" s="35"/>
      <c r="F160" s="34"/>
      <c r="G160" s="38"/>
      <c r="H160" s="35"/>
      <c r="I160" s="35"/>
      <c r="J160" s="34"/>
      <c r="K160" s="38"/>
      <c r="L160" s="34"/>
      <c r="M160" s="34"/>
      <c r="N160" s="121"/>
    </row>
  </sheetData>
  <sheetProtection/>
  <mergeCells count="13">
    <mergeCell ref="A3:L3"/>
    <mergeCell ref="A5:L5"/>
    <mergeCell ref="D7:E7"/>
    <mergeCell ref="A1:L1"/>
    <mergeCell ref="B160:D160"/>
    <mergeCell ref="B6:L6"/>
    <mergeCell ref="A7:A8"/>
    <mergeCell ref="B7:B8"/>
    <mergeCell ref="J7:K7"/>
    <mergeCell ref="L7:L8"/>
    <mergeCell ref="C7:C8"/>
    <mergeCell ref="F7:G7"/>
    <mergeCell ref="H7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0"/>
  <sheetViews>
    <sheetView zoomScalePageLayoutView="0" workbookViewId="0" topLeftCell="A121">
      <selection activeCell="A1" sqref="A1:L140"/>
    </sheetView>
  </sheetViews>
  <sheetFormatPr defaultColWidth="9.00390625" defaultRowHeight="12.75"/>
  <cols>
    <col min="1" max="1" width="4.25390625" style="59" customWidth="1"/>
    <col min="2" max="2" width="41.00390625" style="59" customWidth="1"/>
    <col min="3" max="3" width="8.125" style="59" customWidth="1"/>
    <col min="4" max="4" width="8.00390625" style="59" customWidth="1"/>
    <col min="5" max="5" width="8.125" style="59" customWidth="1"/>
    <col min="6" max="6" width="7.375" style="59" customWidth="1"/>
    <col min="7" max="8" width="7.75390625" style="59" customWidth="1"/>
    <col min="9" max="9" width="7.375" style="59" customWidth="1"/>
    <col min="10" max="10" width="7.00390625" style="59" customWidth="1"/>
    <col min="11" max="11" width="7.75390625" style="59" customWidth="1"/>
    <col min="12" max="12" width="8.25390625" style="59" customWidth="1"/>
    <col min="13" max="13" width="9.625" style="59" bestFit="1" customWidth="1"/>
    <col min="14" max="16384" width="9.125" style="59" customWidth="1"/>
  </cols>
  <sheetData>
    <row r="1" spans="1:12" s="10" customFormat="1" ht="33" customHeight="1">
      <c r="A1" s="341" t="s">
        <v>531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s="58" customFormat="1" ht="16.5" customHeight="1">
      <c r="A2" s="341" t="s">
        <v>423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 s="58" customFormat="1" ht="16.5" customHeight="1">
      <c r="A3" s="341" t="s">
        <v>34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80"/>
    </row>
    <row r="4" spans="1:11" ht="4.5" customHeight="1">
      <c r="A4" s="30"/>
      <c r="B4" s="361"/>
      <c r="C4" s="361"/>
      <c r="D4" s="361"/>
      <c r="E4" s="361"/>
      <c r="F4" s="361"/>
      <c r="G4" s="361"/>
      <c r="H4" s="361"/>
      <c r="I4" s="361"/>
      <c r="J4" s="361"/>
      <c r="K4" s="31"/>
    </row>
    <row r="5" spans="1:12" s="28" customFormat="1" ht="57.75" customHeight="1">
      <c r="A5" s="372" t="s">
        <v>55</v>
      </c>
      <c r="B5" s="373" t="s">
        <v>56</v>
      </c>
      <c r="C5" s="373" t="s">
        <v>1</v>
      </c>
      <c r="D5" s="375" t="s">
        <v>2</v>
      </c>
      <c r="E5" s="376"/>
      <c r="F5" s="374" t="s">
        <v>3</v>
      </c>
      <c r="G5" s="374"/>
      <c r="H5" s="369" t="s">
        <v>4</v>
      </c>
      <c r="I5" s="369"/>
      <c r="J5" s="369" t="s">
        <v>5</v>
      </c>
      <c r="K5" s="369"/>
      <c r="L5" s="374" t="s">
        <v>6</v>
      </c>
    </row>
    <row r="6" spans="1:12" s="28" customFormat="1" ht="54">
      <c r="A6" s="372"/>
      <c r="B6" s="373"/>
      <c r="C6" s="373"/>
      <c r="D6" s="45" t="s">
        <v>7</v>
      </c>
      <c r="E6" s="45" t="s">
        <v>8</v>
      </c>
      <c r="F6" s="48" t="s">
        <v>9</v>
      </c>
      <c r="G6" s="46" t="s">
        <v>6</v>
      </c>
      <c r="H6" s="47" t="s">
        <v>9</v>
      </c>
      <c r="I6" s="46" t="s">
        <v>6</v>
      </c>
      <c r="J6" s="47" t="s">
        <v>9</v>
      </c>
      <c r="K6" s="46" t="s">
        <v>6</v>
      </c>
      <c r="L6" s="374"/>
    </row>
    <row r="7" spans="1:12" s="108" customFormat="1" ht="13.5">
      <c r="A7" s="125" t="s">
        <v>10</v>
      </c>
      <c r="B7" s="125" t="s">
        <v>19</v>
      </c>
      <c r="C7" s="126" t="s">
        <v>20</v>
      </c>
      <c r="D7" s="127" t="s">
        <v>21</v>
      </c>
      <c r="E7" s="128" t="s">
        <v>22</v>
      </c>
      <c r="F7" s="126" t="s">
        <v>11</v>
      </c>
      <c r="G7" s="128" t="s">
        <v>23</v>
      </c>
      <c r="H7" s="126" t="s">
        <v>26</v>
      </c>
      <c r="I7" s="128" t="s">
        <v>27</v>
      </c>
      <c r="J7" s="128">
        <v>11</v>
      </c>
      <c r="K7" s="125" t="s">
        <v>28</v>
      </c>
      <c r="L7" s="125" t="s">
        <v>29</v>
      </c>
    </row>
    <row r="8" spans="1:13" s="74" customFormat="1" ht="84.75" customHeight="1">
      <c r="A8" s="177">
        <v>1</v>
      </c>
      <c r="B8" s="324" t="s">
        <v>505</v>
      </c>
      <c r="C8" s="325" t="s">
        <v>50</v>
      </c>
      <c r="D8" s="326"/>
      <c r="E8" s="189">
        <v>1</v>
      </c>
      <c r="F8" s="178"/>
      <c r="G8" s="179"/>
      <c r="H8" s="177"/>
      <c r="I8" s="179"/>
      <c r="J8" s="178"/>
      <c r="K8" s="179"/>
      <c r="L8" s="179"/>
      <c r="M8" s="97"/>
    </row>
    <row r="9" spans="1:13" s="75" customFormat="1" ht="13.5" customHeight="1">
      <c r="A9" s="177"/>
      <c r="B9" s="251" t="s">
        <v>12</v>
      </c>
      <c r="C9" s="177" t="s">
        <v>13</v>
      </c>
      <c r="D9" s="326">
        <v>25.44</v>
      </c>
      <c r="E9" s="179">
        <f>E8*D9</f>
        <v>25.44</v>
      </c>
      <c r="F9" s="177"/>
      <c r="G9" s="179"/>
      <c r="H9" s="178"/>
      <c r="I9" s="179"/>
      <c r="J9" s="178"/>
      <c r="K9" s="179"/>
      <c r="L9" s="179">
        <f>G9+I9+K9</f>
        <v>0</v>
      </c>
      <c r="M9" s="97"/>
    </row>
    <row r="10" spans="1:13" s="74" customFormat="1" ht="13.5">
      <c r="A10" s="177"/>
      <c r="B10" s="251" t="s">
        <v>37</v>
      </c>
      <c r="C10" s="177" t="s">
        <v>0</v>
      </c>
      <c r="D10" s="177">
        <v>0.98</v>
      </c>
      <c r="E10" s="179">
        <f>E8*D10</f>
        <v>0.98</v>
      </c>
      <c r="F10" s="177"/>
      <c r="G10" s="179"/>
      <c r="H10" s="178"/>
      <c r="I10" s="179"/>
      <c r="J10" s="178"/>
      <c r="K10" s="179"/>
      <c r="L10" s="179">
        <f>G10+I10+K10</f>
        <v>0</v>
      </c>
      <c r="M10" s="97"/>
    </row>
    <row r="11" spans="1:13" s="74" customFormat="1" ht="16.5" customHeight="1">
      <c r="A11" s="177"/>
      <c r="B11" s="251" t="s">
        <v>14</v>
      </c>
      <c r="C11" s="177"/>
      <c r="D11" s="177"/>
      <c r="E11" s="179"/>
      <c r="F11" s="177"/>
      <c r="G11" s="179"/>
      <c r="H11" s="178"/>
      <c r="I11" s="179"/>
      <c r="J11" s="178"/>
      <c r="K11" s="179"/>
      <c r="L11" s="179"/>
      <c r="M11" s="97"/>
    </row>
    <row r="12" spans="1:12" s="77" customFormat="1" ht="14.25" customHeight="1">
      <c r="A12" s="177"/>
      <c r="B12" s="251" t="s">
        <v>87</v>
      </c>
      <c r="C12" s="177" t="s">
        <v>50</v>
      </c>
      <c r="D12" s="177">
        <v>1</v>
      </c>
      <c r="E12" s="189">
        <f>E8*D12</f>
        <v>1</v>
      </c>
      <c r="F12" s="243"/>
      <c r="G12" s="243"/>
      <c r="H12" s="178"/>
      <c r="I12" s="178"/>
      <c r="J12" s="179"/>
      <c r="K12" s="179"/>
      <c r="L12" s="179">
        <f>G12+I12+K12</f>
        <v>0</v>
      </c>
    </row>
    <row r="13" spans="1:13" s="74" customFormat="1" ht="68.25" customHeight="1">
      <c r="A13" s="177">
        <v>2</v>
      </c>
      <c r="B13" s="324" t="s">
        <v>205</v>
      </c>
      <c r="C13" s="325" t="s">
        <v>17</v>
      </c>
      <c r="D13" s="326"/>
      <c r="E13" s="189">
        <v>1</v>
      </c>
      <c r="F13" s="178"/>
      <c r="G13" s="179"/>
      <c r="H13" s="177"/>
      <c r="I13" s="179"/>
      <c r="J13" s="178"/>
      <c r="K13" s="179"/>
      <c r="L13" s="179"/>
      <c r="M13" s="97"/>
    </row>
    <row r="14" spans="1:13" s="75" customFormat="1" ht="16.5" customHeight="1">
      <c r="A14" s="177"/>
      <c r="B14" s="251" t="s">
        <v>12</v>
      </c>
      <c r="C14" s="177" t="s">
        <v>13</v>
      </c>
      <c r="D14" s="177">
        <v>3.37</v>
      </c>
      <c r="E14" s="179">
        <f>E13*D14</f>
        <v>3.37</v>
      </c>
      <c r="F14" s="178"/>
      <c r="G14" s="179"/>
      <c r="H14" s="178"/>
      <c r="I14" s="179"/>
      <c r="J14" s="178"/>
      <c r="K14" s="179"/>
      <c r="L14" s="179">
        <f>G14+I14+K14</f>
        <v>0</v>
      </c>
      <c r="M14" s="97"/>
    </row>
    <row r="15" spans="1:13" s="76" customFormat="1" ht="13.5" customHeight="1">
      <c r="A15" s="177"/>
      <c r="B15" s="251" t="s">
        <v>35</v>
      </c>
      <c r="C15" s="177" t="s">
        <v>0</v>
      </c>
      <c r="D15" s="177">
        <v>0.095</v>
      </c>
      <c r="E15" s="179">
        <f>E13*D15</f>
        <v>0.095</v>
      </c>
      <c r="F15" s="178"/>
      <c r="G15" s="179"/>
      <c r="H15" s="178"/>
      <c r="I15" s="179"/>
      <c r="J15" s="178"/>
      <c r="K15" s="179"/>
      <c r="L15" s="179">
        <f>G15+I15+K15</f>
        <v>0</v>
      </c>
      <c r="M15" s="97"/>
    </row>
    <row r="16" spans="1:13" s="74" customFormat="1" ht="12.75" customHeight="1">
      <c r="A16" s="177"/>
      <c r="B16" s="251" t="s">
        <v>14</v>
      </c>
      <c r="C16" s="177"/>
      <c r="D16" s="177"/>
      <c r="E16" s="179"/>
      <c r="F16" s="178"/>
      <c r="G16" s="179"/>
      <c r="H16" s="177"/>
      <c r="I16" s="179"/>
      <c r="J16" s="178"/>
      <c r="K16" s="179"/>
      <c r="L16" s="179"/>
      <c r="M16" s="97"/>
    </row>
    <row r="17" spans="1:13" s="74" customFormat="1" ht="14.25" customHeight="1">
      <c r="A17" s="177"/>
      <c r="B17" s="180" t="s">
        <v>212</v>
      </c>
      <c r="C17" s="325" t="s">
        <v>17</v>
      </c>
      <c r="D17" s="177">
        <v>1</v>
      </c>
      <c r="E17" s="179">
        <f>E13*D17</f>
        <v>1</v>
      </c>
      <c r="F17" s="178"/>
      <c r="G17" s="179"/>
      <c r="H17" s="177"/>
      <c r="I17" s="179"/>
      <c r="J17" s="178"/>
      <c r="K17" s="179"/>
      <c r="L17" s="179">
        <f>G17+I17+K17</f>
        <v>0</v>
      </c>
      <c r="M17" s="97"/>
    </row>
    <row r="18" spans="1:13" s="74" customFormat="1" ht="13.5" customHeight="1">
      <c r="A18" s="177"/>
      <c r="B18" s="251" t="s">
        <v>15</v>
      </c>
      <c r="C18" s="177" t="s">
        <v>0</v>
      </c>
      <c r="D18" s="188">
        <v>0.985</v>
      </c>
      <c r="E18" s="179">
        <f>E13*D18</f>
        <v>0.985</v>
      </c>
      <c r="F18" s="178"/>
      <c r="G18" s="179"/>
      <c r="H18" s="177"/>
      <c r="I18" s="179"/>
      <c r="J18" s="178"/>
      <c r="K18" s="179"/>
      <c r="L18" s="179">
        <f>G18+I18+K18</f>
        <v>0</v>
      </c>
      <c r="M18" s="97"/>
    </row>
    <row r="19" spans="1:13" s="74" customFormat="1" ht="57" customHeight="1">
      <c r="A19" s="177">
        <v>3</v>
      </c>
      <c r="B19" s="324" t="s">
        <v>246</v>
      </c>
      <c r="C19" s="325" t="s">
        <v>17</v>
      </c>
      <c r="D19" s="326"/>
      <c r="E19" s="189">
        <v>1</v>
      </c>
      <c r="F19" s="178"/>
      <c r="G19" s="179"/>
      <c r="H19" s="177"/>
      <c r="I19" s="179"/>
      <c r="J19" s="178"/>
      <c r="K19" s="179"/>
      <c r="L19" s="179"/>
      <c r="M19" s="97"/>
    </row>
    <row r="20" spans="1:13" s="75" customFormat="1" ht="16.5" customHeight="1">
      <c r="A20" s="177"/>
      <c r="B20" s="251" t="s">
        <v>12</v>
      </c>
      <c r="C20" s="177" t="s">
        <v>13</v>
      </c>
      <c r="D20" s="177">
        <v>3.37</v>
      </c>
      <c r="E20" s="179">
        <f>E19*D20</f>
        <v>3.37</v>
      </c>
      <c r="F20" s="178"/>
      <c r="G20" s="179"/>
      <c r="H20" s="178"/>
      <c r="I20" s="179"/>
      <c r="J20" s="178"/>
      <c r="K20" s="179"/>
      <c r="L20" s="179">
        <f>G20+I20+K20</f>
        <v>0</v>
      </c>
      <c r="M20" s="97"/>
    </row>
    <row r="21" spans="1:13" s="76" customFormat="1" ht="13.5" customHeight="1">
      <c r="A21" s="177"/>
      <c r="B21" s="251" t="s">
        <v>35</v>
      </c>
      <c r="C21" s="177" t="s">
        <v>0</v>
      </c>
      <c r="D21" s="177">
        <v>0.095</v>
      </c>
      <c r="E21" s="179">
        <f>E19*D21</f>
        <v>0.095</v>
      </c>
      <c r="F21" s="178"/>
      <c r="G21" s="179"/>
      <c r="H21" s="178"/>
      <c r="I21" s="179"/>
      <c r="J21" s="178"/>
      <c r="K21" s="179"/>
      <c r="L21" s="179">
        <f>G21+I21+K21</f>
        <v>0</v>
      </c>
      <c r="M21" s="97"/>
    </row>
    <row r="22" spans="1:13" s="74" customFormat="1" ht="12.75" customHeight="1">
      <c r="A22" s="177"/>
      <c r="B22" s="251" t="s">
        <v>14</v>
      </c>
      <c r="C22" s="177"/>
      <c r="D22" s="177"/>
      <c r="E22" s="179"/>
      <c r="F22" s="178"/>
      <c r="G22" s="179"/>
      <c r="H22" s="177"/>
      <c r="I22" s="179"/>
      <c r="J22" s="178"/>
      <c r="K22" s="179"/>
      <c r="L22" s="179"/>
      <c r="M22" s="97"/>
    </row>
    <row r="23" spans="1:13" s="74" customFormat="1" ht="15.75" customHeight="1">
      <c r="A23" s="177"/>
      <c r="B23" s="180" t="s">
        <v>247</v>
      </c>
      <c r="C23" s="325" t="s">
        <v>17</v>
      </c>
      <c r="D23" s="177">
        <v>1</v>
      </c>
      <c r="E23" s="179">
        <f>E19*D23</f>
        <v>1</v>
      </c>
      <c r="F23" s="178"/>
      <c r="G23" s="179"/>
      <c r="H23" s="177"/>
      <c r="I23" s="179"/>
      <c r="J23" s="178"/>
      <c r="K23" s="179"/>
      <c r="L23" s="179">
        <f>G23+I23+K23</f>
        <v>0</v>
      </c>
      <c r="M23" s="97"/>
    </row>
    <row r="24" spans="1:13" s="74" customFormat="1" ht="13.5" customHeight="1">
      <c r="A24" s="177"/>
      <c r="B24" s="251" t="s">
        <v>15</v>
      </c>
      <c r="C24" s="177" t="s">
        <v>0</v>
      </c>
      <c r="D24" s="188">
        <v>0.985</v>
      </c>
      <c r="E24" s="179">
        <f>E19*D24</f>
        <v>0.985</v>
      </c>
      <c r="F24" s="178"/>
      <c r="G24" s="179"/>
      <c r="H24" s="177"/>
      <c r="I24" s="179"/>
      <c r="J24" s="178"/>
      <c r="K24" s="179"/>
      <c r="L24" s="179">
        <f>G24+I24+K24</f>
        <v>0</v>
      </c>
      <c r="M24" s="97"/>
    </row>
    <row r="25" spans="1:13" s="74" customFormat="1" ht="57" customHeight="1">
      <c r="A25" s="177">
        <v>4</v>
      </c>
      <c r="B25" s="324" t="s">
        <v>134</v>
      </c>
      <c r="C25" s="325" t="s">
        <v>17</v>
      </c>
      <c r="D25" s="326"/>
      <c r="E25" s="189">
        <v>1</v>
      </c>
      <c r="F25" s="178"/>
      <c r="G25" s="179"/>
      <c r="H25" s="177"/>
      <c r="I25" s="179"/>
      <c r="J25" s="178"/>
      <c r="K25" s="179"/>
      <c r="L25" s="179"/>
      <c r="M25" s="97"/>
    </row>
    <row r="26" spans="1:13" s="75" customFormat="1" ht="16.5" customHeight="1">
      <c r="A26" s="177"/>
      <c r="B26" s="251" t="s">
        <v>12</v>
      </c>
      <c r="C26" s="177" t="s">
        <v>13</v>
      </c>
      <c r="D26" s="177">
        <v>3.37</v>
      </c>
      <c r="E26" s="179">
        <f>E25*D26</f>
        <v>3.37</v>
      </c>
      <c r="F26" s="178"/>
      <c r="G26" s="179"/>
      <c r="H26" s="178"/>
      <c r="I26" s="179"/>
      <c r="J26" s="178"/>
      <c r="K26" s="179"/>
      <c r="L26" s="179">
        <f>G26+I26+K26</f>
        <v>0</v>
      </c>
      <c r="M26" s="97"/>
    </row>
    <row r="27" spans="1:13" s="76" customFormat="1" ht="13.5" customHeight="1">
      <c r="A27" s="177"/>
      <c r="B27" s="251" t="s">
        <v>35</v>
      </c>
      <c r="C27" s="177" t="s">
        <v>0</v>
      </c>
      <c r="D27" s="177">
        <v>0.095</v>
      </c>
      <c r="E27" s="179">
        <f>E25*D27</f>
        <v>0.095</v>
      </c>
      <c r="F27" s="178"/>
      <c r="G27" s="179"/>
      <c r="H27" s="178"/>
      <c r="I27" s="179"/>
      <c r="J27" s="178"/>
      <c r="K27" s="179"/>
      <c r="L27" s="179">
        <f>G27+I27+K27</f>
        <v>0</v>
      </c>
      <c r="M27" s="97"/>
    </row>
    <row r="28" spans="1:13" s="74" customFormat="1" ht="12.75" customHeight="1">
      <c r="A28" s="177"/>
      <c r="B28" s="251" t="s">
        <v>14</v>
      </c>
      <c r="C28" s="177"/>
      <c r="D28" s="177"/>
      <c r="E28" s="179"/>
      <c r="F28" s="178"/>
      <c r="G28" s="179"/>
      <c r="H28" s="177"/>
      <c r="I28" s="179"/>
      <c r="J28" s="178"/>
      <c r="K28" s="179"/>
      <c r="L28" s="179"/>
      <c r="M28" s="97"/>
    </row>
    <row r="29" spans="1:13" s="74" customFormat="1" ht="15.75" customHeight="1">
      <c r="A29" s="177"/>
      <c r="B29" s="180" t="s">
        <v>135</v>
      </c>
      <c r="C29" s="325" t="s">
        <v>17</v>
      </c>
      <c r="D29" s="177">
        <v>1</v>
      </c>
      <c r="E29" s="179">
        <f>E25*D29</f>
        <v>1</v>
      </c>
      <c r="F29" s="178"/>
      <c r="G29" s="179"/>
      <c r="H29" s="177"/>
      <c r="I29" s="179"/>
      <c r="J29" s="178"/>
      <c r="K29" s="179"/>
      <c r="L29" s="179">
        <f>G29+I29+K29</f>
        <v>0</v>
      </c>
      <c r="M29" s="97"/>
    </row>
    <row r="30" spans="1:13" s="74" customFormat="1" ht="13.5" customHeight="1">
      <c r="A30" s="177"/>
      <c r="B30" s="251" t="s">
        <v>15</v>
      </c>
      <c r="C30" s="177" t="s">
        <v>0</v>
      </c>
      <c r="D30" s="188">
        <v>0.985</v>
      </c>
      <c r="E30" s="179">
        <f>E25*D30</f>
        <v>0.985</v>
      </c>
      <c r="F30" s="178"/>
      <c r="G30" s="179"/>
      <c r="H30" s="177"/>
      <c r="I30" s="179"/>
      <c r="J30" s="178"/>
      <c r="K30" s="179"/>
      <c r="L30" s="179">
        <f>G30+I30+K30</f>
        <v>0</v>
      </c>
      <c r="M30" s="97"/>
    </row>
    <row r="31" spans="1:13" s="74" customFormat="1" ht="69.75" customHeight="1">
      <c r="A31" s="177">
        <v>5</v>
      </c>
      <c r="B31" s="324" t="s">
        <v>506</v>
      </c>
      <c r="C31" s="325" t="s">
        <v>17</v>
      </c>
      <c r="D31" s="326"/>
      <c r="E31" s="189">
        <v>1</v>
      </c>
      <c r="F31" s="178"/>
      <c r="G31" s="179"/>
      <c r="H31" s="177"/>
      <c r="I31" s="179"/>
      <c r="J31" s="178"/>
      <c r="K31" s="179"/>
      <c r="L31" s="179"/>
      <c r="M31" s="97"/>
    </row>
    <row r="32" spans="1:13" s="75" customFormat="1" ht="16.5" customHeight="1">
      <c r="A32" s="177"/>
      <c r="B32" s="251" t="s">
        <v>12</v>
      </c>
      <c r="C32" s="177" t="s">
        <v>13</v>
      </c>
      <c r="D32" s="177">
        <v>3.37</v>
      </c>
      <c r="E32" s="179">
        <f>E31*D32</f>
        <v>3.37</v>
      </c>
      <c r="F32" s="178"/>
      <c r="G32" s="179"/>
      <c r="H32" s="178"/>
      <c r="I32" s="179"/>
      <c r="J32" s="178"/>
      <c r="K32" s="179"/>
      <c r="L32" s="179">
        <f>G32+I32+K32</f>
        <v>0</v>
      </c>
      <c r="M32" s="97"/>
    </row>
    <row r="33" spans="1:13" s="76" customFormat="1" ht="13.5" customHeight="1">
      <c r="A33" s="177"/>
      <c r="B33" s="251" t="s">
        <v>35</v>
      </c>
      <c r="C33" s="177" t="s">
        <v>0</v>
      </c>
      <c r="D33" s="177">
        <v>0.095</v>
      </c>
      <c r="E33" s="179">
        <f>E31*D33</f>
        <v>0.095</v>
      </c>
      <c r="F33" s="178"/>
      <c r="G33" s="179"/>
      <c r="H33" s="178"/>
      <c r="I33" s="179"/>
      <c r="J33" s="178"/>
      <c r="K33" s="179"/>
      <c r="L33" s="179">
        <f>G33+I33+K33</f>
        <v>0</v>
      </c>
      <c r="M33" s="97"/>
    </row>
    <row r="34" spans="1:13" s="74" customFormat="1" ht="12.75" customHeight="1">
      <c r="A34" s="177"/>
      <c r="B34" s="251" t="s">
        <v>14</v>
      </c>
      <c r="C34" s="177"/>
      <c r="D34" s="177"/>
      <c r="E34" s="179"/>
      <c r="F34" s="178"/>
      <c r="G34" s="179"/>
      <c r="H34" s="177"/>
      <c r="I34" s="179"/>
      <c r="J34" s="178"/>
      <c r="K34" s="179"/>
      <c r="L34" s="179"/>
      <c r="M34" s="97"/>
    </row>
    <row r="35" spans="1:13" s="74" customFormat="1" ht="15.75" customHeight="1">
      <c r="A35" s="177"/>
      <c r="B35" s="180" t="s">
        <v>213</v>
      </c>
      <c r="C35" s="325" t="s">
        <v>17</v>
      </c>
      <c r="D35" s="177">
        <v>1</v>
      </c>
      <c r="E35" s="179">
        <f>E31*D35</f>
        <v>1</v>
      </c>
      <c r="F35" s="178"/>
      <c r="G35" s="179"/>
      <c r="H35" s="177"/>
      <c r="I35" s="179"/>
      <c r="J35" s="178"/>
      <c r="K35" s="179"/>
      <c r="L35" s="179">
        <f>G35+I35+K35</f>
        <v>0</v>
      </c>
      <c r="M35" s="97"/>
    </row>
    <row r="36" spans="1:13" s="74" customFormat="1" ht="13.5" customHeight="1">
      <c r="A36" s="177"/>
      <c r="B36" s="251" t="s">
        <v>15</v>
      </c>
      <c r="C36" s="177" t="s">
        <v>0</v>
      </c>
      <c r="D36" s="188">
        <v>0.985</v>
      </c>
      <c r="E36" s="179">
        <f>E31*D36</f>
        <v>0.985</v>
      </c>
      <c r="F36" s="178"/>
      <c r="G36" s="179"/>
      <c r="H36" s="177"/>
      <c r="I36" s="179"/>
      <c r="J36" s="178"/>
      <c r="K36" s="179"/>
      <c r="L36" s="179">
        <f>G36+I36+K36</f>
        <v>0</v>
      </c>
      <c r="M36" s="97"/>
    </row>
    <row r="37" spans="1:13" ht="13.5" customHeight="1">
      <c r="A37" s="154">
        <v>6</v>
      </c>
      <c r="B37" s="180" t="s">
        <v>214</v>
      </c>
      <c r="C37" s="154" t="s">
        <v>17</v>
      </c>
      <c r="D37" s="177"/>
      <c r="E37" s="178">
        <v>1</v>
      </c>
      <c r="F37" s="177"/>
      <c r="G37" s="179"/>
      <c r="H37" s="178"/>
      <c r="I37" s="179"/>
      <c r="J37" s="178"/>
      <c r="K37" s="179"/>
      <c r="L37" s="179"/>
      <c r="M37" s="300"/>
    </row>
    <row r="38" spans="1:13" ht="13.5" customHeight="1">
      <c r="A38" s="154"/>
      <c r="B38" s="181" t="s">
        <v>12</v>
      </c>
      <c r="C38" s="154" t="s">
        <v>13</v>
      </c>
      <c r="D38" s="212">
        <v>0.7</v>
      </c>
      <c r="E38" s="179">
        <f>E37*D38</f>
        <v>0.7</v>
      </c>
      <c r="F38" s="177"/>
      <c r="G38" s="179"/>
      <c r="H38" s="178"/>
      <c r="I38" s="179"/>
      <c r="J38" s="178"/>
      <c r="K38" s="179"/>
      <c r="L38" s="179">
        <f>G38+I38+K38</f>
        <v>0</v>
      </c>
      <c r="M38" s="300"/>
    </row>
    <row r="39" spans="1:13" s="28" customFormat="1" ht="14.25" customHeight="1">
      <c r="A39" s="297"/>
      <c r="B39" s="181" t="s">
        <v>33</v>
      </c>
      <c r="C39" s="154" t="s">
        <v>0</v>
      </c>
      <c r="D39" s="177">
        <v>0.011</v>
      </c>
      <c r="E39" s="179">
        <f>E37*D39</f>
        <v>0.011</v>
      </c>
      <c r="F39" s="177"/>
      <c r="G39" s="179"/>
      <c r="H39" s="178"/>
      <c r="I39" s="179"/>
      <c r="J39" s="178"/>
      <c r="K39" s="179"/>
      <c r="L39" s="179">
        <f>G39+I39+K39</f>
        <v>0</v>
      </c>
      <c r="M39" s="300"/>
    </row>
    <row r="40" spans="1:13" s="301" customFormat="1" ht="14.25" customHeight="1">
      <c r="A40" s="297"/>
      <c r="B40" s="181" t="s">
        <v>14</v>
      </c>
      <c r="C40" s="154"/>
      <c r="D40" s="154"/>
      <c r="E40" s="179"/>
      <c r="F40" s="177"/>
      <c r="G40" s="179"/>
      <c r="H40" s="178"/>
      <c r="I40" s="179"/>
      <c r="J40" s="178"/>
      <c r="K40" s="179"/>
      <c r="L40" s="179"/>
      <c r="M40" s="300"/>
    </row>
    <row r="41" spans="1:13" s="301" customFormat="1" ht="14.25" customHeight="1">
      <c r="A41" s="297"/>
      <c r="B41" s="180" t="s">
        <v>206</v>
      </c>
      <c r="C41" s="154" t="s">
        <v>17</v>
      </c>
      <c r="D41" s="154">
        <v>1</v>
      </c>
      <c r="E41" s="179">
        <f>E37*D41</f>
        <v>1</v>
      </c>
      <c r="F41" s="177"/>
      <c r="G41" s="179"/>
      <c r="H41" s="178"/>
      <c r="I41" s="179"/>
      <c r="J41" s="178"/>
      <c r="K41" s="179"/>
      <c r="L41" s="179">
        <f>G41+I41+K41</f>
        <v>0</v>
      </c>
      <c r="M41" s="300"/>
    </row>
    <row r="42" spans="1:13" s="301" customFormat="1" ht="14.25" customHeight="1">
      <c r="A42" s="297"/>
      <c r="B42" s="181" t="s">
        <v>15</v>
      </c>
      <c r="C42" s="154" t="s">
        <v>0</v>
      </c>
      <c r="D42" s="154">
        <v>0.161</v>
      </c>
      <c r="E42" s="179">
        <f>E37*D42</f>
        <v>0.161</v>
      </c>
      <c r="F42" s="177"/>
      <c r="G42" s="179"/>
      <c r="H42" s="178"/>
      <c r="I42" s="179"/>
      <c r="J42" s="178"/>
      <c r="K42" s="179"/>
      <c r="L42" s="179">
        <f>G42+I42+K42</f>
        <v>0</v>
      </c>
      <c r="M42" s="300"/>
    </row>
    <row r="43" spans="1:13" ht="28.5" customHeight="1">
      <c r="A43" s="154">
        <v>7</v>
      </c>
      <c r="B43" s="181" t="s">
        <v>207</v>
      </c>
      <c r="C43" s="154" t="s">
        <v>17</v>
      </c>
      <c r="D43" s="177"/>
      <c r="E43" s="178">
        <v>40</v>
      </c>
      <c r="F43" s="177"/>
      <c r="G43" s="179"/>
      <c r="H43" s="178"/>
      <c r="I43" s="179"/>
      <c r="J43" s="178"/>
      <c r="K43" s="179"/>
      <c r="L43" s="179"/>
      <c r="M43" s="78"/>
    </row>
    <row r="44" spans="1:13" ht="16.5" customHeight="1">
      <c r="A44" s="154"/>
      <c r="B44" s="181" t="s">
        <v>12</v>
      </c>
      <c r="C44" s="154" t="s">
        <v>13</v>
      </c>
      <c r="D44" s="154">
        <v>0.63</v>
      </c>
      <c r="E44" s="235">
        <f>E43*D44</f>
        <v>25.2</v>
      </c>
      <c r="F44" s="177"/>
      <c r="G44" s="179"/>
      <c r="H44" s="178"/>
      <c r="I44" s="179"/>
      <c r="J44" s="178"/>
      <c r="K44" s="179"/>
      <c r="L44" s="179">
        <f>G44+I44+K44</f>
        <v>0</v>
      </c>
      <c r="M44" s="78"/>
    </row>
    <row r="45" spans="1:13" s="28" customFormat="1" ht="13.5" customHeight="1">
      <c r="A45" s="154"/>
      <c r="B45" s="181" t="s">
        <v>35</v>
      </c>
      <c r="C45" s="154" t="s">
        <v>0</v>
      </c>
      <c r="D45" s="177">
        <v>0.009</v>
      </c>
      <c r="E45" s="177">
        <f>E43*D45</f>
        <v>0.36</v>
      </c>
      <c r="F45" s="177"/>
      <c r="G45" s="179"/>
      <c r="H45" s="178"/>
      <c r="I45" s="179"/>
      <c r="J45" s="178"/>
      <c r="K45" s="179"/>
      <c r="L45" s="179">
        <f>G45+I45+K45</f>
        <v>0</v>
      </c>
      <c r="M45" s="78"/>
    </row>
    <row r="46" spans="1:13" s="29" customFormat="1" ht="15" customHeight="1">
      <c r="A46" s="154"/>
      <c r="B46" s="181" t="s">
        <v>14</v>
      </c>
      <c r="C46" s="154"/>
      <c r="D46" s="154"/>
      <c r="E46" s="235"/>
      <c r="F46" s="177"/>
      <c r="G46" s="179"/>
      <c r="H46" s="178"/>
      <c r="I46" s="179"/>
      <c r="J46" s="178"/>
      <c r="K46" s="179"/>
      <c r="L46" s="179"/>
      <c r="M46" s="78"/>
    </row>
    <row r="47" spans="1:13" s="29" customFormat="1" ht="15" customHeight="1">
      <c r="A47" s="154"/>
      <c r="B47" s="181" t="s">
        <v>41</v>
      </c>
      <c r="C47" s="154" t="s">
        <v>17</v>
      </c>
      <c r="D47" s="154">
        <v>1</v>
      </c>
      <c r="E47" s="235">
        <f>E43*D47</f>
        <v>40</v>
      </c>
      <c r="F47" s="177"/>
      <c r="G47" s="179"/>
      <c r="H47" s="178"/>
      <c r="I47" s="179"/>
      <c r="J47" s="178"/>
      <c r="K47" s="179"/>
      <c r="L47" s="179">
        <f>G47+I47+K47</f>
        <v>0</v>
      </c>
      <c r="M47" s="78"/>
    </row>
    <row r="48" spans="1:13" s="29" customFormat="1" ht="16.5" customHeight="1">
      <c r="A48" s="154"/>
      <c r="B48" s="181" t="s">
        <v>15</v>
      </c>
      <c r="C48" s="154" t="s">
        <v>0</v>
      </c>
      <c r="D48" s="154">
        <v>0.671</v>
      </c>
      <c r="E48" s="188">
        <f>E43*D48</f>
        <v>26.840000000000003</v>
      </c>
      <c r="F48" s="178"/>
      <c r="G48" s="179"/>
      <c r="H48" s="178"/>
      <c r="I48" s="179"/>
      <c r="J48" s="178"/>
      <c r="K48" s="179"/>
      <c r="L48" s="179">
        <f>G48+I48+K48</f>
        <v>0</v>
      </c>
      <c r="M48" s="78"/>
    </row>
    <row r="49" spans="1:13" s="29" customFormat="1" ht="30" customHeight="1">
      <c r="A49" s="154">
        <v>8</v>
      </c>
      <c r="B49" s="327" t="s">
        <v>127</v>
      </c>
      <c r="C49" s="328" t="s">
        <v>17</v>
      </c>
      <c r="D49" s="329"/>
      <c r="E49" s="189">
        <v>8</v>
      </c>
      <c r="F49" s="177"/>
      <c r="G49" s="179"/>
      <c r="H49" s="178"/>
      <c r="I49" s="179"/>
      <c r="J49" s="178"/>
      <c r="K49" s="179"/>
      <c r="L49" s="179"/>
      <c r="M49" s="78"/>
    </row>
    <row r="50" spans="1:13" s="28" customFormat="1" ht="14.25" customHeight="1">
      <c r="A50" s="154"/>
      <c r="B50" s="181" t="s">
        <v>12</v>
      </c>
      <c r="C50" s="154" t="s">
        <v>13</v>
      </c>
      <c r="D50" s="154">
        <v>0.97</v>
      </c>
      <c r="E50" s="235">
        <f>E49*D50</f>
        <v>7.76</v>
      </c>
      <c r="F50" s="177"/>
      <c r="G50" s="179"/>
      <c r="H50" s="178"/>
      <c r="I50" s="179"/>
      <c r="J50" s="178"/>
      <c r="K50" s="179"/>
      <c r="L50" s="179">
        <f>G50+I50+K50</f>
        <v>0</v>
      </c>
      <c r="M50" s="78"/>
    </row>
    <row r="51" spans="1:13" s="28" customFormat="1" ht="14.25" customHeight="1">
      <c r="A51" s="154"/>
      <c r="B51" s="181" t="s">
        <v>37</v>
      </c>
      <c r="C51" s="154" t="s">
        <v>0</v>
      </c>
      <c r="D51" s="177">
        <v>0.349</v>
      </c>
      <c r="E51" s="235">
        <f>E49*D51</f>
        <v>2.792</v>
      </c>
      <c r="F51" s="177"/>
      <c r="G51" s="179"/>
      <c r="H51" s="178"/>
      <c r="I51" s="179"/>
      <c r="J51" s="178"/>
      <c r="K51" s="179"/>
      <c r="L51" s="179">
        <f>G51+I51+K51</f>
        <v>0</v>
      </c>
      <c r="M51" s="78"/>
    </row>
    <row r="52" spans="1:13" s="28" customFormat="1" ht="14.25" customHeight="1">
      <c r="A52" s="154"/>
      <c r="B52" s="181" t="s">
        <v>14</v>
      </c>
      <c r="C52" s="154"/>
      <c r="D52" s="154"/>
      <c r="E52" s="235"/>
      <c r="F52" s="177"/>
      <c r="G52" s="179"/>
      <c r="H52" s="178"/>
      <c r="I52" s="179"/>
      <c r="J52" s="178"/>
      <c r="K52" s="179"/>
      <c r="L52" s="179"/>
      <c r="M52" s="78"/>
    </row>
    <row r="53" spans="1:13" s="28" customFormat="1" ht="14.25" customHeight="1">
      <c r="A53" s="154"/>
      <c r="B53" s="180" t="s">
        <v>57</v>
      </c>
      <c r="C53" s="154" t="s">
        <v>17</v>
      </c>
      <c r="D53" s="154">
        <v>1</v>
      </c>
      <c r="E53" s="235">
        <f>E49*D53</f>
        <v>8</v>
      </c>
      <c r="F53" s="177"/>
      <c r="G53" s="179"/>
      <c r="H53" s="178"/>
      <c r="I53" s="179"/>
      <c r="J53" s="178"/>
      <c r="K53" s="179"/>
      <c r="L53" s="179">
        <f>G53+I53+K53</f>
        <v>0</v>
      </c>
      <c r="M53" s="78"/>
    </row>
    <row r="54" spans="1:13" s="28" customFormat="1" ht="13.5">
      <c r="A54" s="154"/>
      <c r="B54" s="181" t="s">
        <v>15</v>
      </c>
      <c r="C54" s="154" t="s">
        <v>0</v>
      </c>
      <c r="D54" s="154">
        <v>0.382</v>
      </c>
      <c r="E54" s="235">
        <f>E49*D54</f>
        <v>3.056</v>
      </c>
      <c r="F54" s="178"/>
      <c r="G54" s="179"/>
      <c r="H54" s="178"/>
      <c r="I54" s="179"/>
      <c r="J54" s="178"/>
      <c r="K54" s="179"/>
      <c r="L54" s="179">
        <f>G54+I54+K54</f>
        <v>0</v>
      </c>
      <c r="M54" s="78"/>
    </row>
    <row r="55" spans="1:13" ht="29.25" customHeight="1">
      <c r="A55" s="154">
        <v>9</v>
      </c>
      <c r="B55" s="180" t="s">
        <v>208</v>
      </c>
      <c r="C55" s="154" t="s">
        <v>17</v>
      </c>
      <c r="D55" s="177"/>
      <c r="E55" s="178">
        <v>6</v>
      </c>
      <c r="F55" s="177"/>
      <c r="G55" s="179"/>
      <c r="H55" s="178"/>
      <c r="I55" s="179"/>
      <c r="J55" s="178"/>
      <c r="K55" s="179"/>
      <c r="L55" s="179"/>
      <c r="M55" s="78"/>
    </row>
    <row r="56" spans="1:13" ht="14.25" customHeight="1">
      <c r="A56" s="154"/>
      <c r="B56" s="181" t="s">
        <v>12</v>
      </c>
      <c r="C56" s="154" t="s">
        <v>13</v>
      </c>
      <c r="D56" s="154">
        <v>1.03</v>
      </c>
      <c r="E56" s="235">
        <f>E55*D56</f>
        <v>6.18</v>
      </c>
      <c r="F56" s="177"/>
      <c r="G56" s="179"/>
      <c r="H56" s="178"/>
      <c r="I56" s="179"/>
      <c r="J56" s="178"/>
      <c r="K56" s="179"/>
      <c r="L56" s="179">
        <f>G56+I56+K56</f>
        <v>0</v>
      </c>
      <c r="M56" s="78"/>
    </row>
    <row r="57" spans="1:13" s="28" customFormat="1" ht="15" customHeight="1">
      <c r="A57" s="154"/>
      <c r="B57" s="181" t="s">
        <v>35</v>
      </c>
      <c r="C57" s="154" t="s">
        <v>0</v>
      </c>
      <c r="D57" s="177">
        <v>0.584</v>
      </c>
      <c r="E57" s="177">
        <f>E55*D57</f>
        <v>3.5039999999999996</v>
      </c>
      <c r="F57" s="177"/>
      <c r="G57" s="179"/>
      <c r="H57" s="178"/>
      <c r="I57" s="179"/>
      <c r="J57" s="178"/>
      <c r="K57" s="179"/>
      <c r="L57" s="179">
        <f>G57+I57+K57</f>
        <v>0</v>
      </c>
      <c r="M57" s="78"/>
    </row>
    <row r="58" spans="1:13" s="29" customFormat="1" ht="15" customHeight="1">
      <c r="A58" s="154"/>
      <c r="B58" s="181" t="s">
        <v>14</v>
      </c>
      <c r="C58" s="154"/>
      <c r="D58" s="154"/>
      <c r="E58" s="235"/>
      <c r="F58" s="177"/>
      <c r="G58" s="179"/>
      <c r="H58" s="178"/>
      <c r="I58" s="179"/>
      <c r="J58" s="178"/>
      <c r="K58" s="179"/>
      <c r="L58" s="179"/>
      <c r="M58" s="78"/>
    </row>
    <row r="59" spans="1:13" s="29" customFormat="1" ht="14.25" customHeight="1">
      <c r="A59" s="154"/>
      <c r="B59" s="180" t="s">
        <v>128</v>
      </c>
      <c r="C59" s="154" t="s">
        <v>17</v>
      </c>
      <c r="D59" s="154">
        <v>1</v>
      </c>
      <c r="E59" s="235">
        <f>E55*D59</f>
        <v>6</v>
      </c>
      <c r="F59" s="177"/>
      <c r="G59" s="179"/>
      <c r="H59" s="178"/>
      <c r="I59" s="179"/>
      <c r="J59" s="178"/>
      <c r="K59" s="179"/>
      <c r="L59" s="179">
        <f>G59+I59+K59</f>
        <v>0</v>
      </c>
      <c r="M59" s="78"/>
    </row>
    <row r="60" spans="1:13" s="29" customFormat="1" ht="15" customHeight="1">
      <c r="A60" s="154"/>
      <c r="B60" s="181" t="s">
        <v>15</v>
      </c>
      <c r="C60" s="154" t="s">
        <v>0</v>
      </c>
      <c r="D60" s="154">
        <v>1.62</v>
      </c>
      <c r="E60" s="188">
        <f>E55*D60</f>
        <v>9.72</v>
      </c>
      <c r="F60" s="178"/>
      <c r="G60" s="179"/>
      <c r="H60" s="178"/>
      <c r="I60" s="179"/>
      <c r="J60" s="178"/>
      <c r="K60" s="179"/>
      <c r="L60" s="179">
        <f>G60+I60+K60</f>
        <v>0</v>
      </c>
      <c r="M60" s="78"/>
    </row>
    <row r="61" spans="1:13" s="29" customFormat="1" ht="30" customHeight="1">
      <c r="A61" s="154">
        <v>10</v>
      </c>
      <c r="B61" s="180" t="s">
        <v>129</v>
      </c>
      <c r="C61" s="328" t="s">
        <v>17</v>
      </c>
      <c r="D61" s="177"/>
      <c r="E61" s="178">
        <v>39</v>
      </c>
      <c r="F61" s="178"/>
      <c r="G61" s="179"/>
      <c r="H61" s="177"/>
      <c r="I61" s="179"/>
      <c r="J61" s="178"/>
      <c r="K61" s="179"/>
      <c r="L61" s="179"/>
      <c r="M61" s="78"/>
    </row>
    <row r="62" spans="1:13" s="29" customFormat="1" ht="13.5">
      <c r="A62" s="154"/>
      <c r="B62" s="181" t="s">
        <v>12</v>
      </c>
      <c r="C62" s="154" t="s">
        <v>13</v>
      </c>
      <c r="D62" s="154">
        <v>0.34</v>
      </c>
      <c r="E62" s="235">
        <f>E61*D62</f>
        <v>13.260000000000002</v>
      </c>
      <c r="F62" s="178"/>
      <c r="G62" s="179"/>
      <c r="H62" s="178"/>
      <c r="I62" s="179"/>
      <c r="J62" s="178"/>
      <c r="K62" s="179"/>
      <c r="L62" s="179">
        <f>G62+I62+K62</f>
        <v>0</v>
      </c>
      <c r="M62" s="78"/>
    </row>
    <row r="63" spans="1:13" s="29" customFormat="1" ht="13.5">
      <c r="A63" s="154"/>
      <c r="B63" s="181" t="s">
        <v>37</v>
      </c>
      <c r="C63" s="154" t="s">
        <v>0</v>
      </c>
      <c r="D63" s="177">
        <v>0.013</v>
      </c>
      <c r="E63" s="177">
        <f>E61*D63</f>
        <v>0.507</v>
      </c>
      <c r="F63" s="178"/>
      <c r="G63" s="179"/>
      <c r="H63" s="178"/>
      <c r="I63" s="179"/>
      <c r="J63" s="178"/>
      <c r="K63" s="179"/>
      <c r="L63" s="179">
        <f>G63+I63+K63</f>
        <v>0</v>
      </c>
      <c r="M63" s="78"/>
    </row>
    <row r="64" spans="1:13" s="29" customFormat="1" ht="13.5">
      <c r="A64" s="154"/>
      <c r="B64" s="181" t="s">
        <v>14</v>
      </c>
      <c r="C64" s="154"/>
      <c r="D64" s="154"/>
      <c r="E64" s="235"/>
      <c r="F64" s="178"/>
      <c r="G64" s="179"/>
      <c r="H64" s="177"/>
      <c r="I64" s="179"/>
      <c r="J64" s="178"/>
      <c r="K64" s="179"/>
      <c r="L64" s="179"/>
      <c r="M64" s="78"/>
    </row>
    <row r="65" spans="1:13" s="29" customFormat="1" ht="27">
      <c r="A65" s="154"/>
      <c r="B65" s="180" t="s">
        <v>81</v>
      </c>
      <c r="C65" s="328" t="s">
        <v>17</v>
      </c>
      <c r="D65" s="154">
        <v>1</v>
      </c>
      <c r="E65" s="177">
        <f>E61*D65</f>
        <v>39</v>
      </c>
      <c r="F65" s="178"/>
      <c r="G65" s="179"/>
      <c r="H65" s="177"/>
      <c r="I65" s="179"/>
      <c r="J65" s="178"/>
      <c r="K65" s="179"/>
      <c r="L65" s="179">
        <f>G65+I65+K65</f>
        <v>0</v>
      </c>
      <c r="M65" s="78"/>
    </row>
    <row r="66" spans="1:13" s="29" customFormat="1" ht="13.5">
      <c r="A66" s="154"/>
      <c r="B66" s="181" t="s">
        <v>15</v>
      </c>
      <c r="C66" s="154" t="s">
        <v>0</v>
      </c>
      <c r="D66" s="154">
        <v>0.094</v>
      </c>
      <c r="E66" s="188">
        <f>E61*D66</f>
        <v>3.666</v>
      </c>
      <c r="F66" s="178"/>
      <c r="G66" s="179"/>
      <c r="H66" s="177"/>
      <c r="I66" s="179"/>
      <c r="J66" s="178"/>
      <c r="K66" s="179"/>
      <c r="L66" s="179">
        <f>G66+I66+K66</f>
        <v>0</v>
      </c>
      <c r="M66" s="78"/>
    </row>
    <row r="67" spans="1:13" s="29" customFormat="1" ht="15.75" customHeight="1">
      <c r="A67" s="154">
        <v>11</v>
      </c>
      <c r="B67" s="180" t="s">
        <v>508</v>
      </c>
      <c r="C67" s="328" t="s">
        <v>17</v>
      </c>
      <c r="D67" s="177"/>
      <c r="E67" s="178">
        <v>40</v>
      </c>
      <c r="F67" s="178"/>
      <c r="G67" s="179"/>
      <c r="H67" s="177"/>
      <c r="I67" s="179"/>
      <c r="J67" s="178"/>
      <c r="K67" s="179"/>
      <c r="L67" s="179"/>
      <c r="M67" s="78"/>
    </row>
    <row r="68" spans="1:13" s="29" customFormat="1" ht="13.5">
      <c r="A68" s="154"/>
      <c r="B68" s="181" t="s">
        <v>12</v>
      </c>
      <c r="C68" s="154" t="s">
        <v>13</v>
      </c>
      <c r="D68" s="154">
        <v>0.34</v>
      </c>
      <c r="E68" s="235">
        <f>E67*D68</f>
        <v>13.600000000000001</v>
      </c>
      <c r="F68" s="178"/>
      <c r="G68" s="179"/>
      <c r="H68" s="178"/>
      <c r="I68" s="179"/>
      <c r="J68" s="178"/>
      <c r="K68" s="179"/>
      <c r="L68" s="179">
        <f>G68+I68+K68</f>
        <v>0</v>
      </c>
      <c r="M68" s="78"/>
    </row>
    <row r="69" spans="1:13" s="29" customFormat="1" ht="13.5">
      <c r="A69" s="154"/>
      <c r="B69" s="181" t="s">
        <v>37</v>
      </c>
      <c r="C69" s="154" t="s">
        <v>0</v>
      </c>
      <c r="D69" s="177">
        <v>0.013</v>
      </c>
      <c r="E69" s="177">
        <f>E67*D69</f>
        <v>0.52</v>
      </c>
      <c r="F69" s="178"/>
      <c r="G69" s="179"/>
      <c r="H69" s="178"/>
      <c r="I69" s="179"/>
      <c r="J69" s="178"/>
      <c r="K69" s="179"/>
      <c r="L69" s="179">
        <f>G69+I69+K69</f>
        <v>0</v>
      </c>
      <c r="M69" s="78"/>
    </row>
    <row r="70" spans="1:13" s="29" customFormat="1" ht="13.5">
      <c r="A70" s="154"/>
      <c r="B70" s="181" t="s">
        <v>14</v>
      </c>
      <c r="C70" s="154"/>
      <c r="D70" s="154"/>
      <c r="E70" s="235"/>
      <c r="F70" s="178"/>
      <c r="G70" s="179"/>
      <c r="H70" s="177"/>
      <c r="I70" s="179"/>
      <c r="J70" s="178"/>
      <c r="K70" s="179"/>
      <c r="L70" s="179"/>
      <c r="M70" s="78"/>
    </row>
    <row r="71" spans="1:13" s="29" customFormat="1" ht="13.5">
      <c r="A71" s="154"/>
      <c r="B71" s="180" t="s">
        <v>508</v>
      </c>
      <c r="C71" s="328" t="s">
        <v>17</v>
      </c>
      <c r="D71" s="154">
        <v>1</v>
      </c>
      <c r="E71" s="177">
        <f>E67*D71</f>
        <v>40</v>
      </c>
      <c r="F71" s="178"/>
      <c r="G71" s="179"/>
      <c r="H71" s="177"/>
      <c r="I71" s="179"/>
      <c r="J71" s="178"/>
      <c r="K71" s="179"/>
      <c r="L71" s="179">
        <f>G71+I71+K71</f>
        <v>0</v>
      </c>
      <c r="M71" s="78"/>
    </row>
    <row r="72" spans="1:13" s="29" customFormat="1" ht="13.5">
      <c r="A72" s="154"/>
      <c r="B72" s="181" t="s">
        <v>15</v>
      </c>
      <c r="C72" s="154" t="s">
        <v>0</v>
      </c>
      <c r="D72" s="154">
        <v>0.094</v>
      </c>
      <c r="E72" s="188">
        <f>E67*D72</f>
        <v>3.76</v>
      </c>
      <c r="F72" s="178"/>
      <c r="G72" s="179"/>
      <c r="H72" s="177"/>
      <c r="I72" s="179"/>
      <c r="J72" s="178"/>
      <c r="K72" s="179"/>
      <c r="L72" s="179">
        <f>G72+I72+K72</f>
        <v>0</v>
      </c>
      <c r="M72" s="78"/>
    </row>
    <row r="73" spans="1:13" s="29" customFormat="1" ht="22.5" customHeight="1">
      <c r="A73" s="154">
        <v>12</v>
      </c>
      <c r="B73" s="180" t="s">
        <v>509</v>
      </c>
      <c r="C73" s="328" t="s">
        <v>17</v>
      </c>
      <c r="D73" s="177"/>
      <c r="E73" s="178">
        <v>47</v>
      </c>
      <c r="F73" s="178"/>
      <c r="G73" s="179"/>
      <c r="H73" s="177"/>
      <c r="I73" s="179"/>
      <c r="J73" s="178"/>
      <c r="K73" s="179"/>
      <c r="L73" s="179"/>
      <c r="M73" s="78"/>
    </row>
    <row r="74" spans="1:13" s="29" customFormat="1" ht="13.5">
      <c r="A74" s="154"/>
      <c r="B74" s="181" t="s">
        <v>12</v>
      </c>
      <c r="C74" s="154" t="s">
        <v>13</v>
      </c>
      <c r="D74" s="154">
        <v>0.34</v>
      </c>
      <c r="E74" s="235">
        <f>E73*D74</f>
        <v>15.98</v>
      </c>
      <c r="F74" s="178"/>
      <c r="G74" s="179"/>
      <c r="H74" s="178"/>
      <c r="I74" s="179"/>
      <c r="J74" s="178"/>
      <c r="K74" s="179"/>
      <c r="L74" s="179">
        <f>G74+I74+K74</f>
        <v>0</v>
      </c>
      <c r="M74" s="78"/>
    </row>
    <row r="75" spans="1:13" s="29" customFormat="1" ht="13.5">
      <c r="A75" s="154"/>
      <c r="B75" s="181" t="s">
        <v>37</v>
      </c>
      <c r="C75" s="154" t="s">
        <v>0</v>
      </c>
      <c r="D75" s="177">
        <v>0.013</v>
      </c>
      <c r="E75" s="177">
        <f>E73*D75</f>
        <v>0.611</v>
      </c>
      <c r="F75" s="178"/>
      <c r="G75" s="179"/>
      <c r="H75" s="178"/>
      <c r="I75" s="179"/>
      <c r="J75" s="178"/>
      <c r="K75" s="179"/>
      <c r="L75" s="179">
        <f>G75+I75+K75</f>
        <v>0</v>
      </c>
      <c r="M75" s="78"/>
    </row>
    <row r="76" spans="1:13" s="29" customFormat="1" ht="13.5">
      <c r="A76" s="154"/>
      <c r="B76" s="181" t="s">
        <v>14</v>
      </c>
      <c r="C76" s="154"/>
      <c r="D76" s="154"/>
      <c r="E76" s="235"/>
      <c r="F76" s="178"/>
      <c r="G76" s="179"/>
      <c r="H76" s="177"/>
      <c r="I76" s="179"/>
      <c r="J76" s="178"/>
      <c r="K76" s="179"/>
      <c r="L76" s="179"/>
      <c r="M76" s="78"/>
    </row>
    <row r="77" spans="1:13" s="29" customFormat="1" ht="17.25" customHeight="1">
      <c r="A77" s="154"/>
      <c r="B77" s="180" t="s">
        <v>509</v>
      </c>
      <c r="C77" s="328" t="s">
        <v>17</v>
      </c>
      <c r="D77" s="154">
        <v>1</v>
      </c>
      <c r="E77" s="177">
        <f>E73*D77</f>
        <v>47</v>
      </c>
      <c r="F77" s="178"/>
      <c r="G77" s="179"/>
      <c r="H77" s="177"/>
      <c r="I77" s="179"/>
      <c r="J77" s="178"/>
      <c r="K77" s="179"/>
      <c r="L77" s="179">
        <f>G77+I77+K77</f>
        <v>0</v>
      </c>
      <c r="M77" s="78"/>
    </row>
    <row r="78" spans="1:13" s="29" customFormat="1" ht="13.5">
      <c r="A78" s="154"/>
      <c r="B78" s="181" t="s">
        <v>15</v>
      </c>
      <c r="C78" s="154" t="s">
        <v>0</v>
      </c>
      <c r="D78" s="154">
        <v>0.094</v>
      </c>
      <c r="E78" s="188">
        <f>E73*D78</f>
        <v>4.418</v>
      </c>
      <c r="F78" s="178"/>
      <c r="G78" s="179"/>
      <c r="H78" s="177"/>
      <c r="I78" s="179"/>
      <c r="J78" s="178"/>
      <c r="K78" s="179"/>
      <c r="L78" s="179">
        <f>G78+I78+K78</f>
        <v>0</v>
      </c>
      <c r="M78" s="78"/>
    </row>
    <row r="79" spans="1:13" s="29" customFormat="1" ht="30.75" customHeight="1">
      <c r="A79" s="154">
        <v>13</v>
      </c>
      <c r="B79" s="180" t="s">
        <v>130</v>
      </c>
      <c r="C79" s="328" t="s">
        <v>17</v>
      </c>
      <c r="D79" s="177"/>
      <c r="E79" s="189">
        <v>4</v>
      </c>
      <c r="F79" s="178"/>
      <c r="G79" s="179"/>
      <c r="H79" s="177"/>
      <c r="I79" s="179"/>
      <c r="J79" s="178"/>
      <c r="K79" s="179"/>
      <c r="L79" s="179"/>
      <c r="M79" s="78"/>
    </row>
    <row r="80" spans="1:13" s="29" customFormat="1" ht="13.5">
      <c r="A80" s="154"/>
      <c r="B80" s="181" t="s">
        <v>12</v>
      </c>
      <c r="C80" s="154" t="s">
        <v>13</v>
      </c>
      <c r="D80" s="154">
        <v>0.68</v>
      </c>
      <c r="E80" s="235">
        <f>E79*D80</f>
        <v>2.72</v>
      </c>
      <c r="F80" s="178"/>
      <c r="G80" s="179"/>
      <c r="H80" s="178"/>
      <c r="I80" s="179"/>
      <c r="J80" s="178"/>
      <c r="K80" s="179"/>
      <c r="L80" s="179">
        <f>G80+I80+K80</f>
        <v>0</v>
      </c>
      <c r="M80" s="78"/>
    </row>
    <row r="81" spans="1:13" s="29" customFormat="1" ht="13.5">
      <c r="A81" s="154"/>
      <c r="B81" s="181" t="s">
        <v>37</v>
      </c>
      <c r="C81" s="154" t="s">
        <v>0</v>
      </c>
      <c r="D81" s="177">
        <v>0.011</v>
      </c>
      <c r="E81" s="177">
        <f>E79*D81</f>
        <v>0.044</v>
      </c>
      <c r="F81" s="178"/>
      <c r="G81" s="179"/>
      <c r="H81" s="178"/>
      <c r="I81" s="179"/>
      <c r="J81" s="178"/>
      <c r="K81" s="179"/>
      <c r="L81" s="179">
        <f>G81+I81+K81</f>
        <v>0</v>
      </c>
      <c r="M81" s="78"/>
    </row>
    <row r="82" spans="1:13" s="29" customFormat="1" ht="13.5">
      <c r="A82" s="154"/>
      <c r="B82" s="181" t="s">
        <v>14</v>
      </c>
      <c r="C82" s="154"/>
      <c r="D82" s="154"/>
      <c r="E82" s="235"/>
      <c r="F82" s="178"/>
      <c r="G82" s="179"/>
      <c r="H82" s="177"/>
      <c r="I82" s="179"/>
      <c r="J82" s="178"/>
      <c r="K82" s="179"/>
      <c r="L82" s="179"/>
      <c r="M82" s="78"/>
    </row>
    <row r="83" spans="1:13" s="29" customFormat="1" ht="13.5">
      <c r="A83" s="154"/>
      <c r="B83" s="181" t="s">
        <v>82</v>
      </c>
      <c r="C83" s="328" t="s">
        <v>17</v>
      </c>
      <c r="D83" s="154">
        <v>1</v>
      </c>
      <c r="E83" s="235">
        <f>E79*D83</f>
        <v>4</v>
      </c>
      <c r="F83" s="178"/>
      <c r="G83" s="179"/>
      <c r="H83" s="177"/>
      <c r="I83" s="179"/>
      <c r="J83" s="178"/>
      <c r="K83" s="179"/>
      <c r="L83" s="179">
        <f>G83+I83+K83</f>
        <v>0</v>
      </c>
      <c r="M83" s="78"/>
    </row>
    <row r="84" spans="1:13" s="29" customFormat="1" ht="13.5">
      <c r="A84" s="154"/>
      <c r="B84" s="181" t="s">
        <v>15</v>
      </c>
      <c r="C84" s="154" t="s">
        <v>0</v>
      </c>
      <c r="D84" s="154">
        <v>0.103</v>
      </c>
      <c r="E84" s="188">
        <f>E79*D84</f>
        <v>0.412</v>
      </c>
      <c r="F84" s="178"/>
      <c r="G84" s="179"/>
      <c r="H84" s="177"/>
      <c r="I84" s="179"/>
      <c r="J84" s="178"/>
      <c r="K84" s="179"/>
      <c r="L84" s="179">
        <f>G84+I84+K84</f>
        <v>0</v>
      </c>
      <c r="M84" s="78"/>
    </row>
    <row r="85" spans="1:13" s="29" customFormat="1" ht="27.75" customHeight="1">
      <c r="A85" s="154">
        <v>14</v>
      </c>
      <c r="B85" s="180" t="s">
        <v>131</v>
      </c>
      <c r="C85" s="328" t="s">
        <v>17</v>
      </c>
      <c r="D85" s="177"/>
      <c r="E85" s="189">
        <v>7</v>
      </c>
      <c r="F85" s="178"/>
      <c r="G85" s="179"/>
      <c r="H85" s="177"/>
      <c r="I85" s="179"/>
      <c r="J85" s="178"/>
      <c r="K85" s="179"/>
      <c r="L85" s="179"/>
      <c r="M85" s="78"/>
    </row>
    <row r="86" spans="1:13" s="29" customFormat="1" ht="13.5">
      <c r="A86" s="154"/>
      <c r="B86" s="181" t="s">
        <v>12</v>
      </c>
      <c r="C86" s="154" t="s">
        <v>13</v>
      </c>
      <c r="D86" s="154">
        <v>0.68</v>
      </c>
      <c r="E86" s="235">
        <f>E85*D86</f>
        <v>4.760000000000001</v>
      </c>
      <c r="F86" s="178"/>
      <c r="G86" s="179"/>
      <c r="H86" s="178"/>
      <c r="I86" s="179"/>
      <c r="J86" s="178"/>
      <c r="K86" s="179"/>
      <c r="L86" s="179">
        <f>G86+I86+K86</f>
        <v>0</v>
      </c>
      <c r="M86" s="78"/>
    </row>
    <row r="87" spans="1:13" s="29" customFormat="1" ht="13.5">
      <c r="A87" s="154"/>
      <c r="B87" s="181" t="s">
        <v>37</v>
      </c>
      <c r="C87" s="154" t="s">
        <v>0</v>
      </c>
      <c r="D87" s="177">
        <v>0.011</v>
      </c>
      <c r="E87" s="177">
        <f>E85*D87</f>
        <v>0.077</v>
      </c>
      <c r="F87" s="178"/>
      <c r="G87" s="179"/>
      <c r="H87" s="178"/>
      <c r="I87" s="179"/>
      <c r="J87" s="178"/>
      <c r="K87" s="179"/>
      <c r="L87" s="179">
        <f>G87+I87+K87</f>
        <v>0</v>
      </c>
      <c r="M87" s="78"/>
    </row>
    <row r="88" spans="1:13" s="29" customFormat="1" ht="13.5">
      <c r="A88" s="154"/>
      <c r="B88" s="181" t="s">
        <v>14</v>
      </c>
      <c r="C88" s="154"/>
      <c r="D88" s="154"/>
      <c r="E88" s="235"/>
      <c r="F88" s="178"/>
      <c r="G88" s="179"/>
      <c r="H88" s="177"/>
      <c r="I88" s="179"/>
      <c r="J88" s="178"/>
      <c r="K88" s="179"/>
      <c r="L88" s="179"/>
      <c r="M88" s="78"/>
    </row>
    <row r="89" spans="1:13" s="29" customFormat="1" ht="13.5">
      <c r="A89" s="154"/>
      <c r="B89" s="181" t="s">
        <v>82</v>
      </c>
      <c r="C89" s="328" t="s">
        <v>17</v>
      </c>
      <c r="D89" s="154">
        <v>1</v>
      </c>
      <c r="E89" s="235">
        <f>E85*D89</f>
        <v>7</v>
      </c>
      <c r="F89" s="178"/>
      <c r="G89" s="179"/>
      <c r="H89" s="177"/>
      <c r="I89" s="179"/>
      <c r="J89" s="178"/>
      <c r="K89" s="179"/>
      <c r="L89" s="179">
        <f>G89+I89+K89</f>
        <v>0</v>
      </c>
      <c r="M89" s="78"/>
    </row>
    <row r="90" spans="1:13" s="29" customFormat="1" ht="13.5">
      <c r="A90" s="154"/>
      <c r="B90" s="181" t="s">
        <v>15</v>
      </c>
      <c r="C90" s="154" t="s">
        <v>0</v>
      </c>
      <c r="D90" s="154">
        <v>0.103</v>
      </c>
      <c r="E90" s="188">
        <f>E85*D90</f>
        <v>0.721</v>
      </c>
      <c r="F90" s="178"/>
      <c r="G90" s="179"/>
      <c r="H90" s="177"/>
      <c r="I90" s="179"/>
      <c r="J90" s="178"/>
      <c r="K90" s="179"/>
      <c r="L90" s="179">
        <f>G90+I90+K90</f>
        <v>0</v>
      </c>
      <c r="M90" s="78"/>
    </row>
    <row r="91" spans="1:13" s="29" customFormat="1" ht="27.75" customHeight="1">
      <c r="A91" s="154">
        <v>15</v>
      </c>
      <c r="B91" s="181" t="s">
        <v>209</v>
      </c>
      <c r="C91" s="154" t="s">
        <v>17</v>
      </c>
      <c r="D91" s="154"/>
      <c r="E91" s="189">
        <v>16</v>
      </c>
      <c r="F91" s="177"/>
      <c r="G91" s="179"/>
      <c r="H91" s="178"/>
      <c r="I91" s="179"/>
      <c r="J91" s="178"/>
      <c r="K91" s="179"/>
      <c r="L91" s="179">
        <f>G91+I91+K91</f>
        <v>0</v>
      </c>
      <c r="M91" s="78"/>
    </row>
    <row r="92" spans="1:13" s="29" customFormat="1" ht="13.5" customHeight="1">
      <c r="A92" s="154">
        <v>16</v>
      </c>
      <c r="B92" s="181" t="s">
        <v>210</v>
      </c>
      <c r="C92" s="328" t="s">
        <v>17</v>
      </c>
      <c r="D92" s="154"/>
      <c r="E92" s="189">
        <v>40</v>
      </c>
      <c r="F92" s="178"/>
      <c r="G92" s="179"/>
      <c r="H92" s="177"/>
      <c r="I92" s="179"/>
      <c r="J92" s="178"/>
      <c r="K92" s="179"/>
      <c r="L92" s="179">
        <f>G92+I92+K92</f>
        <v>0</v>
      </c>
      <c r="M92" s="78"/>
    </row>
    <row r="93" spans="1:13" s="74" customFormat="1" ht="31.5" customHeight="1">
      <c r="A93" s="177">
        <v>17</v>
      </c>
      <c r="B93" s="324" t="s">
        <v>211</v>
      </c>
      <c r="C93" s="325" t="s">
        <v>17</v>
      </c>
      <c r="D93" s="326"/>
      <c r="E93" s="189">
        <v>11</v>
      </c>
      <c r="F93" s="178"/>
      <c r="G93" s="179"/>
      <c r="H93" s="177"/>
      <c r="I93" s="179"/>
      <c r="J93" s="178"/>
      <c r="K93" s="179"/>
      <c r="L93" s="179"/>
      <c r="M93" s="97"/>
    </row>
    <row r="94" spans="1:13" s="75" customFormat="1" ht="16.5" customHeight="1">
      <c r="A94" s="177"/>
      <c r="B94" s="251" t="s">
        <v>12</v>
      </c>
      <c r="C94" s="325" t="s">
        <v>17</v>
      </c>
      <c r="D94" s="177">
        <v>1</v>
      </c>
      <c r="E94" s="179">
        <f>E93*D94</f>
        <v>11</v>
      </c>
      <c r="F94" s="178"/>
      <c r="G94" s="179"/>
      <c r="H94" s="178"/>
      <c r="I94" s="179"/>
      <c r="J94" s="178"/>
      <c r="K94" s="179"/>
      <c r="L94" s="179">
        <f>G94+I94+K94</f>
        <v>0</v>
      </c>
      <c r="M94" s="97"/>
    </row>
    <row r="95" spans="1:13" s="74" customFormat="1" ht="12.75" customHeight="1">
      <c r="A95" s="177"/>
      <c r="B95" s="251" t="s">
        <v>14</v>
      </c>
      <c r="C95" s="177"/>
      <c r="D95" s="177"/>
      <c r="E95" s="179"/>
      <c r="F95" s="178"/>
      <c r="G95" s="179"/>
      <c r="H95" s="177"/>
      <c r="I95" s="179"/>
      <c r="J95" s="178"/>
      <c r="K95" s="179"/>
      <c r="L95" s="179"/>
      <c r="M95" s="97"/>
    </row>
    <row r="96" spans="1:13" s="74" customFormat="1" ht="30.75" customHeight="1">
      <c r="A96" s="177"/>
      <c r="B96" s="324" t="s">
        <v>211</v>
      </c>
      <c r="C96" s="325" t="s">
        <v>17</v>
      </c>
      <c r="D96" s="177">
        <v>1</v>
      </c>
      <c r="E96" s="179">
        <f>E93*D96</f>
        <v>11</v>
      </c>
      <c r="F96" s="178"/>
      <c r="G96" s="179"/>
      <c r="H96" s="177"/>
      <c r="I96" s="179"/>
      <c r="J96" s="178"/>
      <c r="K96" s="179"/>
      <c r="L96" s="179">
        <f>G96+I96+K96</f>
        <v>0</v>
      </c>
      <c r="M96" s="97"/>
    </row>
    <row r="97" spans="1:13" s="29" customFormat="1" ht="15.75" customHeight="1">
      <c r="A97" s="154">
        <v>18</v>
      </c>
      <c r="B97" s="180" t="s">
        <v>111</v>
      </c>
      <c r="C97" s="154" t="s">
        <v>58</v>
      </c>
      <c r="D97" s="177"/>
      <c r="E97" s="178">
        <f>SUM(E101:E106)</f>
        <v>1217</v>
      </c>
      <c r="F97" s="178"/>
      <c r="G97" s="179"/>
      <c r="H97" s="177"/>
      <c r="I97" s="179"/>
      <c r="J97" s="178"/>
      <c r="K97" s="179"/>
      <c r="L97" s="179"/>
      <c r="M97" s="78"/>
    </row>
    <row r="98" spans="1:13" s="29" customFormat="1" ht="15.75" customHeight="1">
      <c r="A98" s="154"/>
      <c r="B98" s="181" t="s">
        <v>12</v>
      </c>
      <c r="C98" s="154" t="s">
        <v>13</v>
      </c>
      <c r="D98" s="154">
        <v>0.11</v>
      </c>
      <c r="E98" s="235">
        <f>E97*D98</f>
        <v>133.87</v>
      </c>
      <c r="F98" s="178"/>
      <c r="G98" s="179"/>
      <c r="H98" s="178"/>
      <c r="I98" s="179"/>
      <c r="J98" s="178"/>
      <c r="K98" s="179"/>
      <c r="L98" s="179">
        <f>G98+I98+K98</f>
        <v>0</v>
      </c>
      <c r="M98" s="78"/>
    </row>
    <row r="99" spans="1:13" s="29" customFormat="1" ht="15.75" customHeight="1">
      <c r="A99" s="154"/>
      <c r="B99" s="181" t="s">
        <v>37</v>
      </c>
      <c r="C99" s="154" t="s">
        <v>0</v>
      </c>
      <c r="D99" s="154">
        <v>0.0027</v>
      </c>
      <c r="E99" s="177">
        <f>E97*D99</f>
        <v>3.2859000000000003</v>
      </c>
      <c r="F99" s="178"/>
      <c r="G99" s="179"/>
      <c r="H99" s="178"/>
      <c r="I99" s="179"/>
      <c r="J99" s="178"/>
      <c r="K99" s="179"/>
      <c r="L99" s="179">
        <f>G99+I99+K99</f>
        <v>0</v>
      </c>
      <c r="M99" s="78"/>
    </row>
    <row r="100" spans="1:13" s="29" customFormat="1" ht="15.75" customHeight="1">
      <c r="A100" s="154"/>
      <c r="B100" s="181" t="s">
        <v>14</v>
      </c>
      <c r="C100" s="154"/>
      <c r="D100" s="154"/>
      <c r="E100" s="177"/>
      <c r="F100" s="178"/>
      <c r="G100" s="179"/>
      <c r="H100" s="177"/>
      <c r="I100" s="179"/>
      <c r="J100" s="178"/>
      <c r="K100" s="179"/>
      <c r="L100" s="179"/>
      <c r="M100" s="78"/>
    </row>
    <row r="101" spans="1:13" s="29" customFormat="1" ht="30.75" customHeight="1">
      <c r="A101" s="154"/>
      <c r="B101" s="180" t="s">
        <v>83</v>
      </c>
      <c r="C101" s="154" t="s">
        <v>58</v>
      </c>
      <c r="D101" s="154"/>
      <c r="E101" s="177">
        <v>540</v>
      </c>
      <c r="F101" s="179"/>
      <c r="G101" s="179"/>
      <c r="H101" s="177"/>
      <c r="I101" s="179"/>
      <c r="J101" s="178"/>
      <c r="K101" s="179"/>
      <c r="L101" s="179">
        <f aca="true" t="shared" si="0" ref="L101:L107">G101+I101+K101</f>
        <v>0</v>
      </c>
      <c r="M101" s="78"/>
    </row>
    <row r="102" spans="1:13" s="29" customFormat="1" ht="30.75" customHeight="1">
      <c r="A102" s="154"/>
      <c r="B102" s="180" t="s">
        <v>84</v>
      </c>
      <c r="C102" s="154" t="s">
        <v>58</v>
      </c>
      <c r="D102" s="154"/>
      <c r="E102" s="177">
        <v>600</v>
      </c>
      <c r="F102" s="179"/>
      <c r="G102" s="179"/>
      <c r="H102" s="177"/>
      <c r="I102" s="179"/>
      <c r="J102" s="178"/>
      <c r="K102" s="179"/>
      <c r="L102" s="179">
        <f t="shared" si="0"/>
        <v>0</v>
      </c>
      <c r="M102" s="78"/>
    </row>
    <row r="103" spans="1:13" s="29" customFormat="1" ht="28.5" customHeight="1">
      <c r="A103" s="154"/>
      <c r="B103" s="180" t="s">
        <v>526</v>
      </c>
      <c r="C103" s="154" t="s">
        <v>58</v>
      </c>
      <c r="D103" s="154"/>
      <c r="E103" s="177">
        <v>40</v>
      </c>
      <c r="F103" s="178"/>
      <c r="G103" s="179"/>
      <c r="H103" s="177"/>
      <c r="I103" s="179"/>
      <c r="J103" s="178"/>
      <c r="K103" s="179"/>
      <c r="L103" s="179">
        <f t="shared" si="0"/>
        <v>0</v>
      </c>
      <c r="M103" s="78"/>
    </row>
    <row r="104" spans="1:13" s="29" customFormat="1" ht="28.5" customHeight="1">
      <c r="A104" s="154"/>
      <c r="B104" s="180" t="s">
        <v>527</v>
      </c>
      <c r="C104" s="154" t="s">
        <v>58</v>
      </c>
      <c r="D104" s="154"/>
      <c r="E104" s="177">
        <v>12</v>
      </c>
      <c r="F104" s="178"/>
      <c r="G104" s="179"/>
      <c r="H104" s="177"/>
      <c r="I104" s="179"/>
      <c r="J104" s="178"/>
      <c r="K104" s="179"/>
      <c r="L104" s="179">
        <f t="shared" si="0"/>
        <v>0</v>
      </c>
      <c r="M104" s="78"/>
    </row>
    <row r="105" spans="1:13" s="74" customFormat="1" ht="28.5" customHeight="1">
      <c r="A105" s="177"/>
      <c r="B105" s="180" t="s">
        <v>528</v>
      </c>
      <c r="C105" s="177" t="s">
        <v>58</v>
      </c>
      <c r="D105" s="177"/>
      <c r="E105" s="177">
        <v>20</v>
      </c>
      <c r="F105" s="178"/>
      <c r="G105" s="179"/>
      <c r="H105" s="177"/>
      <c r="I105" s="179"/>
      <c r="J105" s="178"/>
      <c r="K105" s="179"/>
      <c r="L105" s="179">
        <f t="shared" si="0"/>
        <v>0</v>
      </c>
      <c r="M105" s="97"/>
    </row>
    <row r="106" spans="1:13" s="29" customFormat="1" ht="28.5" customHeight="1">
      <c r="A106" s="154"/>
      <c r="B106" s="180" t="s">
        <v>529</v>
      </c>
      <c r="C106" s="154" t="s">
        <v>58</v>
      </c>
      <c r="D106" s="154"/>
      <c r="E106" s="177">
        <v>5</v>
      </c>
      <c r="F106" s="178"/>
      <c r="G106" s="179"/>
      <c r="H106" s="177"/>
      <c r="I106" s="179"/>
      <c r="J106" s="178"/>
      <c r="K106" s="179"/>
      <c r="L106" s="179">
        <f t="shared" si="0"/>
        <v>0</v>
      </c>
      <c r="M106" s="78"/>
    </row>
    <row r="107" spans="1:13" s="29" customFormat="1" ht="17.25" customHeight="1">
      <c r="A107" s="154"/>
      <c r="B107" s="181" t="s">
        <v>15</v>
      </c>
      <c r="C107" s="154" t="s">
        <v>0</v>
      </c>
      <c r="D107" s="154">
        <v>0.0349</v>
      </c>
      <c r="E107" s="179">
        <f>E97*D107</f>
        <v>42.4733</v>
      </c>
      <c r="F107" s="178"/>
      <c r="G107" s="179"/>
      <c r="H107" s="177"/>
      <c r="I107" s="179"/>
      <c r="J107" s="178"/>
      <c r="K107" s="179"/>
      <c r="L107" s="179">
        <f t="shared" si="0"/>
        <v>0</v>
      </c>
      <c r="M107" s="78"/>
    </row>
    <row r="108" spans="1:13" s="29" customFormat="1" ht="15" customHeight="1">
      <c r="A108" s="154">
        <v>19</v>
      </c>
      <c r="B108" s="180" t="s">
        <v>248</v>
      </c>
      <c r="C108" s="328" t="s">
        <v>17</v>
      </c>
      <c r="D108" s="177"/>
      <c r="E108" s="178">
        <v>11</v>
      </c>
      <c r="F108" s="178"/>
      <c r="G108" s="179"/>
      <c r="H108" s="177"/>
      <c r="I108" s="179"/>
      <c r="J108" s="178"/>
      <c r="K108" s="179"/>
      <c r="L108" s="179"/>
      <c r="M108" s="78"/>
    </row>
    <row r="109" spans="1:13" s="29" customFormat="1" ht="13.5">
      <c r="A109" s="154"/>
      <c r="B109" s="181" t="s">
        <v>12</v>
      </c>
      <c r="C109" s="154" t="s">
        <v>13</v>
      </c>
      <c r="D109" s="154">
        <v>1.04</v>
      </c>
      <c r="E109" s="235">
        <f>E108*D109</f>
        <v>11.440000000000001</v>
      </c>
      <c r="F109" s="178"/>
      <c r="G109" s="179"/>
      <c r="H109" s="178"/>
      <c r="I109" s="179"/>
      <c r="J109" s="178"/>
      <c r="K109" s="179"/>
      <c r="L109" s="179">
        <f>G109+I109+K109</f>
        <v>0</v>
      </c>
      <c r="M109" s="78"/>
    </row>
    <row r="110" spans="1:13" s="44" customFormat="1" ht="13.5">
      <c r="A110" s="154"/>
      <c r="B110" s="181" t="s">
        <v>37</v>
      </c>
      <c r="C110" s="154" t="s">
        <v>0</v>
      </c>
      <c r="D110" s="177">
        <v>0.09</v>
      </c>
      <c r="E110" s="177">
        <f>E108*D110</f>
        <v>0.99</v>
      </c>
      <c r="F110" s="178"/>
      <c r="G110" s="179"/>
      <c r="H110" s="177"/>
      <c r="I110" s="179"/>
      <c r="J110" s="178"/>
      <c r="K110" s="179"/>
      <c r="L110" s="179">
        <f>G110+I110+K110</f>
        <v>0</v>
      </c>
      <c r="M110" s="78"/>
    </row>
    <row r="111" spans="1:13" ht="14.25" customHeight="1">
      <c r="A111" s="154"/>
      <c r="B111" s="181" t="s">
        <v>14</v>
      </c>
      <c r="C111" s="154"/>
      <c r="D111" s="154"/>
      <c r="E111" s="177"/>
      <c r="F111" s="178"/>
      <c r="G111" s="179"/>
      <c r="H111" s="177"/>
      <c r="I111" s="179"/>
      <c r="J111" s="178"/>
      <c r="K111" s="179"/>
      <c r="L111" s="179"/>
      <c r="M111" s="78"/>
    </row>
    <row r="112" spans="1:13" s="28" customFormat="1" ht="13.5">
      <c r="A112" s="154"/>
      <c r="B112" s="180" t="s">
        <v>248</v>
      </c>
      <c r="C112" s="154" t="s">
        <v>58</v>
      </c>
      <c r="D112" s="154"/>
      <c r="E112" s="177">
        <v>27.5</v>
      </c>
      <c r="F112" s="178"/>
      <c r="G112" s="179"/>
      <c r="H112" s="177"/>
      <c r="I112" s="179"/>
      <c r="J112" s="178"/>
      <c r="K112" s="179"/>
      <c r="L112" s="179">
        <f>G112+I112+K112</f>
        <v>0</v>
      </c>
      <c r="M112" s="78"/>
    </row>
    <row r="113" spans="1:13" s="29" customFormat="1" ht="13.5">
      <c r="A113" s="154"/>
      <c r="B113" s="181" t="s">
        <v>15</v>
      </c>
      <c r="C113" s="154" t="s">
        <v>0</v>
      </c>
      <c r="D113" s="154">
        <v>1.4</v>
      </c>
      <c r="E113" s="188">
        <f>E108*D113</f>
        <v>15.399999999999999</v>
      </c>
      <c r="F113" s="178"/>
      <c r="G113" s="179"/>
      <c r="H113" s="177"/>
      <c r="I113" s="179"/>
      <c r="J113" s="178"/>
      <c r="K113" s="179"/>
      <c r="L113" s="179">
        <f>G113+I113+K113</f>
        <v>0</v>
      </c>
      <c r="M113" s="78"/>
    </row>
    <row r="114" spans="1:13" s="29" customFormat="1" ht="15.75" customHeight="1">
      <c r="A114" s="154">
        <v>20</v>
      </c>
      <c r="B114" s="180" t="s">
        <v>85</v>
      </c>
      <c r="C114" s="154" t="s">
        <v>58</v>
      </c>
      <c r="D114" s="177"/>
      <c r="E114" s="178">
        <v>30.5</v>
      </c>
      <c r="F114" s="178"/>
      <c r="G114" s="179"/>
      <c r="H114" s="177"/>
      <c r="I114" s="179"/>
      <c r="J114" s="178"/>
      <c r="K114" s="179"/>
      <c r="L114" s="179"/>
      <c r="M114" s="78"/>
    </row>
    <row r="115" spans="1:13" s="29" customFormat="1" ht="13.5">
      <c r="A115" s="154"/>
      <c r="B115" s="181" t="s">
        <v>12</v>
      </c>
      <c r="C115" s="154" t="s">
        <v>13</v>
      </c>
      <c r="D115" s="154">
        <v>0.39</v>
      </c>
      <c r="E115" s="235">
        <f>E114*D115</f>
        <v>11.895</v>
      </c>
      <c r="F115" s="178"/>
      <c r="G115" s="179"/>
      <c r="H115" s="178"/>
      <c r="I115" s="179"/>
      <c r="J115" s="178"/>
      <c r="K115" s="179"/>
      <c r="L115" s="179">
        <f>G115+I115+K115</f>
        <v>0</v>
      </c>
      <c r="M115" s="78"/>
    </row>
    <row r="116" spans="1:13" ht="15" customHeight="1">
      <c r="A116" s="154"/>
      <c r="B116" s="181" t="s">
        <v>37</v>
      </c>
      <c r="C116" s="154" t="s">
        <v>0</v>
      </c>
      <c r="D116" s="177">
        <v>0.022</v>
      </c>
      <c r="E116" s="177">
        <f>E114*D116</f>
        <v>0.6709999999999999</v>
      </c>
      <c r="F116" s="178"/>
      <c r="G116" s="179"/>
      <c r="H116" s="177"/>
      <c r="I116" s="179"/>
      <c r="J116" s="178"/>
      <c r="K116" s="179"/>
      <c r="L116" s="179">
        <f>G116+I116+K116</f>
        <v>0</v>
      </c>
      <c r="M116" s="78"/>
    </row>
    <row r="117" spans="1:13" ht="14.25" customHeight="1">
      <c r="A117" s="154"/>
      <c r="B117" s="181" t="s">
        <v>14</v>
      </c>
      <c r="C117" s="154"/>
      <c r="D117" s="154"/>
      <c r="E117" s="177"/>
      <c r="F117" s="178"/>
      <c r="G117" s="179"/>
      <c r="H117" s="177"/>
      <c r="I117" s="179"/>
      <c r="J117" s="178"/>
      <c r="K117" s="179"/>
      <c r="L117" s="179"/>
      <c r="M117" s="78"/>
    </row>
    <row r="118" spans="1:13" s="28" customFormat="1" ht="13.5">
      <c r="A118" s="154"/>
      <c r="B118" s="181" t="s">
        <v>86</v>
      </c>
      <c r="C118" s="154" t="s">
        <v>58</v>
      </c>
      <c r="D118" s="154">
        <v>1</v>
      </c>
      <c r="E118" s="177">
        <f>E114*D118</f>
        <v>30.5</v>
      </c>
      <c r="F118" s="178"/>
      <c r="G118" s="179"/>
      <c r="H118" s="177"/>
      <c r="I118" s="179"/>
      <c r="J118" s="178"/>
      <c r="K118" s="179"/>
      <c r="L118" s="179">
        <f>G118+I118+K118</f>
        <v>0</v>
      </c>
      <c r="M118" s="78"/>
    </row>
    <row r="119" spans="1:13" s="29" customFormat="1" ht="13.5">
      <c r="A119" s="154"/>
      <c r="B119" s="181" t="s">
        <v>15</v>
      </c>
      <c r="C119" s="154" t="s">
        <v>0</v>
      </c>
      <c r="D119" s="154">
        <v>0.159</v>
      </c>
      <c r="E119" s="188">
        <f>E114*D119</f>
        <v>4.8495</v>
      </c>
      <c r="F119" s="178"/>
      <c r="G119" s="179"/>
      <c r="H119" s="177"/>
      <c r="I119" s="179"/>
      <c r="J119" s="178"/>
      <c r="K119" s="179"/>
      <c r="L119" s="179">
        <f>G119+I119+K119</f>
        <v>0</v>
      </c>
      <c r="M119" s="78"/>
    </row>
    <row r="120" spans="1:13" s="301" customFormat="1" ht="15.75" customHeight="1">
      <c r="A120" s="154">
        <v>21</v>
      </c>
      <c r="B120" s="181" t="s">
        <v>133</v>
      </c>
      <c r="C120" s="154" t="s">
        <v>58</v>
      </c>
      <c r="D120" s="154"/>
      <c r="E120" s="243">
        <v>68.4</v>
      </c>
      <c r="F120" s="178"/>
      <c r="G120" s="179"/>
      <c r="H120" s="177"/>
      <c r="I120" s="179"/>
      <c r="J120" s="178"/>
      <c r="K120" s="179"/>
      <c r="L120" s="179"/>
      <c r="M120" s="78"/>
    </row>
    <row r="121" spans="1:13" ht="13.5" customHeight="1">
      <c r="A121" s="154"/>
      <c r="B121" s="181" t="s">
        <v>12</v>
      </c>
      <c r="C121" s="154" t="s">
        <v>13</v>
      </c>
      <c r="D121" s="154">
        <v>0.26</v>
      </c>
      <c r="E121" s="179">
        <f>E120*D121</f>
        <v>17.784000000000002</v>
      </c>
      <c r="F121" s="177"/>
      <c r="G121" s="179"/>
      <c r="H121" s="178"/>
      <c r="I121" s="179"/>
      <c r="J121" s="178"/>
      <c r="K121" s="179"/>
      <c r="L121" s="179">
        <f>G121+I121+K121</f>
        <v>0</v>
      </c>
      <c r="M121" s="78"/>
    </row>
    <row r="122" spans="1:13" s="28" customFormat="1" ht="13.5" customHeight="1">
      <c r="A122" s="154"/>
      <c r="B122" s="181" t="s">
        <v>37</v>
      </c>
      <c r="C122" s="154" t="s">
        <v>0</v>
      </c>
      <c r="D122" s="177">
        <v>0.016</v>
      </c>
      <c r="E122" s="179">
        <f>E120*D122</f>
        <v>1.0944</v>
      </c>
      <c r="F122" s="177"/>
      <c r="G122" s="179"/>
      <c r="H122" s="177"/>
      <c r="I122" s="179"/>
      <c r="J122" s="178"/>
      <c r="K122" s="179"/>
      <c r="L122" s="179">
        <f>G122+I122+K122</f>
        <v>0</v>
      </c>
      <c r="M122" s="78"/>
    </row>
    <row r="123" spans="1:13" s="301" customFormat="1" ht="13.5" customHeight="1">
      <c r="A123" s="154"/>
      <c r="B123" s="181" t="s">
        <v>14</v>
      </c>
      <c r="C123" s="154"/>
      <c r="D123" s="154"/>
      <c r="E123" s="154"/>
      <c r="F123" s="177"/>
      <c r="G123" s="179"/>
      <c r="H123" s="178"/>
      <c r="I123" s="179"/>
      <c r="J123" s="178"/>
      <c r="K123" s="179"/>
      <c r="L123" s="179"/>
      <c r="M123" s="78"/>
    </row>
    <row r="124" spans="1:13" s="301" customFormat="1" ht="13.5" customHeight="1">
      <c r="A124" s="154"/>
      <c r="B124" s="181" t="s">
        <v>132</v>
      </c>
      <c r="C124" s="154" t="s">
        <v>58</v>
      </c>
      <c r="D124" s="154">
        <v>1</v>
      </c>
      <c r="E124" s="179">
        <f>E120*D124</f>
        <v>68.4</v>
      </c>
      <c r="F124" s="177"/>
      <c r="G124" s="179"/>
      <c r="H124" s="178"/>
      <c r="I124" s="179"/>
      <c r="J124" s="178"/>
      <c r="K124" s="179"/>
      <c r="L124" s="179">
        <f>G124+I124+K124</f>
        <v>0</v>
      </c>
      <c r="M124" s="78"/>
    </row>
    <row r="125" spans="1:13" s="301" customFormat="1" ht="13.5" customHeight="1">
      <c r="A125" s="154"/>
      <c r="B125" s="181" t="s">
        <v>15</v>
      </c>
      <c r="C125" s="154" t="s">
        <v>0</v>
      </c>
      <c r="D125" s="154">
        <v>0.353</v>
      </c>
      <c r="E125" s="179">
        <f>E120*D125</f>
        <v>24.1452</v>
      </c>
      <c r="F125" s="177"/>
      <c r="G125" s="179"/>
      <c r="H125" s="178"/>
      <c r="I125" s="179"/>
      <c r="J125" s="178"/>
      <c r="K125" s="179"/>
      <c r="L125" s="179">
        <f>G125+I125+K125</f>
        <v>0</v>
      </c>
      <c r="M125" s="78"/>
    </row>
    <row r="126" spans="1:13" s="29" customFormat="1" ht="14.25" customHeight="1">
      <c r="A126" s="175"/>
      <c r="B126" s="181" t="s">
        <v>24</v>
      </c>
      <c r="C126" s="154"/>
      <c r="D126" s="154"/>
      <c r="E126" s="179"/>
      <c r="F126" s="189"/>
      <c r="G126" s="189"/>
      <c r="H126" s="177"/>
      <c r="I126" s="189"/>
      <c r="J126" s="189"/>
      <c r="K126" s="189"/>
      <c r="L126" s="193">
        <f>SUM(L8:L125)</f>
        <v>0</v>
      </c>
      <c r="M126" s="78"/>
    </row>
    <row r="127" spans="1:13" s="29" customFormat="1" ht="14.25" customHeight="1">
      <c r="A127" s="154"/>
      <c r="B127" s="181" t="s">
        <v>44</v>
      </c>
      <c r="C127" s="154"/>
      <c r="D127" s="154"/>
      <c r="E127" s="179"/>
      <c r="F127" s="178"/>
      <c r="G127" s="179"/>
      <c r="H127" s="177"/>
      <c r="I127" s="179"/>
      <c r="J127" s="178"/>
      <c r="K127" s="179"/>
      <c r="L127" s="193">
        <f>L12+L17+L35</f>
        <v>0</v>
      </c>
      <c r="M127" s="78"/>
    </row>
    <row r="128" spans="1:13" ht="18" customHeight="1">
      <c r="A128" s="154"/>
      <c r="B128" s="181" t="s">
        <v>593</v>
      </c>
      <c r="C128" s="154"/>
      <c r="D128" s="154"/>
      <c r="E128" s="179"/>
      <c r="F128" s="178"/>
      <c r="G128" s="179"/>
      <c r="H128" s="177"/>
      <c r="I128" s="179"/>
      <c r="J128" s="178"/>
      <c r="K128" s="179"/>
      <c r="L128" s="193">
        <f>I126*0.75</f>
        <v>0</v>
      </c>
      <c r="M128" s="78"/>
    </row>
    <row r="129" spans="1:13" ht="18" customHeight="1">
      <c r="A129" s="154"/>
      <c r="B129" s="181" t="s">
        <v>24</v>
      </c>
      <c r="C129" s="154"/>
      <c r="D129" s="154"/>
      <c r="E129" s="179"/>
      <c r="F129" s="178"/>
      <c r="G129" s="189"/>
      <c r="H129" s="189"/>
      <c r="I129" s="189"/>
      <c r="J129" s="189"/>
      <c r="K129" s="189"/>
      <c r="L129" s="193">
        <f>L126+L128</f>
        <v>0</v>
      </c>
      <c r="M129" s="78"/>
    </row>
    <row r="130" spans="1:13" s="28" customFormat="1" ht="16.5" customHeight="1">
      <c r="A130" s="154"/>
      <c r="B130" s="180" t="s">
        <v>594</v>
      </c>
      <c r="C130" s="177"/>
      <c r="D130" s="235"/>
      <c r="E130" s="238"/>
      <c r="F130" s="178"/>
      <c r="G130" s="189"/>
      <c r="H130" s="189"/>
      <c r="I130" s="189"/>
      <c r="J130" s="189"/>
      <c r="K130" s="189"/>
      <c r="L130" s="193">
        <f>(L129-L127)*0.08</f>
        <v>0</v>
      </c>
      <c r="M130" s="78"/>
    </row>
    <row r="131" spans="1:13" s="29" customFormat="1" ht="16.5" customHeight="1">
      <c r="A131" s="154"/>
      <c r="B131" s="180" t="s">
        <v>6</v>
      </c>
      <c r="C131" s="177"/>
      <c r="D131" s="235"/>
      <c r="E131" s="238"/>
      <c r="F131" s="178"/>
      <c r="G131" s="189"/>
      <c r="H131" s="189"/>
      <c r="I131" s="189"/>
      <c r="J131" s="189"/>
      <c r="K131" s="189"/>
      <c r="L131" s="193">
        <f>SUM(L129:L130)</f>
        <v>0</v>
      </c>
      <c r="M131" s="78"/>
    </row>
    <row r="132" spans="1:13" s="29" customFormat="1" ht="15.75" customHeight="1">
      <c r="A132" s="154"/>
      <c r="B132" s="181" t="s">
        <v>44</v>
      </c>
      <c r="C132" s="154"/>
      <c r="D132" s="154"/>
      <c r="E132" s="179"/>
      <c r="F132" s="178"/>
      <c r="G132" s="179"/>
      <c r="H132" s="177"/>
      <c r="I132" s="179"/>
      <c r="J132" s="178"/>
      <c r="K132" s="179"/>
      <c r="L132" s="193">
        <f>L127</f>
        <v>0</v>
      </c>
      <c r="M132" s="78"/>
    </row>
    <row r="133" spans="1:13" s="29" customFormat="1" ht="15.75" customHeight="1">
      <c r="A133" s="25"/>
      <c r="B133" s="26"/>
      <c r="C133" s="25"/>
      <c r="D133" s="25"/>
      <c r="E133" s="34"/>
      <c r="F133" s="38"/>
      <c r="G133" s="34"/>
      <c r="H133" s="35"/>
      <c r="I133" s="34"/>
      <c r="J133" s="38"/>
      <c r="K133" s="34"/>
      <c r="L133" s="36"/>
      <c r="M133" s="78"/>
    </row>
    <row r="134" spans="1:13" s="29" customFormat="1" ht="4.5" customHeight="1">
      <c r="A134" s="25"/>
      <c r="B134" s="26"/>
      <c r="C134" s="25"/>
      <c r="D134" s="25"/>
      <c r="E134" s="34"/>
      <c r="F134" s="38"/>
      <c r="G134" s="34"/>
      <c r="H134" s="35"/>
      <c r="I134" s="34"/>
      <c r="J134" s="38"/>
      <c r="K134" s="34"/>
      <c r="L134" s="36"/>
      <c r="M134" s="78"/>
    </row>
    <row r="135" spans="1:13" s="29" customFormat="1" ht="4.5" customHeight="1">
      <c r="A135" s="25"/>
      <c r="B135" s="26"/>
      <c r="C135" s="25"/>
      <c r="D135" s="25"/>
      <c r="E135" s="34"/>
      <c r="F135" s="38"/>
      <c r="G135" s="34"/>
      <c r="H135" s="35"/>
      <c r="I135" s="34"/>
      <c r="J135" s="38"/>
      <c r="K135" s="34"/>
      <c r="L135" s="36"/>
      <c r="M135" s="78"/>
    </row>
    <row r="136" spans="1:13" s="29" customFormat="1" ht="4.5" customHeight="1">
      <c r="A136" s="25"/>
      <c r="B136" s="26"/>
      <c r="C136" s="25"/>
      <c r="D136" s="25"/>
      <c r="E136" s="34"/>
      <c r="F136" s="38"/>
      <c r="G136" s="34"/>
      <c r="H136" s="35"/>
      <c r="I136" s="34"/>
      <c r="J136" s="38"/>
      <c r="K136" s="34"/>
      <c r="L136" s="36"/>
      <c r="M136" s="78"/>
    </row>
    <row r="137" spans="1:13" ht="0.75" customHeight="1">
      <c r="A137" s="25"/>
      <c r="B137" s="26"/>
      <c r="C137" s="25"/>
      <c r="D137" s="25"/>
      <c r="E137" s="34"/>
      <c r="F137" s="36"/>
      <c r="G137" s="36"/>
      <c r="H137" s="35"/>
      <c r="I137" s="36"/>
      <c r="J137" s="36"/>
      <c r="K137" s="36"/>
      <c r="L137" s="36"/>
      <c r="M137" s="78"/>
    </row>
    <row r="138" spans="1:13" ht="7.5" customHeight="1">
      <c r="A138" s="25"/>
      <c r="B138" s="26"/>
      <c r="C138" s="25"/>
      <c r="D138" s="25"/>
      <c r="E138" s="34"/>
      <c r="F138" s="36"/>
      <c r="G138" s="36"/>
      <c r="H138" s="35"/>
      <c r="I138" s="36"/>
      <c r="J138" s="36"/>
      <c r="K138" s="36"/>
      <c r="L138" s="36"/>
      <c r="M138" s="78"/>
    </row>
    <row r="140" spans="2:4" ht="14.25">
      <c r="B140" s="336" t="s">
        <v>615</v>
      </c>
      <c r="C140" s="336"/>
      <c r="D140" s="336"/>
    </row>
  </sheetData>
  <sheetProtection/>
  <mergeCells count="13">
    <mergeCell ref="B140:D140"/>
    <mergeCell ref="A3:L3"/>
    <mergeCell ref="B4:J4"/>
    <mergeCell ref="A5:A6"/>
    <mergeCell ref="B5:B6"/>
    <mergeCell ref="F5:G5"/>
    <mergeCell ref="H5:I5"/>
    <mergeCell ref="J5:K5"/>
    <mergeCell ref="A1:L1"/>
    <mergeCell ref="D5:E5"/>
    <mergeCell ref="L5:L6"/>
    <mergeCell ref="A2:L2"/>
    <mergeCell ref="C5:C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Z</cp:lastModifiedBy>
  <cp:lastPrinted>2013-12-12T09:49:11Z</cp:lastPrinted>
  <dcterms:created xsi:type="dcterms:W3CDTF">2004-05-18T18:44:03Z</dcterms:created>
  <dcterms:modified xsi:type="dcterms:W3CDTF">2013-12-12T11:32:44Z</dcterms:modified>
  <cp:category/>
  <cp:version/>
  <cp:contentType/>
  <cp:contentStatus/>
</cp:coreProperties>
</file>