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/>
  </bookViews>
  <sheets>
    <sheet name="შიდა სამუშაო" sheetId="5" r:id="rId1"/>
  </sheets>
  <calcPr calcId="125725"/>
</workbook>
</file>

<file path=xl/calcChain.xml><?xml version="1.0" encoding="utf-8"?>
<calcChain xmlns="http://schemas.openxmlformats.org/spreadsheetml/2006/main">
  <c r="H67" i="5"/>
  <c r="F34" l="1"/>
  <c r="J34" s="1"/>
  <c r="M34" s="1"/>
  <c r="F35"/>
  <c r="L35" s="1"/>
  <c r="M35" s="1"/>
  <c r="F114"/>
  <c r="J114" s="1"/>
  <c r="M114" s="1"/>
  <c r="L117"/>
  <c r="M117" s="1"/>
  <c r="F116"/>
  <c r="J116" s="1"/>
  <c r="M116" s="1"/>
  <c r="F74" l="1"/>
  <c r="H74" s="1"/>
  <c r="M74" s="1"/>
  <c r="F73"/>
  <c r="H73" s="1"/>
  <c r="M73" s="1"/>
  <c r="F71"/>
  <c r="L71" s="1"/>
  <c r="M71" s="1"/>
  <c r="F70"/>
  <c r="J70" s="1"/>
  <c r="M70" s="1"/>
  <c r="F112" l="1"/>
  <c r="H112" s="1"/>
  <c r="M112" s="1"/>
  <c r="F110"/>
  <c r="J110" s="1"/>
  <c r="M110" s="1"/>
  <c r="F108"/>
  <c r="H108" s="1"/>
  <c r="M108" s="1"/>
  <c r="F107"/>
  <c r="H107" s="1"/>
  <c r="M107" s="1"/>
  <c r="F105"/>
  <c r="L105" s="1"/>
  <c r="M105" s="1"/>
  <c r="F104"/>
  <c r="J104" s="1"/>
  <c r="M104" s="1"/>
  <c r="F102"/>
  <c r="H102" s="1"/>
  <c r="M102" s="1"/>
  <c r="E100"/>
  <c r="F100" s="1"/>
  <c r="L100" s="1"/>
  <c r="M100" s="1"/>
  <c r="F99"/>
  <c r="J99" s="1"/>
  <c r="M99" s="1"/>
  <c r="F97"/>
  <c r="H97" s="1"/>
  <c r="M97" s="1"/>
  <c r="F90"/>
  <c r="H90" s="1"/>
  <c r="M90" s="1"/>
  <c r="F89"/>
  <c r="J89" s="1"/>
  <c r="M89" s="1"/>
  <c r="F92" l="1"/>
  <c r="J92" s="1"/>
  <c r="M92" s="1"/>
  <c r="F96"/>
  <c r="H96" s="1"/>
  <c r="M96" s="1"/>
  <c r="F93"/>
  <c r="L93" s="1"/>
  <c r="M93" s="1"/>
  <c r="F95"/>
  <c r="H95" s="1"/>
  <c r="M95" s="1"/>
  <c r="F87" l="1"/>
  <c r="H87" s="1"/>
  <c r="M87" s="1"/>
  <c r="F86"/>
  <c r="H86" s="1"/>
  <c r="M86" s="1"/>
  <c r="F85"/>
  <c r="H85" s="1"/>
  <c r="M85" s="1"/>
  <c r="F84"/>
  <c r="L84" s="1"/>
  <c r="M84" s="1"/>
  <c r="F83"/>
  <c r="J83" s="1"/>
  <c r="M83" s="1"/>
  <c r="F81"/>
  <c r="H81" s="1"/>
  <c r="M81" s="1"/>
  <c r="F80"/>
  <c r="H80" s="1"/>
  <c r="M80" s="1"/>
  <c r="F79"/>
  <c r="H79" s="1"/>
  <c r="M79" s="1"/>
  <c r="F77"/>
  <c r="L77" s="1"/>
  <c r="M77" s="1"/>
  <c r="F76"/>
  <c r="J76" s="1"/>
  <c r="M76" s="1"/>
  <c r="F67"/>
  <c r="F64"/>
  <c r="J64" s="1"/>
  <c r="M64" s="1"/>
  <c r="F68"/>
  <c r="H68" s="1"/>
  <c r="M68" s="1"/>
  <c r="F61"/>
  <c r="H61" s="1"/>
  <c r="M61" s="1"/>
  <c r="F58"/>
  <c r="L58" s="1"/>
  <c r="M58" s="1"/>
  <c r="F56"/>
  <c r="J56" s="1"/>
  <c r="M56" s="1"/>
  <c r="F62"/>
  <c r="H62" s="1"/>
  <c r="M62" s="1"/>
  <c r="H53"/>
  <c r="M53" s="1"/>
  <c r="H52"/>
  <c r="M52" s="1"/>
  <c r="F54"/>
  <c r="H54" s="1"/>
  <c r="M54" s="1"/>
  <c r="F43"/>
  <c r="H43" s="1"/>
  <c r="M43" s="1"/>
  <c r="F32"/>
  <c r="J32" s="1"/>
  <c r="M32" s="1"/>
  <c r="F30"/>
  <c r="J30" s="1"/>
  <c r="M30" s="1"/>
  <c r="F28"/>
  <c r="L28" s="1"/>
  <c r="M28" s="1"/>
  <c r="F25"/>
  <c r="F24"/>
  <c r="F22"/>
  <c r="L22" s="1"/>
  <c r="M22" s="1"/>
  <c r="F18"/>
  <c r="J18" s="1"/>
  <c r="M18" s="1"/>
  <c r="F19"/>
  <c r="L19" s="1"/>
  <c r="M19" s="1"/>
  <c r="F16"/>
  <c r="L16" s="1"/>
  <c r="M16" s="1"/>
  <c r="F15"/>
  <c r="J15" s="1"/>
  <c r="M15" s="1"/>
  <c r="F13"/>
  <c r="J13" s="1"/>
  <c r="M13" l="1"/>
  <c r="M67"/>
  <c r="F65"/>
  <c r="L65" s="1"/>
  <c r="M65" s="1"/>
  <c r="F57"/>
  <c r="L57" s="1"/>
  <c r="M57" s="1"/>
  <c r="F60"/>
  <c r="H60" s="1"/>
  <c r="M60" s="1"/>
  <c r="F46"/>
  <c r="L46" s="1"/>
  <c r="M46" s="1"/>
  <c r="F49"/>
  <c r="H49" s="1"/>
  <c r="M49" s="1"/>
  <c r="F51"/>
  <c r="H51" s="1"/>
  <c r="M51" s="1"/>
  <c r="F45"/>
  <c r="J45" s="1"/>
  <c r="M45" s="1"/>
  <c r="F48"/>
  <c r="H48" s="1"/>
  <c r="M48" s="1"/>
  <c r="F50"/>
  <c r="H50" s="1"/>
  <c r="M50" s="1"/>
  <c r="F39"/>
  <c r="L39" s="1"/>
  <c r="M39" s="1"/>
  <c r="F42"/>
  <c r="H42" s="1"/>
  <c r="M42" s="1"/>
  <c r="F38"/>
  <c r="J38" s="1"/>
  <c r="M38" s="1"/>
  <c r="F41"/>
  <c r="H41" s="1"/>
  <c r="M41" s="1"/>
  <c r="F27"/>
  <c r="J27" s="1"/>
  <c r="M27" s="1"/>
  <c r="L25"/>
  <c r="M25" s="1"/>
  <c r="J24"/>
  <c r="M24" s="1"/>
  <c r="F21"/>
  <c r="J21" s="1"/>
  <c r="M21" s="1"/>
  <c r="J118" l="1"/>
  <c r="L118"/>
  <c r="H118"/>
  <c r="H121" s="1"/>
  <c r="M121" s="1"/>
  <c r="M118"/>
  <c r="L119" l="1"/>
  <c r="L120" s="1"/>
  <c r="J119"/>
  <c r="M119" l="1"/>
  <c r="M120" s="1"/>
  <c r="M122" s="1"/>
  <c r="M123" s="1"/>
  <c r="M124" s="1"/>
  <c r="M125" s="1"/>
  <c r="J120"/>
  <c r="L5" s="1"/>
  <c r="M126" l="1"/>
  <c r="M127" s="1"/>
  <c r="M128" s="1"/>
  <c r="M129" l="1"/>
  <c r="M130" s="1"/>
  <c r="L4" s="1"/>
</calcChain>
</file>

<file path=xl/sharedStrings.xml><?xml version="1.0" encoding="utf-8"?>
<sst xmlns="http://schemas.openxmlformats.org/spreadsheetml/2006/main" count="287" uniqueCount="143">
  <si>
    <t>შენობის მოწყობის სამუშაოები</t>
  </si>
  <si>
    <t>საფუძველი: დეფექტური აქტი</t>
  </si>
  <si>
    <t xml:space="preserve">სახარჯთაღრიცხვო ღირებულება </t>
  </si>
  <si>
    <t xml:space="preserve"> ლარი </t>
  </si>
  <si>
    <t xml:space="preserve">მათ შორის ხელფასი </t>
  </si>
  <si>
    <t>#</t>
  </si>
  <si>
    <t>საფუძველი</t>
  </si>
  <si>
    <t>განზ.</t>
  </si>
  <si>
    <t xml:space="preserve"> ნორმატიული </t>
  </si>
  <si>
    <t>მასალა</t>
  </si>
  <si>
    <t>ხელფასი</t>
  </si>
  <si>
    <t xml:space="preserve">მექანიზმები </t>
  </si>
  <si>
    <t>ჯამი</t>
  </si>
  <si>
    <t>ს ა მ უ შ ა ო თ ა</t>
  </si>
  <si>
    <t xml:space="preserve"> რესურსი </t>
  </si>
  <si>
    <t>დ ა ს ა ხ ე ლ ე ბ ა</t>
  </si>
  <si>
    <t xml:space="preserve"> ერთ.-ზე </t>
  </si>
  <si>
    <t xml:space="preserve"> სულ </t>
  </si>
  <si>
    <t xml:space="preserve"> ერთ. </t>
  </si>
  <si>
    <t xml:space="preserve"> ფასი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</si>
  <si>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</si>
  <si>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</si>
  <si>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</si>
  <si>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</si>
  <si>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</si>
  <si>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</si>
  <si>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</si>
  <si>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</si>
  <si>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</si>
  <si>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</si>
  <si>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</si>
  <si>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</si>
  <si>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</si>
  <si>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შრომის დანახარჯები  </t>
  </si>
  <si>
    <t>ლარი</t>
  </si>
  <si>
    <t>საბაზრო</t>
  </si>
  <si>
    <t xml:space="preserve">შრომის დანახარჯები </t>
  </si>
  <si>
    <t>კაც/სთ</t>
  </si>
  <si>
    <t>სხვა მანქანა</t>
  </si>
  <si>
    <t>სხვა მასალა</t>
  </si>
  <si>
    <t>მასალა:</t>
  </si>
  <si>
    <t>მ3</t>
  </si>
  <si>
    <t>მასალის  ტრანსპორტირება</t>
  </si>
  <si>
    <t xml:space="preserve">გეგმიური  დაგროვება  </t>
  </si>
  <si>
    <t xml:space="preserve">ჯამი </t>
  </si>
  <si>
    <t xml:space="preserve">დღგ </t>
  </si>
  <si>
    <t>მ2</t>
  </si>
  <si>
    <t>ცემენტის ხსნარი 1:3</t>
  </si>
  <si>
    <t>გრძ.მ</t>
  </si>
  <si>
    <t>ობიექტის დასახელება:</t>
  </si>
  <si>
    <t>წყალემულსიური საღებავი მაღალი ხარისხის</t>
  </si>
  <si>
    <t xml:space="preserve">ზედნადები ხარჯები </t>
  </si>
  <si>
    <t>გაუთვალისწინებელი ხარჯების რეზერვი</t>
  </si>
  <si>
    <t>მანქანები</t>
  </si>
  <si>
    <t>46-30-2</t>
  </si>
  <si>
    <t>მ2²</t>
  </si>
  <si>
    <t>15-168-3</t>
  </si>
  <si>
    <t>პლასტმასის პლინტუსი</t>
  </si>
  <si>
    <t>ხარჯთაღრიცხვა</t>
  </si>
  <si>
    <t>46-32-3</t>
  </si>
  <si>
    <t>მეტალოპლასტმასის რაფა</t>
  </si>
  <si>
    <t>კვ.მ</t>
  </si>
  <si>
    <t>კგ</t>
  </si>
  <si>
    <t xml:space="preserve"> სსიპ ახალქალაქის მუნიციპალიტეტის სოფელ მურჯახეთის სარემონტო სამუშაოები</t>
  </si>
  <si>
    <t xml:space="preserve">შედგენილია 2022  I კვ. დონეზე  </t>
  </si>
  <si>
    <t>r 25-13-5</t>
  </si>
  <si>
    <t>ВЗЕР-88 25-7-12</t>
  </si>
  <si>
    <t>ხის ფანჯრის რაფის დემონტაჟი</t>
  </si>
  <si>
    <t>ხის კარის ბლოკის დემონტაჟი</t>
  </si>
  <si>
    <t>კაც.-სთ</t>
  </si>
  <si>
    <t>ხის იატაკის დემონტაჟი  (ნაბიჯები)</t>
  </si>
  <si>
    <t>СНиП IV.2.82.4 (46-23-4)</t>
  </si>
  <si>
    <t>შრომის დანახარჯი</t>
  </si>
  <si>
    <t>კაც/სთ.</t>
  </si>
  <si>
    <t>სხვა მანქანები</t>
  </si>
  <si>
    <t>46-15-2</t>
  </si>
  <si>
    <t>r  14-801</t>
  </si>
  <si>
    <t>8-15-1</t>
  </si>
  <si>
    <t>ცალი</t>
  </si>
  <si>
    <t>6-15-9</t>
  </si>
  <si>
    <t>ბეტონი მ200</t>
  </si>
  <si>
    <t>ყალიბის ფარი</t>
  </si>
  <si>
    <t>ხის ფიცარი 3ხ.40მმ და მეტი</t>
  </si>
  <si>
    <t>რკინაბეტონის სარტყელის მოწყობა B15 მარკის ბეტონით (0,2*0,6*1,2 მ)</t>
  </si>
  <si>
    <t>15-55-5-11</t>
  </si>
  <si>
    <t>ხსნარის ტუმბო 1მ3/სთ</t>
  </si>
  <si>
    <t>ლითონის ბადე</t>
  </si>
  <si>
    <t>მანქ/სთ</t>
  </si>
  <si>
    <t>11-27-2</t>
  </si>
  <si>
    <t>ლურსმანი</t>
  </si>
  <si>
    <t>იატაკის ფიცარი სისქით 40მმ</t>
  </si>
  <si>
    <t xml:space="preserve">ხის იატაკის (ნაბიჯები) მოწყობა სისქით 40მმ </t>
  </si>
  <si>
    <t>ფითხი</t>
  </si>
  <si>
    <t xml:space="preserve">კედლების შეფითხნა და შეღებვა წყალემულსიური საღებავით, ორჯერ </t>
  </si>
  <si>
    <t>15-168-8</t>
  </si>
  <si>
    <t>საღებავი წყალემულსიის</t>
  </si>
  <si>
    <t>სხვა მასალები</t>
  </si>
  <si>
    <t>ჭერის მაღალხარისხოვანი შეღებვა წყალემულსიით</t>
  </si>
  <si>
    <r>
      <t xml:space="preserve">ნესტგამძლე მდფ-ის  კარის მონტაჟი და ღირებულება </t>
    </r>
    <r>
      <rPr>
        <b/>
        <sz val="10"/>
        <color rgb="FFFF0000"/>
        <rFont val="Sylfaen"/>
        <family val="1"/>
        <charset val="204"/>
      </rPr>
      <t/>
    </r>
  </si>
  <si>
    <t>11-27-6</t>
  </si>
  <si>
    <t>შეკიდული ჭერის მოწყობა თაბაშირმუყაოთი (ლითონის კარკასზე კომპლექტი)</t>
  </si>
  <si>
    <t>თაბაშირმუყაოს ფილები, ლითონის კარკასით კომპლექტი</t>
  </si>
  <si>
    <t>გრმ.მ</t>
  </si>
  <si>
    <t>ВЗЕР 4-46</t>
  </si>
  <si>
    <t>ჭერის პლინტუსის მოწყობა, პენოპლასტით, სიგანე 9,5 სმ</t>
  </si>
  <si>
    <t>ჭერის პლინტუსი პენოპლასტის</t>
  </si>
  <si>
    <t>1. დემონტაჟის სამუშაოები</t>
  </si>
  <si>
    <t>მცირე ზომის ბეტონის ბლოკები 20*40*20 სმ</t>
  </si>
  <si>
    <t>ელექტროდი 3,2 მმ</t>
  </si>
  <si>
    <t>არმატურა ა-1 Ø-6მმ</t>
  </si>
  <si>
    <t>არმატურა ა-3 Ø-12მმ</t>
  </si>
  <si>
    <t>პროექტ</t>
  </si>
  <si>
    <t xml:space="preserve">ლამინირებული პარკეტი AC4/32 (სხვადასხვა ქვეყნის) </t>
  </si>
  <si>
    <t>2. სამშენებლო სამუშაოები</t>
  </si>
  <si>
    <t>ქვის კედლების მონგრევა დერეფანში</t>
  </si>
  <si>
    <t>კედლებიდან ძველი ნალესის მოხსნა</t>
  </si>
  <si>
    <t>კედლებიდან ძველი საღებავის მოხსნა</t>
  </si>
  <si>
    <t>კედლების მოწყობა მცირე ზომის ბეტონის ბლოკებით, სისქით 20*20*40 სმ</t>
  </si>
  <si>
    <t>სრფ4.2-44</t>
  </si>
  <si>
    <t>სრფ4.2-84</t>
  </si>
  <si>
    <t>13-48-1   გამ.</t>
  </si>
  <si>
    <t>პრაიმინგი</t>
  </si>
  <si>
    <t xml:space="preserve">ჯამი მაღალმთიან რეგიონში მუშაობის  გათვალისწინებით ხელფასზე კ=1,15, მანქანა-მექანიზმებზე კ=1,21 </t>
  </si>
  <si>
    <t>სამშენებლო ნაგვის დატვირთვა ხელით ავტოთვითმცლელზე</t>
  </si>
  <si>
    <t>kac/sT</t>
  </si>
  <si>
    <t xml:space="preserve">სამშენებლო ნაგვის გატანა 5 კმ-ზე </t>
  </si>
  <si>
    <t>r21-87</t>
  </si>
  <si>
    <t>შენობის გასუფთავება სამშენებლო ნაგვისაგან</t>
  </si>
  <si>
    <t>კედლების შელესვა ცემენტის ხსნარით 34,94+36,0</t>
  </si>
  <si>
    <t>რაფიდან კერამიკული ფილების დემონტაჟი</t>
  </si>
  <si>
    <t>კედლებიდან კერამიკული ფილების დემონტაჟი დერეფანში (პლინტისი)</t>
  </si>
  <si>
    <t>lari</t>
  </si>
  <si>
    <t>ხის პლინტისის დემონტაჟი</t>
  </si>
  <si>
    <t>ტ</t>
  </si>
  <si>
    <t>ჭერის და კედლის ზედაპირული პრაიმინგი 649,7+220,8</t>
  </si>
  <si>
    <t>შრომის დანახარჯები</t>
  </si>
  <si>
    <t xml:space="preserve">მანქანები </t>
  </si>
  <si>
    <t xml:space="preserve">სხვა მასალა </t>
  </si>
  <si>
    <t>პრეტენდენტი: _______________ /                                 /</t>
  </si>
  <si>
    <r>
      <t xml:space="preserve">მდფ-ის </t>
    </r>
    <r>
      <rPr>
        <b/>
        <sz val="10"/>
        <rFont val="Sylfaen"/>
        <family val="1"/>
        <charset val="204"/>
      </rPr>
      <t>კარი მინით, იხ. ნახაზავი</t>
    </r>
  </si>
  <si>
    <t>ლამინირებული პარკეტის იატაკის მოწყობა პლინტუსების გათვალისწინებით (სხვადასხვა ქვეყნის) არსებულ ხის იატაკზე</t>
  </si>
  <si>
    <t>34-59-7,
10-56-1</t>
  </si>
  <si>
    <t>პლასტმასის რაფის მოწყობა, №№ 102, 103, 104, 105,106, 107, 109, 111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</si>
</sst>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_-* #,##0.00\ _₽_-;\-* #,##0.00\ _₽_-;_-* &quot;-&quot;??\ _₽_-;_-@_-"/>
    <numFmt numFmtId="165" formatCode="[$-437]yyyy\ &quot;წლის&quot;\ dd\ mm\,\ dddd"/>
    <numFmt numFmtId="166" formatCode="_-* #,##0.00_-;\-* #,##0.00_-;_-* &quot;-&quot;??_-;_-@_-"/>
    <numFmt numFmtId="167" formatCode="0.0000"/>
    <numFmt numFmtId="168" formatCode="0.000"/>
    <numFmt numFmtId="169" formatCode="0.00000"/>
    <numFmt numFmtId="170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Sylfaen"/>
      <family val="1"/>
      <charset val="204"/>
    </font>
    <font>
      <sz val="10"/>
      <name val="Arial"/>
      <family val="2"/>
    </font>
    <font>
      <sz val="10"/>
      <name val="Sylfaen"/>
      <family val="1"/>
      <charset val="204"/>
    </font>
    <font>
      <sz val="10"/>
      <name val="Arial"/>
      <family val="2"/>
      <charset val="204"/>
    </font>
    <font>
      <sz val="10"/>
      <name val="AcadNusx"/>
    </font>
    <font>
      <b/>
      <sz val="10"/>
      <name val="AcadNusx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b/>
      <sz val="10"/>
      <color rgb="FFFF0000"/>
      <name val="Sylfaen"/>
      <family val="1"/>
      <charset val="204"/>
    </font>
    <font>
      <sz val="10"/>
      <name val="Calibri"/>
      <family val="2"/>
    </font>
    <font>
      <sz val="11"/>
      <name val="Calibri"/>
      <family val="2"/>
      <scheme val="minor"/>
    </font>
    <font>
      <sz val="11"/>
      <name val="Sylfaen"/>
      <family val="1"/>
      <charset val="204"/>
    </font>
    <font>
      <b/>
      <sz val="11"/>
      <name val="Sylfaen"/>
      <family val="1"/>
      <charset val="204"/>
    </font>
    <font>
      <sz val="10"/>
      <name val="Calibri"/>
      <family val="2"/>
      <scheme val="minor"/>
    </font>
    <font>
      <b/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43" fontId="9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0" fontId="10" fillId="0" borderId="0"/>
  </cellStyleXfs>
  <cellXfs count="407">
    <xf numFmtId="0" fontId="0" fillId="0" borderId="0" xfId="0"/>
    <xf numFmtId="0" fontId="5" fillId="0" borderId="0" xfId="4" applyFont="1" applyFill="1" applyAlignment="1" applyProtection="1">
      <alignment horizontal="center" vertical="center"/>
    </xf>
    <xf numFmtId="0" fontId="5" fillId="0" borderId="11" xfId="4" quotePrefix="1" applyFont="1" applyFill="1" applyBorder="1" applyAlignment="1" applyProtection="1">
      <alignment horizontal="center" vertical="center"/>
    </xf>
    <xf numFmtId="0" fontId="5" fillId="3" borderId="11" xfId="2" applyFont="1" applyFill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center" vertical="center" wrapText="1"/>
    </xf>
    <xf numFmtId="2" fontId="3" fillId="5" borderId="2" xfId="1" applyNumberFormat="1" applyFont="1" applyFill="1" applyBorder="1" applyAlignment="1" applyProtection="1">
      <alignment horizontal="center" vertical="center" wrapText="1"/>
    </xf>
    <xf numFmtId="2" fontId="3" fillId="3" borderId="2" xfId="1" applyNumberFormat="1" applyFont="1" applyFill="1" applyBorder="1" applyAlignment="1" applyProtection="1">
      <alignment horizontal="center" vertical="center" wrapText="1"/>
    </xf>
    <xf numFmtId="2" fontId="5" fillId="3" borderId="10" xfId="1" applyNumberFormat="1" applyFont="1" applyFill="1" applyBorder="1" applyAlignment="1" applyProtection="1">
      <alignment horizontal="center" vertical="center" wrapText="1"/>
    </xf>
    <xf numFmtId="0" fontId="3" fillId="0" borderId="11" xfId="2" applyFont="1" applyFill="1" applyBorder="1" applyAlignment="1" applyProtection="1">
      <alignment horizontal="center" vertical="center" wrapText="1"/>
    </xf>
    <xf numFmtId="2" fontId="5" fillId="3" borderId="5" xfId="1" applyNumberFormat="1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2" fontId="8" fillId="6" borderId="2" xfId="12" applyNumberFormat="1" applyFont="1" applyFill="1" applyBorder="1" applyAlignment="1" applyProtection="1">
      <alignment horizontal="center" vertical="center" wrapText="1"/>
    </xf>
    <xf numFmtId="2" fontId="8" fillId="0" borderId="2" xfId="12" applyNumberFormat="1" applyFont="1" applyFill="1" applyBorder="1" applyAlignment="1" applyProtection="1">
      <alignment horizontal="center" vertical="center" wrapText="1"/>
    </xf>
    <xf numFmtId="2" fontId="7" fillId="0" borderId="5" xfId="12" applyNumberFormat="1" applyFont="1" applyFill="1" applyBorder="1" applyAlignment="1" applyProtection="1">
      <alignment horizontal="center" vertical="center" wrapText="1"/>
    </xf>
    <xf numFmtId="2" fontId="7" fillId="0" borderId="10" xfId="12" applyNumberFormat="1" applyFont="1" applyFill="1" applyBorder="1" applyAlignment="1" applyProtection="1">
      <alignment horizontal="center" vertical="center" wrapText="1"/>
    </xf>
    <xf numFmtId="2" fontId="8" fillId="0" borderId="2" xfId="2" applyNumberFormat="1" applyFont="1" applyFill="1" applyBorder="1" applyAlignment="1" applyProtection="1">
      <alignment horizontal="center" vertical="center" wrapText="1"/>
    </xf>
    <xf numFmtId="2" fontId="7" fillId="0" borderId="5" xfId="2" applyNumberFormat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 applyProtection="1">
      <alignment horizontal="center" vertical="center" wrapText="1"/>
    </xf>
    <xf numFmtId="2" fontId="5" fillId="0" borderId="11" xfId="1" applyNumberFormat="1" applyFont="1" applyFill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2" xfId="7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9" fontId="3" fillId="3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3" applyFont="1" applyFill="1" applyAlignment="1" applyProtection="1">
      <alignment horizontal="center" vertical="center"/>
    </xf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164" fontId="5" fillId="0" borderId="0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/>
    <xf numFmtId="164" fontId="5" fillId="0" borderId="0" xfId="1" applyFont="1" applyFill="1" applyAlignment="1" applyProtection="1"/>
    <xf numFmtId="9" fontId="5" fillId="0" borderId="0" xfId="5" applyFont="1" applyFill="1" applyAlignment="1" applyProtection="1">
      <alignment vertical="center"/>
    </xf>
    <xf numFmtId="0" fontId="5" fillId="0" borderId="0" xfId="3" applyFont="1" applyAlignment="1" applyProtection="1">
      <alignment horizontal="center" vertical="center"/>
    </xf>
    <xf numFmtId="164" fontId="5" fillId="0" borderId="0" xfId="1" applyFont="1" applyAlignment="1" applyProtection="1">
      <alignment horizontal="center" vertical="center"/>
    </xf>
    <xf numFmtId="164" fontId="5" fillId="0" borderId="0" xfId="1" applyFont="1" applyFill="1" applyAlignment="1" applyProtection="1">
      <alignment vertical="center"/>
    </xf>
    <xf numFmtId="166" fontId="5" fillId="0" borderId="0" xfId="6" applyNumberFormat="1" applyFont="1" applyFill="1" applyBorder="1" applyAlignment="1" applyProtection="1">
      <alignment horizontal="center" vertical="center"/>
    </xf>
    <xf numFmtId="164" fontId="5" fillId="0" borderId="0" xfId="1" applyFont="1" applyFill="1" applyBorder="1" applyAlignment="1" applyProtection="1"/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5" xfId="3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2" fontId="3" fillId="0" borderId="2" xfId="7" applyNumberFormat="1" applyFont="1" applyFill="1" applyBorder="1" applyAlignment="1" applyProtection="1">
      <alignment horizontal="center" vertical="center" wrapText="1"/>
    </xf>
    <xf numFmtId="2" fontId="5" fillId="0" borderId="5" xfId="7" applyNumberFormat="1" applyFont="1" applyFill="1" applyBorder="1" applyAlignment="1" applyProtection="1">
      <alignment horizontal="center" vertical="center" wrapText="1"/>
    </xf>
    <xf numFmtId="2" fontId="5" fillId="0" borderId="10" xfId="7" applyNumberFormat="1" applyFont="1" applyFill="1" applyBorder="1" applyAlignment="1" applyProtection="1">
      <alignment horizontal="center" vertical="center" wrapText="1"/>
    </xf>
    <xf numFmtId="0" fontId="3" fillId="0" borderId="11" xfId="2" applyFont="1" applyBorder="1" applyAlignment="1" applyProtection="1">
      <alignment horizontal="center" vertical="center" wrapText="1"/>
    </xf>
    <xf numFmtId="2" fontId="5" fillId="0" borderId="11" xfId="2" applyNumberFormat="1" applyFont="1" applyFill="1" applyBorder="1" applyAlignment="1" applyProtection="1">
      <alignment horizontal="center" vertical="center" wrapText="1"/>
    </xf>
    <xf numFmtId="2" fontId="3" fillId="2" borderId="11" xfId="1" applyNumberFormat="1" applyFont="1" applyFill="1" applyBorder="1" applyAlignment="1" applyProtection="1">
      <alignment horizontal="center" vertical="center" wrapText="1"/>
    </xf>
    <xf numFmtId="2" fontId="5" fillId="0" borderId="11" xfId="2" applyNumberFormat="1" applyFont="1" applyFill="1" applyBorder="1" applyAlignment="1" applyProtection="1">
      <alignment horizontal="center" vertical="center"/>
    </xf>
    <xf numFmtId="2" fontId="5" fillId="0" borderId="11" xfId="1" applyNumberFormat="1" applyFont="1" applyFill="1" applyBorder="1" applyAlignment="1" applyProtection="1">
      <alignment horizontal="center" vertical="center"/>
    </xf>
    <xf numFmtId="2" fontId="3" fillId="0" borderId="11" xfId="1" applyNumberFormat="1" applyFont="1" applyFill="1" applyBorder="1" applyAlignment="1" applyProtection="1">
      <alignment horizontal="center" vertical="center"/>
    </xf>
    <xf numFmtId="0" fontId="3" fillId="0" borderId="11" xfId="2" applyFont="1" applyFill="1" applyBorder="1" applyAlignment="1" applyProtection="1">
      <alignment vertical="center"/>
    </xf>
    <xf numFmtId="0" fontId="5" fillId="0" borderId="11" xfId="2" applyFont="1" applyBorder="1" applyAlignment="1" applyProtection="1">
      <alignment horizontal="center" vertical="center" wrapText="1"/>
    </xf>
    <xf numFmtId="9" fontId="3" fillId="0" borderId="11" xfId="2" applyNumberFormat="1" applyFont="1" applyFill="1" applyBorder="1" applyAlignment="1" applyProtection="1">
      <alignment horizontal="center" vertical="center"/>
    </xf>
    <xf numFmtId="2" fontId="3" fillId="6" borderId="2" xfId="12" applyNumberFormat="1" applyFont="1" applyFill="1" applyBorder="1" applyAlignment="1" applyProtection="1">
      <alignment horizontal="center" vertical="center" wrapText="1"/>
    </xf>
    <xf numFmtId="2" fontId="5" fillId="0" borderId="5" xfId="12" applyNumberFormat="1" applyFont="1" applyFill="1" applyBorder="1" applyAlignment="1" applyProtection="1">
      <alignment horizontal="center" vertical="center" wrapText="1"/>
    </xf>
    <xf numFmtId="2" fontId="5" fillId="0" borderId="10" xfId="12" applyNumberFormat="1" applyFont="1" applyFill="1" applyBorder="1" applyAlignment="1" applyProtection="1">
      <alignment horizontal="center" vertical="center" wrapText="1"/>
    </xf>
    <xf numFmtId="2" fontId="3" fillId="3" borderId="2" xfId="2" applyNumberFormat="1" applyFont="1" applyFill="1" applyBorder="1" applyAlignment="1" applyProtection="1">
      <alignment horizontal="center" vertical="center" wrapText="1"/>
    </xf>
    <xf numFmtId="2" fontId="5" fillId="3" borderId="5" xfId="2" applyNumberFormat="1" applyFont="1" applyFill="1" applyBorder="1" applyAlignment="1" applyProtection="1">
      <alignment horizontal="center" vertical="center" wrapText="1"/>
    </xf>
    <xf numFmtId="2" fontId="5" fillId="3" borderId="10" xfId="2" applyNumberFormat="1" applyFont="1" applyFill="1" applyBorder="1" applyAlignment="1" applyProtection="1">
      <alignment horizontal="center" vertical="center" wrapText="1"/>
    </xf>
    <xf numFmtId="2" fontId="5" fillId="0" borderId="2" xfId="2" applyNumberFormat="1" applyFont="1" applyFill="1" applyBorder="1" applyAlignment="1" applyProtection="1">
      <alignment horizontal="center" vertical="center" wrapText="1"/>
    </xf>
    <xf numFmtId="2" fontId="5" fillId="0" borderId="2" xfId="12" applyNumberFormat="1" applyFont="1" applyFill="1" applyBorder="1" applyAlignment="1" applyProtection="1">
      <alignment horizontal="center" vertical="center" wrapText="1"/>
    </xf>
    <xf numFmtId="0" fontId="5" fillId="7" borderId="5" xfId="7" applyFont="1" applyFill="1" applyBorder="1" applyAlignment="1" applyProtection="1">
      <alignment horizontal="left" vertical="center" wrapText="1"/>
    </xf>
    <xf numFmtId="2" fontId="5" fillId="3" borderId="10" xfId="12" applyNumberFormat="1" applyFont="1" applyFill="1" applyBorder="1" applyAlignment="1" applyProtection="1">
      <alignment horizontal="center" vertical="center" wrapText="1"/>
    </xf>
    <xf numFmtId="0" fontId="3" fillId="3" borderId="4" xfId="2" applyFont="1" applyFill="1" applyBorder="1" applyAlignment="1" applyProtection="1">
      <alignment horizontal="left" vertical="center" wrapText="1"/>
    </xf>
    <xf numFmtId="0" fontId="5" fillId="3" borderId="7" xfId="2" applyFont="1" applyFill="1" applyBorder="1" applyAlignment="1" applyProtection="1">
      <alignment horizontal="left" vertical="center" wrapText="1"/>
    </xf>
    <xf numFmtId="0" fontId="5" fillId="3" borderId="9" xfId="2" applyFont="1" applyFill="1" applyBorder="1" applyAlignment="1" applyProtection="1">
      <alignment horizontal="left" vertical="center" wrapText="1"/>
    </xf>
    <xf numFmtId="0" fontId="3" fillId="0" borderId="4" xfId="2" applyFont="1" applyBorder="1" applyAlignment="1" applyProtection="1">
      <alignment vertical="center" wrapText="1"/>
    </xf>
    <xf numFmtId="0" fontId="5" fillId="0" borderId="7" xfId="2" applyFont="1" applyBorder="1" applyAlignment="1" applyProtection="1">
      <alignment vertical="center" wrapText="1"/>
    </xf>
    <xf numFmtId="0" fontId="5" fillId="0" borderId="9" xfId="2" applyFont="1" applyBorder="1" applyAlignment="1" applyProtection="1">
      <alignment vertical="center" wrapText="1"/>
    </xf>
    <xf numFmtId="0" fontId="3" fillId="0" borderId="12" xfId="2" applyFont="1" applyBorder="1" applyAlignment="1" applyProtection="1">
      <alignment horizontal="left" vertical="center" wrapText="1"/>
    </xf>
    <xf numFmtId="0" fontId="5" fillId="0" borderId="0" xfId="2" applyFont="1" applyBorder="1" applyAlignment="1" applyProtection="1">
      <alignment horizontal="left" vertical="center" wrapText="1"/>
    </xf>
    <xf numFmtId="0" fontId="3" fillId="0" borderId="2" xfId="3" applyFont="1" applyBorder="1" applyAlignment="1" applyProtection="1">
      <alignment horizontal="left" vertical="center" wrapText="1"/>
    </xf>
    <xf numFmtId="0" fontId="5" fillId="0" borderId="5" xfId="3" applyFont="1" applyBorder="1" applyAlignment="1" applyProtection="1">
      <alignment horizontal="left" vertical="center" wrapText="1"/>
    </xf>
    <xf numFmtId="0" fontId="5" fillId="0" borderId="10" xfId="3" applyFont="1" applyBorder="1" applyAlignment="1" applyProtection="1">
      <alignment horizontal="left" vertical="center" wrapText="1"/>
    </xf>
    <xf numFmtId="0" fontId="5" fillId="0" borderId="1" xfId="2" applyFont="1" applyBorder="1" applyAlignment="1" applyProtection="1">
      <alignment horizontal="left" vertical="center" wrapText="1"/>
    </xf>
    <xf numFmtId="0" fontId="5" fillId="0" borderId="5" xfId="7" applyFont="1" applyFill="1" applyBorder="1" applyAlignment="1" applyProtection="1">
      <alignment horizontal="center" vertical="center" wrapText="1"/>
    </xf>
    <xf numFmtId="0" fontId="7" fillId="0" borderId="5" xfId="7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5" fillId="0" borderId="10" xfId="2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0" borderId="0" xfId="4" applyFont="1" applyFill="1" applyAlignment="1" applyProtection="1">
      <alignment horizontal="center" vertical="center"/>
    </xf>
    <xf numFmtId="2" fontId="5" fillId="7" borderId="5" xfId="0" applyNumberFormat="1" applyFont="1" applyFill="1" applyBorder="1" applyAlignment="1">
      <alignment horizontal="center" vertical="center" wrapText="1"/>
    </xf>
    <xf numFmtId="0" fontId="3" fillId="0" borderId="12" xfId="7" applyFont="1" applyBorder="1" applyAlignment="1" applyProtection="1">
      <alignment horizontal="left" vertical="center" wrapText="1"/>
    </xf>
    <xf numFmtId="2" fontId="3" fillId="6" borderId="3" xfId="12" applyNumberFormat="1" applyFont="1" applyFill="1" applyBorder="1" applyAlignment="1" applyProtection="1">
      <alignment horizontal="center" vertical="center" wrapText="1"/>
    </xf>
    <xf numFmtId="2" fontId="5" fillId="7" borderId="6" xfId="0" applyNumberFormat="1" applyFont="1" applyFill="1" applyBorder="1" applyAlignment="1">
      <alignment horizontal="center" vertical="center" wrapText="1"/>
    </xf>
    <xf numFmtId="2" fontId="5" fillId="7" borderId="0" xfId="0" applyNumberFormat="1" applyFont="1" applyFill="1" applyBorder="1" applyAlignment="1">
      <alignment horizontal="center" vertical="center" wrapText="1"/>
    </xf>
    <xf numFmtId="2" fontId="7" fillId="0" borderId="2" xfId="7" applyNumberFormat="1" applyFont="1" applyFill="1" applyBorder="1" applyAlignment="1" applyProtection="1">
      <alignment horizontal="center" vertical="center" wrapText="1"/>
    </xf>
    <xf numFmtId="2" fontId="7" fillId="0" borderId="2" xfId="12" applyNumberFormat="1" applyFont="1" applyFill="1" applyBorder="1" applyAlignment="1" applyProtection="1">
      <alignment horizontal="center" vertical="center" wrapText="1"/>
    </xf>
    <xf numFmtId="2" fontId="7" fillId="0" borderId="12" xfId="12" applyNumberFormat="1" applyFont="1" applyFill="1" applyBorder="1" applyAlignment="1" applyProtection="1">
      <alignment horizontal="center" vertical="center" wrapText="1"/>
    </xf>
    <xf numFmtId="2" fontId="7" fillId="0" borderId="5" xfId="7" applyNumberFormat="1" applyFont="1" applyFill="1" applyBorder="1" applyAlignment="1" applyProtection="1">
      <alignment horizontal="center" vertical="center" wrapText="1"/>
    </xf>
    <xf numFmtId="2" fontId="7" fillId="0" borderId="10" xfId="7" applyNumberFormat="1" applyFont="1" applyFill="1" applyBorder="1" applyAlignment="1" applyProtection="1">
      <alignment horizontal="center" vertical="center" wrapText="1"/>
    </xf>
    <xf numFmtId="0" fontId="5" fillId="3" borderId="2" xfId="7" quotePrefix="1" applyFont="1" applyFill="1" applyBorder="1" applyAlignment="1">
      <alignment horizontal="center" vertical="center" wrapText="1"/>
    </xf>
    <xf numFmtId="164" fontId="5" fillId="0" borderId="5" xfId="1" applyFont="1" applyFill="1" applyBorder="1" applyAlignment="1" applyProtection="1">
      <alignment horizontal="center" vertical="center"/>
    </xf>
    <xf numFmtId="164" fontId="5" fillId="0" borderId="10" xfId="1" applyFont="1" applyFill="1" applyBorder="1" applyAlignment="1" applyProtection="1">
      <alignment horizontal="center" vertical="center"/>
    </xf>
    <xf numFmtId="2" fontId="8" fillId="0" borderId="2" xfId="0" applyNumberFormat="1" applyFont="1" applyFill="1" applyBorder="1" applyAlignment="1" applyProtection="1">
      <alignment horizontal="center" vertical="center" wrapText="1"/>
    </xf>
    <xf numFmtId="2" fontId="7" fillId="0" borderId="5" xfId="0" applyNumberFormat="1" applyFont="1" applyBorder="1" applyAlignment="1" applyProtection="1">
      <alignment horizontal="center" vertical="center" wrapText="1"/>
    </xf>
    <xf numFmtId="2" fontId="7" fillId="0" borderId="10" xfId="0" applyNumberFormat="1" applyFont="1" applyBorder="1" applyAlignment="1" applyProtection="1">
      <alignment horizontal="center" vertical="center" wrapText="1"/>
    </xf>
    <xf numFmtId="2" fontId="8" fillId="0" borderId="5" xfId="2" applyNumberFormat="1" applyFont="1" applyFill="1" applyBorder="1" applyAlignment="1" applyProtection="1">
      <alignment horizontal="center" vertical="center" wrapText="1"/>
    </xf>
    <xf numFmtId="2" fontId="8" fillId="6" borderId="5" xfId="12" applyNumberFormat="1" applyFont="1" applyFill="1" applyBorder="1" applyAlignment="1" applyProtection="1">
      <alignment horizontal="center" vertical="center" wrapText="1"/>
    </xf>
    <xf numFmtId="2" fontId="8" fillId="0" borderId="5" xfId="12" applyNumberFormat="1" applyFont="1" applyFill="1" applyBorder="1" applyAlignment="1" applyProtection="1">
      <alignment horizontal="center" vertical="center" wrapText="1"/>
    </xf>
    <xf numFmtId="0" fontId="3" fillId="0" borderId="0" xfId="2" applyFont="1" applyBorder="1" applyAlignment="1" applyProtection="1">
      <alignment horizontal="left" vertical="center" wrapText="1"/>
    </xf>
    <xf numFmtId="2" fontId="7" fillId="0" borderId="2" xfId="0" applyNumberFormat="1" applyFont="1" applyFill="1" applyBorder="1" applyAlignment="1" applyProtection="1">
      <alignment horizontal="center" vertical="center" wrapText="1"/>
    </xf>
    <xf numFmtId="2" fontId="7" fillId="6" borderId="2" xfId="12" applyNumberFormat="1" applyFont="1" applyFill="1" applyBorder="1" applyAlignment="1" applyProtection="1">
      <alignment horizontal="center" vertical="center" wrapText="1"/>
    </xf>
    <xf numFmtId="2" fontId="7" fillId="0" borderId="5" xfId="0" applyNumberFormat="1" applyFont="1" applyFill="1" applyBorder="1" applyAlignment="1" applyProtection="1">
      <alignment horizontal="center" vertical="center" wrapText="1"/>
    </xf>
    <xf numFmtId="2" fontId="7" fillId="0" borderId="10" xfId="0" applyNumberFormat="1" applyFont="1" applyFill="1" applyBorder="1" applyAlignment="1" applyProtection="1">
      <alignment horizontal="center" vertical="center" wrapText="1"/>
    </xf>
    <xf numFmtId="0" fontId="5" fillId="7" borderId="5" xfId="7" applyFont="1" applyFill="1" applyBorder="1" applyAlignment="1" applyProtection="1">
      <alignment horizontal="center" vertical="center" wrapText="1"/>
    </xf>
    <xf numFmtId="2" fontId="3" fillId="7" borderId="2" xfId="7" applyNumberFormat="1" applyFont="1" applyFill="1" applyBorder="1" applyAlignment="1" applyProtection="1">
      <alignment horizontal="center" vertical="center" wrapText="1"/>
    </xf>
    <xf numFmtId="2" fontId="3" fillId="7" borderId="2" xfId="12" applyNumberFormat="1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 wrapText="1"/>
    </xf>
    <xf numFmtId="2" fontId="5" fillId="7" borderId="5" xfId="0" applyNumberFormat="1" applyFont="1" applyFill="1" applyBorder="1" applyAlignment="1" applyProtection="1">
      <alignment horizontal="center" vertical="center" wrapText="1"/>
    </xf>
    <xf numFmtId="2" fontId="5" fillId="7" borderId="5" xfId="12" applyNumberFormat="1" applyFont="1" applyFill="1" applyBorder="1" applyAlignment="1" applyProtection="1">
      <alignment horizontal="center" vertical="center" wrapText="1"/>
    </xf>
    <xf numFmtId="2" fontId="5" fillId="7" borderId="5" xfId="7" applyNumberFormat="1" applyFont="1" applyFill="1" applyBorder="1" applyAlignment="1" applyProtection="1">
      <alignment horizontal="center" vertical="center" wrapText="1"/>
    </xf>
    <xf numFmtId="2" fontId="5" fillId="7" borderId="10" xfId="0" applyNumberFormat="1" applyFont="1" applyFill="1" applyBorder="1" applyAlignment="1" applyProtection="1">
      <alignment horizontal="center" vertical="center" wrapText="1"/>
    </xf>
    <xf numFmtId="2" fontId="5" fillId="7" borderId="10" xfId="12" applyNumberFormat="1" applyFont="1" applyFill="1" applyBorder="1" applyAlignment="1" applyProtection="1">
      <alignment horizontal="center" vertical="center" wrapText="1"/>
    </xf>
    <xf numFmtId="0" fontId="3" fillId="7" borderId="2" xfId="7" applyFont="1" applyFill="1" applyBorder="1" applyAlignment="1" applyProtection="1">
      <alignment horizontal="left" vertical="center" wrapText="1"/>
    </xf>
    <xf numFmtId="0" fontId="5" fillId="7" borderId="5" xfId="0" applyFont="1" applyFill="1" applyBorder="1" applyAlignment="1" applyProtection="1">
      <alignment horizontal="left" vertical="center" wrapText="1"/>
    </xf>
    <xf numFmtId="0" fontId="5" fillId="7" borderId="9" xfId="0" applyFont="1" applyFill="1" applyBorder="1" applyAlignment="1" applyProtection="1">
      <alignment horizontal="left" vertical="center" wrapText="1"/>
    </xf>
    <xf numFmtId="2" fontId="3" fillId="7" borderId="2" xfId="0" applyNumberFormat="1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2" fontId="7" fillId="7" borderId="5" xfId="0" applyNumberFormat="1" applyFont="1" applyFill="1" applyBorder="1" applyAlignment="1" applyProtection="1">
      <alignment horizontal="center" vertical="center" wrapText="1"/>
      <protection locked="0"/>
    </xf>
    <xf numFmtId="2" fontId="7" fillId="7" borderId="5" xfId="0" applyNumberFormat="1" applyFont="1" applyFill="1" applyBorder="1" applyAlignment="1">
      <alignment horizontal="center" vertical="center" wrapText="1"/>
    </xf>
    <xf numFmtId="2" fontId="7" fillId="7" borderId="12" xfId="0" applyNumberFormat="1" applyFont="1" applyFill="1" applyBorder="1" applyAlignment="1" applyProtection="1">
      <alignment horizontal="center" vertical="center" wrapText="1"/>
      <protection locked="0"/>
    </xf>
    <xf numFmtId="2" fontId="7" fillId="7" borderId="2" xfId="0" applyNumberFormat="1" applyFont="1" applyFill="1" applyBorder="1" applyAlignment="1" applyProtection="1">
      <alignment horizontal="center" vertical="center" wrapText="1"/>
      <protection locked="0"/>
    </xf>
    <xf numFmtId="2" fontId="7" fillId="7" borderId="0" xfId="0" applyNumberFormat="1" applyFont="1" applyFill="1" applyBorder="1" applyAlignment="1" applyProtection="1">
      <alignment horizontal="center" vertical="center" wrapText="1"/>
      <protection locked="0"/>
    </xf>
    <xf numFmtId="2" fontId="7" fillId="7" borderId="10" xfId="0" applyNumberFormat="1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7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5" borderId="2" xfId="0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7" borderId="10" xfId="0" applyFont="1" applyFill="1" applyBorder="1" applyAlignment="1" applyProtection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4" fontId="3" fillId="7" borderId="2" xfId="12" applyNumberFormat="1" applyFont="1" applyFill="1" applyBorder="1" applyAlignment="1" applyProtection="1">
      <alignment horizontal="center" vertical="center" wrapText="1"/>
    </xf>
    <xf numFmtId="4" fontId="3" fillId="0" borderId="2" xfId="12" applyNumberFormat="1" applyFont="1" applyFill="1" applyBorder="1" applyAlignment="1" applyProtection="1">
      <alignment horizontal="center" vertical="center" wrapText="1"/>
    </xf>
    <xf numFmtId="4" fontId="5" fillId="0" borderId="5" xfId="12" applyNumberFormat="1" applyFont="1" applyFill="1" applyBorder="1" applyAlignment="1" applyProtection="1">
      <alignment horizontal="center" vertical="center" wrapText="1"/>
    </xf>
    <xf numFmtId="4" fontId="5" fillId="7" borderId="5" xfId="12" applyNumberFormat="1" applyFont="1" applyFill="1" applyBorder="1" applyAlignment="1" applyProtection="1">
      <alignment horizontal="center" vertical="center" wrapText="1"/>
    </xf>
    <xf numFmtId="4" fontId="5" fillId="0" borderId="10" xfId="12" applyNumberFormat="1" applyFont="1" applyFill="1" applyBorder="1" applyAlignment="1" applyProtection="1">
      <alignment horizontal="center" vertical="center" wrapText="1"/>
    </xf>
    <xf numFmtId="4" fontId="5" fillId="7" borderId="10" xfId="12" applyNumberFormat="1" applyFont="1" applyFill="1" applyBorder="1" applyAlignment="1" applyProtection="1">
      <alignment horizontal="center" vertical="center" wrapText="1"/>
    </xf>
    <xf numFmtId="4" fontId="3" fillId="6" borderId="2" xfId="12" applyNumberFormat="1" applyFont="1" applyFill="1" applyBorder="1" applyAlignment="1" applyProtection="1">
      <alignment horizontal="center" vertical="center" wrapText="1"/>
    </xf>
    <xf numFmtId="2" fontId="3" fillId="0" borderId="11" xfId="0" applyNumberFormat="1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1" xfId="7" applyFont="1" applyFill="1" applyBorder="1" applyAlignment="1" applyProtection="1">
      <alignment horizontal="center" vertical="center" wrapText="1"/>
    </xf>
    <xf numFmtId="2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left" vertical="center" wrapText="1"/>
    </xf>
    <xf numFmtId="168" fontId="5" fillId="0" borderId="11" xfId="0" applyNumberFormat="1" applyFont="1" applyFill="1" applyBorder="1" applyAlignment="1" applyProtection="1">
      <alignment horizontal="center" vertical="center" wrapText="1"/>
    </xf>
    <xf numFmtId="4" fontId="5" fillId="0" borderId="11" xfId="12" applyNumberFormat="1" applyFont="1" applyFill="1" applyBorder="1" applyAlignment="1" applyProtection="1">
      <alignment horizontal="center" vertical="center" wrapText="1"/>
    </xf>
    <xf numFmtId="4" fontId="5" fillId="7" borderId="11" xfId="12" applyNumberFormat="1" applyFont="1" applyFill="1" applyBorder="1" applyAlignment="1" applyProtection="1">
      <alignment horizontal="center" vertical="center" wrapText="1"/>
    </xf>
    <xf numFmtId="0" fontId="5" fillId="0" borderId="11" xfId="7" applyFont="1" applyFill="1" applyBorder="1" applyAlignment="1" applyProtection="1">
      <alignment horizontal="left" vertical="center" wrapText="1"/>
    </xf>
    <xf numFmtId="169" fontId="5" fillId="0" borderId="11" xfId="0" applyNumberFormat="1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1" xfId="7" applyFont="1" applyFill="1" applyBorder="1" applyAlignment="1" applyProtection="1">
      <alignment horizontal="center" vertical="center" wrapText="1"/>
    </xf>
    <xf numFmtId="4" fontId="3" fillId="6" borderId="11" xfId="12" applyNumberFormat="1" applyFont="1" applyFill="1" applyBorder="1" applyAlignment="1" applyProtection="1">
      <alignment horizontal="center" vertical="center" wrapText="1"/>
    </xf>
    <xf numFmtId="167" fontId="5" fillId="0" borderId="11" xfId="0" applyNumberFormat="1" applyFont="1" applyBorder="1" applyAlignment="1" applyProtection="1">
      <alignment horizontal="center" vertical="center" wrapText="1"/>
    </xf>
    <xf numFmtId="2" fontId="8" fillId="5" borderId="5" xfId="12" applyNumberFormat="1" applyFont="1" applyFill="1" applyBorder="1" applyAlignment="1" applyProtection="1">
      <alignment horizontal="center" vertical="center" wrapText="1"/>
    </xf>
    <xf numFmtId="170" fontId="5" fillId="0" borderId="5" xfId="2" applyNumberFormat="1" applyFont="1" applyFill="1" applyBorder="1" applyAlignment="1" applyProtection="1">
      <alignment horizontal="center" vertical="center" wrapText="1"/>
    </xf>
    <xf numFmtId="170" fontId="5" fillId="0" borderId="10" xfId="2" applyNumberFormat="1" applyFont="1" applyFill="1" applyBorder="1" applyAlignment="1" applyProtection="1">
      <alignment horizontal="center" vertical="center" wrapText="1"/>
    </xf>
    <xf numFmtId="0" fontId="5" fillId="8" borderId="2" xfId="4" quotePrefix="1" applyFont="1" applyFill="1" applyBorder="1" applyAlignment="1" applyProtection="1">
      <alignment horizontal="center" vertical="center"/>
    </xf>
    <xf numFmtId="0" fontId="3" fillId="8" borderId="12" xfId="4" quotePrefix="1" applyFont="1" applyFill="1" applyBorder="1" applyAlignment="1" applyProtection="1">
      <alignment horizontal="center" vertical="center"/>
    </xf>
    <xf numFmtId="0" fontId="5" fillId="8" borderId="5" xfId="2" applyFont="1" applyFill="1" applyBorder="1" applyAlignment="1" applyProtection="1">
      <alignment horizontal="center" vertical="center" wrapText="1"/>
    </xf>
    <xf numFmtId="2" fontId="7" fillId="8" borderId="5" xfId="2" applyNumberFormat="1" applyFont="1" applyFill="1" applyBorder="1" applyAlignment="1" applyProtection="1">
      <alignment horizontal="center" vertical="center" wrapText="1"/>
    </xf>
    <xf numFmtId="2" fontId="7" fillId="8" borderId="5" xfId="12" applyNumberFormat="1" applyFont="1" applyFill="1" applyBorder="1" applyAlignment="1" applyProtection="1">
      <alignment horizontal="center" vertical="center" wrapText="1"/>
    </xf>
    <xf numFmtId="0" fontId="5" fillId="0" borderId="5" xfId="7" applyFont="1" applyFill="1" applyBorder="1" applyAlignment="1" applyProtection="1">
      <alignment horizontal="left" vertical="center" wrapText="1"/>
    </xf>
    <xf numFmtId="0" fontId="5" fillId="0" borderId="10" xfId="7" applyFont="1" applyFill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3" fillId="0" borderId="4" xfId="2" applyFont="1" applyBorder="1" applyAlignment="1" applyProtection="1">
      <alignment horizontal="left" vertical="center" wrapText="1"/>
    </xf>
    <xf numFmtId="0" fontId="5" fillId="0" borderId="7" xfId="2" applyFont="1" applyBorder="1" applyAlignment="1" applyProtection="1">
      <alignment horizontal="left" vertical="center" wrapText="1"/>
    </xf>
    <xf numFmtId="0" fontId="3" fillId="0" borderId="4" xfId="7" applyFont="1" applyBorder="1" applyAlignment="1" applyProtection="1">
      <alignment vertical="top" wrapText="1"/>
    </xf>
    <xf numFmtId="0" fontId="5" fillId="0" borderId="7" xfId="7" applyFont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9" xfId="7" applyFont="1" applyBorder="1" applyAlignment="1" applyProtection="1">
      <alignment horizontal="left" vertical="center" wrapText="1"/>
    </xf>
    <xf numFmtId="2" fontId="7" fillId="3" borderId="5" xfId="0" applyNumberFormat="1" applyFont="1" applyFill="1" applyBorder="1" applyAlignment="1" applyProtection="1">
      <alignment horizontal="center" vertical="center" wrapText="1"/>
    </xf>
    <xf numFmtId="4" fontId="5" fillId="3" borderId="11" xfId="12" applyNumberFormat="1" applyFont="1" applyFill="1" applyBorder="1" applyAlignment="1" applyProtection="1">
      <alignment horizontal="center" vertical="center" wrapText="1"/>
    </xf>
    <xf numFmtId="0" fontId="5" fillId="3" borderId="0" xfId="2" applyFont="1" applyFill="1" applyBorder="1" applyAlignment="1" applyProtection="1">
      <alignment horizontal="center" vertical="center"/>
    </xf>
    <xf numFmtId="0" fontId="5" fillId="3" borderId="0" xfId="1" applyNumberFormat="1" applyFont="1" applyFill="1" applyAlignment="1" applyProtection="1">
      <alignment horizontal="center" vertical="center"/>
    </xf>
    <xf numFmtId="0" fontId="5" fillId="3" borderId="0" xfId="4" applyFont="1" applyFill="1" applyAlignment="1" applyProtection="1">
      <alignment horizontal="center" vertical="center"/>
    </xf>
    <xf numFmtId="0" fontId="5" fillId="3" borderId="11" xfId="4" quotePrefix="1" applyFont="1" applyFill="1" applyBorder="1" applyAlignment="1" applyProtection="1">
      <alignment horizontal="center" vertical="center"/>
    </xf>
    <xf numFmtId="0" fontId="5" fillId="3" borderId="2" xfId="4" quotePrefix="1" applyFont="1" applyFill="1" applyBorder="1" applyAlignment="1" applyProtection="1">
      <alignment horizontal="center" vertical="center"/>
    </xf>
    <xf numFmtId="0" fontId="5" fillId="3" borderId="4" xfId="4" quotePrefix="1" applyFont="1" applyFill="1" applyBorder="1" applyAlignment="1" applyProtection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14" fontId="5" fillId="3" borderId="5" xfId="14" applyNumberFormat="1" applyFont="1" applyFill="1" applyBorder="1" applyAlignment="1">
      <alignment horizontal="center" vertical="center" wrapText="1"/>
    </xf>
    <xf numFmtId="14" fontId="5" fillId="3" borderId="10" xfId="14" applyNumberFormat="1" applyFont="1" applyFill="1" applyBorder="1" applyAlignment="1">
      <alignment horizontal="center" vertical="center" wrapText="1"/>
    </xf>
    <xf numFmtId="0" fontId="5" fillId="3" borderId="11" xfId="2" quotePrefix="1" applyFont="1" applyFill="1" applyBorder="1" applyAlignment="1" applyProtection="1">
      <alignment horizontal="center" vertical="center" wrapText="1"/>
    </xf>
    <xf numFmtId="2" fontId="3" fillId="0" borderId="2" xfId="12" applyNumberFormat="1" applyFont="1" applyFill="1" applyBorder="1" applyAlignment="1" applyProtection="1">
      <alignment horizontal="center" vertical="center" wrapText="1"/>
    </xf>
    <xf numFmtId="0" fontId="3" fillId="3" borderId="12" xfId="7" applyFont="1" applyFill="1" applyBorder="1" applyAlignment="1" applyProtection="1">
      <alignment vertical="center" wrapText="1"/>
    </xf>
    <xf numFmtId="0" fontId="3" fillId="3" borderId="2" xfId="7" applyFont="1" applyFill="1" applyBorder="1" applyAlignment="1" applyProtection="1">
      <alignment horizontal="center" vertical="center" wrapText="1"/>
    </xf>
    <xf numFmtId="2" fontId="3" fillId="3" borderId="2" xfId="7" applyNumberFormat="1" applyFont="1" applyFill="1" applyBorder="1" applyAlignment="1" applyProtection="1">
      <alignment horizontal="center" vertical="center" wrapText="1"/>
    </xf>
    <xf numFmtId="2" fontId="3" fillId="3" borderId="2" xfId="12" applyNumberFormat="1" applyFont="1" applyFill="1" applyBorder="1" applyAlignment="1" applyProtection="1">
      <alignment horizontal="center" vertical="center" wrapText="1"/>
    </xf>
    <xf numFmtId="0" fontId="5" fillId="3" borderId="0" xfId="7" applyFont="1" applyFill="1" applyBorder="1" applyAlignment="1" applyProtection="1">
      <alignment vertical="center" wrapText="1"/>
    </xf>
    <xf numFmtId="168" fontId="5" fillId="3" borderId="5" xfId="0" applyNumberFormat="1" applyFont="1" applyFill="1" applyBorder="1" applyAlignment="1" applyProtection="1">
      <alignment horizontal="center" vertical="center" wrapText="1"/>
    </xf>
    <xf numFmtId="2" fontId="5" fillId="3" borderId="5" xfId="12" applyNumberFormat="1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167" fontId="5" fillId="3" borderId="5" xfId="7" applyNumberFormat="1" applyFont="1" applyFill="1" applyBorder="1" applyAlignment="1" applyProtection="1">
      <alignment horizontal="center" vertical="center" wrapText="1"/>
    </xf>
    <xf numFmtId="0" fontId="5" fillId="3" borderId="0" xfId="7" applyFont="1" applyFill="1" applyBorder="1" applyAlignment="1" applyProtection="1">
      <alignment horizontal="center" vertical="center" wrapText="1"/>
    </xf>
    <xf numFmtId="2" fontId="5" fillId="3" borderId="5" xfId="7" applyNumberFormat="1" applyFont="1" applyFill="1" applyBorder="1" applyAlignment="1" applyProtection="1">
      <alignment horizontal="center" vertical="center" wrapText="1"/>
    </xf>
    <xf numFmtId="0" fontId="5" fillId="3" borderId="1" xfId="7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168" fontId="5" fillId="3" borderId="10" xfId="7" applyNumberFormat="1" applyFont="1" applyFill="1" applyBorder="1" applyAlignment="1" applyProtection="1">
      <alignment horizontal="center" vertical="center" wrapText="1"/>
    </xf>
    <xf numFmtId="0" fontId="7" fillId="3" borderId="11" xfId="7" applyFont="1" applyFill="1" applyBorder="1" applyAlignment="1" applyProtection="1">
      <alignment horizontal="center" vertical="top" wrapText="1"/>
    </xf>
    <xf numFmtId="0" fontId="5" fillId="3" borderId="11" xfId="7" quotePrefix="1" applyFont="1" applyFill="1" applyBorder="1" applyAlignment="1" applyProtection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64" fontId="8" fillId="0" borderId="11" xfId="1" applyFont="1" applyFill="1" applyBorder="1" applyAlignment="1">
      <alignment vertical="center" wrapText="1"/>
    </xf>
    <xf numFmtId="164" fontId="3" fillId="0" borderId="11" xfId="1" applyFont="1" applyFill="1" applyBorder="1" applyAlignment="1">
      <alignment horizontal="center" vertical="center" wrapText="1"/>
    </xf>
    <xf numFmtId="164" fontId="8" fillId="0" borderId="11" xfId="1" applyFont="1" applyFill="1" applyBorder="1" applyAlignment="1">
      <alignment vertical="top" wrapText="1"/>
    </xf>
    <xf numFmtId="164" fontId="3" fillId="0" borderId="11" xfId="1" applyFont="1" applyFill="1" applyBorder="1" applyAlignment="1">
      <alignment vertical="top" wrapText="1"/>
    </xf>
    <xf numFmtId="2" fontId="3" fillId="0" borderId="11" xfId="1" applyNumberFormat="1" applyFont="1" applyFill="1" applyBorder="1" applyAlignment="1">
      <alignment horizontal="center" vertical="center" wrapText="1"/>
    </xf>
    <xf numFmtId="2" fontId="8" fillId="0" borderId="11" xfId="1" applyNumberFormat="1" applyFont="1" applyFill="1" applyBorder="1" applyAlignment="1">
      <alignment horizontal="center" vertical="center" wrapText="1"/>
    </xf>
    <xf numFmtId="43" fontId="8" fillId="0" borderId="2" xfId="12" applyFont="1" applyFill="1" applyBorder="1" applyAlignment="1" applyProtection="1">
      <alignment horizontal="center" vertical="center" wrapText="1"/>
    </xf>
    <xf numFmtId="43" fontId="7" fillId="0" borderId="5" xfId="12" applyFont="1" applyFill="1" applyBorder="1" applyAlignment="1" applyProtection="1">
      <alignment horizontal="center" vertical="center" wrapText="1"/>
    </xf>
    <xf numFmtId="0" fontId="7" fillId="0" borderId="11" xfId="7" applyFont="1" applyFill="1" applyBorder="1" applyAlignment="1" applyProtection="1">
      <alignment horizontal="center" vertical="center" wrapText="1"/>
    </xf>
    <xf numFmtId="0" fontId="5" fillId="0" borderId="13" xfId="7" quotePrefix="1" applyFont="1" applyFill="1" applyBorder="1" applyAlignment="1" applyProtection="1">
      <alignment horizontal="center" vertical="center" wrapText="1"/>
    </xf>
    <xf numFmtId="2" fontId="5" fillId="3" borderId="2" xfId="12" applyNumberFormat="1" applyFont="1" applyFill="1" applyBorder="1" applyAlignment="1" applyProtection="1">
      <alignment horizontal="center" vertical="center" wrapText="1"/>
    </xf>
    <xf numFmtId="2" fontId="5" fillId="3" borderId="11" xfId="12" applyNumberFormat="1" applyFont="1" applyFill="1" applyBorder="1" applyAlignment="1" applyProtection="1">
      <alignment horizontal="center" vertical="center" wrapText="1"/>
    </xf>
    <xf numFmtId="2" fontId="3" fillId="0" borderId="0" xfId="1" applyNumberFormat="1" applyFont="1" applyFill="1" applyAlignment="1" applyProtection="1"/>
    <xf numFmtId="0" fontId="8" fillId="0" borderId="2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43" fontId="7" fillId="0" borderId="10" xfId="12" applyFont="1" applyFill="1" applyBorder="1" applyAlignment="1" applyProtection="1">
      <alignment horizontal="center" vertical="center" wrapText="1"/>
    </xf>
    <xf numFmtId="2" fontId="5" fillId="0" borderId="2" xfId="7" applyNumberFormat="1" applyFont="1" applyFill="1" applyBorder="1" applyAlignment="1" applyProtection="1">
      <alignment horizontal="center" vertical="center" wrapText="1"/>
    </xf>
    <xf numFmtId="2" fontId="3" fillId="5" borderId="2" xfId="12" applyNumberFormat="1" applyFont="1" applyFill="1" applyBorder="1" applyAlignment="1" applyProtection="1">
      <alignment horizontal="center" vertical="center" wrapText="1"/>
    </xf>
    <xf numFmtId="2" fontId="5" fillId="0" borderId="11" xfId="7" applyNumberFormat="1" applyFont="1" applyFill="1" applyBorder="1" applyAlignment="1" applyProtection="1">
      <alignment horizontal="center" vertical="center" wrapText="1"/>
    </xf>
    <xf numFmtId="2" fontId="3" fillId="5" borderId="11" xfId="12" applyNumberFormat="1" applyFont="1" applyFill="1" applyBorder="1" applyAlignment="1" applyProtection="1">
      <alignment horizontal="center" vertical="center" wrapText="1"/>
    </xf>
    <xf numFmtId="2" fontId="3" fillId="2" borderId="11" xfId="1" applyNumberFormat="1" applyFont="1" applyFill="1" applyBorder="1" applyAlignment="1" applyProtection="1">
      <alignment horizontal="center" vertical="center"/>
    </xf>
    <xf numFmtId="2" fontId="13" fillId="7" borderId="12" xfId="0" applyNumberFormat="1" applyFont="1" applyFill="1" applyBorder="1" applyAlignment="1" applyProtection="1">
      <alignment horizontal="center" vertical="center" wrapText="1"/>
      <protection locked="0"/>
    </xf>
    <xf numFmtId="2" fontId="7" fillId="7" borderId="0" xfId="0" applyNumberFormat="1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 wrapText="1"/>
    </xf>
    <xf numFmtId="168" fontId="5" fillId="3" borderId="5" xfId="7" applyNumberFormat="1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>
      <alignment horizontal="left" vertical="top" wrapText="1"/>
    </xf>
    <xf numFmtId="0" fontId="5" fillId="3" borderId="10" xfId="7" quotePrefix="1" applyFont="1" applyFill="1" applyBorder="1" applyAlignment="1" applyProtection="1">
      <alignment horizontal="center" vertical="center" wrapText="1"/>
    </xf>
    <xf numFmtId="0" fontId="7" fillId="3" borderId="5" xfId="2" applyFont="1" applyFill="1" applyBorder="1" applyAlignment="1" applyProtection="1">
      <alignment horizontal="center" vertical="center" wrapText="1"/>
    </xf>
    <xf numFmtId="0" fontId="5" fillId="3" borderId="4" xfId="2" quotePrefix="1" applyFont="1" applyFill="1" applyBorder="1" applyAlignment="1" applyProtection="1">
      <alignment horizontal="center" vertical="center" wrapText="1"/>
    </xf>
    <xf numFmtId="0" fontId="5" fillId="3" borderId="10" xfId="2" quotePrefix="1" applyFont="1" applyFill="1" applyBorder="1" applyAlignment="1" applyProtection="1">
      <alignment horizontal="center" vertical="center" wrapText="1"/>
    </xf>
    <xf numFmtId="0" fontId="5" fillId="3" borderId="5" xfId="0" quotePrefix="1" applyFont="1" applyFill="1" applyBorder="1" applyAlignment="1" applyProtection="1">
      <alignment horizontal="center" vertical="center" wrapText="1"/>
    </xf>
    <xf numFmtId="0" fontId="5" fillId="3" borderId="10" xfId="0" quotePrefix="1" applyFont="1" applyFill="1" applyBorder="1" applyAlignment="1" applyProtection="1">
      <alignment horizontal="center" vertical="center" wrapText="1"/>
    </xf>
    <xf numFmtId="0" fontId="5" fillId="3" borderId="2" xfId="0" quotePrefix="1" applyFont="1" applyFill="1" applyBorder="1" applyAlignment="1" applyProtection="1">
      <alignment horizontal="center" vertical="center" wrapText="1"/>
    </xf>
    <xf numFmtId="0" fontId="5" fillId="3" borderId="5" xfId="2" quotePrefix="1" applyFont="1" applyFill="1" applyBorder="1" applyAlignment="1" applyProtection="1">
      <alignment horizontal="center" vertical="center" wrapText="1"/>
    </xf>
    <xf numFmtId="0" fontId="5" fillId="3" borderId="7" xfId="2" quotePrefix="1" applyFont="1" applyFill="1" applyBorder="1" applyAlignment="1" applyProtection="1">
      <alignment horizontal="center" vertical="center" wrapText="1"/>
    </xf>
    <xf numFmtId="0" fontId="5" fillId="3" borderId="10" xfId="2" applyFont="1" applyFill="1" applyBorder="1" applyAlignment="1" applyProtection="1">
      <alignment horizontal="center" vertical="center" wrapText="1"/>
    </xf>
    <xf numFmtId="0" fontId="5" fillId="3" borderId="5" xfId="2" applyFont="1" applyFill="1" applyBorder="1" applyAlignment="1" applyProtection="1">
      <alignment horizontal="center" vertical="center" wrapText="1"/>
    </xf>
    <xf numFmtId="0" fontId="5" fillId="3" borderId="5" xfId="7" applyFont="1" applyFill="1" applyBorder="1" applyAlignment="1" applyProtection="1">
      <alignment horizontal="center" vertical="center" wrapText="1"/>
    </xf>
    <xf numFmtId="0" fontId="7" fillId="0" borderId="5" xfId="2" applyFont="1" applyFill="1" applyBorder="1" applyAlignment="1" applyProtection="1">
      <alignment horizontal="center" vertical="center" wrapText="1"/>
    </xf>
    <xf numFmtId="0" fontId="7" fillId="0" borderId="10" xfId="2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0" xfId="7" applyFont="1" applyFill="1" applyBorder="1" applyAlignment="1" applyProtection="1">
      <alignment horizontal="center" vertical="center" wrapText="1"/>
    </xf>
    <xf numFmtId="0" fontId="5" fillId="3" borderId="5" xfId="0" quotePrefix="1" applyFont="1" applyFill="1" applyBorder="1" applyAlignment="1">
      <alignment horizontal="center" vertical="center" wrapText="1"/>
    </xf>
    <xf numFmtId="168" fontId="7" fillId="0" borderId="5" xfId="12" applyNumberFormat="1" applyFont="1" applyFill="1" applyBorder="1" applyAlignment="1" applyProtection="1">
      <alignment horizontal="center" vertical="center" wrapText="1"/>
    </xf>
    <xf numFmtId="0" fontId="5" fillId="3" borderId="2" xfId="7" applyFont="1" applyFill="1" applyBorder="1" applyAlignment="1" applyProtection="1">
      <alignment horizontal="center" vertical="center" wrapText="1"/>
    </xf>
    <xf numFmtId="0" fontId="5" fillId="3" borderId="5" xfId="7" applyFont="1" applyFill="1" applyBorder="1" applyAlignment="1" applyProtection="1">
      <alignment horizontal="center" vertical="center" wrapText="1"/>
    </xf>
    <xf numFmtId="0" fontId="5" fillId="3" borderId="10" xfId="7" applyFont="1" applyFill="1" applyBorder="1" applyAlignment="1" applyProtection="1">
      <alignment horizontal="center" vertical="center" wrapText="1"/>
    </xf>
    <xf numFmtId="49" fontId="3" fillId="3" borderId="2" xfId="0" quotePrefix="1" applyNumberFormat="1" applyFont="1" applyFill="1" applyBorder="1" applyAlignment="1" applyProtection="1">
      <alignment horizontal="center" vertical="center" wrapText="1"/>
    </xf>
    <xf numFmtId="49" fontId="3" fillId="3" borderId="5" xfId="0" quotePrefix="1" applyNumberFormat="1" applyFont="1" applyFill="1" applyBorder="1" applyAlignment="1" applyProtection="1">
      <alignment horizontal="center" vertical="center" wrapText="1"/>
    </xf>
    <xf numFmtId="49" fontId="3" fillId="3" borderId="10" xfId="0" quotePrefix="1" applyNumberFormat="1" applyFont="1" applyFill="1" applyBorder="1" applyAlignment="1" applyProtection="1">
      <alignment horizontal="center" vertical="center" wrapText="1"/>
    </xf>
    <xf numFmtId="0" fontId="5" fillId="0" borderId="2" xfId="7" quotePrefix="1" applyFont="1" applyFill="1" applyBorder="1" applyAlignment="1" applyProtection="1">
      <alignment horizontal="center" vertical="center" wrapText="1"/>
    </xf>
    <xf numFmtId="0" fontId="5" fillId="0" borderId="10" xfId="7" quotePrefix="1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0" xfId="7" applyFont="1" applyFill="1" applyBorder="1" applyAlignment="1" applyProtection="1">
      <alignment horizontal="center" vertical="center" wrapText="1"/>
    </xf>
    <xf numFmtId="0" fontId="5" fillId="3" borderId="2" xfId="0" quotePrefix="1" applyFont="1" applyFill="1" applyBorder="1" applyAlignment="1">
      <alignment horizontal="center" vertical="center" wrapText="1"/>
    </xf>
    <xf numFmtId="0" fontId="5" fillId="3" borderId="5" xfId="0" quotePrefix="1" applyFont="1" applyFill="1" applyBorder="1" applyAlignment="1">
      <alignment horizontal="center" vertical="center" wrapText="1"/>
    </xf>
    <xf numFmtId="0" fontId="5" fillId="3" borderId="10" xfId="0" quotePrefix="1" applyFont="1" applyFill="1" applyBorder="1" applyAlignment="1">
      <alignment horizontal="center" vertical="center" wrapText="1"/>
    </xf>
    <xf numFmtId="0" fontId="7" fillId="3" borderId="2" xfId="2" applyFont="1" applyFill="1" applyBorder="1" applyAlignment="1" applyProtection="1">
      <alignment horizontal="center" vertical="center" wrapText="1"/>
    </xf>
    <xf numFmtId="0" fontId="7" fillId="3" borderId="5" xfId="2" applyFont="1" applyFill="1" applyBorder="1" applyAlignment="1" applyProtection="1">
      <alignment horizontal="center" vertical="center" wrapText="1"/>
    </xf>
    <xf numFmtId="0" fontId="7" fillId="3" borderId="10" xfId="2" applyFont="1" applyFill="1" applyBorder="1" applyAlignment="1" applyProtection="1">
      <alignment horizontal="center" vertical="center" wrapText="1"/>
    </xf>
    <xf numFmtId="0" fontId="7" fillId="3" borderId="2" xfId="2" quotePrefix="1" applyFont="1" applyFill="1" applyBorder="1" applyAlignment="1" applyProtection="1">
      <alignment horizontal="center" vertical="center" wrapText="1"/>
    </xf>
    <xf numFmtId="0" fontId="7" fillId="3" borderId="5" xfId="2" quotePrefix="1" applyFont="1" applyFill="1" applyBorder="1" applyAlignment="1" applyProtection="1">
      <alignment horizontal="center" vertical="center" wrapText="1"/>
    </xf>
    <xf numFmtId="0" fontId="7" fillId="3" borderId="10" xfId="2" quotePrefix="1" applyFont="1" applyFill="1" applyBorder="1" applyAlignment="1" applyProtection="1">
      <alignment horizontal="center" vertical="center" wrapText="1"/>
    </xf>
    <xf numFmtId="0" fontId="5" fillId="3" borderId="4" xfId="2" quotePrefix="1" applyFont="1" applyFill="1" applyBorder="1" applyAlignment="1" applyProtection="1">
      <alignment horizontal="center" vertical="center" wrapText="1"/>
    </xf>
    <xf numFmtId="0" fontId="5" fillId="3" borderId="5" xfId="2" quotePrefix="1" applyFont="1" applyFill="1" applyBorder="1" applyAlignment="1" applyProtection="1">
      <alignment horizontal="center" vertical="center" wrapText="1"/>
    </xf>
    <xf numFmtId="0" fontId="5" fillId="3" borderId="10" xfId="2" quotePrefix="1" applyFont="1" applyFill="1" applyBorder="1" applyAlignment="1" applyProtection="1">
      <alignment horizontal="center" vertical="center" wrapText="1"/>
    </xf>
    <xf numFmtId="0" fontId="7" fillId="3" borderId="2" xfId="7" applyFont="1" applyFill="1" applyBorder="1" applyAlignment="1" applyProtection="1">
      <alignment horizontal="center" vertical="center" wrapText="1"/>
    </xf>
    <xf numFmtId="0" fontId="7" fillId="3" borderId="5" xfId="7" applyFont="1" applyFill="1" applyBorder="1" applyAlignment="1" applyProtection="1">
      <alignment horizontal="center" vertical="center" wrapText="1"/>
    </xf>
    <xf numFmtId="0" fontId="7" fillId="3" borderId="10" xfId="7" applyFont="1" applyFill="1" applyBorder="1" applyAlignment="1" applyProtection="1">
      <alignment horizontal="center" vertical="center" wrapText="1"/>
    </xf>
    <xf numFmtId="164" fontId="3" fillId="0" borderId="3" xfId="1" applyFont="1" applyFill="1" applyBorder="1" applyAlignment="1" applyProtection="1">
      <alignment horizontal="center" vertical="center"/>
    </xf>
    <xf numFmtId="164" fontId="3" fillId="0" borderId="4" xfId="1" applyFont="1" applyFill="1" applyBorder="1" applyAlignment="1" applyProtection="1">
      <alignment horizontal="center" vertical="center"/>
    </xf>
    <xf numFmtId="164" fontId="3" fillId="0" borderId="8" xfId="1" applyFont="1" applyFill="1" applyBorder="1" applyAlignment="1" applyProtection="1">
      <alignment horizontal="center" vertical="center"/>
    </xf>
    <xf numFmtId="164" fontId="3" fillId="0" borderId="9" xfId="1" applyFont="1" applyFill="1" applyBorder="1" applyAlignment="1" applyProtection="1">
      <alignment horizontal="center" vertical="center"/>
    </xf>
    <xf numFmtId="164" fontId="3" fillId="0" borderId="2" xfId="1" applyFont="1" applyFill="1" applyBorder="1" applyAlignment="1" applyProtection="1">
      <alignment horizontal="center" vertical="center"/>
    </xf>
    <xf numFmtId="164" fontId="3" fillId="0" borderId="5" xfId="1" applyFont="1" applyFill="1" applyBorder="1" applyAlignment="1" applyProtection="1">
      <alignment horizontal="center" vertical="center"/>
    </xf>
    <xf numFmtId="164" fontId="3" fillId="0" borderId="10" xfId="1" applyFont="1" applyFill="1" applyBorder="1" applyAlignment="1" applyProtection="1">
      <alignment horizontal="center" vertical="center"/>
    </xf>
    <xf numFmtId="166" fontId="3" fillId="0" borderId="8" xfId="6" applyNumberFormat="1" applyFont="1" applyFill="1" applyBorder="1" applyAlignment="1" applyProtection="1">
      <alignment horizontal="center" vertical="center"/>
    </xf>
    <xf numFmtId="166" fontId="3" fillId="0" borderId="9" xfId="6" applyNumberFormat="1" applyFont="1" applyFill="1" applyBorder="1" applyAlignment="1" applyProtection="1">
      <alignment horizontal="center" vertical="center"/>
    </xf>
    <xf numFmtId="166" fontId="5" fillId="0" borderId="2" xfId="6" applyNumberFormat="1" applyFont="1" applyFill="1" applyBorder="1" applyAlignment="1" applyProtection="1">
      <alignment horizontal="center" vertical="center" wrapText="1"/>
    </xf>
    <xf numFmtId="166" fontId="5" fillId="0" borderId="10" xfId="6" applyNumberFormat="1" applyFont="1" applyFill="1" applyBorder="1" applyAlignment="1" applyProtection="1">
      <alignment horizontal="center" vertical="center" wrapText="1"/>
    </xf>
    <xf numFmtId="164" fontId="3" fillId="4" borderId="2" xfId="1" applyFont="1" applyFill="1" applyBorder="1" applyAlignment="1" applyProtection="1">
      <alignment horizontal="center" vertical="center"/>
    </xf>
    <xf numFmtId="164" fontId="3" fillId="4" borderId="10" xfId="1" applyFont="1" applyFill="1" applyBorder="1" applyAlignment="1" applyProtection="1">
      <alignment horizontal="center" vertical="center"/>
    </xf>
    <xf numFmtId="164" fontId="5" fillId="0" borderId="0" xfId="1" applyFont="1" applyFill="1" applyAlignment="1" applyProtection="1">
      <alignment horizontal="left" vertical="center"/>
    </xf>
    <xf numFmtId="164" fontId="5" fillId="0" borderId="1" xfId="1" applyFont="1" applyFill="1" applyBorder="1" applyAlignment="1" applyProtection="1">
      <alignment horizontal="left" vertical="center"/>
    </xf>
    <xf numFmtId="0" fontId="5" fillId="3" borderId="2" xfId="4" applyNumberFormat="1" applyFont="1" applyFill="1" applyBorder="1" applyAlignment="1" applyProtection="1">
      <alignment horizontal="center" vertical="center"/>
    </xf>
    <xf numFmtId="0" fontId="5" fillId="3" borderId="5" xfId="4" applyNumberFormat="1" applyFont="1" applyFill="1" applyBorder="1" applyAlignment="1" applyProtection="1">
      <alignment horizontal="center" vertical="center"/>
    </xf>
    <xf numFmtId="0" fontId="5" fillId="3" borderId="10" xfId="4" applyNumberFormat="1" applyFont="1" applyFill="1" applyBorder="1" applyAlignment="1" applyProtection="1">
      <alignment horizontal="center" vertical="center"/>
    </xf>
    <xf numFmtId="0" fontId="5" fillId="3" borderId="3" xfId="4" applyFont="1" applyFill="1" applyBorder="1" applyAlignment="1" applyProtection="1">
      <alignment horizontal="center" vertical="center" wrapText="1"/>
    </xf>
    <xf numFmtId="0" fontId="5" fillId="3" borderId="6" xfId="4" applyFont="1" applyFill="1" applyBorder="1" applyAlignment="1" applyProtection="1">
      <alignment horizontal="center" vertical="center" wrapText="1"/>
    </xf>
    <xf numFmtId="0" fontId="5" fillId="3" borderId="8" xfId="4" applyFont="1" applyFill="1" applyBorder="1" applyAlignment="1" applyProtection="1">
      <alignment horizontal="center" vertical="center" wrapText="1"/>
    </xf>
    <xf numFmtId="9" fontId="3" fillId="0" borderId="4" xfId="5" applyFont="1" applyFill="1" applyBorder="1" applyAlignment="1" applyProtection="1">
      <alignment horizontal="center" vertical="center"/>
    </xf>
    <xf numFmtId="9" fontId="3" fillId="0" borderId="7" xfId="5" applyFont="1" applyFill="1" applyBorder="1" applyAlignment="1" applyProtection="1">
      <alignment horizontal="center" vertical="center"/>
    </xf>
    <xf numFmtId="9" fontId="3" fillId="0" borderId="9" xfId="5" applyFont="1" applyFill="1" applyBorder="1" applyAlignment="1" applyProtection="1">
      <alignment horizontal="center" vertical="center"/>
    </xf>
    <xf numFmtId="166" fontId="3" fillId="0" borderId="3" xfId="6" applyNumberFormat="1" applyFont="1" applyFill="1" applyBorder="1" applyAlignment="1" applyProtection="1">
      <alignment horizontal="center" vertical="center"/>
    </xf>
    <xf numFmtId="166" fontId="3" fillId="0" borderId="4" xfId="6" applyNumberFormat="1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10" xfId="2" applyFont="1" applyFill="1" applyBorder="1" applyAlignment="1" applyProtection="1">
      <alignment horizontal="center" vertical="center" wrapText="1"/>
    </xf>
    <xf numFmtId="0" fontId="5" fillId="3" borderId="5" xfId="2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5" xfId="2" applyFont="1" applyFill="1" applyBorder="1" applyAlignment="1" applyProtection="1">
      <alignment horizontal="center" vertical="center" wrapText="1"/>
    </xf>
    <xf numFmtId="0" fontId="7" fillId="0" borderId="10" xfId="2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5" fillId="3" borderId="7" xfId="2" quotePrefix="1" applyFont="1" applyFill="1" applyBorder="1" applyAlignment="1" applyProtection="1">
      <alignment horizontal="center" vertical="center" wrapText="1"/>
    </xf>
    <xf numFmtId="0" fontId="5" fillId="3" borderId="2" xfId="7" quotePrefix="1" applyFont="1" applyFill="1" applyBorder="1" applyAlignment="1" applyProtection="1">
      <alignment horizontal="center" vertical="center" wrapText="1"/>
    </xf>
    <xf numFmtId="0" fontId="5" fillId="3" borderId="5" xfId="7" quotePrefix="1" applyFont="1" applyFill="1" applyBorder="1" applyAlignment="1" applyProtection="1">
      <alignment horizontal="center" vertical="center" wrapText="1"/>
    </xf>
    <xf numFmtId="0" fontId="5" fillId="3" borderId="10" xfId="7" quotePrefix="1" applyFont="1" applyFill="1" applyBorder="1" applyAlignment="1" applyProtection="1">
      <alignment horizontal="center" vertical="center" wrapText="1"/>
    </xf>
    <xf numFmtId="0" fontId="5" fillId="3" borderId="4" xfId="0" quotePrefix="1" applyFont="1" applyFill="1" applyBorder="1" applyAlignment="1" applyProtection="1">
      <alignment horizontal="center" vertical="center" wrapText="1"/>
    </xf>
    <xf numFmtId="0" fontId="5" fillId="3" borderId="5" xfId="0" quotePrefix="1" applyFont="1" applyFill="1" applyBorder="1" applyAlignment="1" applyProtection="1">
      <alignment horizontal="center" vertical="center" wrapText="1"/>
    </xf>
    <xf numFmtId="0" fontId="5" fillId="3" borderId="10" xfId="0" quotePrefix="1" applyFont="1" applyFill="1" applyBorder="1" applyAlignment="1" applyProtection="1">
      <alignment horizontal="center" vertical="center" wrapText="1"/>
    </xf>
    <xf numFmtId="0" fontId="5" fillId="0" borderId="4" xfId="2" quotePrefix="1" applyFont="1" applyFill="1" applyBorder="1" applyAlignment="1" applyProtection="1">
      <alignment horizontal="center" vertical="center" wrapText="1"/>
    </xf>
    <xf numFmtId="0" fontId="5" fillId="0" borderId="5" xfId="2" quotePrefix="1" applyFont="1" applyFill="1" applyBorder="1" applyAlignment="1" applyProtection="1">
      <alignment horizontal="center" vertical="center" wrapText="1"/>
    </xf>
    <xf numFmtId="0" fontId="5" fillId="0" borderId="10" xfId="2" quotePrefix="1" applyFont="1" applyFill="1" applyBorder="1" applyAlignment="1" applyProtection="1">
      <alignment horizontal="center" vertical="center" wrapText="1"/>
    </xf>
    <xf numFmtId="0" fontId="5" fillId="3" borderId="2" xfId="0" quotePrefix="1" applyFont="1" applyFill="1" applyBorder="1" applyAlignment="1" applyProtection="1">
      <alignment horizontal="center" vertical="center" wrapText="1"/>
    </xf>
    <xf numFmtId="0" fontId="5" fillId="3" borderId="2" xfId="2" quotePrefix="1" applyFont="1" applyFill="1" applyBorder="1" applyAlignment="1" applyProtection="1">
      <alignment horizontal="center" vertical="center" wrapText="1"/>
    </xf>
    <xf numFmtId="1" fontId="3" fillId="0" borderId="0" xfId="1" applyNumberFormat="1" applyFont="1" applyFill="1" applyAlignment="1" applyProtection="1">
      <alignment vertical="center"/>
    </xf>
    <xf numFmtId="2" fontId="7" fillId="0" borderId="5" xfId="12" applyNumberFormat="1" applyFont="1" applyFill="1" applyBorder="1" applyAlignment="1" applyProtection="1">
      <alignment vertical="center" wrapText="1"/>
    </xf>
    <xf numFmtId="2" fontId="7" fillId="0" borderId="10" xfId="12" applyNumberFormat="1" applyFont="1" applyFill="1" applyBorder="1" applyAlignment="1" applyProtection="1">
      <alignment vertical="center" wrapText="1"/>
    </xf>
    <xf numFmtId="164" fontId="3" fillId="8" borderId="0" xfId="1" applyFont="1" applyFill="1" applyAlignment="1" applyProtection="1">
      <alignment horizontal="center" vertical="center" wrapText="1"/>
    </xf>
    <xf numFmtId="0" fontId="14" fillId="0" borderId="0" xfId="0" applyFont="1"/>
    <xf numFmtId="164" fontId="3" fillId="3" borderId="0" xfId="1" applyFont="1" applyFill="1" applyAlignment="1" applyProtection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3" fillId="0" borderId="12" xfId="0" applyFont="1" applyBorder="1"/>
    <xf numFmtId="0" fontId="5" fillId="0" borderId="1" xfId="0" applyFont="1" applyBorder="1"/>
    <xf numFmtId="0" fontId="3" fillId="8" borderId="0" xfId="0" applyFont="1" applyFill="1" applyBorder="1" applyAlignment="1">
      <alignment horizontal="center" vertical="center"/>
    </xf>
    <xf numFmtId="2" fontId="13" fillId="7" borderId="2" xfId="0" applyNumberFormat="1" applyFont="1" applyFill="1" applyBorder="1" applyAlignment="1" applyProtection="1">
      <alignment horizontal="center" vertical="center" wrapText="1"/>
      <protection locked="0"/>
    </xf>
    <xf numFmtId="2" fontId="13" fillId="7" borderId="4" xfId="0" applyNumberFormat="1" applyFont="1" applyFill="1" applyBorder="1" applyAlignment="1" applyProtection="1">
      <alignment horizontal="center" vertical="center" wrapText="1"/>
      <protection locked="0"/>
    </xf>
    <xf numFmtId="2" fontId="13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/>
    <xf numFmtId="0" fontId="5" fillId="3" borderId="2" xfId="0" applyFont="1" applyFill="1" applyBorder="1" applyAlignment="1">
      <alignment horizontal="center" vertical="center"/>
    </xf>
    <xf numFmtId="4" fontId="3" fillId="7" borderId="11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0" borderId="11" xfId="0" applyFont="1" applyBorder="1"/>
    <xf numFmtId="2" fontId="5" fillId="0" borderId="11" xfId="0" applyNumberFormat="1" applyFont="1" applyBorder="1"/>
    <xf numFmtId="2" fontId="3" fillId="2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0" fontId="5" fillId="3" borderId="11" xfId="0" quotePrefix="1" applyFont="1" applyFill="1" applyBorder="1" applyAlignment="1">
      <alignment horizontal="center" vertical="center"/>
    </xf>
    <xf numFmtId="0" fontId="5" fillId="0" borderId="11" xfId="0" applyFont="1" applyBorder="1"/>
    <xf numFmtId="2" fontId="5" fillId="0" borderId="11" xfId="0" applyNumberFormat="1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2" fontId="5" fillId="0" borderId="0" xfId="0" applyNumberFormat="1" applyFont="1"/>
    <xf numFmtId="0" fontId="15" fillId="3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2" fontId="15" fillId="0" borderId="0" xfId="0" applyNumberFormat="1" applyFont="1"/>
    <xf numFmtId="0" fontId="5" fillId="3" borderId="0" xfId="0" applyFont="1" applyFill="1"/>
    <xf numFmtId="0" fontId="17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</cellXfs>
  <cellStyles count="17">
    <cellStyle name="Comma 17 2" xfId="15"/>
    <cellStyle name="Comma 3" xfId="6"/>
    <cellStyle name="Comma 7" xfId="13"/>
    <cellStyle name="Normal 10" xfId="3"/>
    <cellStyle name="Normal 3" xfId="2"/>
    <cellStyle name="Normal 3 2" xfId="7"/>
    <cellStyle name="Normal 52" xfId="16"/>
    <cellStyle name="Normal_gare wyalsadfenigagarini 10" xfId="9"/>
    <cellStyle name="Normal_gare wyalsadfenigagarini 2_SMSH2008-IIkv ." xfId="4"/>
    <cellStyle name="Normal_Sheet1 (3)" xfId="14"/>
    <cellStyle name="Percent 3" xfId="5"/>
    <cellStyle name="Обычный" xfId="0" builtinId="0"/>
    <cellStyle name="Обычный 2" xfId="11"/>
    <cellStyle name="Обычный 2 2" xfId="8"/>
    <cellStyle name="Финансовый" xfId="1" builtinId="3"/>
    <cellStyle name="Финансовый 2" xfId="10"/>
    <cellStyle name="Финансовый 3" xfId="12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zoomScale="91" zoomScaleNormal="91" workbookViewId="0">
      <selection activeCell="G120" sqref="G120"/>
    </sheetView>
  </sheetViews>
  <sheetFormatPr defaultRowHeight="15.75"/>
  <cols>
    <col min="1" max="1" width="3.28515625" style="402" bestFit="1" customWidth="1"/>
    <col min="2" max="2" width="11.28515625" style="403" bestFit="1" customWidth="1"/>
    <col min="3" max="3" width="38" style="404" customWidth="1"/>
    <col min="4" max="4" width="7.85546875" style="395" bestFit="1" customWidth="1"/>
    <col min="5" max="5" width="9.140625" style="405" bestFit="1" customWidth="1"/>
    <col min="6" max="6" width="11" style="405" bestFit="1" customWidth="1"/>
    <col min="7" max="7" width="7.5703125" style="405" bestFit="1" customWidth="1"/>
    <col min="8" max="8" width="9.5703125" style="405" bestFit="1" customWidth="1"/>
    <col min="9" max="9" width="8" style="405" bestFit="1" customWidth="1"/>
    <col min="10" max="10" width="9.42578125" style="405" bestFit="1" customWidth="1"/>
    <col min="11" max="11" width="8" style="405" bestFit="1" customWidth="1"/>
    <col min="12" max="13" width="9.5703125" style="405" bestFit="1" customWidth="1"/>
    <col min="14" max="16384" width="9.140625" style="338"/>
  </cols>
  <sheetData>
    <row r="1" spans="1:13" ht="15">
      <c r="A1" s="337" t="s">
        <v>49</v>
      </c>
      <c r="B1" s="337"/>
      <c r="C1" s="337"/>
      <c r="D1" s="337" t="s">
        <v>63</v>
      </c>
      <c r="E1" s="337"/>
      <c r="F1" s="337"/>
      <c r="G1" s="337"/>
      <c r="H1" s="337"/>
      <c r="I1" s="337"/>
      <c r="J1" s="337"/>
      <c r="K1" s="337"/>
      <c r="L1" s="337"/>
      <c r="M1" s="337"/>
    </row>
    <row r="2" spans="1:13" ht="15">
      <c r="A2" s="339" t="s">
        <v>58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</row>
    <row r="3" spans="1:13">
      <c r="A3" s="186"/>
      <c r="B3" s="185"/>
      <c r="C3" s="28" t="s">
        <v>0</v>
      </c>
      <c r="D3" s="29"/>
      <c r="E3" s="30"/>
      <c r="F3" s="31"/>
      <c r="G3" s="32"/>
      <c r="H3" s="32"/>
      <c r="I3" s="33"/>
      <c r="J3" s="33"/>
      <c r="K3" s="33"/>
      <c r="L3" s="33"/>
      <c r="M3" s="33"/>
    </row>
    <row r="4" spans="1:13" ht="15">
      <c r="A4" s="186"/>
      <c r="B4" s="187"/>
      <c r="C4" s="1" t="s">
        <v>1</v>
      </c>
      <c r="D4" s="34"/>
      <c r="E4" s="35"/>
      <c r="F4" s="36"/>
      <c r="G4" s="37"/>
      <c r="H4" s="297" t="s">
        <v>2</v>
      </c>
      <c r="I4" s="297"/>
      <c r="J4" s="297"/>
      <c r="K4" s="297"/>
      <c r="L4" s="334">
        <f>M130</f>
        <v>0</v>
      </c>
      <c r="M4" s="37" t="s">
        <v>3</v>
      </c>
    </row>
    <row r="5" spans="1:13">
      <c r="A5" s="186"/>
      <c r="B5" s="187"/>
      <c r="C5" s="86" t="s">
        <v>64</v>
      </c>
      <c r="D5" s="34"/>
      <c r="E5" s="38"/>
      <c r="F5" s="31"/>
      <c r="G5" s="39"/>
      <c r="H5" s="298" t="s">
        <v>4</v>
      </c>
      <c r="I5" s="298"/>
      <c r="J5" s="298"/>
      <c r="K5" s="298"/>
      <c r="L5" s="225">
        <f>J120</f>
        <v>0</v>
      </c>
      <c r="M5" s="33" t="s">
        <v>3</v>
      </c>
    </row>
    <row r="6" spans="1:13" ht="15">
      <c r="A6" s="299" t="s">
        <v>5</v>
      </c>
      <c r="B6" s="302" t="s">
        <v>6</v>
      </c>
      <c r="C6" s="40"/>
      <c r="D6" s="305" t="s">
        <v>7</v>
      </c>
      <c r="E6" s="308" t="s">
        <v>8</v>
      </c>
      <c r="F6" s="309"/>
      <c r="G6" s="284" t="s">
        <v>9</v>
      </c>
      <c r="H6" s="285"/>
      <c r="I6" s="284" t="s">
        <v>10</v>
      </c>
      <c r="J6" s="285"/>
      <c r="K6" s="284" t="s">
        <v>11</v>
      </c>
      <c r="L6" s="285"/>
      <c r="M6" s="288" t="s">
        <v>12</v>
      </c>
    </row>
    <row r="7" spans="1:13" ht="15">
      <c r="A7" s="300"/>
      <c r="B7" s="303"/>
      <c r="C7" s="41" t="s">
        <v>13</v>
      </c>
      <c r="D7" s="306"/>
      <c r="E7" s="291" t="s">
        <v>14</v>
      </c>
      <c r="F7" s="292"/>
      <c r="G7" s="286"/>
      <c r="H7" s="287"/>
      <c r="I7" s="286"/>
      <c r="J7" s="287"/>
      <c r="K7" s="286"/>
      <c r="L7" s="287"/>
      <c r="M7" s="289"/>
    </row>
    <row r="8" spans="1:13" ht="15">
      <c r="A8" s="300"/>
      <c r="B8" s="303"/>
      <c r="C8" s="42" t="s">
        <v>15</v>
      </c>
      <c r="D8" s="306"/>
      <c r="E8" s="293" t="s">
        <v>16</v>
      </c>
      <c r="F8" s="295" t="s">
        <v>17</v>
      </c>
      <c r="G8" s="98" t="s">
        <v>18</v>
      </c>
      <c r="H8" s="295" t="s">
        <v>17</v>
      </c>
      <c r="I8" s="98" t="s">
        <v>18</v>
      </c>
      <c r="J8" s="295" t="s">
        <v>17</v>
      </c>
      <c r="K8" s="98" t="s">
        <v>18</v>
      </c>
      <c r="L8" s="295" t="s">
        <v>17</v>
      </c>
      <c r="M8" s="289"/>
    </row>
    <row r="9" spans="1:13" ht="15">
      <c r="A9" s="301"/>
      <c r="B9" s="304"/>
      <c r="C9" s="340"/>
      <c r="D9" s="307"/>
      <c r="E9" s="294"/>
      <c r="F9" s="296"/>
      <c r="G9" s="99" t="s">
        <v>19</v>
      </c>
      <c r="H9" s="296"/>
      <c r="I9" s="99" t="s">
        <v>19</v>
      </c>
      <c r="J9" s="296"/>
      <c r="K9" s="99" t="s">
        <v>19</v>
      </c>
      <c r="L9" s="296"/>
      <c r="M9" s="290"/>
    </row>
    <row r="10" spans="1:13" ht="15">
      <c r="A10" s="188" t="s">
        <v>20</v>
      </c>
      <c r="B10" s="188" t="s">
        <v>21</v>
      </c>
      <c r="C10" s="2" t="s">
        <v>22</v>
      </c>
      <c r="D10" s="2" t="s">
        <v>23</v>
      </c>
      <c r="E10" s="2" t="s">
        <v>24</v>
      </c>
      <c r="F10" s="2" t="s">
        <v>25</v>
      </c>
      <c r="G10" s="2" t="s">
        <v>26</v>
      </c>
      <c r="H10" s="2" t="s">
        <v>27</v>
      </c>
      <c r="I10" s="2" t="s">
        <v>28</v>
      </c>
      <c r="J10" s="2" t="s">
        <v>29</v>
      </c>
      <c r="K10" s="2" t="s">
        <v>30</v>
      </c>
      <c r="L10" s="2" t="s">
        <v>31</v>
      </c>
      <c r="M10" s="2" t="s">
        <v>32</v>
      </c>
    </row>
    <row r="11" spans="1:13" ht="15">
      <c r="A11" s="189"/>
      <c r="B11" s="190"/>
      <c r="C11" s="165" t="s">
        <v>106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</row>
    <row r="12" spans="1:13" ht="30">
      <c r="A12" s="310">
        <v>1</v>
      </c>
      <c r="B12" s="243" t="s">
        <v>65</v>
      </c>
      <c r="C12" s="341" t="s">
        <v>129</v>
      </c>
      <c r="D12" s="134" t="s">
        <v>46</v>
      </c>
      <c r="E12" s="16"/>
      <c r="F12" s="12">
        <v>7.02</v>
      </c>
      <c r="G12" s="13"/>
      <c r="H12" s="13"/>
      <c r="I12" s="13"/>
      <c r="J12" s="13"/>
      <c r="K12" s="13"/>
      <c r="L12" s="13"/>
      <c r="M12" s="13"/>
    </row>
    <row r="13" spans="1:13" ht="15">
      <c r="A13" s="311"/>
      <c r="B13" s="244"/>
      <c r="C13" s="342" t="s">
        <v>33</v>
      </c>
      <c r="D13" s="84" t="s">
        <v>37</v>
      </c>
      <c r="E13" s="18">
        <v>0.56000000000000005</v>
      </c>
      <c r="F13" s="15">
        <f>F12*E13</f>
        <v>3.9312</v>
      </c>
      <c r="G13" s="15"/>
      <c r="H13" s="15"/>
      <c r="I13" s="15">
        <v>0</v>
      </c>
      <c r="J13" s="15">
        <f>F13*I13</f>
        <v>0</v>
      </c>
      <c r="K13" s="15"/>
      <c r="L13" s="15"/>
      <c r="M13" s="15">
        <f>H13+J13+L13</f>
        <v>0</v>
      </c>
    </row>
    <row r="14" spans="1:13" ht="30">
      <c r="A14" s="259">
        <v>2</v>
      </c>
      <c r="B14" s="97" t="s">
        <v>66</v>
      </c>
      <c r="C14" s="88" t="s">
        <v>67</v>
      </c>
      <c r="D14" s="46" t="s">
        <v>48</v>
      </c>
      <c r="E14" s="92"/>
      <c r="F14" s="89">
        <v>2.6</v>
      </c>
      <c r="G14" s="93"/>
      <c r="H14" s="94"/>
      <c r="I14" s="93"/>
      <c r="J14" s="94"/>
      <c r="K14" s="93"/>
      <c r="L14" s="94"/>
      <c r="M14" s="93"/>
    </row>
    <row r="15" spans="1:13" ht="15">
      <c r="A15" s="260"/>
      <c r="B15" s="257"/>
      <c r="C15" s="169" t="s">
        <v>33</v>
      </c>
      <c r="D15" s="135" t="s">
        <v>69</v>
      </c>
      <c r="E15" s="95">
        <v>0.32800000000000001</v>
      </c>
      <c r="F15" s="90">
        <f>F14*E15</f>
        <v>0.85280000000000011</v>
      </c>
      <c r="G15" s="87"/>
      <c r="H15" s="91"/>
      <c r="I15" s="87">
        <v>0</v>
      </c>
      <c r="J15" s="91">
        <f>F15*I15</f>
        <v>0</v>
      </c>
      <c r="K15" s="87"/>
      <c r="L15" s="91"/>
      <c r="M15" s="87">
        <f>H15+J15+L15</f>
        <v>0</v>
      </c>
    </row>
    <row r="16" spans="1:13" ht="15">
      <c r="A16" s="261"/>
      <c r="B16" s="241"/>
      <c r="C16" s="170" t="s">
        <v>53</v>
      </c>
      <c r="D16" s="45" t="s">
        <v>34</v>
      </c>
      <c r="E16" s="96">
        <v>3.3E-3</v>
      </c>
      <c r="F16" s="343">
        <f>F14*E16</f>
        <v>8.5800000000000008E-3</v>
      </c>
      <c r="G16" s="344"/>
      <c r="H16" s="343"/>
      <c r="I16" s="344"/>
      <c r="J16" s="343"/>
      <c r="K16" s="344">
        <v>0</v>
      </c>
      <c r="L16" s="343">
        <f>F16*K16</f>
        <v>0</v>
      </c>
      <c r="M16" s="344">
        <f>H16+J16+L16</f>
        <v>0</v>
      </c>
    </row>
    <row r="17" spans="1:13" ht="15">
      <c r="A17" s="310">
        <v>3</v>
      </c>
      <c r="B17" s="243" t="s">
        <v>59</v>
      </c>
      <c r="C17" s="75" t="s">
        <v>68</v>
      </c>
      <c r="D17" s="43" t="s">
        <v>46</v>
      </c>
      <c r="E17" s="16"/>
      <c r="F17" s="12">
        <v>25.05</v>
      </c>
      <c r="G17" s="13"/>
      <c r="H17" s="13"/>
      <c r="I17" s="13"/>
      <c r="J17" s="13"/>
      <c r="K17" s="13"/>
      <c r="L17" s="13"/>
      <c r="M17" s="13"/>
    </row>
    <row r="18" spans="1:13" ht="15">
      <c r="A18" s="312"/>
      <c r="B18" s="248"/>
      <c r="C18" s="76" t="s">
        <v>33</v>
      </c>
      <c r="D18" s="44" t="s">
        <v>37</v>
      </c>
      <c r="E18" s="17">
        <v>0.88700000000000001</v>
      </c>
      <c r="F18" s="14">
        <f>F17*E18</f>
        <v>22.219350000000002</v>
      </c>
      <c r="G18" s="14"/>
      <c r="H18" s="14"/>
      <c r="I18" s="14">
        <v>0</v>
      </c>
      <c r="J18" s="14">
        <f>F18*I18</f>
        <v>0</v>
      </c>
      <c r="K18" s="14"/>
      <c r="L18" s="14"/>
      <c r="M18" s="14">
        <f>H18+J18+L18</f>
        <v>0</v>
      </c>
    </row>
    <row r="19" spans="1:13" ht="15">
      <c r="A19" s="311"/>
      <c r="B19" s="244"/>
      <c r="C19" s="80" t="s">
        <v>38</v>
      </c>
      <c r="D19" s="45" t="s">
        <v>34</v>
      </c>
      <c r="E19" s="18">
        <v>9.8400000000000001E-2</v>
      </c>
      <c r="F19" s="15">
        <f>F17*E19</f>
        <v>2.4649200000000002</v>
      </c>
      <c r="G19" s="15"/>
      <c r="H19" s="15"/>
      <c r="I19" s="15"/>
      <c r="J19" s="15"/>
      <c r="K19" s="15">
        <v>0</v>
      </c>
      <c r="L19" s="15">
        <f>F19*K19</f>
        <v>0</v>
      </c>
      <c r="M19" s="15">
        <f>H19+J19+L19</f>
        <v>0</v>
      </c>
    </row>
    <row r="20" spans="1:13" ht="15">
      <c r="A20" s="272">
        <v>4</v>
      </c>
      <c r="B20" s="278" t="s">
        <v>54</v>
      </c>
      <c r="C20" s="75" t="s">
        <v>70</v>
      </c>
      <c r="D20" s="43" t="s">
        <v>46</v>
      </c>
      <c r="E20" s="16"/>
      <c r="F20" s="12">
        <v>3.9</v>
      </c>
      <c r="G20" s="13"/>
      <c r="H20" s="13"/>
      <c r="I20" s="13"/>
      <c r="J20" s="13"/>
      <c r="K20" s="13"/>
      <c r="L20" s="13"/>
      <c r="M20" s="13"/>
    </row>
    <row r="21" spans="1:13" ht="15">
      <c r="A21" s="273"/>
      <c r="B21" s="279"/>
      <c r="C21" s="76" t="s">
        <v>33</v>
      </c>
      <c r="D21" s="44" t="s">
        <v>37</v>
      </c>
      <c r="E21" s="17">
        <v>0.28899999999999998</v>
      </c>
      <c r="F21" s="14">
        <f>F20*E21</f>
        <v>1.1271</v>
      </c>
      <c r="G21" s="14"/>
      <c r="H21" s="14"/>
      <c r="I21" s="14">
        <v>0</v>
      </c>
      <c r="J21" s="14">
        <f>F21*I21</f>
        <v>0</v>
      </c>
      <c r="K21" s="14"/>
      <c r="L21" s="14"/>
      <c r="M21" s="14">
        <f>H21+J21+L21</f>
        <v>0</v>
      </c>
    </row>
    <row r="22" spans="1:13" ht="15">
      <c r="A22" s="273"/>
      <c r="B22" s="279"/>
      <c r="C22" s="76" t="s">
        <v>38</v>
      </c>
      <c r="D22" s="44" t="s">
        <v>34</v>
      </c>
      <c r="E22" s="17">
        <v>6.2799999999999995E-2</v>
      </c>
      <c r="F22" s="14">
        <f>F20*E22</f>
        <v>0.24491999999999997</v>
      </c>
      <c r="G22" s="14"/>
      <c r="H22" s="14"/>
      <c r="I22" s="14"/>
      <c r="J22" s="14"/>
      <c r="K22" s="14">
        <v>0</v>
      </c>
      <c r="L22" s="14">
        <f>F22*K22</f>
        <v>0</v>
      </c>
      <c r="M22" s="14">
        <f>H22+J22+L22</f>
        <v>0</v>
      </c>
    </row>
    <row r="23" spans="1:13" ht="45">
      <c r="A23" s="345">
        <v>5</v>
      </c>
      <c r="B23" s="346" t="s">
        <v>71</v>
      </c>
      <c r="C23" s="347" t="s">
        <v>114</v>
      </c>
      <c r="D23" s="348" t="s">
        <v>41</v>
      </c>
      <c r="E23" s="349"/>
      <c r="F23" s="350">
        <v>4.2</v>
      </c>
      <c r="G23" s="349"/>
      <c r="H23" s="349"/>
      <c r="I23" s="351"/>
      <c r="J23" s="349"/>
      <c r="K23" s="351"/>
      <c r="L23" s="349"/>
      <c r="M23" s="352"/>
    </row>
    <row r="24" spans="1:13" ht="15">
      <c r="A24" s="353"/>
      <c r="B24" s="354"/>
      <c r="C24" s="355" t="s">
        <v>72</v>
      </c>
      <c r="D24" s="356" t="s">
        <v>73</v>
      </c>
      <c r="E24" s="357">
        <v>6.5</v>
      </c>
      <c r="F24" s="357">
        <f>F23*E24</f>
        <v>27.3</v>
      </c>
      <c r="G24" s="357"/>
      <c r="H24" s="357"/>
      <c r="I24" s="358">
        <v>0</v>
      </c>
      <c r="J24" s="357">
        <f>F24*I24</f>
        <v>0</v>
      </c>
      <c r="K24" s="358"/>
      <c r="L24" s="357"/>
      <c r="M24" s="359">
        <f>H24+J24+L24</f>
        <v>0</v>
      </c>
    </row>
    <row r="25" spans="1:13" ht="15">
      <c r="A25" s="360"/>
      <c r="B25" s="361"/>
      <c r="C25" s="362" t="s">
        <v>74</v>
      </c>
      <c r="D25" s="363" t="s">
        <v>34</v>
      </c>
      <c r="E25" s="364">
        <v>1.8</v>
      </c>
      <c r="F25" s="364">
        <f>F23*E25</f>
        <v>7.5600000000000005</v>
      </c>
      <c r="G25" s="364"/>
      <c r="H25" s="364"/>
      <c r="I25" s="365"/>
      <c r="J25" s="364"/>
      <c r="K25" s="365">
        <v>0</v>
      </c>
      <c r="L25" s="364">
        <f>F25*K25</f>
        <v>0</v>
      </c>
      <c r="M25" s="366">
        <f>H25+J25+L25</f>
        <v>0</v>
      </c>
    </row>
    <row r="26" spans="1:13" ht="30">
      <c r="A26" s="272">
        <v>6</v>
      </c>
      <c r="B26" s="322" t="s">
        <v>75</v>
      </c>
      <c r="C26" s="106" t="s">
        <v>115</v>
      </c>
      <c r="D26" s="136" t="s">
        <v>46</v>
      </c>
      <c r="E26" s="103"/>
      <c r="F26" s="104">
        <v>36</v>
      </c>
      <c r="G26" s="105"/>
      <c r="H26" s="105"/>
      <c r="I26" s="105"/>
      <c r="J26" s="105"/>
      <c r="K26" s="105"/>
      <c r="L26" s="105"/>
      <c r="M26" s="105"/>
    </row>
    <row r="27" spans="1:13" ht="15">
      <c r="A27" s="273"/>
      <c r="B27" s="279"/>
      <c r="C27" s="76" t="s">
        <v>33</v>
      </c>
      <c r="D27" s="44" t="s">
        <v>37</v>
      </c>
      <c r="E27" s="17">
        <v>0.186</v>
      </c>
      <c r="F27" s="14">
        <f>F26*E27</f>
        <v>6.6959999999999997</v>
      </c>
      <c r="G27" s="14"/>
      <c r="H27" s="14"/>
      <c r="I27" s="14">
        <v>0</v>
      </c>
      <c r="J27" s="14">
        <f>F27*I27</f>
        <v>0</v>
      </c>
      <c r="K27" s="14"/>
      <c r="L27" s="14"/>
      <c r="M27" s="14">
        <f>H27+J27+L27</f>
        <v>0</v>
      </c>
    </row>
    <row r="28" spans="1:13" ht="15">
      <c r="A28" s="274"/>
      <c r="B28" s="280"/>
      <c r="C28" s="80" t="s">
        <v>38</v>
      </c>
      <c r="D28" s="45" t="s">
        <v>34</v>
      </c>
      <c r="E28" s="18">
        <v>1.6000000000000001E-3</v>
      </c>
      <c r="F28" s="15">
        <f>F26*E28</f>
        <v>5.7600000000000005E-2</v>
      </c>
      <c r="G28" s="15"/>
      <c r="H28" s="15"/>
      <c r="I28" s="15"/>
      <c r="J28" s="15"/>
      <c r="K28" s="15">
        <v>0</v>
      </c>
      <c r="L28" s="15">
        <f>F28*K28</f>
        <v>0</v>
      </c>
      <c r="M28" s="15">
        <f>H28+J28+L28</f>
        <v>0</v>
      </c>
    </row>
    <row r="29" spans="1:13">
      <c r="A29" s="272">
        <v>7</v>
      </c>
      <c r="B29" s="278" t="s">
        <v>76</v>
      </c>
      <c r="C29" s="367" t="s">
        <v>116</v>
      </c>
      <c r="D29" s="134" t="s">
        <v>46</v>
      </c>
      <c r="E29" s="16"/>
      <c r="F29" s="12">
        <v>649.70000000000005</v>
      </c>
      <c r="G29" s="13"/>
      <c r="H29" s="13"/>
      <c r="I29" s="13"/>
      <c r="J29" s="13"/>
      <c r="K29" s="13"/>
      <c r="L29" s="13"/>
      <c r="M29" s="13"/>
    </row>
    <row r="30" spans="1:13">
      <c r="A30" s="274"/>
      <c r="B30" s="280"/>
      <c r="C30" s="368" t="s">
        <v>33</v>
      </c>
      <c r="D30" s="84" t="s">
        <v>37</v>
      </c>
      <c r="E30" s="18">
        <v>0.16</v>
      </c>
      <c r="F30" s="15">
        <f>F29*E30</f>
        <v>103.95200000000001</v>
      </c>
      <c r="G30" s="15"/>
      <c r="H30" s="15"/>
      <c r="I30" s="15">
        <v>0</v>
      </c>
      <c r="J30" s="15">
        <f>F30*I30</f>
        <v>0</v>
      </c>
      <c r="K30" s="15"/>
      <c r="L30" s="15"/>
      <c r="M30" s="15">
        <f>H30+J30+L30</f>
        <v>0</v>
      </c>
    </row>
    <row r="31" spans="1:13" ht="30">
      <c r="A31" s="272">
        <v>8</v>
      </c>
      <c r="B31" s="278" t="s">
        <v>65</v>
      </c>
      <c r="C31" s="341" t="s">
        <v>130</v>
      </c>
      <c r="D31" s="134" t="s">
        <v>46</v>
      </c>
      <c r="E31" s="16"/>
      <c r="F31" s="12">
        <v>6.35</v>
      </c>
      <c r="G31" s="13"/>
      <c r="H31" s="13"/>
      <c r="I31" s="13"/>
      <c r="J31" s="13"/>
      <c r="K31" s="13"/>
      <c r="L31" s="13"/>
      <c r="M31" s="13"/>
    </row>
    <row r="32" spans="1:13">
      <c r="A32" s="274"/>
      <c r="B32" s="280"/>
      <c r="C32" s="368" t="s">
        <v>33</v>
      </c>
      <c r="D32" s="84" t="s">
        <v>37</v>
      </c>
      <c r="E32" s="18">
        <v>0.56000000000000005</v>
      </c>
      <c r="F32" s="15">
        <f>F31*E32</f>
        <v>3.556</v>
      </c>
      <c r="G32" s="15"/>
      <c r="H32" s="15"/>
      <c r="I32" s="15">
        <v>0</v>
      </c>
      <c r="J32" s="15">
        <f>F32*I32</f>
        <v>0</v>
      </c>
      <c r="K32" s="15"/>
      <c r="L32" s="15"/>
      <c r="M32" s="15">
        <f>H32+J32+L32</f>
        <v>0</v>
      </c>
    </row>
    <row r="33" spans="1:13" ht="15">
      <c r="A33" s="316">
        <v>9</v>
      </c>
      <c r="B33" s="329" t="s">
        <v>35</v>
      </c>
      <c r="C33" s="75" t="s">
        <v>132</v>
      </c>
      <c r="D33" s="226" t="s">
        <v>48</v>
      </c>
      <c r="E33" s="10"/>
      <c r="F33" s="12">
        <v>142</v>
      </c>
      <c r="G33" s="219"/>
      <c r="H33" s="219"/>
      <c r="I33" s="219"/>
      <c r="J33" s="219"/>
      <c r="K33" s="219"/>
      <c r="L33" s="219"/>
      <c r="M33" s="219"/>
    </row>
    <row r="34" spans="1:13" ht="15">
      <c r="A34" s="317"/>
      <c r="B34" s="330"/>
      <c r="C34" s="76" t="s">
        <v>33</v>
      </c>
      <c r="D34" s="11" t="s">
        <v>124</v>
      </c>
      <c r="E34" s="253">
        <v>0.12</v>
      </c>
      <c r="F34" s="220">
        <f>F33*E34</f>
        <v>17.04</v>
      </c>
      <c r="G34" s="220"/>
      <c r="H34" s="220"/>
      <c r="I34" s="14">
        <v>0</v>
      </c>
      <c r="J34" s="14">
        <f>F34*I34</f>
        <v>0</v>
      </c>
      <c r="K34" s="14"/>
      <c r="L34" s="14"/>
      <c r="M34" s="335">
        <f>H34+J34+L34</f>
        <v>0</v>
      </c>
    </row>
    <row r="35" spans="1:13" ht="15">
      <c r="A35" s="318"/>
      <c r="B35" s="331"/>
      <c r="C35" s="80" t="s">
        <v>38</v>
      </c>
      <c r="D35" s="227" t="s">
        <v>131</v>
      </c>
      <c r="E35" s="254">
        <v>6.2799999999999995E-2</v>
      </c>
      <c r="F35" s="228">
        <f>F33*E35</f>
        <v>8.9175999999999984</v>
      </c>
      <c r="G35" s="228"/>
      <c r="H35" s="228"/>
      <c r="I35" s="15"/>
      <c r="J35" s="15"/>
      <c r="K35" s="15">
        <v>0</v>
      </c>
      <c r="L35" s="15">
        <f>F35*K35</f>
        <v>0</v>
      </c>
      <c r="M35" s="336">
        <f>H35+J35+L35</f>
        <v>0</v>
      </c>
    </row>
    <row r="36" spans="1:13" ht="15">
      <c r="A36" s="242"/>
      <c r="B36" s="249"/>
      <c r="C36" s="369" t="s">
        <v>113</v>
      </c>
      <c r="D36" s="166"/>
      <c r="E36" s="167"/>
      <c r="F36" s="168"/>
      <c r="G36" s="168"/>
      <c r="H36" s="168"/>
      <c r="I36" s="168"/>
      <c r="J36" s="168"/>
      <c r="K36" s="168"/>
      <c r="L36" s="168"/>
      <c r="M36" s="168"/>
    </row>
    <row r="37" spans="1:13" ht="45">
      <c r="A37" s="319">
        <v>10</v>
      </c>
      <c r="B37" s="326" t="s">
        <v>77</v>
      </c>
      <c r="C37" s="171" t="s">
        <v>117</v>
      </c>
      <c r="D37" s="43" t="s">
        <v>41</v>
      </c>
      <c r="E37" s="100"/>
      <c r="F37" s="12">
        <v>4.8899999999999997</v>
      </c>
      <c r="G37" s="13"/>
      <c r="H37" s="13"/>
      <c r="I37" s="13"/>
      <c r="J37" s="13"/>
      <c r="K37" s="13"/>
      <c r="L37" s="13"/>
      <c r="M37" s="13"/>
    </row>
    <row r="38" spans="1:13" ht="15">
      <c r="A38" s="320"/>
      <c r="B38" s="327"/>
      <c r="C38" s="172" t="s">
        <v>36</v>
      </c>
      <c r="D38" s="135" t="s">
        <v>37</v>
      </c>
      <c r="E38" s="101">
        <v>3.36</v>
      </c>
      <c r="F38" s="14">
        <f>F37*E38</f>
        <v>16.430399999999999</v>
      </c>
      <c r="G38" s="14"/>
      <c r="H38" s="14"/>
      <c r="I38" s="14">
        <v>0</v>
      </c>
      <c r="J38" s="14">
        <f>F38*I38</f>
        <v>0</v>
      </c>
      <c r="K38" s="14"/>
      <c r="L38" s="14"/>
      <c r="M38" s="14">
        <f>H38+J38+L38</f>
        <v>0</v>
      </c>
    </row>
    <row r="39" spans="1:13" ht="15">
      <c r="A39" s="320"/>
      <c r="B39" s="327"/>
      <c r="C39" s="172" t="s">
        <v>38</v>
      </c>
      <c r="D39" s="44" t="s">
        <v>34</v>
      </c>
      <c r="E39" s="101">
        <v>0.92</v>
      </c>
      <c r="F39" s="14">
        <f>F37*E39</f>
        <v>4.4988000000000001</v>
      </c>
      <c r="G39" s="14"/>
      <c r="H39" s="14"/>
      <c r="I39" s="14"/>
      <c r="J39" s="14"/>
      <c r="K39" s="14">
        <v>0</v>
      </c>
      <c r="L39" s="14">
        <f>F39*K39</f>
        <v>0</v>
      </c>
      <c r="M39" s="14">
        <f>H39+J39+L39</f>
        <v>0</v>
      </c>
    </row>
    <row r="40" spans="1:13" ht="15">
      <c r="A40" s="320"/>
      <c r="B40" s="327"/>
      <c r="C40" s="172" t="s">
        <v>40</v>
      </c>
      <c r="D40" s="135"/>
      <c r="E40" s="101"/>
      <c r="F40" s="14"/>
      <c r="G40" s="14"/>
      <c r="H40" s="14"/>
      <c r="I40" s="14"/>
      <c r="J40" s="14"/>
      <c r="K40" s="14"/>
      <c r="L40" s="14"/>
      <c r="M40" s="14"/>
    </row>
    <row r="41" spans="1:13" ht="15">
      <c r="A41" s="320"/>
      <c r="B41" s="327"/>
      <c r="C41" s="76" t="s">
        <v>47</v>
      </c>
      <c r="D41" s="135" t="s">
        <v>41</v>
      </c>
      <c r="E41" s="101">
        <v>0.11</v>
      </c>
      <c r="F41" s="14">
        <f>F37*E41</f>
        <v>0.53789999999999993</v>
      </c>
      <c r="G41" s="14">
        <v>0</v>
      </c>
      <c r="H41" s="14">
        <f>F41*G41</f>
        <v>0</v>
      </c>
      <c r="I41" s="14"/>
      <c r="J41" s="14"/>
      <c r="K41" s="14"/>
      <c r="L41" s="14"/>
      <c r="M41" s="14">
        <f>H41+J41+L41</f>
        <v>0</v>
      </c>
    </row>
    <row r="42" spans="1:13" ht="30">
      <c r="A42" s="320"/>
      <c r="B42" s="327"/>
      <c r="C42" s="172" t="s">
        <v>107</v>
      </c>
      <c r="D42" s="44" t="s">
        <v>78</v>
      </c>
      <c r="E42" s="101">
        <v>65.346000000000004</v>
      </c>
      <c r="F42" s="14">
        <f>F37*E42</f>
        <v>319.54194000000001</v>
      </c>
      <c r="G42" s="14">
        <v>0</v>
      </c>
      <c r="H42" s="14">
        <f>F42*G42</f>
        <v>0</v>
      </c>
      <c r="I42" s="14"/>
      <c r="J42" s="14"/>
      <c r="K42" s="14"/>
      <c r="L42" s="14"/>
      <c r="M42" s="14">
        <f>H42+J42+L42</f>
        <v>0</v>
      </c>
    </row>
    <row r="43" spans="1:13" ht="15">
      <c r="A43" s="321"/>
      <c r="B43" s="328"/>
      <c r="C43" s="173" t="s">
        <v>39</v>
      </c>
      <c r="D43" s="45" t="s">
        <v>34</v>
      </c>
      <c r="E43" s="102">
        <v>0.16</v>
      </c>
      <c r="F43" s="15">
        <f>F37*E43</f>
        <v>0.78239999999999998</v>
      </c>
      <c r="G43" s="15">
        <v>0</v>
      </c>
      <c r="H43" s="15">
        <f>F43*G43</f>
        <v>0</v>
      </c>
      <c r="I43" s="15"/>
      <c r="J43" s="15"/>
      <c r="K43" s="15"/>
      <c r="L43" s="15"/>
      <c r="M43" s="15">
        <f>H43+J43+L43</f>
        <v>0</v>
      </c>
    </row>
    <row r="44" spans="1:13" ht="30">
      <c r="A44" s="319">
        <v>11</v>
      </c>
      <c r="B44" s="332" t="s">
        <v>79</v>
      </c>
      <c r="C44" s="174" t="s">
        <v>83</v>
      </c>
      <c r="D44" s="137" t="s">
        <v>41</v>
      </c>
      <c r="E44" s="107"/>
      <c r="F44" s="12">
        <v>1.1000000000000001</v>
      </c>
      <c r="G44" s="93"/>
      <c r="H44" s="93"/>
      <c r="I44" s="93"/>
      <c r="J44" s="93"/>
      <c r="K44" s="93"/>
      <c r="L44" s="93"/>
      <c r="M44" s="93"/>
    </row>
    <row r="45" spans="1:13" ht="15">
      <c r="A45" s="320"/>
      <c r="B45" s="327"/>
      <c r="C45" s="175" t="s">
        <v>36</v>
      </c>
      <c r="D45" s="135" t="s">
        <v>37</v>
      </c>
      <c r="E45" s="101">
        <v>8.5399999999999991</v>
      </c>
      <c r="F45" s="14">
        <f>F44*E45</f>
        <v>9.3940000000000001</v>
      </c>
      <c r="G45" s="14"/>
      <c r="H45" s="14"/>
      <c r="I45" s="14">
        <v>0</v>
      </c>
      <c r="J45" s="14">
        <f>F45*I45</f>
        <v>0</v>
      </c>
      <c r="K45" s="14"/>
      <c r="L45" s="14"/>
      <c r="M45" s="14">
        <f>H45+J45+L45</f>
        <v>0</v>
      </c>
    </row>
    <row r="46" spans="1:13" ht="15">
      <c r="A46" s="320"/>
      <c r="B46" s="327"/>
      <c r="C46" s="175" t="s">
        <v>38</v>
      </c>
      <c r="D46" s="44" t="s">
        <v>34</v>
      </c>
      <c r="E46" s="101">
        <v>1.06</v>
      </c>
      <c r="F46" s="14">
        <f>F44*E46</f>
        <v>1.1660000000000001</v>
      </c>
      <c r="G46" s="14"/>
      <c r="H46" s="14"/>
      <c r="I46" s="14"/>
      <c r="J46" s="14"/>
      <c r="K46" s="14">
        <v>0</v>
      </c>
      <c r="L46" s="14">
        <f>F46*K46</f>
        <v>0</v>
      </c>
      <c r="M46" s="14">
        <f>H46+J46+L46</f>
        <v>0</v>
      </c>
    </row>
    <row r="47" spans="1:13" ht="15">
      <c r="A47" s="320"/>
      <c r="B47" s="327"/>
      <c r="C47" s="175" t="s">
        <v>40</v>
      </c>
      <c r="D47" s="135"/>
      <c r="E47" s="101"/>
      <c r="F47" s="14"/>
      <c r="G47" s="14"/>
      <c r="H47" s="14"/>
      <c r="I47" s="14"/>
      <c r="J47" s="14"/>
      <c r="K47" s="14"/>
      <c r="L47" s="14"/>
      <c r="M47" s="14"/>
    </row>
    <row r="48" spans="1:13" ht="15">
      <c r="A48" s="320"/>
      <c r="B48" s="327"/>
      <c r="C48" s="175" t="s">
        <v>80</v>
      </c>
      <c r="D48" s="135" t="s">
        <v>41</v>
      </c>
      <c r="E48" s="101">
        <v>1.0149999999999999</v>
      </c>
      <c r="F48" s="14">
        <f>F44*E48</f>
        <v>1.1165</v>
      </c>
      <c r="G48" s="14">
        <v>0</v>
      </c>
      <c r="H48" s="14">
        <f t="shared" ref="H48:H54" si="0">F48*G48</f>
        <v>0</v>
      </c>
      <c r="I48" s="14"/>
      <c r="J48" s="14"/>
      <c r="K48" s="14"/>
      <c r="L48" s="14"/>
      <c r="M48" s="14">
        <f t="shared" ref="M48:M54" si="1">H48+J48+L48</f>
        <v>0</v>
      </c>
    </row>
    <row r="49" spans="1:13" ht="15">
      <c r="A49" s="320"/>
      <c r="B49" s="327"/>
      <c r="C49" s="175" t="s">
        <v>81</v>
      </c>
      <c r="D49" s="135" t="s">
        <v>46</v>
      </c>
      <c r="E49" s="101">
        <v>1.4</v>
      </c>
      <c r="F49" s="14">
        <f>F44*E49</f>
        <v>1.54</v>
      </c>
      <c r="G49" s="14">
        <v>0</v>
      </c>
      <c r="H49" s="14">
        <f t="shared" si="0"/>
        <v>0</v>
      </c>
      <c r="I49" s="14"/>
      <c r="J49" s="14"/>
      <c r="K49" s="14"/>
      <c r="L49" s="14"/>
      <c r="M49" s="14">
        <f t="shared" si="1"/>
        <v>0</v>
      </c>
    </row>
    <row r="50" spans="1:13" ht="15">
      <c r="A50" s="320"/>
      <c r="B50" s="327"/>
      <c r="C50" s="175" t="s">
        <v>82</v>
      </c>
      <c r="D50" s="135" t="s">
        <v>41</v>
      </c>
      <c r="E50" s="101">
        <v>1.4500000000000001E-2</v>
      </c>
      <c r="F50" s="14">
        <f>F44*E50</f>
        <v>1.5950000000000002E-2</v>
      </c>
      <c r="G50" s="14">
        <v>0</v>
      </c>
      <c r="H50" s="14">
        <f t="shared" si="0"/>
        <v>0</v>
      </c>
      <c r="I50" s="14"/>
      <c r="J50" s="14"/>
      <c r="K50" s="14"/>
      <c r="L50" s="14"/>
      <c r="M50" s="14">
        <f t="shared" si="1"/>
        <v>0</v>
      </c>
    </row>
    <row r="51" spans="1:13" ht="15">
      <c r="A51" s="320"/>
      <c r="B51" s="327"/>
      <c r="C51" s="175" t="s">
        <v>108</v>
      </c>
      <c r="D51" s="135" t="s">
        <v>62</v>
      </c>
      <c r="E51" s="101">
        <v>2.5</v>
      </c>
      <c r="F51" s="14">
        <f>F44*E51</f>
        <v>2.75</v>
      </c>
      <c r="G51" s="14">
        <v>0</v>
      </c>
      <c r="H51" s="14">
        <f t="shared" si="0"/>
        <v>0</v>
      </c>
      <c r="I51" s="14"/>
      <c r="J51" s="14"/>
      <c r="K51" s="14"/>
      <c r="L51" s="14"/>
      <c r="M51" s="14">
        <f t="shared" si="1"/>
        <v>0</v>
      </c>
    </row>
    <row r="52" spans="1:13" ht="15">
      <c r="A52" s="320"/>
      <c r="B52" s="327"/>
      <c r="C52" s="175" t="s">
        <v>109</v>
      </c>
      <c r="D52" s="135" t="s">
        <v>62</v>
      </c>
      <c r="E52" s="183" t="s">
        <v>111</v>
      </c>
      <c r="F52" s="108">
        <v>51</v>
      </c>
      <c r="G52" s="258">
        <v>0</v>
      </c>
      <c r="H52" s="14">
        <f t="shared" si="0"/>
        <v>0</v>
      </c>
      <c r="I52" s="14"/>
      <c r="J52" s="14"/>
      <c r="K52" s="14"/>
      <c r="L52" s="14"/>
      <c r="M52" s="14">
        <f t="shared" si="1"/>
        <v>0</v>
      </c>
    </row>
    <row r="53" spans="1:13" ht="15">
      <c r="A53" s="320"/>
      <c r="B53" s="327"/>
      <c r="C53" s="175" t="s">
        <v>110</v>
      </c>
      <c r="D53" s="135" t="s">
        <v>62</v>
      </c>
      <c r="E53" s="183" t="s">
        <v>111</v>
      </c>
      <c r="F53" s="108">
        <v>43.2</v>
      </c>
      <c r="G53" s="258">
        <v>0</v>
      </c>
      <c r="H53" s="14">
        <f t="shared" si="0"/>
        <v>0</v>
      </c>
      <c r="I53" s="14"/>
      <c r="J53" s="14"/>
      <c r="K53" s="14"/>
      <c r="L53" s="14"/>
      <c r="M53" s="14">
        <f t="shared" si="1"/>
        <v>0</v>
      </c>
    </row>
    <row r="54" spans="1:13" ht="15">
      <c r="A54" s="321"/>
      <c r="B54" s="328"/>
      <c r="C54" s="176" t="s">
        <v>39</v>
      </c>
      <c r="D54" s="45" t="s">
        <v>34</v>
      </c>
      <c r="E54" s="102">
        <v>0.46</v>
      </c>
      <c r="F54" s="15">
        <f>F44*E54</f>
        <v>0.50600000000000012</v>
      </c>
      <c r="G54" s="15">
        <v>0</v>
      </c>
      <c r="H54" s="15">
        <f t="shared" si="0"/>
        <v>0</v>
      </c>
      <c r="I54" s="15"/>
      <c r="J54" s="15"/>
      <c r="K54" s="15"/>
      <c r="L54" s="15"/>
      <c r="M54" s="15">
        <f t="shared" si="1"/>
        <v>0</v>
      </c>
    </row>
    <row r="55" spans="1:13" ht="30">
      <c r="A55" s="272">
        <v>12</v>
      </c>
      <c r="B55" s="247" t="s">
        <v>84</v>
      </c>
      <c r="C55" s="75" t="s">
        <v>128</v>
      </c>
      <c r="D55" s="134" t="s">
        <v>46</v>
      </c>
      <c r="E55" s="16"/>
      <c r="F55" s="12">
        <v>70.94</v>
      </c>
      <c r="G55" s="13"/>
      <c r="H55" s="13"/>
      <c r="I55" s="13"/>
      <c r="J55" s="13"/>
      <c r="K55" s="13"/>
      <c r="L55" s="13"/>
      <c r="M55" s="13"/>
    </row>
    <row r="56" spans="1:13" ht="15">
      <c r="A56" s="273"/>
      <c r="B56" s="245"/>
      <c r="C56" s="76" t="s">
        <v>36</v>
      </c>
      <c r="D56" s="44" t="s">
        <v>37</v>
      </c>
      <c r="E56" s="109">
        <v>0.74</v>
      </c>
      <c r="F56" s="14">
        <f>F55*E56</f>
        <v>52.495599999999996</v>
      </c>
      <c r="G56" s="14"/>
      <c r="H56" s="14"/>
      <c r="I56" s="14">
        <v>0</v>
      </c>
      <c r="J56" s="14">
        <f>F56*I56</f>
        <v>0</v>
      </c>
      <c r="K56" s="14"/>
      <c r="L56" s="14"/>
      <c r="M56" s="14">
        <f>H56+J56+L56</f>
        <v>0</v>
      </c>
    </row>
    <row r="57" spans="1:13" ht="15">
      <c r="A57" s="273"/>
      <c r="B57" s="245"/>
      <c r="C57" s="76" t="s">
        <v>85</v>
      </c>
      <c r="D57" s="44" t="s">
        <v>87</v>
      </c>
      <c r="E57" s="109">
        <v>4.7199999999999999E-2</v>
      </c>
      <c r="F57" s="14">
        <f>F55*E57</f>
        <v>3.3483679999999998</v>
      </c>
      <c r="G57" s="14"/>
      <c r="H57" s="14"/>
      <c r="I57" s="14"/>
      <c r="J57" s="14"/>
      <c r="K57" s="14">
        <v>0</v>
      </c>
      <c r="L57" s="14">
        <f>F57*K57</f>
        <v>0</v>
      </c>
      <c r="M57" s="14">
        <f>H57+J57+L57</f>
        <v>0</v>
      </c>
    </row>
    <row r="58" spans="1:13" ht="15">
      <c r="A58" s="273"/>
      <c r="B58" s="245"/>
      <c r="C58" s="76" t="s">
        <v>38</v>
      </c>
      <c r="D58" s="44" t="s">
        <v>34</v>
      </c>
      <c r="E58" s="109">
        <v>2.1000000000000001E-2</v>
      </c>
      <c r="F58" s="14">
        <f>F55*E58</f>
        <v>1.4897400000000001</v>
      </c>
      <c r="G58" s="14"/>
      <c r="H58" s="14"/>
      <c r="I58" s="14"/>
      <c r="J58" s="14"/>
      <c r="K58" s="14">
        <v>0</v>
      </c>
      <c r="L58" s="14">
        <f>F58*K58</f>
        <v>0</v>
      </c>
      <c r="M58" s="14">
        <f>H58+J58+L58</f>
        <v>0</v>
      </c>
    </row>
    <row r="59" spans="1:13" ht="15">
      <c r="A59" s="273"/>
      <c r="B59" s="245"/>
      <c r="C59" s="76" t="s">
        <v>40</v>
      </c>
      <c r="D59" s="44"/>
      <c r="E59" s="109"/>
      <c r="F59" s="14"/>
      <c r="G59" s="14"/>
      <c r="H59" s="14"/>
      <c r="I59" s="14"/>
      <c r="J59" s="14"/>
      <c r="K59" s="14"/>
      <c r="L59" s="14"/>
      <c r="M59" s="14"/>
    </row>
    <row r="60" spans="1:13" ht="15">
      <c r="A60" s="273"/>
      <c r="B60" s="245"/>
      <c r="C60" s="76" t="s">
        <v>47</v>
      </c>
      <c r="D60" s="44" t="s">
        <v>41</v>
      </c>
      <c r="E60" s="109">
        <v>1.8700000000000001E-2</v>
      </c>
      <c r="F60" s="14">
        <f>F55*E60</f>
        <v>1.326578</v>
      </c>
      <c r="G60" s="14">
        <v>0</v>
      </c>
      <c r="H60" s="14">
        <f>F60*G60</f>
        <v>0</v>
      </c>
      <c r="I60" s="14"/>
      <c r="J60" s="14"/>
      <c r="K60" s="14"/>
      <c r="L60" s="14"/>
      <c r="M60" s="14">
        <f>H60+J60+L60</f>
        <v>0</v>
      </c>
    </row>
    <row r="61" spans="1:13" ht="15">
      <c r="A61" s="273"/>
      <c r="B61" s="245"/>
      <c r="C61" s="76" t="s">
        <v>86</v>
      </c>
      <c r="D61" s="44" t="s">
        <v>46</v>
      </c>
      <c r="E61" s="109">
        <v>5.28E-2</v>
      </c>
      <c r="F61" s="14">
        <f>F55*E61</f>
        <v>3.7456320000000001</v>
      </c>
      <c r="G61" s="14">
        <v>0</v>
      </c>
      <c r="H61" s="14">
        <f>F61*G61</f>
        <v>0</v>
      </c>
      <c r="I61" s="14"/>
      <c r="J61" s="14"/>
      <c r="K61" s="14"/>
      <c r="L61" s="14"/>
      <c r="M61" s="14">
        <f>H61+J61+L61</f>
        <v>0</v>
      </c>
    </row>
    <row r="62" spans="1:13" ht="15">
      <c r="A62" s="274"/>
      <c r="B62" s="246"/>
      <c r="C62" s="80" t="s">
        <v>39</v>
      </c>
      <c r="D62" s="45" t="s">
        <v>34</v>
      </c>
      <c r="E62" s="110">
        <v>3.0000000000000001E-3</v>
      </c>
      <c r="F62" s="15">
        <f>F55*E62</f>
        <v>0.21282000000000001</v>
      </c>
      <c r="G62" s="15">
        <v>0</v>
      </c>
      <c r="H62" s="15">
        <f>F62*G62</f>
        <v>0</v>
      </c>
      <c r="I62" s="15"/>
      <c r="J62" s="15"/>
      <c r="K62" s="15"/>
      <c r="L62" s="15"/>
      <c r="M62" s="15">
        <f>H62+J62+L62</f>
        <v>0</v>
      </c>
    </row>
    <row r="63" spans="1:13" ht="30">
      <c r="A63" s="272">
        <v>13</v>
      </c>
      <c r="B63" s="333" t="s">
        <v>88</v>
      </c>
      <c r="C63" s="177" t="s">
        <v>91</v>
      </c>
      <c r="D63" s="134" t="s">
        <v>46</v>
      </c>
      <c r="E63" s="16"/>
      <c r="F63" s="12">
        <v>6.35</v>
      </c>
      <c r="G63" s="13"/>
      <c r="H63" s="13"/>
      <c r="I63" s="13"/>
      <c r="J63" s="13"/>
      <c r="K63" s="13"/>
      <c r="L63" s="13"/>
      <c r="M63" s="13"/>
    </row>
    <row r="64" spans="1:13" ht="15">
      <c r="A64" s="273"/>
      <c r="B64" s="279"/>
      <c r="C64" s="178" t="s">
        <v>36</v>
      </c>
      <c r="D64" s="83" t="s">
        <v>37</v>
      </c>
      <c r="E64" s="17">
        <v>0.85099999999999998</v>
      </c>
      <c r="F64" s="14">
        <f>F63*E64</f>
        <v>5.4038499999999994</v>
      </c>
      <c r="G64" s="14"/>
      <c r="H64" s="14"/>
      <c r="I64" s="14">
        <v>0</v>
      </c>
      <c r="J64" s="14">
        <f>F64*I64</f>
        <v>0</v>
      </c>
      <c r="K64" s="14"/>
      <c r="L64" s="14"/>
      <c r="M64" s="14">
        <f>H64+J64+L64</f>
        <v>0</v>
      </c>
    </row>
    <row r="65" spans="1:13" ht="15">
      <c r="A65" s="273"/>
      <c r="B65" s="279"/>
      <c r="C65" s="178" t="s">
        <v>38</v>
      </c>
      <c r="D65" s="44" t="s">
        <v>34</v>
      </c>
      <c r="E65" s="17">
        <v>4.8300000000000003E-2</v>
      </c>
      <c r="F65" s="14">
        <f>F63*E65</f>
        <v>0.30670500000000001</v>
      </c>
      <c r="G65" s="14"/>
      <c r="H65" s="14"/>
      <c r="I65" s="14"/>
      <c r="J65" s="14"/>
      <c r="K65" s="14">
        <v>0</v>
      </c>
      <c r="L65" s="14">
        <f>F65*K65</f>
        <v>0</v>
      </c>
      <c r="M65" s="14">
        <f>H65+J65+L65</f>
        <v>0</v>
      </c>
    </row>
    <row r="66" spans="1:13" ht="15">
      <c r="A66" s="273"/>
      <c r="B66" s="279"/>
      <c r="C66" s="178" t="s">
        <v>40</v>
      </c>
      <c r="D66" s="83"/>
      <c r="E66" s="17"/>
      <c r="F66" s="14"/>
      <c r="G66" s="14"/>
      <c r="H66" s="14"/>
      <c r="I66" s="14"/>
      <c r="J66" s="14"/>
      <c r="K66" s="14"/>
      <c r="L66" s="14"/>
      <c r="M66" s="14"/>
    </row>
    <row r="67" spans="1:13" ht="15">
      <c r="A67" s="273"/>
      <c r="B67" s="279"/>
      <c r="C67" s="178" t="s">
        <v>89</v>
      </c>
      <c r="D67" s="83" t="s">
        <v>62</v>
      </c>
      <c r="E67" s="17">
        <v>0.23300000000000001</v>
      </c>
      <c r="F67" s="14">
        <f>F63*E67</f>
        <v>1.4795499999999999</v>
      </c>
      <c r="G67" s="14">
        <v>0</v>
      </c>
      <c r="H67" s="14">
        <f>G67*F67</f>
        <v>0</v>
      </c>
      <c r="I67" s="14"/>
      <c r="J67" s="14"/>
      <c r="K67" s="14"/>
      <c r="L67" s="14"/>
      <c r="M67" s="14">
        <f>H67+J67+L67</f>
        <v>0</v>
      </c>
    </row>
    <row r="68" spans="1:13" ht="15">
      <c r="A68" s="273"/>
      <c r="B68" s="279"/>
      <c r="C68" s="178" t="s">
        <v>90</v>
      </c>
      <c r="D68" s="83" t="s">
        <v>41</v>
      </c>
      <c r="E68" s="17">
        <v>4.1200000000000001E-2</v>
      </c>
      <c r="F68" s="14">
        <f>F63*E68</f>
        <v>0.26161999999999996</v>
      </c>
      <c r="G68" s="14">
        <v>0</v>
      </c>
      <c r="H68" s="14">
        <f>F68*G68</f>
        <v>0</v>
      </c>
      <c r="I68" s="14"/>
      <c r="J68" s="14"/>
      <c r="K68" s="14"/>
      <c r="L68" s="14"/>
      <c r="M68" s="14">
        <f>H68+J68+L68</f>
        <v>0</v>
      </c>
    </row>
    <row r="69" spans="1:13" ht="30">
      <c r="A69" s="259">
        <v>14</v>
      </c>
      <c r="B69" s="262" t="s">
        <v>120</v>
      </c>
      <c r="C69" s="196" t="s">
        <v>134</v>
      </c>
      <c r="D69" s="197" t="s">
        <v>61</v>
      </c>
      <c r="E69" s="198"/>
      <c r="F69" s="230">
        <v>870.5</v>
      </c>
      <c r="G69" s="199"/>
      <c r="H69" s="199"/>
      <c r="I69" s="199"/>
      <c r="J69" s="195"/>
      <c r="K69" s="195"/>
      <c r="L69" s="195"/>
      <c r="M69" s="195"/>
    </row>
    <row r="70" spans="1:13" ht="15">
      <c r="A70" s="260"/>
      <c r="B70" s="263"/>
      <c r="C70" s="200" t="s">
        <v>36</v>
      </c>
      <c r="D70" s="252" t="s">
        <v>37</v>
      </c>
      <c r="E70" s="201">
        <v>6.8400000000000002E-2</v>
      </c>
      <c r="F70" s="202">
        <f>F69*E70</f>
        <v>59.542200000000001</v>
      </c>
      <c r="G70" s="202"/>
      <c r="H70" s="202"/>
      <c r="I70" s="202">
        <v>0</v>
      </c>
      <c r="J70" s="60">
        <f>F70*I70</f>
        <v>0</v>
      </c>
      <c r="K70" s="60"/>
      <c r="L70" s="60"/>
      <c r="M70" s="60">
        <f>H70+J70+L70</f>
        <v>0</v>
      </c>
    </row>
    <row r="71" spans="1:13" ht="15">
      <c r="A71" s="260"/>
      <c r="B71" s="263"/>
      <c r="C71" s="200" t="s">
        <v>38</v>
      </c>
      <c r="D71" s="203" t="s">
        <v>34</v>
      </c>
      <c r="E71" s="204">
        <v>2.5999999999999999E-3</v>
      </c>
      <c r="F71" s="202">
        <f>F69*E71</f>
        <v>2.2633000000000001</v>
      </c>
      <c r="G71" s="202"/>
      <c r="H71" s="202"/>
      <c r="I71" s="202"/>
      <c r="J71" s="60"/>
      <c r="K71" s="60">
        <v>0</v>
      </c>
      <c r="L71" s="60">
        <f>F71*K71</f>
        <v>0</v>
      </c>
      <c r="M71" s="60">
        <f>H71+J71+L71</f>
        <v>0</v>
      </c>
    </row>
    <row r="72" spans="1:13" ht="15">
      <c r="A72" s="260"/>
      <c r="B72" s="263"/>
      <c r="C72" s="205" t="s">
        <v>40</v>
      </c>
      <c r="D72" s="252"/>
      <c r="E72" s="206"/>
      <c r="F72" s="202"/>
      <c r="G72" s="202"/>
      <c r="H72" s="202"/>
      <c r="I72" s="202"/>
      <c r="J72" s="60"/>
      <c r="K72" s="60"/>
      <c r="L72" s="60"/>
      <c r="M72" s="60"/>
    </row>
    <row r="73" spans="1:13" ht="15">
      <c r="A73" s="260"/>
      <c r="B73" s="263"/>
      <c r="C73" s="200" t="s">
        <v>121</v>
      </c>
      <c r="D73" s="252" t="s">
        <v>62</v>
      </c>
      <c r="E73" s="206">
        <v>0.63</v>
      </c>
      <c r="F73" s="202">
        <f>F69*E73</f>
        <v>548.41499999999996</v>
      </c>
      <c r="G73" s="202">
        <v>0</v>
      </c>
      <c r="H73" s="202">
        <f>F73*G73</f>
        <v>0</v>
      </c>
      <c r="I73" s="202"/>
      <c r="J73" s="60"/>
      <c r="K73" s="60"/>
      <c r="L73" s="60"/>
      <c r="M73" s="60">
        <f>H73+J73+L73</f>
        <v>0</v>
      </c>
    </row>
    <row r="74" spans="1:13" ht="15">
      <c r="A74" s="261"/>
      <c r="B74" s="264"/>
      <c r="C74" s="207" t="s">
        <v>39</v>
      </c>
      <c r="D74" s="208" t="s">
        <v>34</v>
      </c>
      <c r="E74" s="209">
        <v>7.0000000000000001E-3</v>
      </c>
      <c r="F74" s="68">
        <f>F69*E74</f>
        <v>6.0934999999999997</v>
      </c>
      <c r="G74" s="68">
        <v>0</v>
      </c>
      <c r="H74" s="68">
        <f>F74*G74</f>
        <v>0</v>
      </c>
      <c r="I74" s="68"/>
      <c r="J74" s="61"/>
      <c r="K74" s="61"/>
      <c r="L74" s="61"/>
      <c r="M74" s="61">
        <f>H74+J74+L74</f>
        <v>0</v>
      </c>
    </row>
    <row r="75" spans="1:13" ht="45">
      <c r="A75" s="259">
        <v>15</v>
      </c>
      <c r="B75" s="247" t="s">
        <v>56</v>
      </c>
      <c r="C75" s="120" t="s">
        <v>93</v>
      </c>
      <c r="D75" s="43" t="s">
        <v>61</v>
      </c>
      <c r="E75" s="112"/>
      <c r="F75" s="59">
        <v>649.70000000000005</v>
      </c>
      <c r="G75" s="113"/>
      <c r="H75" s="113"/>
      <c r="I75" s="113"/>
      <c r="J75" s="113"/>
      <c r="K75" s="113"/>
      <c r="L75" s="113"/>
      <c r="M75" s="113"/>
    </row>
    <row r="76" spans="1:13" ht="15">
      <c r="A76" s="260"/>
      <c r="B76" s="245"/>
      <c r="C76" s="121" t="s">
        <v>36</v>
      </c>
      <c r="D76" s="81" t="s">
        <v>37</v>
      </c>
      <c r="E76" s="115">
        <v>0.41</v>
      </c>
      <c r="F76" s="116">
        <f>F75*E76</f>
        <v>266.37700000000001</v>
      </c>
      <c r="G76" s="116"/>
      <c r="H76" s="116"/>
      <c r="I76" s="116">
        <v>0</v>
      </c>
      <c r="J76" s="116">
        <f>F76*I76</f>
        <v>0</v>
      </c>
      <c r="K76" s="116"/>
      <c r="L76" s="116"/>
      <c r="M76" s="116">
        <f>H76+J76+L76</f>
        <v>0</v>
      </c>
    </row>
    <row r="77" spans="1:13" ht="15">
      <c r="A77" s="260"/>
      <c r="B77" s="245"/>
      <c r="C77" s="67" t="s">
        <v>38</v>
      </c>
      <c r="D77" s="44" t="s">
        <v>34</v>
      </c>
      <c r="E77" s="117">
        <v>8.9999999999999993E-3</v>
      </c>
      <c r="F77" s="116">
        <f>F75*E77</f>
        <v>5.8472999999999997</v>
      </c>
      <c r="G77" s="116"/>
      <c r="H77" s="116"/>
      <c r="I77" s="116"/>
      <c r="J77" s="116"/>
      <c r="K77" s="116">
        <v>0</v>
      </c>
      <c r="L77" s="116">
        <f>F77*K77</f>
        <v>0</v>
      </c>
      <c r="M77" s="116">
        <f>H77+J77+L77</f>
        <v>0</v>
      </c>
    </row>
    <row r="78" spans="1:13" ht="15">
      <c r="A78" s="260"/>
      <c r="B78" s="245"/>
      <c r="C78" s="67" t="s">
        <v>40</v>
      </c>
      <c r="D78" s="111"/>
      <c r="E78" s="117"/>
      <c r="F78" s="116"/>
      <c r="G78" s="116"/>
      <c r="H78" s="116"/>
      <c r="I78" s="116"/>
      <c r="J78" s="116"/>
      <c r="K78" s="116"/>
      <c r="L78" s="116"/>
      <c r="M78" s="116"/>
    </row>
    <row r="79" spans="1:13" ht="30">
      <c r="A79" s="260"/>
      <c r="B79" s="245"/>
      <c r="C79" s="67" t="s">
        <v>50</v>
      </c>
      <c r="D79" s="114" t="s">
        <v>62</v>
      </c>
      <c r="E79" s="117">
        <v>0.63</v>
      </c>
      <c r="F79" s="116">
        <f>F75*E79</f>
        <v>409.31100000000004</v>
      </c>
      <c r="G79" s="116">
        <v>0</v>
      </c>
      <c r="H79" s="116">
        <f>F79*G79</f>
        <v>0</v>
      </c>
      <c r="I79" s="116"/>
      <c r="J79" s="116"/>
      <c r="K79" s="116"/>
      <c r="L79" s="116"/>
      <c r="M79" s="116">
        <f>H79+J79+L79</f>
        <v>0</v>
      </c>
    </row>
    <row r="80" spans="1:13" ht="15">
      <c r="A80" s="260"/>
      <c r="B80" s="245"/>
      <c r="C80" s="67" t="s">
        <v>92</v>
      </c>
      <c r="D80" s="114" t="s">
        <v>62</v>
      </c>
      <c r="E80" s="117">
        <v>0.51</v>
      </c>
      <c r="F80" s="116">
        <f>F75*E80</f>
        <v>331.34700000000004</v>
      </c>
      <c r="G80" s="116">
        <v>0</v>
      </c>
      <c r="H80" s="116">
        <f>F80*G80</f>
        <v>0</v>
      </c>
      <c r="I80" s="116"/>
      <c r="J80" s="116"/>
      <c r="K80" s="116"/>
      <c r="L80" s="116"/>
      <c r="M80" s="116">
        <f>H80+J80+L80</f>
        <v>0</v>
      </c>
    </row>
    <row r="81" spans="1:13" ht="15">
      <c r="A81" s="261"/>
      <c r="B81" s="246"/>
      <c r="C81" s="122" t="s">
        <v>39</v>
      </c>
      <c r="D81" s="138" t="s">
        <v>34</v>
      </c>
      <c r="E81" s="118">
        <v>7.0000000000000001E-3</v>
      </c>
      <c r="F81" s="119">
        <f>F75*E81</f>
        <v>4.5479000000000003</v>
      </c>
      <c r="G81" s="119">
        <v>0</v>
      </c>
      <c r="H81" s="119">
        <f>F81*G81</f>
        <v>0</v>
      </c>
      <c r="I81" s="119"/>
      <c r="J81" s="119"/>
      <c r="K81" s="119"/>
      <c r="L81" s="119"/>
      <c r="M81" s="119">
        <f>H81+J81+L81</f>
        <v>0</v>
      </c>
    </row>
    <row r="82" spans="1:13" ht="30">
      <c r="A82" s="313">
        <v>16</v>
      </c>
      <c r="B82" s="191" t="s">
        <v>94</v>
      </c>
      <c r="C82" s="77" t="s">
        <v>97</v>
      </c>
      <c r="D82" s="123" t="s">
        <v>46</v>
      </c>
      <c r="E82" s="234"/>
      <c r="F82" s="133">
        <v>220.8</v>
      </c>
      <c r="G82" s="127"/>
      <c r="H82" s="128"/>
      <c r="I82" s="128"/>
      <c r="J82" s="128"/>
      <c r="K82" s="127"/>
      <c r="L82" s="370"/>
      <c r="M82" s="371"/>
    </row>
    <row r="83" spans="1:13" ht="15">
      <c r="A83" s="314"/>
      <c r="B83" s="192"/>
      <c r="C83" s="78" t="s">
        <v>72</v>
      </c>
      <c r="D83" s="124" t="s">
        <v>37</v>
      </c>
      <c r="E83" s="235">
        <v>0.85599999999999998</v>
      </c>
      <c r="F83" s="126">
        <f>E83*F82</f>
        <v>189.00480000000002</v>
      </c>
      <c r="G83" s="129"/>
      <c r="H83" s="125"/>
      <c r="I83" s="125">
        <v>0</v>
      </c>
      <c r="J83" s="14">
        <f>F83*I83</f>
        <v>0</v>
      </c>
      <c r="K83" s="129"/>
      <c r="L83" s="125"/>
      <c r="M83" s="14">
        <f>H83+J83+L83</f>
        <v>0</v>
      </c>
    </row>
    <row r="84" spans="1:13" ht="15">
      <c r="A84" s="314"/>
      <c r="B84" s="85"/>
      <c r="C84" s="78" t="s">
        <v>53</v>
      </c>
      <c r="D84" s="124" t="s">
        <v>34</v>
      </c>
      <c r="E84" s="235">
        <v>1.2E-2</v>
      </c>
      <c r="F84" s="126">
        <f>E84*F82</f>
        <v>2.6496000000000004</v>
      </c>
      <c r="G84" s="129"/>
      <c r="H84" s="125"/>
      <c r="I84" s="125"/>
      <c r="J84" s="125"/>
      <c r="K84" s="129">
        <v>0</v>
      </c>
      <c r="L84" s="125">
        <f>K84*F84</f>
        <v>0</v>
      </c>
      <c r="M84" s="14">
        <f t="shared" ref="M84:M87" si="2">H84+J84+L84</f>
        <v>0</v>
      </c>
    </row>
    <row r="85" spans="1:13" ht="15">
      <c r="A85" s="314"/>
      <c r="B85" s="85" t="s">
        <v>118</v>
      </c>
      <c r="C85" s="78" t="s">
        <v>95</v>
      </c>
      <c r="D85" s="87" t="s">
        <v>62</v>
      </c>
      <c r="E85" s="235">
        <v>0.63</v>
      </c>
      <c r="F85" s="126">
        <f>E85*F82</f>
        <v>139.10400000000001</v>
      </c>
      <c r="G85" s="125">
        <v>0</v>
      </c>
      <c r="H85" s="14">
        <f>F85*G85</f>
        <v>0</v>
      </c>
      <c r="I85" s="125"/>
      <c r="J85" s="125"/>
      <c r="K85" s="129"/>
      <c r="L85" s="372"/>
      <c r="M85" s="14">
        <f t="shared" si="2"/>
        <v>0</v>
      </c>
    </row>
    <row r="86" spans="1:13" ht="15">
      <c r="A86" s="314"/>
      <c r="B86" s="85" t="s">
        <v>119</v>
      </c>
      <c r="C86" s="78" t="s">
        <v>92</v>
      </c>
      <c r="D86" s="87" t="s">
        <v>62</v>
      </c>
      <c r="E86" s="235">
        <v>0.92</v>
      </c>
      <c r="F86" s="126">
        <f>E86*F82</f>
        <v>203.13600000000002</v>
      </c>
      <c r="G86" s="125">
        <v>0</v>
      </c>
      <c r="H86" s="14">
        <f t="shared" ref="H86:H87" si="3">F86*G86</f>
        <v>0</v>
      </c>
      <c r="I86" s="125"/>
      <c r="J86" s="125"/>
      <c r="K86" s="129"/>
      <c r="L86" s="372"/>
      <c r="M86" s="14">
        <f t="shared" si="2"/>
        <v>0</v>
      </c>
    </row>
    <row r="87" spans="1:13" ht="15">
      <c r="A87" s="315"/>
      <c r="B87" s="193"/>
      <c r="C87" s="79" t="s">
        <v>96</v>
      </c>
      <c r="D87" s="139" t="s">
        <v>34</v>
      </c>
      <c r="E87" s="236">
        <v>1.7999999999999999E-2</v>
      </c>
      <c r="F87" s="130">
        <f>E87*F82</f>
        <v>3.9743999999999997</v>
      </c>
      <c r="G87" s="132">
        <v>0</v>
      </c>
      <c r="H87" s="15">
        <f t="shared" si="3"/>
        <v>0</v>
      </c>
      <c r="I87" s="132"/>
      <c r="J87" s="132"/>
      <c r="K87" s="131"/>
      <c r="L87" s="132"/>
      <c r="M87" s="15">
        <f t="shared" si="2"/>
        <v>0</v>
      </c>
    </row>
    <row r="88" spans="1:13" ht="30">
      <c r="A88" s="272">
        <v>17</v>
      </c>
      <c r="B88" s="275" t="s">
        <v>35</v>
      </c>
      <c r="C88" s="69" t="s">
        <v>98</v>
      </c>
      <c r="D88" s="43" t="s">
        <v>46</v>
      </c>
      <c r="E88" s="62"/>
      <c r="F88" s="5">
        <v>14.67</v>
      </c>
      <c r="G88" s="6"/>
      <c r="H88" s="6"/>
      <c r="I88" s="6"/>
      <c r="J88" s="6"/>
      <c r="K88" s="6"/>
      <c r="L88" s="6"/>
      <c r="M88" s="6"/>
    </row>
    <row r="89" spans="1:13" ht="15">
      <c r="A89" s="273"/>
      <c r="B89" s="276"/>
      <c r="C89" s="70" t="s">
        <v>36</v>
      </c>
      <c r="D89" s="251" t="s">
        <v>46</v>
      </c>
      <c r="E89" s="63">
        <v>1</v>
      </c>
      <c r="F89" s="9">
        <f>F88*E89</f>
        <v>14.67</v>
      </c>
      <c r="G89" s="9"/>
      <c r="H89" s="9"/>
      <c r="I89" s="9">
        <v>0</v>
      </c>
      <c r="J89" s="9">
        <f>F89*I89</f>
        <v>0</v>
      </c>
      <c r="K89" s="9"/>
      <c r="L89" s="9"/>
      <c r="M89" s="9">
        <f>H89+J89+L89</f>
        <v>0</v>
      </c>
    </row>
    <row r="90" spans="1:13" ht="15">
      <c r="A90" s="274"/>
      <c r="B90" s="277"/>
      <c r="C90" s="71" t="s">
        <v>139</v>
      </c>
      <c r="D90" s="250" t="s">
        <v>46</v>
      </c>
      <c r="E90" s="64">
        <v>1</v>
      </c>
      <c r="F90" s="7">
        <f>F88*E90</f>
        <v>14.67</v>
      </c>
      <c r="G90" s="7">
        <v>0</v>
      </c>
      <c r="H90" s="7">
        <f>F90*G90</f>
        <v>0</v>
      </c>
      <c r="I90" s="7"/>
      <c r="J90" s="7"/>
      <c r="K90" s="7"/>
      <c r="L90" s="7"/>
      <c r="M90" s="7">
        <f>H90+J90+L90</f>
        <v>0</v>
      </c>
    </row>
    <row r="91" spans="1:13" ht="60">
      <c r="A91" s="272">
        <v>18</v>
      </c>
      <c r="B91" s="278" t="s">
        <v>99</v>
      </c>
      <c r="C91" s="75" t="s">
        <v>140</v>
      </c>
      <c r="D91" s="134" t="s">
        <v>46</v>
      </c>
      <c r="E91" s="16"/>
      <c r="F91" s="12">
        <v>173.25</v>
      </c>
      <c r="G91" s="13"/>
      <c r="H91" s="13"/>
      <c r="I91" s="13"/>
      <c r="J91" s="13"/>
      <c r="K91" s="13"/>
      <c r="L91" s="13"/>
      <c r="M91" s="13"/>
    </row>
    <row r="92" spans="1:13" ht="15">
      <c r="A92" s="273"/>
      <c r="B92" s="279"/>
      <c r="C92" s="76" t="s">
        <v>36</v>
      </c>
      <c r="D92" s="83" t="s">
        <v>37</v>
      </c>
      <c r="E92" s="17">
        <v>0.99399999999999999</v>
      </c>
      <c r="F92" s="14">
        <f>F91*E92</f>
        <v>172.2105</v>
      </c>
      <c r="G92" s="14"/>
      <c r="H92" s="14"/>
      <c r="I92" s="14">
        <v>0</v>
      </c>
      <c r="J92" s="14">
        <f>F92*I92</f>
        <v>0</v>
      </c>
      <c r="K92" s="14"/>
      <c r="L92" s="14"/>
      <c r="M92" s="14">
        <f>H92+J92+L92</f>
        <v>0</v>
      </c>
    </row>
    <row r="93" spans="1:13" ht="15">
      <c r="A93" s="273"/>
      <c r="B93" s="279"/>
      <c r="C93" s="76" t="s">
        <v>38</v>
      </c>
      <c r="D93" s="44" t="s">
        <v>34</v>
      </c>
      <c r="E93" s="17">
        <v>2.5100000000000001E-2</v>
      </c>
      <c r="F93" s="14">
        <f>F91*E93</f>
        <v>4.3485750000000003</v>
      </c>
      <c r="G93" s="14"/>
      <c r="H93" s="14"/>
      <c r="I93" s="14"/>
      <c r="J93" s="14"/>
      <c r="K93" s="14">
        <v>0</v>
      </c>
      <c r="L93" s="14">
        <f>F93*K93</f>
        <v>0</v>
      </c>
      <c r="M93" s="14">
        <f>H93+J93+L93</f>
        <v>0</v>
      </c>
    </row>
    <row r="94" spans="1:13" ht="15">
      <c r="A94" s="273"/>
      <c r="B94" s="279"/>
      <c r="C94" s="76" t="s">
        <v>40</v>
      </c>
      <c r="D94" s="83"/>
      <c r="E94" s="17"/>
      <c r="F94" s="14"/>
      <c r="G94" s="14"/>
      <c r="H94" s="14"/>
      <c r="I94" s="14"/>
      <c r="J94" s="14"/>
      <c r="K94" s="14"/>
      <c r="L94" s="14"/>
      <c r="M94" s="14"/>
    </row>
    <row r="95" spans="1:13" ht="30">
      <c r="A95" s="273"/>
      <c r="B95" s="279"/>
      <c r="C95" s="76" t="s">
        <v>112</v>
      </c>
      <c r="D95" s="83" t="s">
        <v>46</v>
      </c>
      <c r="E95" s="17">
        <v>1.02</v>
      </c>
      <c r="F95" s="14">
        <f>F91*E95</f>
        <v>176.715</v>
      </c>
      <c r="G95" s="14">
        <v>0</v>
      </c>
      <c r="H95" s="14">
        <f>F95*G95</f>
        <v>0</v>
      </c>
      <c r="I95" s="14"/>
      <c r="J95" s="14"/>
      <c r="K95" s="14"/>
      <c r="L95" s="14"/>
      <c r="M95" s="14">
        <f>H95+J95+L95</f>
        <v>0</v>
      </c>
    </row>
    <row r="96" spans="1:13" ht="15">
      <c r="A96" s="273"/>
      <c r="B96" s="279"/>
      <c r="C96" s="76" t="s">
        <v>57</v>
      </c>
      <c r="D96" s="83" t="s">
        <v>48</v>
      </c>
      <c r="E96" s="17">
        <v>1.07</v>
      </c>
      <c r="F96" s="161">
        <f>F91*E96</f>
        <v>185.3775</v>
      </c>
      <c r="G96" s="14">
        <v>0</v>
      </c>
      <c r="H96" s="14">
        <f>F96*G96</f>
        <v>0</v>
      </c>
      <c r="I96" s="14"/>
      <c r="J96" s="14"/>
      <c r="K96" s="14"/>
      <c r="L96" s="14"/>
      <c r="M96" s="14">
        <f>H96+J96+L96</f>
        <v>0</v>
      </c>
    </row>
    <row r="97" spans="1:13" ht="15">
      <c r="A97" s="274"/>
      <c r="B97" s="280"/>
      <c r="C97" s="80" t="s">
        <v>39</v>
      </c>
      <c r="D97" s="45" t="s">
        <v>34</v>
      </c>
      <c r="E97" s="18">
        <v>0.182</v>
      </c>
      <c r="F97" s="15">
        <f>F91*E97</f>
        <v>31.531499999999998</v>
      </c>
      <c r="G97" s="15">
        <v>0</v>
      </c>
      <c r="H97" s="15">
        <f>F97*G97</f>
        <v>0</v>
      </c>
      <c r="I97" s="15"/>
      <c r="J97" s="15"/>
      <c r="K97" s="15"/>
      <c r="L97" s="15"/>
      <c r="M97" s="15">
        <f>H97+J97+L97</f>
        <v>0</v>
      </c>
    </row>
    <row r="98" spans="1:13" ht="45">
      <c r="A98" s="281">
        <v>19</v>
      </c>
      <c r="B98" s="323" t="s">
        <v>141</v>
      </c>
      <c r="C98" s="179" t="s">
        <v>100</v>
      </c>
      <c r="D98" s="21" t="s">
        <v>55</v>
      </c>
      <c r="E98" s="47"/>
      <c r="F98" s="146">
        <v>1.6</v>
      </c>
      <c r="G98" s="140"/>
      <c r="H98" s="140"/>
      <c r="I98" s="140"/>
      <c r="J98" s="140"/>
      <c r="K98" s="140"/>
      <c r="L98" s="141"/>
      <c r="M98" s="141"/>
    </row>
    <row r="99" spans="1:13" ht="15">
      <c r="A99" s="282"/>
      <c r="B99" s="324"/>
      <c r="C99" s="180" t="s">
        <v>36</v>
      </c>
      <c r="D99" s="82" t="s">
        <v>55</v>
      </c>
      <c r="E99" s="48">
        <v>1</v>
      </c>
      <c r="F99" s="142">
        <f>F98*E99</f>
        <v>1.6</v>
      </c>
      <c r="G99" s="143"/>
      <c r="H99" s="143"/>
      <c r="I99" s="143">
        <v>0</v>
      </c>
      <c r="J99" s="143">
        <f>F99*I99</f>
        <v>0</v>
      </c>
      <c r="K99" s="143"/>
      <c r="L99" s="142"/>
      <c r="M99" s="142">
        <f>H99+J99+L99</f>
        <v>0</v>
      </c>
    </row>
    <row r="100" spans="1:13" ht="15">
      <c r="A100" s="282"/>
      <c r="B100" s="324"/>
      <c r="C100" s="181" t="s">
        <v>53</v>
      </c>
      <c r="D100" s="11" t="s">
        <v>34</v>
      </c>
      <c r="E100" s="237">
        <f>0.035+0.0447/2</f>
        <v>5.7349999999999998E-2</v>
      </c>
      <c r="F100" s="142">
        <f>F98*E100</f>
        <v>9.1760000000000008E-2</v>
      </c>
      <c r="G100" s="143"/>
      <c r="H100" s="143"/>
      <c r="I100" s="143"/>
      <c r="J100" s="143"/>
      <c r="K100" s="143">
        <v>0</v>
      </c>
      <c r="L100" s="142">
        <f>F100*K100</f>
        <v>0</v>
      </c>
      <c r="M100" s="142">
        <f>H100+J100+L100</f>
        <v>0</v>
      </c>
    </row>
    <row r="101" spans="1:13" s="373" customFormat="1" ht="15">
      <c r="A101" s="282"/>
      <c r="B101" s="324"/>
      <c r="C101" s="180" t="s">
        <v>40</v>
      </c>
      <c r="D101" s="82"/>
      <c r="E101" s="48"/>
      <c r="F101" s="142"/>
      <c r="G101" s="143"/>
      <c r="H101" s="143"/>
      <c r="I101" s="143"/>
      <c r="J101" s="143"/>
      <c r="K101" s="143"/>
      <c r="L101" s="142"/>
      <c r="M101" s="142"/>
    </row>
    <row r="102" spans="1:13" s="373" customFormat="1" ht="30">
      <c r="A102" s="283"/>
      <c r="B102" s="325"/>
      <c r="C102" s="182" t="s">
        <v>101</v>
      </c>
      <c r="D102" s="256" t="s">
        <v>55</v>
      </c>
      <c r="E102" s="49">
        <v>1.03</v>
      </c>
      <c r="F102" s="144">
        <f>F98*E102</f>
        <v>1.6480000000000001</v>
      </c>
      <c r="G102" s="145">
        <v>0</v>
      </c>
      <c r="H102" s="145">
        <f>F102*G102</f>
        <v>0</v>
      </c>
      <c r="I102" s="145"/>
      <c r="J102" s="145"/>
      <c r="K102" s="145"/>
      <c r="L102" s="144"/>
      <c r="M102" s="144">
        <f>H102+J102+L102</f>
        <v>0</v>
      </c>
    </row>
    <row r="103" spans="1:13" ht="30">
      <c r="A103" s="374">
        <v>20</v>
      </c>
      <c r="B103" s="269" t="s">
        <v>103</v>
      </c>
      <c r="C103" s="179" t="s">
        <v>104</v>
      </c>
      <c r="D103" s="158" t="s">
        <v>48</v>
      </c>
      <c r="E103" s="147"/>
      <c r="F103" s="159">
        <v>196.22</v>
      </c>
      <c r="G103" s="375"/>
      <c r="H103" s="375"/>
      <c r="I103" s="375"/>
      <c r="J103" s="375"/>
      <c r="K103" s="375"/>
      <c r="L103" s="375"/>
      <c r="M103" s="375"/>
    </row>
    <row r="104" spans="1:13" ht="15">
      <c r="A104" s="376"/>
      <c r="B104" s="270"/>
      <c r="C104" s="151" t="s">
        <v>135</v>
      </c>
      <c r="D104" s="4" t="s">
        <v>37</v>
      </c>
      <c r="E104" s="152">
        <v>0.15</v>
      </c>
      <c r="F104" s="153">
        <f>F103*E104</f>
        <v>29.433</v>
      </c>
      <c r="G104" s="154"/>
      <c r="H104" s="154"/>
      <c r="I104" s="153">
        <v>0</v>
      </c>
      <c r="J104" s="154">
        <f>F104*I104</f>
        <v>0</v>
      </c>
      <c r="K104" s="154"/>
      <c r="L104" s="154"/>
      <c r="M104" s="154">
        <f>H104+J104+L104</f>
        <v>0</v>
      </c>
    </row>
    <row r="105" spans="1:13" ht="15">
      <c r="A105" s="376"/>
      <c r="B105" s="270"/>
      <c r="C105" s="155" t="s">
        <v>136</v>
      </c>
      <c r="D105" s="20" t="s">
        <v>34</v>
      </c>
      <c r="E105" s="156">
        <v>0.04</v>
      </c>
      <c r="F105" s="153">
        <f>F103*E105</f>
        <v>7.8487999999999998</v>
      </c>
      <c r="G105" s="154"/>
      <c r="H105" s="154"/>
      <c r="I105" s="154"/>
      <c r="J105" s="154"/>
      <c r="K105" s="145">
        <v>0</v>
      </c>
      <c r="L105" s="154">
        <f>F105*K105</f>
        <v>0</v>
      </c>
      <c r="M105" s="154">
        <f>H105+J105+L105</f>
        <v>0</v>
      </c>
    </row>
    <row r="106" spans="1:13" ht="15">
      <c r="A106" s="376"/>
      <c r="B106" s="270"/>
      <c r="C106" s="151" t="s">
        <v>40</v>
      </c>
      <c r="D106" s="148"/>
      <c r="E106" s="150"/>
      <c r="F106" s="153"/>
      <c r="G106" s="154"/>
      <c r="H106" s="154"/>
      <c r="I106" s="154"/>
      <c r="J106" s="154"/>
      <c r="K106" s="154"/>
      <c r="L106" s="154"/>
      <c r="M106" s="154"/>
    </row>
    <row r="107" spans="1:13" ht="15">
      <c r="A107" s="376"/>
      <c r="B107" s="270"/>
      <c r="C107" s="151" t="s">
        <v>105</v>
      </c>
      <c r="D107" s="149" t="s">
        <v>102</v>
      </c>
      <c r="E107" s="150">
        <v>1.1000000000000001</v>
      </c>
      <c r="F107" s="153">
        <f>F103*E107</f>
        <v>215.84200000000001</v>
      </c>
      <c r="G107" s="184">
        <v>0</v>
      </c>
      <c r="H107" s="154">
        <f>F107*G107</f>
        <v>0</v>
      </c>
      <c r="I107" s="154"/>
      <c r="J107" s="154"/>
      <c r="K107" s="154"/>
      <c r="L107" s="154"/>
      <c r="M107" s="154">
        <f>H107+J107+L107</f>
        <v>0</v>
      </c>
    </row>
    <row r="108" spans="1:13" ht="15">
      <c r="A108" s="377"/>
      <c r="B108" s="271"/>
      <c r="C108" s="151" t="s">
        <v>137</v>
      </c>
      <c r="D108" s="157" t="s">
        <v>34</v>
      </c>
      <c r="E108" s="160">
        <v>1.44E-2</v>
      </c>
      <c r="F108" s="153">
        <f>F103*E108</f>
        <v>2.8255680000000001</v>
      </c>
      <c r="G108" s="145">
        <v>0</v>
      </c>
      <c r="H108" s="154">
        <f>F108*G108</f>
        <v>0</v>
      </c>
      <c r="I108" s="154"/>
      <c r="J108" s="154"/>
      <c r="K108" s="154"/>
      <c r="L108" s="154"/>
      <c r="M108" s="154">
        <f>J108+H108+L108</f>
        <v>0</v>
      </c>
    </row>
    <row r="109" spans="1:13" ht="30">
      <c r="A109" s="272">
        <v>21</v>
      </c>
      <c r="B109" s="275" t="s">
        <v>35</v>
      </c>
      <c r="C109" s="72" t="s">
        <v>142</v>
      </c>
      <c r="D109" s="10" t="s">
        <v>48</v>
      </c>
      <c r="E109" s="65"/>
      <c r="F109" s="59">
        <v>18.2</v>
      </c>
      <c r="G109" s="66"/>
      <c r="H109" s="66"/>
      <c r="I109" s="66"/>
      <c r="J109" s="66"/>
      <c r="K109" s="66"/>
      <c r="L109" s="66"/>
      <c r="M109" s="66"/>
    </row>
    <row r="110" spans="1:13" ht="15">
      <c r="A110" s="273"/>
      <c r="B110" s="276"/>
      <c r="C110" s="73" t="s">
        <v>36</v>
      </c>
      <c r="D110" s="253" t="s">
        <v>48</v>
      </c>
      <c r="E110" s="162">
        <v>1</v>
      </c>
      <c r="F110" s="60">
        <f>F109*E110</f>
        <v>18.2</v>
      </c>
      <c r="G110" s="60"/>
      <c r="H110" s="60"/>
      <c r="I110" s="60">
        <v>0</v>
      </c>
      <c r="J110" s="60">
        <f>F110*I110</f>
        <v>0</v>
      </c>
      <c r="K110" s="60"/>
      <c r="L110" s="60"/>
      <c r="M110" s="60">
        <f>H110+J110+L110</f>
        <v>0</v>
      </c>
    </row>
    <row r="111" spans="1:13" ht="15">
      <c r="A111" s="273"/>
      <c r="B111" s="276"/>
      <c r="C111" s="73" t="s">
        <v>40</v>
      </c>
      <c r="D111" s="253"/>
      <c r="E111" s="162"/>
      <c r="F111" s="60"/>
      <c r="G111" s="60"/>
      <c r="H111" s="60"/>
      <c r="I111" s="60"/>
      <c r="J111" s="60"/>
      <c r="K111" s="60"/>
      <c r="L111" s="60"/>
      <c r="M111" s="60"/>
    </row>
    <row r="112" spans="1:13" ht="15">
      <c r="A112" s="274"/>
      <c r="B112" s="277"/>
      <c r="C112" s="74" t="s">
        <v>60</v>
      </c>
      <c r="D112" s="254" t="s">
        <v>48</v>
      </c>
      <c r="E112" s="163">
        <v>1</v>
      </c>
      <c r="F112" s="61">
        <f>F109*E112</f>
        <v>18.2</v>
      </c>
      <c r="G112" s="68">
        <v>0</v>
      </c>
      <c r="H112" s="61">
        <f>F112*G112</f>
        <v>0</v>
      </c>
      <c r="I112" s="61"/>
      <c r="J112" s="61"/>
      <c r="K112" s="61"/>
      <c r="L112" s="61"/>
      <c r="M112" s="61">
        <f>H112+J112+L112</f>
        <v>0</v>
      </c>
    </row>
    <row r="113" spans="1:13" ht="30">
      <c r="A113" s="267">
        <v>22</v>
      </c>
      <c r="B113" s="265" t="s">
        <v>126</v>
      </c>
      <c r="C113" s="46" t="s">
        <v>127</v>
      </c>
      <c r="D113" s="255" t="s">
        <v>133</v>
      </c>
      <c r="E113" s="229"/>
      <c r="F113" s="230">
        <v>11</v>
      </c>
      <c r="G113" s="223"/>
      <c r="H113" s="223"/>
      <c r="I113" s="223"/>
      <c r="J113" s="224"/>
      <c r="K113" s="223"/>
      <c r="L113" s="224"/>
      <c r="M113" s="224"/>
    </row>
    <row r="114" spans="1:13" ht="15">
      <c r="A114" s="268"/>
      <c r="B114" s="266"/>
      <c r="C114" s="81" t="s">
        <v>36</v>
      </c>
      <c r="D114" s="256" t="s">
        <v>37</v>
      </c>
      <c r="E114" s="48">
        <v>1.85</v>
      </c>
      <c r="F114" s="60">
        <f>F113*E114</f>
        <v>20.350000000000001</v>
      </c>
      <c r="G114" s="202"/>
      <c r="H114" s="202"/>
      <c r="I114" s="202">
        <v>0</v>
      </c>
      <c r="J114" s="224">
        <f>F114*I114</f>
        <v>0</v>
      </c>
      <c r="K114" s="202"/>
      <c r="L114" s="224"/>
      <c r="M114" s="224">
        <f>L114+J114+H114</f>
        <v>0</v>
      </c>
    </row>
    <row r="115" spans="1:13" ht="30">
      <c r="A115" s="267">
        <v>23</v>
      </c>
      <c r="B115" s="265"/>
      <c r="C115" s="238" t="s">
        <v>123</v>
      </c>
      <c r="D115" s="255" t="s">
        <v>133</v>
      </c>
      <c r="E115" s="229"/>
      <c r="F115" s="230">
        <v>11</v>
      </c>
      <c r="G115" s="223"/>
      <c r="H115" s="223"/>
      <c r="I115" s="223"/>
      <c r="J115" s="224"/>
      <c r="K115" s="223"/>
      <c r="L115" s="224"/>
      <c r="M115" s="224"/>
    </row>
    <row r="116" spans="1:13" ht="15">
      <c r="A116" s="268"/>
      <c r="B116" s="266"/>
      <c r="C116" s="169" t="s">
        <v>33</v>
      </c>
      <c r="D116" s="256" t="s">
        <v>37</v>
      </c>
      <c r="E116" s="48">
        <v>1.85</v>
      </c>
      <c r="F116" s="60">
        <f>F115*E116</f>
        <v>20.350000000000001</v>
      </c>
      <c r="G116" s="202"/>
      <c r="H116" s="202"/>
      <c r="I116" s="202">
        <v>0</v>
      </c>
      <c r="J116" s="224">
        <f>F116*I116</f>
        <v>0</v>
      </c>
      <c r="K116" s="202"/>
      <c r="L116" s="224"/>
      <c r="M116" s="224">
        <f>L116+J116+H116</f>
        <v>0</v>
      </c>
    </row>
    <row r="117" spans="1:13" ht="15">
      <c r="A117" s="267">
        <v>24</v>
      </c>
      <c r="B117" s="222"/>
      <c r="C117" s="239" t="s">
        <v>125</v>
      </c>
      <c r="D117" s="221" t="s">
        <v>133</v>
      </c>
      <c r="E117" s="231"/>
      <c r="F117" s="232">
        <v>11</v>
      </c>
      <c r="G117" s="224"/>
      <c r="H117" s="224"/>
      <c r="I117" s="224"/>
      <c r="J117" s="224"/>
      <c r="K117" s="224">
        <v>0</v>
      </c>
      <c r="L117" s="224">
        <f>F117*K117</f>
        <v>0</v>
      </c>
      <c r="M117" s="224">
        <f>L117+J117+H117</f>
        <v>0</v>
      </c>
    </row>
    <row r="118" spans="1:13">
      <c r="A118" s="268"/>
      <c r="B118" s="378"/>
      <c r="C118" s="22" t="s">
        <v>12</v>
      </c>
      <c r="D118" s="379"/>
      <c r="E118" s="380"/>
      <c r="F118" s="380"/>
      <c r="G118" s="380"/>
      <c r="H118" s="381">
        <f>SUM(H12:H117)</f>
        <v>0</v>
      </c>
      <c r="I118" s="382"/>
      <c r="J118" s="381">
        <f>SUM(J12:J117)</f>
        <v>0</v>
      </c>
      <c r="K118" s="382"/>
      <c r="L118" s="381">
        <f>SUM(L12:L117)</f>
        <v>0</v>
      </c>
      <c r="M118" s="381">
        <f>SUM(M12:M117)</f>
        <v>0</v>
      </c>
    </row>
    <row r="119" spans="1:13" ht="60">
      <c r="A119" s="210"/>
      <c r="B119" s="211"/>
      <c r="C119" s="240" t="s">
        <v>122</v>
      </c>
      <c r="D119" s="212"/>
      <c r="E119" s="213"/>
      <c r="F119" s="214"/>
      <c r="G119" s="215"/>
      <c r="H119" s="216"/>
      <c r="I119" s="216"/>
      <c r="J119" s="217">
        <f>J118*15%</f>
        <v>0</v>
      </c>
      <c r="K119" s="217"/>
      <c r="L119" s="217">
        <f>L118*21%</f>
        <v>0</v>
      </c>
      <c r="M119" s="218">
        <f>L119+J119</f>
        <v>0</v>
      </c>
    </row>
    <row r="120" spans="1:13" ht="15">
      <c r="A120" s="3"/>
      <c r="B120" s="194"/>
      <c r="C120" s="50" t="s">
        <v>12</v>
      </c>
      <c r="D120" s="8"/>
      <c r="E120" s="51"/>
      <c r="F120" s="19"/>
      <c r="G120" s="19"/>
      <c r="H120" s="19"/>
      <c r="I120" s="19"/>
      <c r="J120" s="52">
        <f>SUM(J118:J119)</f>
        <v>0</v>
      </c>
      <c r="K120" s="52"/>
      <c r="L120" s="52">
        <f>SUM(L118:L119)</f>
        <v>0</v>
      </c>
      <c r="M120" s="52">
        <f>SUM(M118:M119)</f>
        <v>0</v>
      </c>
    </row>
    <row r="121" spans="1:13" ht="15">
      <c r="A121" s="3"/>
      <c r="B121" s="194"/>
      <c r="C121" s="57" t="s">
        <v>42</v>
      </c>
      <c r="D121" s="58">
        <v>0.05</v>
      </c>
      <c r="E121" s="53"/>
      <c r="F121" s="54"/>
      <c r="G121" s="54"/>
      <c r="H121" s="233">
        <f>H118*D121</f>
        <v>0</v>
      </c>
      <c r="I121" s="54"/>
      <c r="J121" s="55"/>
      <c r="K121" s="55"/>
      <c r="L121" s="55"/>
      <c r="M121" s="55">
        <f>H121</f>
        <v>0</v>
      </c>
    </row>
    <row r="122" spans="1:13" ht="15">
      <c r="A122" s="3"/>
      <c r="B122" s="194"/>
      <c r="C122" s="50" t="s">
        <v>44</v>
      </c>
      <c r="D122" s="56"/>
      <c r="E122" s="53"/>
      <c r="F122" s="54"/>
      <c r="G122" s="54"/>
      <c r="H122" s="54"/>
      <c r="I122" s="54"/>
      <c r="J122" s="54"/>
      <c r="K122" s="54"/>
      <c r="L122" s="54"/>
      <c r="M122" s="55">
        <f>SUM(M120:M121)</f>
        <v>0</v>
      </c>
    </row>
    <row r="123" spans="1:13" ht="15">
      <c r="A123" s="3"/>
      <c r="B123" s="194"/>
      <c r="C123" s="383" t="s">
        <v>51</v>
      </c>
      <c r="D123" s="384">
        <v>0.1</v>
      </c>
      <c r="E123" s="53"/>
      <c r="F123" s="54"/>
      <c r="G123" s="54"/>
      <c r="H123" s="54"/>
      <c r="I123" s="54"/>
      <c r="J123" s="54"/>
      <c r="K123" s="54"/>
      <c r="L123" s="54"/>
      <c r="M123" s="54">
        <f>M122*D123</f>
        <v>0</v>
      </c>
    </row>
    <row r="124" spans="1:13" ht="15">
      <c r="A124" s="3"/>
      <c r="B124" s="194"/>
      <c r="C124" s="385" t="s">
        <v>12</v>
      </c>
      <c r="D124" s="385"/>
      <c r="E124" s="53"/>
      <c r="F124" s="54"/>
      <c r="G124" s="54"/>
      <c r="H124" s="54"/>
      <c r="I124" s="54"/>
      <c r="J124" s="54"/>
      <c r="K124" s="54"/>
      <c r="L124" s="54"/>
      <c r="M124" s="55">
        <f>SUM(M122:M123)</f>
        <v>0</v>
      </c>
    </row>
    <row r="125" spans="1:13" ht="15">
      <c r="A125" s="3"/>
      <c r="B125" s="194"/>
      <c r="C125" s="386" t="s">
        <v>43</v>
      </c>
      <c r="D125" s="384">
        <v>0.08</v>
      </c>
      <c r="E125" s="53"/>
      <c r="F125" s="54"/>
      <c r="G125" s="54"/>
      <c r="H125" s="54"/>
      <c r="I125" s="54"/>
      <c r="J125" s="54"/>
      <c r="K125" s="54"/>
      <c r="L125" s="54"/>
      <c r="M125" s="54">
        <f>M124*D125</f>
        <v>0</v>
      </c>
    </row>
    <row r="126" spans="1:13" ht="15">
      <c r="A126" s="3"/>
      <c r="B126" s="194"/>
      <c r="C126" s="57" t="s">
        <v>12</v>
      </c>
      <c r="D126" s="56"/>
      <c r="E126" s="53"/>
      <c r="F126" s="54"/>
      <c r="G126" s="54"/>
      <c r="H126" s="54"/>
      <c r="I126" s="54"/>
      <c r="J126" s="55"/>
      <c r="K126" s="55"/>
      <c r="L126" s="55"/>
      <c r="M126" s="55">
        <f>SUM(M124:M125)</f>
        <v>0</v>
      </c>
    </row>
    <row r="127" spans="1:13" ht="30">
      <c r="A127" s="387"/>
      <c r="B127" s="388"/>
      <c r="C127" s="22" t="s">
        <v>52</v>
      </c>
      <c r="D127" s="23">
        <v>0.03</v>
      </c>
      <c r="E127" s="389"/>
      <c r="F127" s="389"/>
      <c r="G127" s="389"/>
      <c r="H127" s="389"/>
      <c r="I127" s="389"/>
      <c r="J127" s="389"/>
      <c r="K127" s="389"/>
      <c r="L127" s="389"/>
      <c r="M127" s="390">
        <f>M126*D127</f>
        <v>0</v>
      </c>
    </row>
    <row r="128" spans="1:13">
      <c r="A128" s="387"/>
      <c r="B128" s="388"/>
      <c r="C128" s="24" t="s">
        <v>12</v>
      </c>
      <c r="D128" s="25"/>
      <c r="E128" s="389"/>
      <c r="F128" s="389"/>
      <c r="G128" s="389"/>
      <c r="H128" s="389"/>
      <c r="I128" s="389"/>
      <c r="J128" s="389"/>
      <c r="K128" s="389"/>
      <c r="L128" s="389"/>
      <c r="M128" s="382">
        <f>SUM(M126:M127)</f>
        <v>0</v>
      </c>
    </row>
    <row r="129" spans="1:13">
      <c r="A129" s="387"/>
      <c r="B129" s="388"/>
      <c r="C129" s="24" t="s">
        <v>45</v>
      </c>
      <c r="D129" s="26">
        <v>0.18</v>
      </c>
      <c r="E129" s="389"/>
      <c r="F129" s="389"/>
      <c r="G129" s="389"/>
      <c r="H129" s="389"/>
      <c r="I129" s="389"/>
      <c r="J129" s="389"/>
      <c r="K129" s="389"/>
      <c r="L129" s="389"/>
      <c r="M129" s="390">
        <f>M128*D129</f>
        <v>0</v>
      </c>
    </row>
    <row r="130" spans="1:13">
      <c r="A130" s="387"/>
      <c r="B130" s="391"/>
      <c r="C130" s="24" t="s">
        <v>12</v>
      </c>
      <c r="D130" s="27"/>
      <c r="E130" s="389"/>
      <c r="F130" s="389"/>
      <c r="G130" s="389"/>
      <c r="H130" s="389"/>
      <c r="I130" s="389"/>
      <c r="J130" s="389"/>
      <c r="K130" s="389"/>
      <c r="L130" s="389"/>
      <c r="M130" s="392">
        <f>SUM(M128:M129)</f>
        <v>0</v>
      </c>
    </row>
    <row r="132" spans="1:13">
      <c r="A132" s="393"/>
      <c r="B132" s="393"/>
      <c r="C132" s="394"/>
      <c r="E132" s="395"/>
      <c r="F132" s="395"/>
      <c r="G132" s="395"/>
      <c r="H132" s="395"/>
      <c r="I132" s="395"/>
      <c r="J132" s="395"/>
      <c r="K132" s="395"/>
      <c r="L132" s="395"/>
      <c r="M132" s="396"/>
    </row>
    <row r="133" spans="1:13" ht="15">
      <c r="A133" s="397"/>
      <c r="B133" s="398" t="s">
        <v>138</v>
      </c>
      <c r="C133" s="398"/>
      <c r="D133" s="398"/>
      <c r="E133" s="398"/>
      <c r="F133" s="398"/>
      <c r="G133" s="398"/>
      <c r="H133" s="399"/>
      <c r="I133" s="400"/>
      <c r="J133" s="400"/>
      <c r="K133" s="400"/>
      <c r="L133" s="400"/>
      <c r="M133" s="401"/>
    </row>
    <row r="134" spans="1:13">
      <c r="A134" s="393"/>
      <c r="B134" s="393"/>
      <c r="C134" s="394"/>
      <c r="E134" s="395"/>
      <c r="F134" s="395"/>
      <c r="G134" s="395"/>
      <c r="H134" s="395"/>
      <c r="I134" s="395"/>
      <c r="J134" s="395"/>
      <c r="K134" s="395"/>
      <c r="L134" s="395"/>
      <c r="M134" s="395"/>
    </row>
    <row r="135" spans="1:13">
      <c r="K135" s="406"/>
    </row>
    <row r="136" spans="1:13">
      <c r="K136" s="406"/>
    </row>
    <row r="137" spans="1:13">
      <c r="K137" s="406"/>
    </row>
    <row r="138" spans="1:13">
      <c r="K138" s="406"/>
    </row>
    <row r="139" spans="1:13">
      <c r="K139" s="406"/>
    </row>
  </sheetData>
  <mergeCells count="61">
    <mergeCell ref="B98:B102"/>
    <mergeCell ref="A88:A90"/>
    <mergeCell ref="B88:B90"/>
    <mergeCell ref="B29:B30"/>
    <mergeCell ref="B31:B32"/>
    <mergeCell ref="A29:A30"/>
    <mergeCell ref="A31:A32"/>
    <mergeCell ref="B37:B43"/>
    <mergeCell ref="A37:A43"/>
    <mergeCell ref="B33:B35"/>
    <mergeCell ref="B44:B54"/>
    <mergeCell ref="B63:B68"/>
    <mergeCell ref="B20:B22"/>
    <mergeCell ref="A20:A22"/>
    <mergeCell ref="A23:A25"/>
    <mergeCell ref="B26:B28"/>
    <mergeCell ref="A26:A28"/>
    <mergeCell ref="A12:A13"/>
    <mergeCell ref="A17:A19"/>
    <mergeCell ref="A75:A81"/>
    <mergeCell ref="A82:A87"/>
    <mergeCell ref="A14:A16"/>
    <mergeCell ref="A33:A35"/>
    <mergeCell ref="A44:A54"/>
    <mergeCell ref="A55:A62"/>
    <mergeCell ref="A63:A68"/>
    <mergeCell ref="A6:A9"/>
    <mergeCell ref="B6:B9"/>
    <mergeCell ref="D6:D9"/>
    <mergeCell ref="E6:F6"/>
    <mergeCell ref="G6:H7"/>
    <mergeCell ref="A1:C1"/>
    <mergeCell ref="D1:M1"/>
    <mergeCell ref="A2:M2"/>
    <mergeCell ref="H4:K4"/>
    <mergeCell ref="H5:K5"/>
    <mergeCell ref="I6:J7"/>
    <mergeCell ref="K6:L7"/>
    <mergeCell ref="M6:M9"/>
    <mergeCell ref="E7:F7"/>
    <mergeCell ref="E8:E9"/>
    <mergeCell ref="F8:F9"/>
    <mergeCell ref="H8:H9"/>
    <mergeCell ref="J8:J9"/>
    <mergeCell ref="L8:L9"/>
    <mergeCell ref="B133:G133"/>
    <mergeCell ref="I133:L133"/>
    <mergeCell ref="A69:A74"/>
    <mergeCell ref="B69:B74"/>
    <mergeCell ref="B115:B116"/>
    <mergeCell ref="B113:B114"/>
    <mergeCell ref="A113:A114"/>
    <mergeCell ref="A115:A116"/>
    <mergeCell ref="A117:A118"/>
    <mergeCell ref="A103:A108"/>
    <mergeCell ref="B103:B108"/>
    <mergeCell ref="A109:A112"/>
    <mergeCell ref="B109:B112"/>
    <mergeCell ref="B91:B97"/>
    <mergeCell ref="A91:A97"/>
    <mergeCell ref="A98:A102"/>
  </mergeCells>
  <pageMargins left="0.23622047244094491" right="0.23622047244094491" top="0.55118110236220474" bottom="0.55118110236220474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შიდა სამუშაო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2022-08-22T08:46:55Z</dcterms:modified>
</cp:coreProperties>
</file>