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Sumgori - Kumisi - Zeda Ru Irrigation\Zeda-Ru New Design\BoQ and Estimated Budget\BoQ Last for 2 Lots\"/>
    </mc:Choice>
  </mc:AlternateContent>
  <xr:revisionPtr revIDLastSave="0" documentId="13_ncr:1_{2A4C3D42-B796-4486-8DF8-6606F4390712}" xr6:coauthVersionLast="47" xr6:coauthVersionMax="47" xr10:uidLastSave="{00000000-0000-0000-0000-000000000000}"/>
  <bookViews>
    <workbookView xWindow="-108" yWindow="-108" windowWidth="23256" windowHeight="13176" activeTab="2" xr2:uid="{87820E6D-7E0F-44A8-ACBE-152842DFC09E}"/>
  </bookViews>
  <sheets>
    <sheet name="Summarry" sheetId="2" r:id="rId1"/>
    <sheet name="1.GI" sheetId="3" r:id="rId2"/>
    <sheet name="Lot-2" sheetId="1" r:id="rId3"/>
  </sheets>
  <definedNames>
    <definedName name="_xlnm._FilterDatabase" localSheetId="2" hidden="1">'Lot-2'!$D$2:$E$46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F6" i="3"/>
  <c r="F5" i="3"/>
  <c r="F4" i="3"/>
  <c r="F3" i="3"/>
  <c r="F7" i="3" s="1"/>
  <c r="C3" i="2" s="1"/>
  <c r="C5" i="2" l="1"/>
  <c r="C6" i="2" s="1"/>
  <c r="C7" i="2" s="1"/>
  <c r="C8" i="2" l="1"/>
  <c r="C9" i="2" s="1"/>
  <c r="F45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46" i="1" l="1"/>
</calcChain>
</file>

<file path=xl/sharedStrings.xml><?xml version="1.0" encoding="utf-8"?>
<sst xmlns="http://schemas.openxmlformats.org/spreadsheetml/2006/main" count="160" uniqueCount="118">
  <si>
    <t>#</t>
  </si>
  <si>
    <t>Item Description / სამუშაოს დასახელება</t>
  </si>
  <si>
    <t>Unit / ერთეული</t>
  </si>
  <si>
    <t>Total Amount / სულ რაოდენობა</t>
  </si>
  <si>
    <t>Unit Rate (GEL) / ერთეულის ფასი (ლარი)</t>
  </si>
  <si>
    <t>Total Price (GEL) / სულ ფასი (ლარი)</t>
  </si>
  <si>
    <t>ZR-EW-01</t>
  </si>
  <si>
    <t xml:space="preserve">III rd class soil excavation by an excavator and placing nearby / III კატ. გრუნტის დამუშავება ექსკავატორით ადგილზე დაყრით </t>
  </si>
  <si>
    <t>m³</t>
  </si>
  <si>
    <t>ZR-EW-02</t>
  </si>
  <si>
    <t xml:space="preserve">Backfilling / უკუმიყრა                                                    </t>
  </si>
  <si>
    <t>ZR-EW-03</t>
  </si>
  <si>
    <t xml:space="preserve">Manual Backfilling / უკუმიყრა ხელით                                                      </t>
  </si>
  <si>
    <t>ZR-EW-04</t>
  </si>
  <si>
    <t>Supply and transport of sand, filling, pressing under plastic pipes 10cm, around, above 20cm / ქვიშის მიწოდება და ტრანსპორტირება, შევსება, დაპრესვა პლასტმასის მილების ქვეშ 10 სმ, ირგვლივ, 20 სმ ზემოთ.</t>
  </si>
  <si>
    <t>ZR-EW-05</t>
  </si>
  <si>
    <t>Rest of Class 3 soil bucket excavator, loading on dump trucks and transportation over 15km / დარჩენილი III ჯგ. გრუნტის დამუშავება ექსკავატორით დატვირთვა ა/თვითმცლელებში და ტრანსპორტირება 15 კმ-ზე მეტ მანძილზე</t>
  </si>
  <si>
    <t>ZR-EW-06</t>
  </si>
  <si>
    <t>Levelling by hand / მოსწორება ხელით</t>
  </si>
  <si>
    <t>ZR-EW-07</t>
  </si>
  <si>
    <t>Soil leveling / გრუნტის მოსწორება</t>
  </si>
  <si>
    <t>ZR-EW-08</t>
  </si>
  <si>
    <t xml:space="preserve">Gravel layer arrangement, Fraction 60-80 mm / ღორღის ფენის მოწყობა, ფრაქცია 60-80 მმ                                                </t>
  </si>
  <si>
    <t>ZR-EW-09</t>
  </si>
  <si>
    <t xml:space="preserve">Gravel layer arrangement, Fraction 0-40 mm / ღორღის ფენის მოწყობა, ფრაქცია  0-40 მმ   </t>
  </si>
  <si>
    <t>ZR-CW-01</t>
  </si>
  <si>
    <t>Lean Concrete B 10/მჭლე ბეტონი B 10</t>
  </si>
  <si>
    <t>ZR-CW-02</t>
  </si>
  <si>
    <t>Walls arangement with monolitic Concrete B22.5 W6 F150  
კედლების მოწყობა მონოლითური ბეტონით B22.5 W6 F150</t>
  </si>
  <si>
    <t>ZR-CW-03</t>
  </si>
  <si>
    <t>Bottom arangement with monolitic Concrete B22.5 W6 F150 / ძირის მოწყობა მონოლითური ბეტონით B22.5 W6 F150</t>
  </si>
  <si>
    <t>ZR-ST-01</t>
  </si>
  <si>
    <t>Walls Reinforcement A500 Ø8-10 mm / კედლების არმირება A500 Ø8-10 მმ</t>
  </si>
  <si>
    <t>kg/კგ</t>
  </si>
  <si>
    <t>ZR-ST-02</t>
  </si>
  <si>
    <t>Bottom Reinforcement A500 Ø8-10 mm / ძირის არმირება A500 Ø8-10 მმ</t>
  </si>
  <si>
    <t>ZR-ST-03</t>
  </si>
  <si>
    <t xml:space="preserve">Steel Gate /ფოლადის ფარიГС 30-100 </t>
  </si>
  <si>
    <t>ZR-ST-04</t>
  </si>
  <si>
    <t xml:space="preserve">Steel Gate /ფოლადის ფარიГС 40-100 </t>
  </si>
  <si>
    <t>ZR-ST-09</t>
  </si>
  <si>
    <t xml:space="preserve">U type steel profile#18  / შველერი #18   </t>
  </si>
  <si>
    <t>ZR-ST-10</t>
  </si>
  <si>
    <t>Anchor arrangement with welding steel axe Ø18,  length 0,3 m / ანკერის მოწყობა შედუღებით, Ø18 ლითონის ღეროთი, სიგრძით 0,3 მ</t>
  </si>
  <si>
    <t>ZR-ST-11</t>
  </si>
  <si>
    <t>The detail for pipe anchoring in concrete, A500c Ø16 mm - length 0,3 m / მილის ბეტონში ჩასაანკერებელი დეტალი, A500c Ø16 მმ - სიგრძე 0,3 მ</t>
  </si>
  <si>
    <t>ZR-ST-12</t>
  </si>
  <si>
    <t xml:space="preserve">Preparation of  a wooden stoplog 48X20X3 cm / ხის შანდორის დამზადება 48X20X3 სმ                                </t>
  </si>
  <si>
    <t>ZR-ST-13</t>
  </si>
  <si>
    <t xml:space="preserve">Preparation of  a wooden stoplog 58X30X3 cm / ხის შანდორის დამზადება 58X30X3 სმ                                </t>
  </si>
  <si>
    <t>ZR-ST-16</t>
  </si>
  <si>
    <t>Installation Diamond Shaped Steel Sheet (t: 2/3 mm) with profile / მონტაჟი ალმასის ფორმის ფოლადის ფურცელი (t: 2/3 მმ) პროფილით</t>
  </si>
  <si>
    <t>ZR-ST-17</t>
  </si>
  <si>
    <t>Steel Strip  50x5 mm / ლითონია ზოლოვანა 50x5 მმ</t>
  </si>
  <si>
    <t>ZR-CP-01</t>
  </si>
  <si>
    <t xml:space="preserve">Arrangement of expansion joint with bitumen-impregnated plank, 3 cm thick, every 20 m, / ტემპერატურული ნაკერის მოწყობა ბიტუმში გაჟღენთილი ფიცრით, სისქით 3 სმ, ყოველ 20 მ-ში </t>
  </si>
  <si>
    <t>m</t>
  </si>
  <si>
    <t>ZR-CP-02</t>
  </si>
  <si>
    <t>Arrangement of molded rubber between the bottom and the walls / სამმუშტა რეზინის მოწყობა ძირსა და კედლებს შორის</t>
  </si>
  <si>
    <t>ZR-SP-03</t>
  </si>
  <si>
    <t>Steel pipe d-114.3  mm / ფოლადის მილი d-114.3 მმ</t>
  </si>
  <si>
    <t>ZR-SP-04</t>
  </si>
  <si>
    <t>Steel pipe d-165.1  mm / ფოლადის მილი d-165.1 მმ</t>
  </si>
  <si>
    <t>ZR-SP-05</t>
  </si>
  <si>
    <t>Steel Pipe D=219,1 mm / ფოლადის მილი D=219,1 მმ</t>
  </si>
  <si>
    <t>ZR-SP-06</t>
  </si>
  <si>
    <t>Steel pipe ST 273,1 mm / ფოლადის მილი ST 273,1 მმ</t>
  </si>
  <si>
    <t>ZR-SP-07</t>
  </si>
  <si>
    <t>Steel Pipe D=323.9 mm / ფოლადის მილი D=323.9 მმ</t>
  </si>
  <si>
    <t>ZR-SP-09</t>
  </si>
  <si>
    <t>Steel pipe d-406.4  mm / ფოლადის მილი d-406.4  მმ</t>
  </si>
  <si>
    <t>ZR-SP-10</t>
  </si>
  <si>
    <t>Steel pipe d-508.0  mm / ფოლადის მილი d-508.0 მმ</t>
  </si>
  <si>
    <t>ZR-SP-12</t>
  </si>
  <si>
    <t>Steel pipe d-711   mm / ფოლადის მილი d-711  მმ</t>
  </si>
  <si>
    <t>ZR-SP-13</t>
  </si>
  <si>
    <t>Steel pipe d-813   mm / ფოლადის მილი d-813  მმ</t>
  </si>
  <si>
    <t>ZR-PE-05</t>
  </si>
  <si>
    <t>Supply and transport of polyethylene pipe (abutting joint), with hydraulic testing HDPE100 PN6 D=250 mm / პოლიეთილენის მილის (პირაპირა შედუღება)მიწოდება და ტრანსპორტირება, ჰიდრავლიკური გამოცდით HDPE100 PN6 D=250მმ</t>
  </si>
  <si>
    <t>ZR-PE-10</t>
  </si>
  <si>
    <t>Supply and transport of polyethylene pipe (abutting joint), with hydraulic testing HDPE100 PN6 D=110mm
პოლიეთილენის მილის შეძენა-მონტაჟი (პირაპირა გადაბმით), ჰიდრავლიკური გამოცდით HDPE100 PN6 D=110მმ</t>
  </si>
  <si>
    <t>ZR-AP-01</t>
  </si>
  <si>
    <t>Walls processing with bitumen / კედლების დამუშავება ბიტუმით</t>
  </si>
  <si>
    <t>m²/მ²</t>
  </si>
  <si>
    <t>ZR-AP-02</t>
  </si>
  <si>
    <t>Painting of a wooden stoplog with oil paint, 2 layers / ხის შანდორის შეღებვა ზეთოვანი საღებავით, 2 ფენა</t>
  </si>
  <si>
    <t>ZR-AP-03</t>
  </si>
  <si>
    <t>Anticorrosive paint / ანტიკოროზიული საღებავი</t>
  </si>
  <si>
    <t>ZR-MC-01</t>
  </si>
  <si>
    <t>Measurement Chart 40 cm / საზომი სქემა 40 სმ</t>
  </si>
  <si>
    <t>ZR-MC-02</t>
  </si>
  <si>
    <t>Measurement Chart 50 cm / საზომი სქემა 50  სმ</t>
  </si>
  <si>
    <t>ZR-MC-03</t>
  </si>
  <si>
    <t>Measurement Chart 70 cm / საზომი სქემა 70  სმ</t>
  </si>
  <si>
    <t>Total / სულ ჯამი</t>
  </si>
  <si>
    <t>Description
სამუშაო</t>
  </si>
  <si>
    <t>Amount
რაოდენობა</t>
  </si>
  <si>
    <t>General Items
ზოგადი პუნქტები</t>
  </si>
  <si>
    <t>Sub Total / ჯამი</t>
  </si>
  <si>
    <t>3% Contingencies 
3% გაუთვალისწინებელი ხარჯები</t>
  </si>
  <si>
    <t xml:space="preserve"> 18% VAT / 18% დღგ</t>
  </si>
  <si>
    <t>Grand Total / სულ ჯამი</t>
  </si>
  <si>
    <t>1. General Items
ზოგადი პუნქტები</t>
  </si>
  <si>
    <t>Item Number</t>
  </si>
  <si>
    <t>Item Description
დასახელება</t>
  </si>
  <si>
    <t>Unit
ერთეული</t>
  </si>
  <si>
    <t>Quantity
რაოდენობა</t>
  </si>
  <si>
    <t>Unit Rate (GEL)
ერთ. ღირებულება (ლარი)</t>
  </si>
  <si>
    <t>Total Price 
(GEL)
სულ ფასი (ლარი)</t>
  </si>
  <si>
    <t>Performance Guarantees
შესრულების გარანტიები</t>
  </si>
  <si>
    <t>LS</t>
  </si>
  <si>
    <t>Insurances
დაზღვევა</t>
  </si>
  <si>
    <t>Mobilisation &amp; demobilisation
მობილიზაცია და დემობილიზაცია</t>
  </si>
  <si>
    <t>Drawings, As-built drawings, documents and photos
ნხაზები, ჩაშენებული ნახაზები, დოკუმენტები და ფოტოები</t>
  </si>
  <si>
    <t>Sub-Total for 1. General Items / სულ ჯამი / ზოგადი პუნქტები</t>
  </si>
  <si>
    <t>Zeda Ru On-Farm Network Rehabilitation Lot-2 (G-11 to G-25)
BoQ Summarry</t>
  </si>
  <si>
    <t>CW - G-11 to G-25</t>
  </si>
  <si>
    <t>CW -  from G-11 to G-25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</si>
</sst>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0"/>
      <color theme="1"/>
      <name val="Cambria"/>
      <family val="1"/>
    </font>
    <font>
      <sz val="10"/>
      <name val="Cambria"/>
      <family val="1"/>
    </font>
    <font>
      <sz val="10"/>
      <name val="Cambria"/>
      <family val="1"/>
      <charset val="204"/>
    </font>
    <font>
      <b/>
      <sz val="10"/>
      <color theme="1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b/>
      <sz val="11"/>
      <color rgb="FF000000"/>
      <name val="Cambria"/>
      <family val="1"/>
    </font>
    <font>
      <sz val="11"/>
      <color indexed="8"/>
      <name val="Cambria"/>
      <family val="1"/>
    </font>
    <font>
      <sz val="11"/>
      <name val="Calibri"/>
      <family val="2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D8D8D8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>
      <protection locked="0"/>
    </xf>
    <xf numFmtId="0" fontId="12" fillId="0" borderId="0">
      <alignment vertical="center"/>
    </xf>
  </cellStyleXfs>
  <cellXfs count="74">
    <xf numFmtId="0" fontId="0" fillId="0" borderId="0" xfId="0"/>
    <xf numFmtId="0" fontId="0" fillId="0" borderId="0" xfId="0" applyAlignment="1">
      <alignment horizontal="right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7" fillId="4" borderId="15" xfId="1" applyFont="1" applyFill="1" applyBorder="1" applyAlignment="1" applyProtection="1">
      <alignment horizontal="center" vertical="center" wrapText="1"/>
    </xf>
    <xf numFmtId="0" fontId="8" fillId="0" borderId="0" xfId="1" applyFont="1" applyAlignment="1" applyProtection="1">
      <alignment vertical="center"/>
    </xf>
    <xf numFmtId="0" fontId="9" fillId="5" borderId="16" xfId="1" applyFont="1" applyFill="1" applyBorder="1" applyAlignment="1" applyProtection="1">
      <alignment horizontal="center" vertical="center" wrapText="1"/>
    </xf>
    <xf numFmtId="0" fontId="10" fillId="5" borderId="9" xfId="1" applyFont="1" applyFill="1" applyBorder="1" applyAlignment="1" applyProtection="1">
      <alignment horizontal="center" vertical="center" wrapText="1"/>
    </xf>
    <xf numFmtId="2" fontId="7" fillId="5" borderId="9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Alignment="1" applyProtection="1">
      <alignment vertical="center"/>
    </xf>
    <xf numFmtId="0" fontId="11" fillId="0" borderId="9" xfId="1" applyFont="1" applyBorder="1" applyAlignment="1" applyProtection="1">
      <alignment horizontal="center" vertical="center" wrapText="1"/>
    </xf>
    <xf numFmtId="0" fontId="11" fillId="0" borderId="9" xfId="1" applyFont="1" applyBorder="1" applyAlignment="1" applyProtection="1">
      <alignment horizontal="left" vertical="center" wrapText="1"/>
    </xf>
    <xf numFmtId="4" fontId="11" fillId="0" borderId="9" xfId="1" applyNumberFormat="1" applyFont="1" applyBorder="1" applyAlignment="1" applyProtection="1">
      <alignment horizontal="right" vertical="center" wrapText="1"/>
    </xf>
    <xf numFmtId="0" fontId="8" fillId="0" borderId="9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vertical="center" wrapText="1"/>
    </xf>
    <xf numFmtId="4" fontId="8" fillId="0" borderId="9" xfId="1" applyNumberFormat="1" applyFont="1" applyBorder="1" applyAlignment="1" applyProtection="1">
      <alignment horizontal="right" vertical="center"/>
    </xf>
    <xf numFmtId="0" fontId="8" fillId="6" borderId="9" xfId="1" applyFont="1" applyFill="1" applyBorder="1" applyAlignment="1" applyProtection="1">
      <alignment vertical="center"/>
    </xf>
    <xf numFmtId="0" fontId="7" fillId="6" borderId="9" xfId="1" applyFont="1" applyFill="1" applyBorder="1" applyAlignment="1" applyProtection="1">
      <alignment horizontal="right" vertical="center"/>
    </xf>
    <xf numFmtId="4" fontId="7" fillId="6" borderId="9" xfId="1" applyNumberFormat="1" applyFont="1" applyFill="1" applyBorder="1" applyAlignment="1" applyProtection="1">
      <alignment horizontal="right" vertical="center"/>
    </xf>
    <xf numFmtId="0" fontId="8" fillId="0" borderId="9" xfId="1" applyFont="1" applyBorder="1" applyAlignment="1" applyProtection="1">
      <alignment horizontal="left" vertical="center" wrapText="1"/>
    </xf>
    <xf numFmtId="0" fontId="12" fillId="0" borderId="0" xfId="2">
      <alignment vertical="center"/>
    </xf>
    <xf numFmtId="0" fontId="10" fillId="0" borderId="0" xfId="2" applyFont="1" applyAlignment="1">
      <alignment horizontal="center" vertical="center" wrapText="1"/>
    </xf>
    <xf numFmtId="0" fontId="13" fillId="0" borderId="0" xfId="2" applyFont="1" applyAlignment="1"/>
    <xf numFmtId="0" fontId="13" fillId="5" borderId="17" xfId="2" applyFont="1" applyFill="1" applyBorder="1" applyAlignment="1">
      <alignment horizontal="center" vertical="center" wrapText="1"/>
    </xf>
    <xf numFmtId="0" fontId="13" fillId="5" borderId="18" xfId="2" applyFont="1" applyFill="1" applyBorder="1" applyAlignment="1">
      <alignment horizontal="center" vertical="center" wrapText="1"/>
    </xf>
    <xf numFmtId="2" fontId="13" fillId="5" borderId="18" xfId="2" applyNumberFormat="1" applyFont="1" applyFill="1" applyBorder="1" applyAlignment="1">
      <alignment horizontal="center" vertical="center" wrapText="1"/>
    </xf>
    <xf numFmtId="0" fontId="3" fillId="5" borderId="18" xfId="2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/>
    </xf>
    <xf numFmtId="0" fontId="13" fillId="0" borderId="7" xfId="2" applyFont="1" applyBorder="1" applyAlignment="1">
      <alignment horizontal="left" vertical="center" wrapText="1"/>
    </xf>
    <xf numFmtId="0" fontId="13" fillId="0" borderId="7" xfId="2" applyFont="1" applyBorder="1" applyAlignment="1">
      <alignment horizontal="center" vertical="center" wrapText="1"/>
    </xf>
    <xf numFmtId="1" fontId="13" fillId="0" borderId="7" xfId="2" applyNumberFormat="1" applyFont="1" applyBorder="1" applyAlignment="1">
      <alignment horizontal="center" vertical="center" wrapText="1"/>
    </xf>
    <xf numFmtId="4" fontId="3" fillId="0" borderId="7" xfId="2" applyNumberFormat="1" applyFont="1" applyBorder="1" applyAlignment="1">
      <alignment horizontal="right" vertical="center" wrapText="1"/>
    </xf>
    <xf numFmtId="4" fontId="3" fillId="0" borderId="20" xfId="2" applyNumberFormat="1" applyFont="1" applyBorder="1" applyAlignment="1">
      <alignment horizontal="right" vertical="center" wrapText="1"/>
    </xf>
    <xf numFmtId="0" fontId="13" fillId="0" borderId="21" xfId="2" applyFont="1" applyBorder="1" applyAlignment="1">
      <alignment horizontal="center" vertical="center"/>
    </xf>
    <xf numFmtId="0" fontId="13" fillId="0" borderId="9" xfId="2" applyFont="1" applyBorder="1" applyAlignment="1">
      <alignment horizontal="left" vertical="center" wrapText="1"/>
    </xf>
    <xf numFmtId="0" fontId="13" fillId="0" borderId="9" xfId="2" applyFont="1" applyBorder="1" applyAlignment="1">
      <alignment horizontal="center" vertical="center" wrapText="1"/>
    </xf>
    <xf numFmtId="1" fontId="13" fillId="0" borderId="9" xfId="2" applyNumberFormat="1" applyFont="1" applyBorder="1" applyAlignment="1">
      <alignment horizontal="center" vertical="center" wrapText="1"/>
    </xf>
    <xf numFmtId="4" fontId="3" fillId="0" borderId="9" xfId="2" applyNumberFormat="1" applyFont="1" applyBorder="1" applyAlignment="1">
      <alignment horizontal="right" vertical="center" wrapText="1"/>
    </xf>
    <xf numFmtId="4" fontId="3" fillId="0" borderId="10" xfId="2" applyNumberFormat="1" applyFont="1" applyBorder="1" applyAlignment="1">
      <alignment horizontal="right" vertical="center" wrapText="1"/>
    </xf>
    <xf numFmtId="0" fontId="13" fillId="0" borderId="9" xfId="2" applyFont="1" applyBorder="1" applyAlignment="1">
      <alignment vertical="center" wrapText="1"/>
    </xf>
    <xf numFmtId="0" fontId="13" fillId="0" borderId="9" xfId="2" applyFont="1" applyBorder="1" applyAlignment="1">
      <alignment horizontal="center" vertical="center"/>
    </xf>
    <xf numFmtId="1" fontId="13" fillId="0" borderId="9" xfId="2" applyNumberFormat="1" applyFont="1" applyBorder="1" applyAlignment="1">
      <alignment horizontal="center" vertical="center"/>
    </xf>
    <xf numFmtId="4" fontId="3" fillId="0" borderId="9" xfId="2" applyNumberFormat="1" applyFont="1" applyBorder="1" applyAlignment="1">
      <alignment horizontal="right" vertical="center"/>
    </xf>
    <xf numFmtId="4" fontId="3" fillId="0" borderId="10" xfId="2" applyNumberFormat="1" applyFont="1" applyBorder="1" applyAlignment="1">
      <alignment horizontal="right" vertical="center"/>
    </xf>
    <xf numFmtId="0" fontId="14" fillId="6" borderId="13" xfId="2" applyFont="1" applyFill="1" applyBorder="1" applyAlignment="1">
      <alignment horizontal="center" vertical="center" wrapText="1"/>
    </xf>
    <xf numFmtId="0" fontId="14" fillId="6" borderId="14" xfId="2" applyFont="1" applyFill="1" applyBorder="1" applyAlignment="1">
      <alignment horizontal="center" vertical="center" wrapText="1"/>
    </xf>
    <xf numFmtId="4" fontId="15" fillId="6" borderId="12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center" vertical="center"/>
    </xf>
    <xf numFmtId="2" fontId="13" fillId="0" borderId="0" xfId="2" applyNumberFormat="1" applyFont="1" applyAlignment="1">
      <alignment horizontal="center" vertical="center"/>
    </xf>
    <xf numFmtId="0" fontId="16" fillId="0" borderId="22" xfId="0" applyFont="1" applyBorder="1" applyAlignment="1">
      <alignment horizontal="center"/>
    </xf>
  </cellXfs>
  <cellStyles count="3">
    <cellStyle name="Normal" xfId="0" builtinId="0"/>
    <cellStyle name="Normal 2" xfId="1" xr:uid="{C4E47377-1771-4D4B-9709-996EC8A8EFD7}"/>
    <cellStyle name="Normal 3" xfId="2" xr:uid="{51F90567-4E40-4FFE-8A97-4F0C771085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EC3B3-2EBA-40A3-BA0E-F0FA0E7077E9}">
  <sheetPr>
    <tabColor rgb="FFFFFF00"/>
  </sheetPr>
  <dimension ref="A1:IV9"/>
  <sheetViews>
    <sheetView workbookViewId="0">
      <selection activeCell="B17" sqref="B17"/>
    </sheetView>
  </sheetViews>
  <sheetFormatPr defaultColWidth="9" defaultRowHeight="14.4" x14ac:dyDescent="0.3"/>
  <cols>
    <col min="1" max="1" width="8" style="28" customWidth="1"/>
    <col min="2" max="2" width="53.44140625" style="28" customWidth="1"/>
    <col min="3" max="3" width="17.33203125" style="28" customWidth="1"/>
    <col min="4" max="249" width="8.88671875" style="28" customWidth="1"/>
    <col min="250" max="250" width="9" style="28"/>
    <col min="251" max="251" width="8" style="28" customWidth="1"/>
    <col min="252" max="252" width="57.33203125" style="28" customWidth="1"/>
    <col min="253" max="253" width="16.33203125" style="28" customWidth="1"/>
    <col min="254" max="254" width="17.33203125" style="28" customWidth="1"/>
    <col min="255" max="255" width="15.6640625" style="28" customWidth="1"/>
    <col min="256" max="256" width="18.6640625" style="28" customWidth="1"/>
    <col min="257" max="16384" width="9" style="43"/>
  </cols>
  <sheetData>
    <row r="1" spans="1:3" ht="35.4" customHeight="1" x14ac:dyDescent="0.3">
      <c r="A1" s="27" t="s">
        <v>115</v>
      </c>
      <c r="B1" s="27"/>
      <c r="C1" s="27"/>
    </row>
    <row r="2" spans="1:3" s="32" customFormat="1" ht="27.6" x14ac:dyDescent="0.3">
      <c r="A2" s="29"/>
      <c r="B2" s="30" t="s">
        <v>95</v>
      </c>
      <c r="C2" s="31" t="s">
        <v>96</v>
      </c>
    </row>
    <row r="3" spans="1:3" ht="27.6" x14ac:dyDescent="0.3">
      <c r="A3" s="33">
        <v>1</v>
      </c>
      <c r="B3" s="34" t="s">
        <v>97</v>
      </c>
      <c r="C3" s="35">
        <f>'1.GI'!F7</f>
        <v>0</v>
      </c>
    </row>
    <row r="4" spans="1:3" ht="20.399999999999999" customHeight="1" x14ac:dyDescent="0.3">
      <c r="A4" s="36">
        <v>2</v>
      </c>
      <c r="B4" s="37" t="s">
        <v>116</v>
      </c>
      <c r="C4" s="38">
        <f>'Lot-2'!F46</f>
        <v>0</v>
      </c>
    </row>
    <row r="5" spans="1:3" x14ac:dyDescent="0.3">
      <c r="A5" s="39"/>
      <c r="B5" s="40" t="s">
        <v>98</v>
      </c>
      <c r="C5" s="41">
        <f>SUM(C3:C4)</f>
        <v>0</v>
      </c>
    </row>
    <row r="6" spans="1:3" ht="27.6" x14ac:dyDescent="0.3">
      <c r="A6" s="36">
        <v>4</v>
      </c>
      <c r="B6" s="42" t="s">
        <v>99</v>
      </c>
      <c r="C6" s="38">
        <f>ROUND(C5*0.03,2)</f>
        <v>0</v>
      </c>
    </row>
    <row r="7" spans="1:3" x14ac:dyDescent="0.3">
      <c r="A7" s="39"/>
      <c r="B7" s="40" t="s">
        <v>98</v>
      </c>
      <c r="C7" s="41">
        <f>SUM(C5:C6)</f>
        <v>0</v>
      </c>
    </row>
    <row r="8" spans="1:3" x14ac:dyDescent="0.3">
      <c r="A8" s="36">
        <v>5</v>
      </c>
      <c r="B8" s="42" t="s">
        <v>100</v>
      </c>
      <c r="C8" s="38">
        <f>ROUND(C7*0.18,2)</f>
        <v>0</v>
      </c>
    </row>
    <row r="9" spans="1:3" x14ac:dyDescent="0.3">
      <c r="A9" s="39"/>
      <c r="B9" s="40" t="s">
        <v>101</v>
      </c>
      <c r="C9" s="41">
        <f>SUM(C7:C8)</f>
        <v>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C8CE8-0F00-4513-8E09-55B7C7F83375}">
  <sheetPr>
    <pageSetUpPr fitToPage="1"/>
  </sheetPr>
  <dimension ref="A1:IL7"/>
  <sheetViews>
    <sheetView workbookViewId="0">
      <pane xSplit="2" ySplit="2" topLeftCell="C3" activePane="bottomRight" state="frozen"/>
      <selection activeCell="B14" sqref="B14"/>
      <selection pane="topRight" activeCell="B14" sqref="B14"/>
      <selection pane="bottomLeft" activeCell="B14" sqref="B14"/>
      <selection pane="bottomRight" activeCell="A7" sqref="A7:E7"/>
    </sheetView>
  </sheetViews>
  <sheetFormatPr defaultColWidth="9" defaultRowHeight="14.4" x14ac:dyDescent="0.25"/>
  <cols>
    <col min="1" max="1" width="8.33203125" style="71" customWidth="1"/>
    <col min="2" max="2" width="49.109375" style="71" customWidth="1"/>
    <col min="3" max="3" width="9.6640625" style="71" customWidth="1"/>
    <col min="4" max="4" width="10.88671875" style="72" customWidth="1"/>
    <col min="5" max="5" width="11.5546875" style="45" customWidth="1"/>
    <col min="6" max="6" width="15" style="71" customWidth="1"/>
    <col min="7" max="246" width="8.88671875" style="45" customWidth="1"/>
    <col min="247" max="16384" width="9" style="43"/>
  </cols>
  <sheetData>
    <row r="1" spans="1:6" ht="33.6" customHeight="1" thickBot="1" x14ac:dyDescent="0.3">
      <c r="A1" s="44" t="s">
        <v>102</v>
      </c>
      <c r="B1" s="44"/>
      <c r="C1" s="44"/>
      <c r="D1" s="44"/>
      <c r="E1" s="44"/>
      <c r="F1" s="44"/>
    </row>
    <row r="2" spans="1:6" ht="66.599999999999994" thickBot="1" x14ac:dyDescent="0.3">
      <c r="A2" s="46" t="s">
        <v>103</v>
      </c>
      <c r="B2" s="47" t="s">
        <v>104</v>
      </c>
      <c r="C2" s="47" t="s">
        <v>105</v>
      </c>
      <c r="D2" s="48" t="s">
        <v>106</v>
      </c>
      <c r="E2" s="49" t="s">
        <v>107</v>
      </c>
      <c r="F2" s="50" t="s">
        <v>108</v>
      </c>
    </row>
    <row r="3" spans="1:6" ht="27" thickTop="1" x14ac:dyDescent="0.25">
      <c r="A3" s="51">
        <v>1.1000000000000001</v>
      </c>
      <c r="B3" s="52" t="s">
        <v>109</v>
      </c>
      <c r="C3" s="53" t="s">
        <v>110</v>
      </c>
      <c r="D3" s="54">
        <v>1</v>
      </c>
      <c r="E3" s="55"/>
      <c r="F3" s="56">
        <f>ROUND(D3*E3,2)</f>
        <v>0</v>
      </c>
    </row>
    <row r="4" spans="1:6" ht="26.4" x14ac:dyDescent="0.25">
      <c r="A4" s="57">
        <v>1.2</v>
      </c>
      <c r="B4" s="58" t="s">
        <v>111</v>
      </c>
      <c r="C4" s="59" t="s">
        <v>110</v>
      </c>
      <c r="D4" s="60">
        <v>1</v>
      </c>
      <c r="E4" s="61"/>
      <c r="F4" s="62">
        <f t="shared" ref="F4:F6" si="0">ROUND(D4*E4,2)</f>
        <v>0</v>
      </c>
    </row>
    <row r="5" spans="1:6" ht="26.4" x14ac:dyDescent="0.25">
      <c r="A5" s="57">
        <v>1.3</v>
      </c>
      <c r="B5" s="63" t="s">
        <v>112</v>
      </c>
      <c r="C5" s="64" t="s">
        <v>110</v>
      </c>
      <c r="D5" s="65">
        <v>1</v>
      </c>
      <c r="E5" s="66"/>
      <c r="F5" s="67">
        <f t="shared" si="0"/>
        <v>0</v>
      </c>
    </row>
    <row r="6" spans="1:6" ht="39.6" x14ac:dyDescent="0.25">
      <c r="A6" s="57">
        <v>1.4</v>
      </c>
      <c r="B6" s="63" t="s">
        <v>113</v>
      </c>
      <c r="C6" s="64" t="s">
        <v>110</v>
      </c>
      <c r="D6" s="65">
        <v>1</v>
      </c>
      <c r="E6" s="61"/>
      <c r="F6" s="62">
        <f t="shared" si="0"/>
        <v>0</v>
      </c>
    </row>
    <row r="7" spans="1:6" ht="19.95" customHeight="1" thickBot="1" x14ac:dyDescent="0.3">
      <c r="A7" s="68" t="s">
        <v>114</v>
      </c>
      <c r="B7" s="69"/>
      <c r="C7" s="69"/>
      <c r="D7" s="69"/>
      <c r="E7" s="69"/>
      <c r="F7" s="70">
        <f>SUM(F3:F6)</f>
        <v>0</v>
      </c>
    </row>
  </sheetData>
  <mergeCells count="2">
    <mergeCell ref="A1:F1"/>
    <mergeCell ref="A7:E7"/>
  </mergeCells>
  <printOptions horizontalCentered="1"/>
  <pageMargins left="0.25" right="0.1" top="0.49803149600000002" bottom="0" header="0.31496062992126" footer="0.31496062992126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E8B05-D9C4-4765-939B-04B8D154AE2A}">
  <dimension ref="A1:F4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RowHeight="14.4" x14ac:dyDescent="0.3"/>
  <cols>
    <col min="1" max="1" width="10.44140625" customWidth="1"/>
    <col min="2" max="2" width="68.6640625" customWidth="1"/>
    <col min="3" max="3" width="12.5546875" customWidth="1"/>
    <col min="4" max="4" width="16.109375" style="1" bestFit="1" customWidth="1"/>
    <col min="5" max="5" width="18.33203125" style="1" customWidth="1"/>
    <col min="6" max="6" width="21" style="1" customWidth="1"/>
  </cols>
  <sheetData>
    <row r="1" spans="1:6" ht="15" thickBot="1" x14ac:dyDescent="0.35">
      <c r="A1" s="73" t="s">
        <v>117</v>
      </c>
      <c r="B1" s="73"/>
      <c r="C1" s="73"/>
      <c r="D1" s="73"/>
      <c r="E1" s="73"/>
      <c r="F1" s="73"/>
    </row>
    <row r="2" spans="1:6" ht="46.2" customHeight="1" x14ac:dyDescent="0.3">
      <c r="A2" s="17" t="s">
        <v>0</v>
      </c>
      <c r="B2" s="19" t="s">
        <v>1</v>
      </c>
      <c r="C2" s="21" t="s">
        <v>2</v>
      </c>
      <c r="D2" s="23" t="s">
        <v>3</v>
      </c>
      <c r="E2" s="25" t="s">
        <v>4</v>
      </c>
      <c r="F2" s="13" t="s">
        <v>5</v>
      </c>
    </row>
    <row r="3" spans="1:6" ht="30.6" customHeight="1" thickBot="1" x14ac:dyDescent="0.35">
      <c r="A3" s="18"/>
      <c r="B3" s="20"/>
      <c r="C3" s="22"/>
      <c r="D3" s="24"/>
      <c r="E3" s="26"/>
      <c r="F3" s="14"/>
    </row>
    <row r="4" spans="1:6" ht="26.4" x14ac:dyDescent="0.3">
      <c r="A4" s="2" t="s">
        <v>6</v>
      </c>
      <c r="B4" s="3" t="s">
        <v>7</v>
      </c>
      <c r="C4" s="4" t="s">
        <v>8</v>
      </c>
      <c r="D4" s="6">
        <v>34577.30999999999</v>
      </c>
      <c r="E4" s="6"/>
      <c r="F4" s="7">
        <f>ROUND(D4*E4,2)</f>
        <v>0</v>
      </c>
    </row>
    <row r="5" spans="1:6" x14ac:dyDescent="0.3">
      <c r="A5" s="8" t="s">
        <v>9</v>
      </c>
      <c r="B5" s="3" t="s">
        <v>10</v>
      </c>
      <c r="C5" s="4" t="s">
        <v>8</v>
      </c>
      <c r="D5" s="6">
        <v>19950.839999999997</v>
      </c>
      <c r="E5" s="6"/>
      <c r="F5" s="7">
        <f t="shared" ref="F5:F45" si="0">ROUND(D5*E5,2)</f>
        <v>0</v>
      </c>
    </row>
    <row r="6" spans="1:6" x14ac:dyDescent="0.3">
      <c r="A6" s="8" t="s">
        <v>11</v>
      </c>
      <c r="B6" s="3" t="s">
        <v>12</v>
      </c>
      <c r="C6" s="4" t="s">
        <v>8</v>
      </c>
      <c r="D6" s="6">
        <v>576.62000000000012</v>
      </c>
      <c r="E6" s="6"/>
      <c r="F6" s="7">
        <f t="shared" si="0"/>
        <v>0</v>
      </c>
    </row>
    <row r="7" spans="1:6" ht="39.6" x14ac:dyDescent="0.3">
      <c r="A7" s="8" t="s">
        <v>13</v>
      </c>
      <c r="B7" s="3" t="s">
        <v>14</v>
      </c>
      <c r="C7" s="4" t="s">
        <v>8</v>
      </c>
      <c r="D7" s="6">
        <v>168.75</v>
      </c>
      <c r="E7" s="6"/>
      <c r="F7" s="7">
        <f t="shared" si="0"/>
        <v>0</v>
      </c>
    </row>
    <row r="8" spans="1:6" ht="52.8" x14ac:dyDescent="0.3">
      <c r="A8" s="8" t="s">
        <v>15</v>
      </c>
      <c r="B8" s="3" t="s">
        <v>16</v>
      </c>
      <c r="C8" s="4" t="s">
        <v>8</v>
      </c>
      <c r="D8" s="6">
        <v>20182.419999999998</v>
      </c>
      <c r="E8" s="6"/>
      <c r="F8" s="7">
        <f t="shared" si="0"/>
        <v>0</v>
      </c>
    </row>
    <row r="9" spans="1:6" x14ac:dyDescent="0.3">
      <c r="A9" s="8" t="s">
        <v>17</v>
      </c>
      <c r="B9" s="3" t="s">
        <v>18</v>
      </c>
      <c r="C9" s="4" t="s">
        <v>8</v>
      </c>
      <c r="D9" s="6">
        <v>2970</v>
      </c>
      <c r="E9" s="6"/>
      <c r="F9" s="7">
        <f t="shared" si="0"/>
        <v>0</v>
      </c>
    </row>
    <row r="10" spans="1:6" x14ac:dyDescent="0.3">
      <c r="A10" s="8" t="s">
        <v>19</v>
      </c>
      <c r="B10" s="3" t="s">
        <v>20</v>
      </c>
      <c r="C10" s="4" t="s">
        <v>8</v>
      </c>
      <c r="D10" s="6">
        <v>160.69</v>
      </c>
      <c r="E10" s="6"/>
      <c r="F10" s="7">
        <f t="shared" si="0"/>
        <v>0</v>
      </c>
    </row>
    <row r="11" spans="1:6" ht="26.4" x14ac:dyDescent="0.3">
      <c r="A11" s="8" t="s">
        <v>21</v>
      </c>
      <c r="B11" s="3" t="s">
        <v>22</v>
      </c>
      <c r="C11" s="4" t="s">
        <v>8</v>
      </c>
      <c r="D11" s="6">
        <v>67.800000000000011</v>
      </c>
      <c r="E11" s="6"/>
      <c r="F11" s="7">
        <f t="shared" si="0"/>
        <v>0</v>
      </c>
    </row>
    <row r="12" spans="1:6" ht="26.4" x14ac:dyDescent="0.3">
      <c r="A12" s="8" t="s">
        <v>23</v>
      </c>
      <c r="B12" s="3" t="s">
        <v>24</v>
      </c>
      <c r="C12" s="4" t="s">
        <v>8</v>
      </c>
      <c r="D12" s="6">
        <v>858.87999999999988</v>
      </c>
      <c r="E12" s="6"/>
      <c r="F12" s="7">
        <f t="shared" si="0"/>
        <v>0</v>
      </c>
    </row>
    <row r="13" spans="1:6" x14ac:dyDescent="0.3">
      <c r="A13" s="8" t="s">
        <v>25</v>
      </c>
      <c r="B13" s="3" t="s">
        <v>26</v>
      </c>
      <c r="C13" s="4" t="s">
        <v>8</v>
      </c>
      <c r="D13" s="6">
        <v>2181.31</v>
      </c>
      <c r="E13" s="6"/>
      <c r="F13" s="7">
        <f t="shared" si="0"/>
        <v>0</v>
      </c>
    </row>
    <row r="14" spans="1:6" ht="26.4" x14ac:dyDescent="0.3">
      <c r="A14" s="8" t="s">
        <v>27</v>
      </c>
      <c r="B14" s="3" t="s">
        <v>28</v>
      </c>
      <c r="C14" s="4" t="s">
        <v>8</v>
      </c>
      <c r="D14" s="6">
        <v>4171.7975000000006</v>
      </c>
      <c r="E14" s="6"/>
      <c r="F14" s="7">
        <f t="shared" si="0"/>
        <v>0</v>
      </c>
    </row>
    <row r="15" spans="1:6" ht="26.4" x14ac:dyDescent="0.3">
      <c r="A15" s="8" t="s">
        <v>29</v>
      </c>
      <c r="B15" s="3" t="s">
        <v>30</v>
      </c>
      <c r="C15" s="4" t="s">
        <v>8</v>
      </c>
      <c r="D15" s="6">
        <v>3809.2489999999993</v>
      </c>
      <c r="E15" s="6"/>
      <c r="F15" s="7">
        <f t="shared" si="0"/>
        <v>0</v>
      </c>
    </row>
    <row r="16" spans="1:6" x14ac:dyDescent="0.3">
      <c r="A16" s="8" t="s">
        <v>31</v>
      </c>
      <c r="B16" s="3" t="s">
        <v>32</v>
      </c>
      <c r="C16" s="4" t="s">
        <v>33</v>
      </c>
      <c r="D16" s="6">
        <v>130394.55299999997</v>
      </c>
      <c r="E16" s="6"/>
      <c r="F16" s="7">
        <f t="shared" si="0"/>
        <v>0</v>
      </c>
    </row>
    <row r="17" spans="1:6" x14ac:dyDescent="0.3">
      <c r="A17" s="8" t="s">
        <v>34</v>
      </c>
      <c r="B17" s="3" t="s">
        <v>35</v>
      </c>
      <c r="C17" s="4" t="s">
        <v>33</v>
      </c>
      <c r="D17" s="6">
        <v>89919.987000000037</v>
      </c>
      <c r="E17" s="6"/>
      <c r="F17" s="7">
        <f t="shared" si="0"/>
        <v>0</v>
      </c>
    </row>
    <row r="18" spans="1:6" x14ac:dyDescent="0.3">
      <c r="A18" s="8" t="s">
        <v>36</v>
      </c>
      <c r="B18" s="3" t="s">
        <v>37</v>
      </c>
      <c r="C18" s="4" t="s">
        <v>33</v>
      </c>
      <c r="D18" s="6">
        <v>21896</v>
      </c>
      <c r="E18" s="6"/>
      <c r="F18" s="7">
        <f t="shared" si="0"/>
        <v>0</v>
      </c>
    </row>
    <row r="19" spans="1:6" x14ac:dyDescent="0.3">
      <c r="A19" s="8" t="s">
        <v>38</v>
      </c>
      <c r="B19" s="3" t="s">
        <v>39</v>
      </c>
      <c r="C19" s="4" t="s">
        <v>33</v>
      </c>
      <c r="D19" s="6">
        <v>1243</v>
      </c>
      <c r="E19" s="6"/>
      <c r="F19" s="7">
        <f t="shared" si="0"/>
        <v>0</v>
      </c>
    </row>
    <row r="20" spans="1:6" x14ac:dyDescent="0.3">
      <c r="A20" s="8" t="s">
        <v>40</v>
      </c>
      <c r="B20" s="3" t="s">
        <v>41</v>
      </c>
      <c r="C20" s="4" t="s">
        <v>33</v>
      </c>
      <c r="D20" s="6">
        <v>518.4</v>
      </c>
      <c r="E20" s="6"/>
      <c r="F20" s="7">
        <f t="shared" si="0"/>
        <v>0</v>
      </c>
    </row>
    <row r="21" spans="1:6" ht="26.4" x14ac:dyDescent="0.3">
      <c r="A21" s="8" t="s">
        <v>42</v>
      </c>
      <c r="B21" s="3" t="s">
        <v>43</v>
      </c>
      <c r="C21" s="4" t="s">
        <v>2</v>
      </c>
      <c r="D21" s="6">
        <v>1845</v>
      </c>
      <c r="E21" s="6"/>
      <c r="F21" s="7">
        <f t="shared" si="0"/>
        <v>0</v>
      </c>
    </row>
    <row r="22" spans="1:6" ht="26.4" x14ac:dyDescent="0.3">
      <c r="A22" s="8" t="s">
        <v>44</v>
      </c>
      <c r="B22" s="3" t="s">
        <v>45</v>
      </c>
      <c r="C22" s="4" t="s">
        <v>2</v>
      </c>
      <c r="D22" s="6">
        <v>384</v>
      </c>
      <c r="E22" s="6"/>
      <c r="F22" s="7">
        <f t="shared" si="0"/>
        <v>0</v>
      </c>
    </row>
    <row r="23" spans="1:6" ht="26.4" x14ac:dyDescent="0.3">
      <c r="A23" s="8" t="s">
        <v>46</v>
      </c>
      <c r="B23" s="3" t="s">
        <v>47</v>
      </c>
      <c r="C23" s="4" t="s">
        <v>2</v>
      </c>
      <c r="D23" s="6">
        <v>46</v>
      </c>
      <c r="E23" s="6"/>
      <c r="F23" s="7">
        <f t="shared" si="0"/>
        <v>0</v>
      </c>
    </row>
    <row r="24" spans="1:6" ht="26.4" x14ac:dyDescent="0.3">
      <c r="A24" s="8" t="s">
        <v>48</v>
      </c>
      <c r="B24" s="3" t="s">
        <v>49</v>
      </c>
      <c r="C24" s="4" t="s">
        <v>2</v>
      </c>
      <c r="D24" s="6">
        <v>277</v>
      </c>
      <c r="E24" s="6"/>
      <c r="F24" s="7">
        <f t="shared" si="0"/>
        <v>0</v>
      </c>
    </row>
    <row r="25" spans="1:6" ht="26.4" x14ac:dyDescent="0.3">
      <c r="A25" s="8" t="s">
        <v>50</v>
      </c>
      <c r="B25" s="9" t="s">
        <v>51</v>
      </c>
      <c r="C25" s="4" t="s">
        <v>33</v>
      </c>
      <c r="D25" s="6">
        <v>1260</v>
      </c>
      <c r="E25" s="6"/>
      <c r="F25" s="7">
        <f t="shared" si="0"/>
        <v>0</v>
      </c>
    </row>
    <row r="26" spans="1:6" x14ac:dyDescent="0.3">
      <c r="A26" s="8" t="s">
        <v>52</v>
      </c>
      <c r="B26" s="9" t="s">
        <v>53</v>
      </c>
      <c r="C26" s="4" t="s">
        <v>33</v>
      </c>
      <c r="D26" s="6">
        <v>186.28</v>
      </c>
      <c r="E26" s="6"/>
      <c r="F26" s="7">
        <f t="shared" si="0"/>
        <v>0</v>
      </c>
    </row>
    <row r="27" spans="1:6" ht="39.6" x14ac:dyDescent="0.3">
      <c r="A27" s="8" t="s">
        <v>54</v>
      </c>
      <c r="B27" s="3" t="s">
        <v>55</v>
      </c>
      <c r="C27" s="4" t="s">
        <v>56</v>
      </c>
      <c r="D27" s="6">
        <v>2467.5150000000003</v>
      </c>
      <c r="E27" s="6"/>
      <c r="F27" s="7">
        <f t="shared" si="0"/>
        <v>0</v>
      </c>
    </row>
    <row r="28" spans="1:6" ht="26.4" x14ac:dyDescent="0.3">
      <c r="A28" s="8" t="s">
        <v>57</v>
      </c>
      <c r="B28" s="3" t="s">
        <v>58</v>
      </c>
      <c r="C28" s="4" t="s">
        <v>56</v>
      </c>
      <c r="D28" s="6">
        <v>52551.199999999997</v>
      </c>
      <c r="E28" s="6"/>
      <c r="F28" s="7">
        <f t="shared" si="0"/>
        <v>0</v>
      </c>
    </row>
    <row r="29" spans="1:6" x14ac:dyDescent="0.3">
      <c r="A29" s="8" t="s">
        <v>59</v>
      </c>
      <c r="B29" s="3" t="s">
        <v>60</v>
      </c>
      <c r="C29" s="4" t="s">
        <v>56</v>
      </c>
      <c r="D29" s="6">
        <v>6</v>
      </c>
      <c r="E29" s="6"/>
      <c r="F29" s="7">
        <f t="shared" si="0"/>
        <v>0</v>
      </c>
    </row>
    <row r="30" spans="1:6" x14ac:dyDescent="0.3">
      <c r="A30" s="8" t="s">
        <v>61</v>
      </c>
      <c r="B30" s="3" t="s">
        <v>62</v>
      </c>
      <c r="C30" s="4" t="s">
        <v>56</v>
      </c>
      <c r="D30" s="6">
        <v>194</v>
      </c>
      <c r="E30" s="6"/>
      <c r="F30" s="7">
        <f t="shared" si="0"/>
        <v>0</v>
      </c>
    </row>
    <row r="31" spans="1:6" x14ac:dyDescent="0.3">
      <c r="A31" s="8" t="s">
        <v>63</v>
      </c>
      <c r="B31" s="10" t="s">
        <v>64</v>
      </c>
      <c r="C31" s="4" t="s">
        <v>56</v>
      </c>
      <c r="D31" s="6">
        <v>644</v>
      </c>
      <c r="E31" s="6"/>
      <c r="F31" s="7">
        <f>ROUND(D31*E31,2)</f>
        <v>0</v>
      </c>
    </row>
    <row r="32" spans="1:6" x14ac:dyDescent="0.3">
      <c r="A32" s="8" t="s">
        <v>65</v>
      </c>
      <c r="B32" s="3" t="s">
        <v>66</v>
      </c>
      <c r="C32" s="4" t="s">
        <v>56</v>
      </c>
      <c r="D32" s="6">
        <v>152.5</v>
      </c>
      <c r="E32" s="6"/>
      <c r="F32" s="7">
        <f t="shared" si="0"/>
        <v>0</v>
      </c>
    </row>
    <row r="33" spans="1:6" x14ac:dyDescent="0.3">
      <c r="A33" s="8" t="s">
        <v>67</v>
      </c>
      <c r="B33" s="3" t="s">
        <v>68</v>
      </c>
      <c r="C33" s="4" t="s">
        <v>56</v>
      </c>
      <c r="D33" s="6">
        <v>57</v>
      </c>
      <c r="E33" s="6"/>
      <c r="F33" s="7">
        <f t="shared" si="0"/>
        <v>0</v>
      </c>
    </row>
    <row r="34" spans="1:6" x14ac:dyDescent="0.3">
      <c r="A34" s="8" t="s">
        <v>69</v>
      </c>
      <c r="B34" s="3" t="s">
        <v>70</v>
      </c>
      <c r="C34" s="4" t="s">
        <v>56</v>
      </c>
      <c r="D34" s="6">
        <v>74</v>
      </c>
      <c r="E34" s="6"/>
      <c r="F34" s="7">
        <f t="shared" si="0"/>
        <v>0</v>
      </c>
    </row>
    <row r="35" spans="1:6" x14ac:dyDescent="0.3">
      <c r="A35" s="8" t="s">
        <v>71</v>
      </c>
      <c r="B35" s="3" t="s">
        <v>72</v>
      </c>
      <c r="C35" s="4" t="s">
        <v>56</v>
      </c>
      <c r="D35" s="6">
        <v>398</v>
      </c>
      <c r="E35" s="6"/>
      <c r="F35" s="7">
        <f t="shared" si="0"/>
        <v>0</v>
      </c>
    </row>
    <row r="36" spans="1:6" x14ac:dyDescent="0.3">
      <c r="A36" s="8" t="s">
        <v>73</v>
      </c>
      <c r="B36" s="3" t="s">
        <v>74</v>
      </c>
      <c r="C36" s="4" t="s">
        <v>56</v>
      </c>
      <c r="D36" s="6">
        <v>1</v>
      </c>
      <c r="E36" s="6"/>
      <c r="F36" s="7">
        <f t="shared" si="0"/>
        <v>0</v>
      </c>
    </row>
    <row r="37" spans="1:6" x14ac:dyDescent="0.3">
      <c r="A37" s="8" t="s">
        <v>75</v>
      </c>
      <c r="B37" s="3" t="s">
        <v>76</v>
      </c>
      <c r="C37" s="4" t="s">
        <v>56</v>
      </c>
      <c r="D37" s="6">
        <v>12</v>
      </c>
      <c r="E37" s="5"/>
      <c r="F37" s="7">
        <f t="shared" si="0"/>
        <v>0</v>
      </c>
    </row>
    <row r="38" spans="1:6" ht="52.8" x14ac:dyDescent="0.3">
      <c r="A38" s="8" t="s">
        <v>77</v>
      </c>
      <c r="B38" s="3" t="s">
        <v>78</v>
      </c>
      <c r="C38" s="4" t="s">
        <v>56</v>
      </c>
      <c r="D38" s="6">
        <v>278</v>
      </c>
      <c r="E38" s="6"/>
      <c r="F38" s="7">
        <f t="shared" si="0"/>
        <v>0</v>
      </c>
    </row>
    <row r="39" spans="1:6" ht="52.8" x14ac:dyDescent="0.3">
      <c r="A39" s="8" t="s">
        <v>79</v>
      </c>
      <c r="B39" s="3" t="s">
        <v>80</v>
      </c>
      <c r="C39" s="4" t="s">
        <v>56</v>
      </c>
      <c r="D39" s="6">
        <v>7</v>
      </c>
      <c r="E39" s="6"/>
      <c r="F39" s="7">
        <f t="shared" si="0"/>
        <v>0</v>
      </c>
    </row>
    <row r="40" spans="1:6" x14ac:dyDescent="0.3">
      <c r="A40" s="8" t="s">
        <v>81</v>
      </c>
      <c r="B40" s="3" t="s">
        <v>82</v>
      </c>
      <c r="C40" s="4" t="s">
        <v>83</v>
      </c>
      <c r="D40" s="6">
        <v>21952.9</v>
      </c>
      <c r="E40" s="6"/>
      <c r="F40" s="7">
        <f t="shared" si="0"/>
        <v>0</v>
      </c>
    </row>
    <row r="41" spans="1:6" ht="26.4" x14ac:dyDescent="0.3">
      <c r="A41" s="8" t="s">
        <v>84</v>
      </c>
      <c r="B41" s="3" t="s">
        <v>85</v>
      </c>
      <c r="C41" s="4" t="s">
        <v>83</v>
      </c>
      <c r="D41" s="6">
        <v>247.2</v>
      </c>
      <c r="E41" s="6"/>
      <c r="F41" s="7">
        <f t="shared" si="0"/>
        <v>0</v>
      </c>
    </row>
    <row r="42" spans="1:6" x14ac:dyDescent="0.3">
      <c r="A42" s="8" t="s">
        <v>86</v>
      </c>
      <c r="B42" s="3" t="s">
        <v>87</v>
      </c>
      <c r="C42" s="4" t="s">
        <v>83</v>
      </c>
      <c r="D42" s="6">
        <v>1446.5500000000002</v>
      </c>
      <c r="E42" s="6"/>
      <c r="F42" s="7">
        <f t="shared" si="0"/>
        <v>0</v>
      </c>
    </row>
    <row r="43" spans="1:6" ht="26.4" x14ac:dyDescent="0.3">
      <c r="A43" s="8" t="s">
        <v>88</v>
      </c>
      <c r="B43" s="3" t="s">
        <v>89</v>
      </c>
      <c r="C43" s="4" t="s">
        <v>2</v>
      </c>
      <c r="D43" s="6">
        <v>9</v>
      </c>
      <c r="E43" s="6"/>
      <c r="F43" s="7">
        <f t="shared" si="0"/>
        <v>0</v>
      </c>
    </row>
    <row r="44" spans="1:6" ht="26.4" x14ac:dyDescent="0.3">
      <c r="A44" s="8" t="s">
        <v>90</v>
      </c>
      <c r="B44" s="3" t="s">
        <v>91</v>
      </c>
      <c r="C44" s="4" t="s">
        <v>2</v>
      </c>
      <c r="D44" s="6">
        <v>11</v>
      </c>
      <c r="E44" s="6"/>
      <c r="F44" s="7">
        <f t="shared" si="0"/>
        <v>0</v>
      </c>
    </row>
    <row r="45" spans="1:6" ht="26.4" x14ac:dyDescent="0.3">
      <c r="A45" s="8" t="s">
        <v>92</v>
      </c>
      <c r="B45" s="3" t="s">
        <v>93</v>
      </c>
      <c r="C45" s="4" t="s">
        <v>2</v>
      </c>
      <c r="D45" s="6">
        <v>1</v>
      </c>
      <c r="E45" s="6"/>
      <c r="F45" s="7">
        <f t="shared" si="0"/>
        <v>0</v>
      </c>
    </row>
    <row r="46" spans="1:6" ht="24.6" customHeight="1" thickBot="1" x14ac:dyDescent="0.35">
      <c r="A46" s="15" t="s">
        <v>94</v>
      </c>
      <c r="B46" s="16"/>
      <c r="C46" s="16"/>
      <c r="D46" s="11"/>
      <c r="E46" s="11"/>
      <c r="F46" s="12">
        <f>SUM(F4:F45)</f>
        <v>0</v>
      </c>
    </row>
  </sheetData>
  <mergeCells count="8">
    <mergeCell ref="A1:F1"/>
    <mergeCell ref="F2:F3"/>
    <mergeCell ref="A46:C46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Summarry</vt:lpstr>
      <vt:lpstr>1.GI</vt:lpstr>
      <vt:lpstr>Lot-2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SOLEN AKIN</dc:creator>
  <cp:lastModifiedBy>SOLEN AKIN</cp:lastModifiedBy>
  <dcterms:created xsi:type="dcterms:W3CDTF">2022-07-11T11:01:49Z</dcterms:created>
  <dcterms:modified xsi:type="dcterms:W3CDTF">2022-07-11T11:16:47Z</dcterms:modified>
</cp:coreProperties>
</file>