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13" activeTab="1"/>
  </bookViews>
  <sheets>
    <sheet name="ნაერთი" sheetId="1" r:id="rId1"/>
    <sheet name="სამშენებლო" sheetId="2" r:id="rId2"/>
    <sheet name="ელექტროობა" sheetId="3" r:id="rId3"/>
  </sheets>
  <definedNames>
    <definedName name="_xlnm._FilterDatabase" localSheetId="1" hidden="1">'სამშენებლო'!$A$1:$L$57</definedName>
  </definedNames>
  <calcPr fullCalcOnLoad="1"/>
</workbook>
</file>

<file path=xl/sharedStrings.xml><?xml version="1.0" encoding="utf-8"?>
<sst xmlns="http://schemas.openxmlformats.org/spreadsheetml/2006/main" count="156" uniqueCount="101">
  <si>
    <t>სარემონტო სამუშაოები</t>
  </si>
  <si>
    <t>jami</t>
  </si>
  <si>
    <t>#</t>
  </si>
  <si>
    <t>კვ.მ.</t>
  </si>
  <si>
    <t>ლარი</t>
  </si>
  <si>
    <t>სადემონტაჟო სამუშაოები</t>
  </si>
  <si>
    <t>ც</t>
  </si>
  <si>
    <t>ნორმატიული</t>
  </si>
  <si>
    <t>რესურსი</t>
  </si>
  <si>
    <t xml:space="preserve">            ხელფასი</t>
  </si>
  <si>
    <t xml:space="preserve">       მასალა</t>
  </si>
  <si>
    <t>ჯამი</t>
  </si>
  <si>
    <t>სულ</t>
  </si>
  <si>
    <t>ერთ.</t>
  </si>
  <si>
    <t>განზ.</t>
  </si>
  <si>
    <t>lari</t>
  </si>
  <si>
    <t>zednadebi xarjebi</t>
  </si>
  <si>
    <t>gegmiuri dagroveba</t>
  </si>
  <si>
    <t>ელექტროობა</t>
  </si>
  <si>
    <t>N</t>
  </si>
  <si>
    <t>ზედნადები ხარჯები</t>
  </si>
  <si>
    <t>გეგმიური მოგება</t>
  </si>
  <si>
    <t>სამუშაოს დასახელება</t>
  </si>
  <si>
    <t xml:space="preserve">  </t>
  </si>
  <si>
    <t xml:space="preserve">   სამშენებლო
 მექანიზმები</t>
  </si>
  <si>
    <t>ერთეული</t>
  </si>
  <si>
    <t>სამუშაოების დასახელება</t>
  </si>
  <si>
    <t>ნორმატიული რესურსი</t>
  </si>
  <si>
    <t>მასალა</t>
  </si>
  <si>
    <t>ხელფასი</t>
  </si>
  <si>
    <t>სამშენებლო მექანიზმები</t>
  </si>
  <si>
    <t>განზ. ერთ</t>
  </si>
  <si>
    <t>ღირებულება ლარი</t>
  </si>
  <si>
    <t>სამშენებლო-სარემონტო სამუშაოები</t>
  </si>
  <si>
    <t>გაუთვალისწინებელი ხარჯები</t>
  </si>
  <si>
    <t>დღგ</t>
  </si>
  <si>
    <t>სულ, ჯამი</t>
  </si>
  <si>
    <t>კრებსითი ხარჯთაღრიცხვა</t>
  </si>
  <si>
    <t>______________________________</t>
  </si>
  <si>
    <t xml:space="preserve"> /obieqtis, samuSaos da danaxarjebis dasaxeleba/</t>
  </si>
  <si>
    <t xml:space="preserve">saxarjTaRricxvo Rirebuleba </t>
  </si>
  <si>
    <t xml:space="preserve"> maT Soris xelfasi</t>
  </si>
  <si>
    <t>ერთ. 
ფასი</t>
  </si>
  <si>
    <t>100kv.m.</t>
  </si>
  <si>
    <t>kedlebis gasufTaveba saRebavisagan</t>
  </si>
  <si>
    <t>______________________________________________</t>
  </si>
  <si>
    <t>/mSeneblobis dasaxeleba/</t>
  </si>
  <si>
    <t>lokalur-resursuli xarjTaRricxva #2-1</t>
  </si>
  <si>
    <t xml:space="preserve">samSeneblo samuSaoebi </t>
  </si>
  <si>
    <t>2-1</t>
  </si>
  <si>
    <t>3</t>
  </si>
  <si>
    <t>4</t>
  </si>
  <si>
    <t>2-4</t>
  </si>
  <si>
    <t>lokalur-resursuli xarjTaRricxva #2-4</t>
  </si>
  <si>
    <t xml:space="preserve">ელ.სამონტაჟო samuSaoebi </t>
  </si>
  <si>
    <t>ჭერის მაღალხარისხოვანი შეღებვა წყალემულსიური საღებავით</t>
  </si>
  <si>
    <t>კედლის შეღებვა მაღალხარისხოვანი წყალემულსიის საღებავით (SefiTxvna, dagruntva, SeRebva)</t>
  </si>
  <si>
    <t>Weridan arsebuli saRebavis moxsna</t>
  </si>
  <si>
    <t>1</t>
  </si>
  <si>
    <t xml:space="preserve">Sedgenilia 2021w. II kv. mimdinare doneze                                 </t>
  </si>
  <si>
    <t xml:space="preserve">safuZveli: defeqturi aqti                        </t>
  </si>
  <si>
    <t>გრძ.მ.</t>
  </si>
  <si>
    <t>100m2</t>
  </si>
  <si>
    <t>cementis moWimvis moxsna</t>
  </si>
  <si>
    <t>kv.m.</t>
  </si>
  <si>
    <t>ტერიტორიის გასუფთავება სამშენებლო ნაგვისგან ხელით</t>
  </si>
  <si>
    <t>ტონა</t>
  </si>
  <si>
    <t>სამშენებლო ნაგვის დატვირთვა ავტოთვითმცლელებზე ხელით</t>
  </si>
  <si>
    <t>კუბ.მ.</t>
  </si>
  <si>
    <t>სამშენებლო ნაგვის ტრანსპორტირება 25 კმ.-ზე</t>
  </si>
  <si>
    <t>laminirebuli iatakis ayra (plintusiT)</t>
  </si>
  <si>
    <t>კედლებიდან არსებული ნალესის მოხსნა</t>
  </si>
  <si>
    <t>იატაკზე კერამოგრანიტის ფილების დაგება</t>
  </si>
  <si>
    <t>grZ.m.</t>
  </si>
  <si>
    <t>keramogranitis plintusebis mowyoba</t>
  </si>
  <si>
    <t>ლამინირებული პლინტუსების მოწყობა</t>
  </si>
  <si>
    <t xml:space="preserve">ჭერის ნალესობის დაზიანებული ნაწილის moxsna </t>
  </si>
  <si>
    <t>kv.m</t>
  </si>
  <si>
    <t>Weris Selesva</t>
  </si>
  <si>
    <t xml:space="preserve"> კედლების ლესვა ცემენტის ხსნარით (ხსნარის მარკა "m-100"და ნალესის saSualod სისქე - 3 სმ)</t>
  </si>
  <si>
    <t xml:space="preserve"> qv/cementis moWimva sisq. 40mm </t>
  </si>
  <si>
    <t>ლამინატის იატაკის მოწყობა  (კლასი 33, ქვესაგებით)</t>
  </si>
  <si>
    <t>rafebis gasufTaveba da SeRebva zeTovani saRebaviT</t>
  </si>
  <si>
    <t>100 კვ.მ.</t>
  </si>
  <si>
    <t>კედლების გასუფთავება შპალერისგან</t>
  </si>
  <si>
    <t>ლედ სანათების მოწყობა</t>
  </si>
  <si>
    <t>q. Tbilisi, sabavSvo baga-baRi #151</t>
  </si>
  <si>
    <t xml:space="preserve"> linoliumis iatakis ayra</t>
  </si>
  <si>
    <t>kedlebidan plastikatis moxsna</t>
  </si>
  <si>
    <t xml:space="preserve"> თაბაშირმუყაოს ფილით Wერის მოწყობა</t>
  </si>
  <si>
    <t>2</t>
  </si>
  <si>
    <t>6</t>
  </si>
  <si>
    <t>5</t>
  </si>
  <si>
    <t>7</t>
  </si>
  <si>
    <t>8</t>
  </si>
  <si>
    <t>9</t>
  </si>
  <si>
    <t>10</t>
  </si>
  <si>
    <t>11</t>
  </si>
  <si>
    <t>12</t>
  </si>
  <si>
    <t>სანათის დემონტაჟი და მონტაჟი</t>
  </si>
  <si>
    <t>სახანძრო დეტექტორის დემონტაჟი მონტაჟი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</si>
</sst>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0_р_._-;\-* #,##0.00_р_._-;_-* &quot;-&quot;??_р_._-;_-@_-"/>
    <numFmt numFmtId="187" formatCode="0.0000"/>
    <numFmt numFmtId="188" formatCode="0.000"/>
    <numFmt numFmtId="189" formatCode="0.00000"/>
    <numFmt numFmtId="190" formatCode="_-* #,##0.00_-;\-* #,##0.0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0.0"/>
    <numFmt numFmtId="194" formatCode="#,##0.000;[Red]#,##0.000"/>
    <numFmt numFmtId="195" formatCode="0.000000"/>
    <numFmt numFmtId="196" formatCode="0.00000000"/>
    <numFmt numFmtId="197" formatCode="#,##0.0"/>
    <numFmt numFmtId="198" formatCode="#,##0.000"/>
    <numFmt numFmtId="199" formatCode="0;[Red]0"/>
    <numFmt numFmtId="200" formatCode="[$-409]dddd\,\ mmmm\ dd\,\ yyyy"/>
    <numFmt numFmtId="201" formatCode="[$-409]h:mm:ss\ AM/PM"/>
    <numFmt numFmtId="202" formatCode="0.000000000"/>
    <numFmt numFmtId="203" formatCode="[$-409]dddd\,\ mmmm\ d\,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sz val="10"/>
      <name val="Arial Cyr"/>
      <family val="2"/>
    </font>
    <font>
      <i/>
      <sz val="10"/>
      <name val="AcadNusx"/>
      <family val="0"/>
    </font>
    <font>
      <b/>
      <sz val="10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Sylfae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rachveulebrivi Thin"/>
      <family val="2"/>
    </font>
    <font>
      <b/>
      <sz val="10"/>
      <name val="Arachveulebrivi Thi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2"/>
      <name val="AcadNusx"/>
      <family val="0"/>
    </font>
    <font>
      <b/>
      <i/>
      <sz val="10"/>
      <name val="AcadNusx"/>
      <family val="0"/>
    </font>
    <font>
      <sz val="12"/>
      <name val="Arial Cyr"/>
      <family val="2"/>
    </font>
    <font>
      <sz val="12"/>
      <name val="AcadNusx"/>
      <family val="0"/>
    </font>
    <font>
      <sz val="14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cadNusx"/>
      <family val="0"/>
    </font>
    <font>
      <b/>
      <i/>
      <sz val="10"/>
      <color indexed="8"/>
      <name val="AcadNusx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000000"/>
      <name val="AcadNusx"/>
      <family val="0"/>
    </font>
    <font>
      <i/>
      <sz val="10"/>
      <color rgb="FF000000"/>
      <name val="AcadNusx"/>
      <family val="0"/>
    </font>
    <font>
      <sz val="10"/>
      <color theme="1"/>
      <name val="AcadNusx"/>
      <family val="0"/>
    </font>
    <font>
      <b/>
      <i/>
      <sz val="10"/>
      <color rgb="FF000000"/>
      <name val="AcadNusx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1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1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1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2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3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54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9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7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8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9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61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2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63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>
      <alignment/>
      <protection/>
    </xf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90" fontId="2" fillId="0" borderId="0" applyFont="0" applyFill="0" applyBorder="0" applyAlignment="0" applyProtection="0"/>
  </cellStyleXfs>
  <cellXfs count="253">
    <xf numFmtId="0" fontId="0" fillId="0" borderId="0" xfId="0" applyFont="1" applyAlignment="1">
      <alignment/>
    </xf>
    <xf numFmtId="0" fontId="3" fillId="0" borderId="0" xfId="627" applyFont="1" applyFill="1" applyAlignment="1">
      <alignment vertical="center" wrapText="1"/>
      <protection/>
    </xf>
    <xf numFmtId="0" fontId="3" fillId="0" borderId="0" xfId="627" applyFont="1" applyFill="1" applyAlignment="1">
      <alignment horizontal="center" vertical="center" wrapText="1"/>
      <protection/>
    </xf>
    <xf numFmtId="0" fontId="33" fillId="0" borderId="0" xfId="618" applyFont="1" applyFill="1" applyAlignment="1">
      <alignment vertical="center"/>
      <protection/>
    </xf>
    <xf numFmtId="0" fontId="33" fillId="0" borderId="0" xfId="531" applyFont="1" applyFill="1" applyAlignment="1">
      <alignment horizontal="center" vertical="center" wrapText="1"/>
      <protection/>
    </xf>
    <xf numFmtId="0" fontId="33" fillId="0" borderId="19" xfId="531" applyFont="1" applyFill="1" applyBorder="1" applyAlignment="1">
      <alignment horizontal="center" vertical="center" wrapText="1"/>
      <protection/>
    </xf>
    <xf numFmtId="49" fontId="34" fillId="0" borderId="19" xfId="531" applyNumberFormat="1" applyFont="1" applyFill="1" applyBorder="1" applyAlignment="1">
      <alignment horizontal="center" vertical="center" wrapText="1"/>
      <protection/>
    </xf>
    <xf numFmtId="0" fontId="34" fillId="0" borderId="19" xfId="531" applyFont="1" applyFill="1" applyBorder="1" applyAlignment="1">
      <alignment horizontal="left" vertical="center" wrapText="1"/>
      <protection/>
    </xf>
    <xf numFmtId="0" fontId="34" fillId="0" borderId="19" xfId="531" applyFont="1" applyFill="1" applyBorder="1" applyAlignment="1">
      <alignment horizontal="center" vertical="center" wrapText="1"/>
      <protection/>
    </xf>
    <xf numFmtId="197" fontId="34" fillId="0" borderId="19" xfId="531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193" fontId="34" fillId="0" borderId="19" xfId="0" applyNumberFormat="1" applyFont="1" applyFill="1" applyBorder="1" applyAlignment="1">
      <alignment horizontal="center" vertical="center" wrapText="1"/>
    </xf>
    <xf numFmtId="9" fontId="3" fillId="0" borderId="19" xfId="0" applyNumberFormat="1" applyFont="1" applyFill="1" applyBorder="1" applyAlignment="1">
      <alignment horizontal="center" vertical="center" wrapText="1"/>
    </xf>
    <xf numFmtId="4" fontId="33" fillId="0" borderId="19" xfId="0" applyNumberFormat="1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right" vertical="center" wrapText="1"/>
    </xf>
    <xf numFmtId="0" fontId="3" fillId="0" borderId="19" xfId="627" applyFont="1" applyFill="1" applyBorder="1" applyAlignment="1">
      <alignment horizontal="center" vertical="center" wrapText="1"/>
      <protection/>
    </xf>
    <xf numFmtId="0" fontId="36" fillId="0" borderId="19" xfId="627" applyFont="1" applyFill="1" applyBorder="1" applyAlignment="1">
      <alignment horizontal="left" vertical="center" wrapText="1"/>
      <protection/>
    </xf>
    <xf numFmtId="0" fontId="7" fillId="0" borderId="19" xfId="627" applyFont="1" applyFill="1" applyBorder="1" applyAlignment="1">
      <alignment horizontal="center" vertical="center" wrapText="1"/>
      <protection/>
    </xf>
    <xf numFmtId="4" fontId="36" fillId="0" borderId="19" xfId="627" applyNumberFormat="1" applyFont="1" applyFill="1" applyBorder="1" applyAlignment="1">
      <alignment horizontal="center" vertical="center" wrapText="1"/>
      <protection/>
    </xf>
    <xf numFmtId="0" fontId="3" fillId="0" borderId="19" xfId="627" applyFont="1" applyFill="1" applyBorder="1" applyAlignment="1">
      <alignment horizontal="left" vertical="center" wrapText="1"/>
      <protection/>
    </xf>
    <xf numFmtId="9" fontId="3" fillId="0" borderId="19" xfId="627" applyNumberFormat="1" applyFont="1" applyFill="1" applyBorder="1" applyAlignment="1">
      <alignment horizontal="center" vertical="center" wrapText="1"/>
      <protection/>
    </xf>
    <xf numFmtId="4" fontId="3" fillId="0" borderId="19" xfId="627" applyNumberFormat="1" applyFont="1" applyFill="1" applyBorder="1" applyAlignment="1">
      <alignment horizontal="center" vertical="center" wrapText="1"/>
      <protection/>
    </xf>
    <xf numFmtId="1" fontId="2" fillId="0" borderId="0" xfId="627" applyNumberFormat="1" applyFont="1" applyFill="1" applyAlignment="1">
      <alignment horizontal="center" vertical="center"/>
      <protection/>
    </xf>
    <xf numFmtId="0" fontId="2" fillId="0" borderId="0" xfId="627" applyFont="1" applyFill="1" applyAlignment="1">
      <alignment horizontal="center" vertical="center"/>
      <protection/>
    </xf>
    <xf numFmtId="49" fontId="3" fillId="0" borderId="19" xfId="627" applyNumberFormat="1" applyFont="1" applyFill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>
      <alignment horizontal="center" vertical="center" wrapText="1"/>
    </xf>
    <xf numFmtId="2" fontId="3" fillId="0" borderId="19" xfId="627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49" fontId="4" fillId="0" borderId="19" xfId="627" applyNumberFormat="1" applyFont="1" applyFill="1" applyBorder="1" applyAlignment="1">
      <alignment horizontal="center" vertical="center" wrapText="1"/>
      <protection/>
    </xf>
    <xf numFmtId="0" fontId="38" fillId="0" borderId="0" xfId="711" applyFont="1" applyFill="1" applyAlignment="1">
      <alignment horizontal="center"/>
      <protection/>
    </xf>
    <xf numFmtId="0" fontId="38" fillId="0" borderId="0" xfId="711" applyFont="1" applyFill="1" applyBorder="1" applyAlignment="1">
      <alignment horizontal="center"/>
      <protection/>
    </xf>
    <xf numFmtId="0" fontId="3" fillId="0" borderId="0" xfId="711" applyFont="1" applyFill="1" applyAlignment="1">
      <alignment horizontal="left"/>
      <protection/>
    </xf>
    <xf numFmtId="0" fontId="39" fillId="0" borderId="0" xfId="711" applyFont="1" applyFill="1" applyAlignment="1">
      <alignment horizontal="left"/>
      <protection/>
    </xf>
    <xf numFmtId="0" fontId="3" fillId="0" borderId="0" xfId="711" applyFont="1" applyFill="1" applyAlignment="1">
      <alignment horizontal="center"/>
      <protection/>
    </xf>
    <xf numFmtId="0" fontId="38" fillId="0" borderId="0" xfId="621" applyFont="1" applyFill="1">
      <alignment/>
      <protection/>
    </xf>
    <xf numFmtId="0" fontId="3" fillId="0" borderId="0" xfId="621" applyFont="1" applyFill="1" applyAlignment="1">
      <alignment horizontal="center"/>
      <protection/>
    </xf>
    <xf numFmtId="0" fontId="3" fillId="0" borderId="0" xfId="621" applyFont="1" applyFill="1">
      <alignment/>
      <protection/>
    </xf>
    <xf numFmtId="0" fontId="38" fillId="0" borderId="0" xfId="625" applyFont="1" applyFill="1" applyAlignment="1">
      <alignment horizontal="right"/>
      <protection/>
    </xf>
    <xf numFmtId="1" fontId="4" fillId="0" borderId="0" xfId="625" applyNumberFormat="1" applyFont="1" applyFill="1" applyAlignment="1">
      <alignment horizontal="center"/>
      <protection/>
    </xf>
    <xf numFmtId="0" fontId="38" fillId="0" borderId="0" xfId="625" applyFont="1" applyFill="1" applyAlignment="1">
      <alignment horizontal="center"/>
      <protection/>
    </xf>
    <xf numFmtId="0" fontId="38" fillId="0" borderId="0" xfId="621" applyFont="1" applyFill="1" applyAlignment="1">
      <alignment horizontal="left"/>
      <protection/>
    </xf>
    <xf numFmtId="0" fontId="3" fillId="0" borderId="0" xfId="621" applyFont="1" applyFill="1" applyBorder="1" applyAlignment="1">
      <alignment horizontal="center"/>
      <protection/>
    </xf>
    <xf numFmtId="0" fontId="3" fillId="0" borderId="0" xfId="621" applyFont="1" applyFill="1" applyBorder="1">
      <alignment/>
      <protection/>
    </xf>
    <xf numFmtId="0" fontId="31" fillId="0" borderId="0" xfId="627" applyFont="1" applyFill="1" applyAlignment="1">
      <alignment vertical="center" wrapText="1"/>
      <protection/>
    </xf>
    <xf numFmtId="0" fontId="31" fillId="0" borderId="0" xfId="627" applyFont="1" applyFill="1" applyAlignment="1">
      <alignment vertical="center"/>
      <protection/>
    </xf>
    <xf numFmtId="0" fontId="32" fillId="0" borderId="21" xfId="627" applyFont="1" applyFill="1" applyBorder="1" applyAlignment="1" quotePrefix="1">
      <alignment horizontal="center" vertical="center" wrapText="1"/>
      <protection/>
    </xf>
    <xf numFmtId="0" fontId="4" fillId="0" borderId="20" xfId="627" applyFont="1" applyFill="1" applyBorder="1" applyAlignment="1">
      <alignment horizontal="center" vertical="center" wrapText="1"/>
      <protection/>
    </xf>
    <xf numFmtId="2" fontId="4" fillId="0" borderId="20" xfId="627" applyNumberFormat="1" applyFont="1" applyFill="1" applyBorder="1" applyAlignment="1">
      <alignment horizontal="center" vertical="center" wrapText="1"/>
      <protection/>
    </xf>
    <xf numFmtId="0" fontId="4" fillId="0" borderId="22" xfId="627" applyFont="1" applyFill="1" applyBorder="1" applyAlignment="1">
      <alignment horizontal="center" vertical="center" wrapText="1"/>
      <protection/>
    </xf>
    <xf numFmtId="0" fontId="4" fillId="0" borderId="20" xfId="627" applyFont="1" applyFill="1" applyBorder="1" applyAlignment="1">
      <alignment horizontal="left" vertical="center" wrapText="1"/>
      <protection/>
    </xf>
    <xf numFmtId="0" fontId="36" fillId="0" borderId="20" xfId="627" applyFont="1" applyFill="1" applyBorder="1" applyAlignment="1">
      <alignment horizontal="left" vertical="center" wrapText="1"/>
      <protection/>
    </xf>
    <xf numFmtId="0" fontId="4" fillId="0" borderId="20" xfId="627" applyNumberFormat="1" applyFont="1" applyFill="1" applyBorder="1" applyAlignment="1">
      <alignment horizontal="center" vertical="center" wrapText="1"/>
      <protection/>
    </xf>
    <xf numFmtId="2" fontId="4" fillId="0" borderId="23" xfId="627" applyNumberFormat="1" applyFont="1" applyFill="1" applyBorder="1" applyAlignment="1">
      <alignment horizontal="center" vertical="center" wrapText="1"/>
      <protection/>
    </xf>
    <xf numFmtId="0" fontId="3" fillId="0" borderId="0" xfId="623" applyFont="1" applyFill="1" applyAlignment="1">
      <alignment vertical="center"/>
      <protection/>
    </xf>
    <xf numFmtId="0" fontId="3" fillId="0" borderId="0" xfId="623" applyFont="1" applyFill="1" applyAlignment="1">
      <alignment vertical="center" wrapText="1"/>
      <protection/>
    </xf>
    <xf numFmtId="0" fontId="3" fillId="0" borderId="0" xfId="624" applyFont="1" applyFill="1" applyBorder="1" applyAlignment="1">
      <alignment horizontal="right" vertical="center"/>
      <protection/>
    </xf>
    <xf numFmtId="0" fontId="3" fillId="0" borderId="0" xfId="624" applyFont="1" applyFill="1" applyAlignment="1">
      <alignment vertical="center"/>
      <protection/>
    </xf>
    <xf numFmtId="0" fontId="3" fillId="0" borderId="0" xfId="623" applyFont="1" applyFill="1" applyBorder="1" applyAlignment="1">
      <alignment vertical="center"/>
      <protection/>
    </xf>
    <xf numFmtId="49" fontId="67" fillId="0" borderId="0" xfId="0" applyNumberFormat="1" applyFont="1" applyFill="1" applyAlignment="1">
      <alignment horizontal="center" vertical="center" wrapText="1"/>
    </xf>
    <xf numFmtId="49" fontId="3" fillId="0" borderId="0" xfId="711" applyNumberFormat="1" applyFont="1" applyFill="1" applyAlignment="1">
      <alignment horizontal="center" vertical="center" wrapText="1"/>
      <protection/>
    </xf>
    <xf numFmtId="49" fontId="3" fillId="0" borderId="0" xfId="621" applyNumberFormat="1" applyFont="1" applyFill="1" applyAlignment="1">
      <alignment horizontal="center" vertical="center" wrapText="1"/>
      <protection/>
    </xf>
    <xf numFmtId="49" fontId="4" fillId="0" borderId="0" xfId="625" applyNumberFormat="1" applyFont="1" applyFill="1" applyAlignment="1">
      <alignment horizontal="center" vertical="center" wrapText="1"/>
      <protection/>
    </xf>
    <xf numFmtId="49" fontId="3" fillId="0" borderId="0" xfId="621" applyNumberFormat="1" applyFont="1" applyFill="1" applyBorder="1" applyAlignment="1">
      <alignment horizontal="center" vertical="center" wrapText="1"/>
      <protection/>
    </xf>
    <xf numFmtId="49" fontId="7" fillId="0" borderId="19" xfId="622" applyNumberFormat="1" applyFont="1" applyFill="1" applyBorder="1" applyAlignment="1">
      <alignment horizontal="center" vertical="center" wrapText="1"/>
      <protection/>
    </xf>
    <xf numFmtId="49" fontId="68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69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70" fillId="0" borderId="19" xfId="0" applyNumberFormat="1" applyFont="1" applyFill="1" applyBorder="1" applyAlignment="1">
      <alignment horizontal="center" vertical="center" wrapText="1"/>
    </xf>
    <xf numFmtId="49" fontId="3" fillId="0" borderId="19" xfId="622" applyNumberFormat="1" applyFont="1" applyFill="1" applyBorder="1" applyAlignment="1">
      <alignment horizontal="center" vertical="center" wrapText="1"/>
      <protection/>
    </xf>
    <xf numFmtId="49" fontId="4" fillId="0" borderId="19" xfId="622" applyNumberFormat="1" applyFont="1" applyFill="1" applyBorder="1" applyAlignment="1">
      <alignment horizontal="center" vertical="center" wrapText="1"/>
      <protection/>
    </xf>
    <xf numFmtId="49" fontId="7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3" fillId="0" borderId="0" xfId="711" applyNumberFormat="1" applyFont="1" applyFill="1" applyBorder="1" applyAlignment="1">
      <alignment horizontal="center" vertical="center" wrapText="1"/>
      <protection/>
    </xf>
    <xf numFmtId="49" fontId="4" fillId="0" borderId="24" xfId="622" applyNumberFormat="1" applyFont="1" applyFill="1" applyBorder="1" applyAlignment="1">
      <alignment horizontal="center" vertical="center" wrapText="1"/>
      <protection/>
    </xf>
    <xf numFmtId="49" fontId="4" fillId="0" borderId="25" xfId="622" applyNumberFormat="1" applyFont="1" applyFill="1" applyBorder="1" applyAlignment="1">
      <alignment horizontal="center" vertical="center" wrapText="1"/>
      <protection/>
    </xf>
    <xf numFmtId="49" fontId="4" fillId="0" borderId="26" xfId="622" applyNumberFormat="1" applyFont="1" applyFill="1" applyBorder="1" applyAlignment="1">
      <alignment horizontal="center" vertical="center" wrapText="1"/>
      <protection/>
    </xf>
    <xf numFmtId="49" fontId="4" fillId="0" borderId="27" xfId="622" applyNumberFormat="1" applyFont="1" applyFill="1" applyBorder="1" applyAlignment="1">
      <alignment horizontal="center" vertical="center" wrapText="1"/>
      <protection/>
    </xf>
    <xf numFmtId="49" fontId="3" fillId="0" borderId="19" xfId="527" applyNumberFormat="1" applyFont="1" applyFill="1" applyBorder="1" applyAlignment="1" applyProtection="1">
      <alignment horizontal="center" vertical="center" wrapText="1"/>
      <protection/>
    </xf>
    <xf numFmtId="49" fontId="72" fillId="0" borderId="19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9" fontId="3" fillId="0" borderId="19" xfId="620" applyNumberFormat="1" applyFont="1" applyFill="1" applyBorder="1" applyAlignment="1">
      <alignment horizontal="center" vertical="center" wrapText="1"/>
      <protection/>
    </xf>
    <xf numFmtId="49" fontId="3" fillId="0" borderId="0" xfId="627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711" applyNumberFormat="1" applyFont="1" applyFill="1" applyBorder="1" applyAlignment="1">
      <alignment horizontal="center" vertical="center" wrapText="1"/>
      <protection/>
    </xf>
    <xf numFmtId="2" fontId="3" fillId="0" borderId="0" xfId="625" applyNumberFormat="1" applyFont="1" applyFill="1" applyAlignment="1">
      <alignment horizontal="center" vertical="center" wrapText="1"/>
      <protection/>
    </xf>
    <xf numFmtId="2" fontId="67" fillId="0" borderId="0" xfId="0" applyNumberFormat="1" applyFont="1" applyFill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9" xfId="620" applyNumberFormat="1" applyFont="1" applyFill="1" applyBorder="1" applyAlignment="1">
      <alignment horizontal="center" vertical="center" wrapText="1"/>
      <protection/>
    </xf>
    <xf numFmtId="2" fontId="30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3" fillId="0" borderId="0" xfId="627" applyNumberFormat="1" applyFont="1" applyFill="1" applyBorder="1" applyAlignment="1">
      <alignment horizontal="center" vertical="center" wrapText="1"/>
      <protection/>
    </xf>
    <xf numFmtId="0" fontId="4" fillId="0" borderId="19" xfId="627" applyFont="1" applyFill="1" applyBorder="1" applyAlignment="1">
      <alignment horizontal="center" vertical="center" wrapText="1"/>
      <protection/>
    </xf>
    <xf numFmtId="2" fontId="68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 wrapText="1"/>
    </xf>
    <xf numFmtId="2" fontId="4" fillId="0" borderId="19" xfId="620" applyNumberFormat="1" applyFont="1" applyFill="1" applyBorder="1" applyAlignment="1">
      <alignment horizontal="center" vertical="center" wrapText="1"/>
      <protection/>
    </xf>
    <xf numFmtId="2" fontId="29" fillId="0" borderId="19" xfId="0" applyNumberFormat="1" applyFont="1" applyFill="1" applyBorder="1" applyAlignment="1">
      <alignment horizontal="center" vertical="center" wrapText="1"/>
    </xf>
    <xf numFmtId="188" fontId="33" fillId="0" borderId="0" xfId="0" applyNumberFormat="1" applyFont="1" applyFill="1" applyAlignment="1">
      <alignment horizontal="center"/>
    </xf>
    <xf numFmtId="187" fontId="33" fillId="0" borderId="19" xfId="0" applyNumberFormat="1" applyFont="1" applyFill="1" applyBorder="1" applyAlignment="1">
      <alignment horizontal="center"/>
    </xf>
    <xf numFmtId="188" fontId="33" fillId="0" borderId="19" xfId="0" applyNumberFormat="1" applyFont="1" applyFill="1" applyBorder="1" applyAlignment="1">
      <alignment horizontal="center"/>
    </xf>
    <xf numFmtId="2" fontId="4" fillId="0" borderId="19" xfId="532" applyNumberFormat="1" applyFont="1" applyFill="1" applyBorder="1" applyAlignment="1">
      <alignment horizontal="center" vertical="center" wrapText="1"/>
      <protection/>
    </xf>
    <xf numFmtId="2" fontId="4" fillId="0" borderId="19" xfId="498" applyNumberFormat="1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33" fillId="0" borderId="19" xfId="0" applyNumberFormat="1" applyFont="1" applyFill="1" applyBorder="1" applyAlignment="1">
      <alignment horizontal="center"/>
    </xf>
    <xf numFmtId="188" fontId="33" fillId="0" borderId="0" xfId="0" applyNumberFormat="1" applyFont="1" applyFill="1" applyAlignment="1">
      <alignment horizontal="center" wrapText="1"/>
    </xf>
    <xf numFmtId="2" fontId="33" fillId="0" borderId="19" xfId="626" applyNumberFormat="1" applyFont="1" applyFill="1" applyBorder="1" applyAlignment="1">
      <alignment horizontal="center" vertical="center" wrapText="1"/>
      <protection/>
    </xf>
    <xf numFmtId="0" fontId="3" fillId="0" borderId="0" xfId="627" applyFont="1" applyFill="1" applyAlignment="1">
      <alignment horizontal="center" vertical="center"/>
      <protection/>
    </xf>
    <xf numFmtId="0" fontId="33" fillId="0" borderId="28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88" fontId="33" fillId="0" borderId="28" xfId="0" applyNumberFormat="1" applyFont="1" applyFill="1" applyBorder="1" applyAlignment="1">
      <alignment horizontal="center" vertical="center"/>
    </xf>
    <xf numFmtId="2" fontId="33" fillId="0" borderId="28" xfId="0" applyNumberFormat="1" applyFont="1" applyFill="1" applyBorder="1" applyAlignment="1">
      <alignment horizontal="center" vertical="center"/>
    </xf>
    <xf numFmtId="1" fontId="33" fillId="0" borderId="28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28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188" fontId="33" fillId="0" borderId="28" xfId="0" applyNumberFormat="1" applyFont="1" applyFill="1" applyBorder="1" applyAlignment="1">
      <alignment horizontal="center"/>
    </xf>
    <xf numFmtId="2" fontId="33" fillId="0" borderId="28" xfId="0" applyNumberFormat="1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88" fontId="33" fillId="0" borderId="28" xfId="0" applyNumberFormat="1" applyFont="1" applyFill="1" applyBorder="1" applyAlignment="1">
      <alignment horizontal="center" vertical="center" wrapText="1"/>
    </xf>
    <xf numFmtId="0" fontId="33" fillId="0" borderId="28" xfId="620" applyFont="1" applyFill="1" applyBorder="1" applyAlignment="1">
      <alignment horizontal="center" vertical="center" wrapText="1"/>
      <protection/>
    </xf>
    <xf numFmtId="0" fontId="33" fillId="0" borderId="0" xfId="620" applyFont="1" applyFill="1" applyAlignment="1">
      <alignment horizontal="center" vertical="center" wrapText="1"/>
      <protection/>
    </xf>
    <xf numFmtId="2" fontId="33" fillId="0" borderId="28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28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188" fontId="33" fillId="0" borderId="28" xfId="0" applyNumberFormat="1" applyFont="1" applyFill="1" applyBorder="1" applyAlignment="1">
      <alignment horizontal="center" wrapText="1"/>
    </xf>
    <xf numFmtId="2" fontId="33" fillId="0" borderId="28" xfId="0" applyNumberFormat="1" applyFont="1" applyFill="1" applyBorder="1" applyAlignment="1">
      <alignment horizontal="center" wrapText="1"/>
    </xf>
    <xf numFmtId="0" fontId="33" fillId="0" borderId="28" xfId="620" applyFont="1" applyFill="1" applyBorder="1" applyAlignment="1">
      <alignment horizontal="center" wrapText="1"/>
      <protection/>
    </xf>
    <xf numFmtId="0" fontId="33" fillId="0" borderId="0" xfId="620" applyFont="1" applyFill="1" applyAlignment="1">
      <alignment horizontal="center" wrapText="1"/>
      <protection/>
    </xf>
    <xf numFmtId="0" fontId="33" fillId="0" borderId="19" xfId="620" applyFont="1" applyFill="1" applyBorder="1" applyAlignment="1">
      <alignment horizontal="center"/>
      <protection/>
    </xf>
    <xf numFmtId="0" fontId="34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187" fontId="29" fillId="0" borderId="1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2" fontId="3" fillId="0" borderId="19" xfId="620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1" fontId="33" fillId="0" borderId="28" xfId="0" applyNumberFormat="1" applyFont="1" applyFill="1" applyBorder="1" applyAlignment="1">
      <alignment horizontal="center"/>
    </xf>
    <xf numFmtId="0" fontId="33" fillId="0" borderId="28" xfId="620" applyFont="1" applyFill="1" applyBorder="1" applyAlignment="1">
      <alignment horizontal="center"/>
      <protection/>
    </xf>
    <xf numFmtId="0" fontId="33" fillId="0" borderId="0" xfId="620" applyFont="1" applyFill="1" applyAlignment="1">
      <alignment horizontal="center"/>
      <protection/>
    </xf>
    <xf numFmtId="0" fontId="41" fillId="0" borderId="28" xfId="0" applyFont="1" applyFill="1" applyBorder="1" applyAlignment="1">
      <alignment horizontal="center" vertical="center"/>
    </xf>
    <xf numFmtId="0" fontId="41" fillId="0" borderId="28" xfId="706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188" fontId="41" fillId="0" borderId="28" xfId="0" applyNumberFormat="1" applyFont="1" applyFill="1" applyBorder="1" applyAlignment="1">
      <alignment horizontal="center" vertical="center"/>
    </xf>
    <xf numFmtId="2" fontId="40" fillId="0" borderId="28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" fillId="0" borderId="19" xfId="532" applyFont="1" applyFill="1" applyBorder="1" applyAlignment="1">
      <alignment horizontal="center" vertical="center" wrapText="1"/>
      <protection/>
    </xf>
    <xf numFmtId="0" fontId="30" fillId="0" borderId="19" xfId="532" applyFont="1" applyFill="1" applyBorder="1" applyAlignment="1">
      <alignment horizontal="center" vertical="center" wrapText="1"/>
      <protection/>
    </xf>
    <xf numFmtId="187" fontId="29" fillId="0" borderId="19" xfId="532" applyNumberFormat="1" applyFont="1" applyFill="1" applyBorder="1" applyAlignment="1">
      <alignment horizontal="center" vertical="center" wrapText="1"/>
      <protection/>
    </xf>
    <xf numFmtId="2" fontId="3" fillId="0" borderId="19" xfId="495" applyNumberFormat="1" applyFont="1" applyFill="1" applyBorder="1" applyAlignment="1">
      <alignment horizontal="center" vertical="center" wrapText="1"/>
      <protection/>
    </xf>
    <xf numFmtId="2" fontId="3" fillId="0" borderId="19" xfId="621" applyNumberFormat="1" applyFont="1" applyFill="1" applyBorder="1" applyAlignment="1">
      <alignment horizontal="center" vertical="center" wrapText="1"/>
      <protection/>
    </xf>
    <xf numFmtId="0" fontId="29" fillId="0" borderId="0" xfId="495" applyFont="1" applyFill="1" applyAlignment="1">
      <alignment horizontal="center" vertical="center" wrapText="1"/>
      <protection/>
    </xf>
    <xf numFmtId="2" fontId="3" fillId="0" borderId="19" xfId="495" applyNumberFormat="1" applyFont="1" applyFill="1" applyBorder="1" applyAlignment="1">
      <alignment horizontal="center" vertical="center"/>
      <protection/>
    </xf>
    <xf numFmtId="0" fontId="3" fillId="0" borderId="19" xfId="498" applyFont="1" applyFill="1" applyBorder="1" applyAlignment="1">
      <alignment horizontal="center" vertical="center" wrapText="1"/>
      <protection/>
    </xf>
    <xf numFmtId="187" fontId="29" fillId="0" borderId="19" xfId="498" applyNumberFormat="1" applyFont="1" applyFill="1" applyBorder="1" applyAlignment="1">
      <alignment horizontal="center" vertical="center" wrapText="1"/>
      <protection/>
    </xf>
    <xf numFmtId="2" fontId="3" fillId="0" borderId="19" xfId="498" applyNumberFormat="1" applyFont="1" applyFill="1" applyBorder="1" applyAlignment="1">
      <alignment horizontal="center" vertical="center" wrapText="1"/>
      <protection/>
    </xf>
    <xf numFmtId="0" fontId="29" fillId="0" borderId="0" xfId="498" applyFont="1" applyFill="1" applyAlignment="1">
      <alignment vertical="center" wrapText="1"/>
      <protection/>
    </xf>
    <xf numFmtId="0" fontId="3" fillId="0" borderId="19" xfId="495" applyFont="1" applyFill="1" applyBorder="1" applyAlignment="1">
      <alignment horizontal="center" vertical="center"/>
      <protection/>
    </xf>
    <xf numFmtId="0" fontId="30" fillId="0" borderId="19" xfId="495" applyFont="1" applyFill="1" applyBorder="1" applyAlignment="1">
      <alignment horizontal="center" vertical="center"/>
      <protection/>
    </xf>
    <xf numFmtId="187" fontId="29" fillId="0" borderId="19" xfId="495" applyNumberFormat="1" applyFont="1" applyFill="1" applyBorder="1" applyAlignment="1">
      <alignment horizontal="center" vertical="center"/>
      <protection/>
    </xf>
    <xf numFmtId="2" fontId="3" fillId="0" borderId="19" xfId="711" applyNumberFormat="1" applyFont="1" applyFill="1" applyBorder="1" applyAlignment="1">
      <alignment horizontal="center" vertical="center"/>
      <protection/>
    </xf>
    <xf numFmtId="0" fontId="29" fillId="0" borderId="0" xfId="495" applyFont="1" applyFill="1" applyAlignment="1">
      <alignment vertical="center" wrapText="1"/>
      <protection/>
    </xf>
    <xf numFmtId="0" fontId="29" fillId="0" borderId="0" xfId="495" applyFont="1" applyFill="1" applyAlignment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2" fontId="4" fillId="0" borderId="19" xfId="620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1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28" xfId="620" applyFont="1" applyFill="1" applyBorder="1" applyAlignment="1">
      <alignment horizontal="center" vertical="center" wrapText="1"/>
      <protection/>
    </xf>
    <xf numFmtId="0" fontId="3" fillId="0" borderId="0" xfId="620" applyFont="1" applyFill="1" applyAlignment="1">
      <alignment horizontal="center" vertical="center" wrapText="1"/>
      <protection/>
    </xf>
    <xf numFmtId="1" fontId="3" fillId="0" borderId="28" xfId="0" applyNumberFormat="1" applyFont="1" applyFill="1" applyBorder="1" applyAlignment="1">
      <alignment horizontal="center" vertical="center" wrapText="1"/>
    </xf>
    <xf numFmtId="0" fontId="33" fillId="0" borderId="19" xfId="626" applyFont="1" applyFill="1" applyBorder="1" applyAlignment="1">
      <alignment horizontal="center" vertical="center" wrapText="1"/>
      <protection/>
    </xf>
    <xf numFmtId="0" fontId="34" fillId="0" borderId="19" xfId="626" applyFont="1" applyFill="1" applyBorder="1" applyAlignment="1">
      <alignment horizontal="center" vertical="center" wrapText="1"/>
      <protection/>
    </xf>
    <xf numFmtId="0" fontId="33" fillId="0" borderId="19" xfId="626" applyFont="1" applyFill="1" applyBorder="1" applyAlignment="1">
      <alignment horizontal="center" vertical="center"/>
      <protection/>
    </xf>
    <xf numFmtId="0" fontId="33" fillId="0" borderId="19" xfId="622" applyFont="1" applyFill="1" applyBorder="1" applyAlignment="1">
      <alignment horizontal="center" vertical="center" wrapText="1"/>
      <protection/>
    </xf>
    <xf numFmtId="193" fontId="33" fillId="0" borderId="19" xfId="626" applyNumberFormat="1" applyFont="1" applyFill="1" applyBorder="1" applyAlignment="1">
      <alignment horizontal="center" vertical="center" wrapText="1"/>
      <protection/>
    </xf>
    <xf numFmtId="187" fontId="30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" fontId="33" fillId="0" borderId="19" xfId="0" applyNumberFormat="1" applyFont="1" applyFill="1" applyBorder="1" applyAlignment="1">
      <alignment horizontal="center"/>
    </xf>
    <xf numFmtId="193" fontId="33" fillId="0" borderId="28" xfId="0" applyNumberFormat="1" applyFont="1" applyFill="1" applyBorder="1" applyAlignment="1">
      <alignment horizontal="center" wrapText="1"/>
    </xf>
    <xf numFmtId="0" fontId="33" fillId="0" borderId="28" xfId="0" applyFont="1" applyFill="1" applyBorder="1" applyAlignment="1">
      <alignment vertical="center" wrapText="1"/>
    </xf>
    <xf numFmtId="194" fontId="4" fillId="0" borderId="20" xfId="619" applyNumberFormat="1" applyFont="1" applyFill="1" applyBorder="1" applyAlignment="1">
      <alignment horizontal="center" vertical="center" wrapText="1"/>
      <protection/>
    </xf>
    <xf numFmtId="0" fontId="3" fillId="0" borderId="0" xfId="627" applyFont="1" applyFill="1" applyAlignment="1">
      <alignment vertical="center"/>
      <protection/>
    </xf>
    <xf numFmtId="49" fontId="29" fillId="0" borderId="21" xfId="0" applyNumberFormat="1" applyFont="1" applyFill="1" applyBorder="1" applyAlignment="1">
      <alignment horizontal="center" vertical="center" wrapText="1"/>
    </xf>
    <xf numFmtId="2" fontId="4" fillId="55" borderId="20" xfId="627" applyNumberFormat="1" applyFont="1" applyFill="1" applyBorder="1" applyAlignment="1">
      <alignment horizontal="center" vertical="center" wrapText="1"/>
      <protection/>
    </xf>
    <xf numFmtId="188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620" applyFont="1" applyFill="1" applyBorder="1" applyAlignment="1">
      <alignment horizontal="center"/>
      <protection/>
    </xf>
    <xf numFmtId="188" fontId="33" fillId="0" borderId="0" xfId="0" applyNumberFormat="1" applyFont="1" applyFill="1" applyBorder="1" applyAlignment="1">
      <alignment horizontal="center" vertical="center" wrapText="1"/>
    </xf>
    <xf numFmtId="1" fontId="33" fillId="0" borderId="28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4" fillId="0" borderId="28" xfId="0" applyFont="1" applyFill="1" applyBorder="1" applyAlignment="1">
      <alignment horizontal="center"/>
    </xf>
    <xf numFmtId="188" fontId="33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88" fontId="41" fillId="0" borderId="0" xfId="0" applyNumberFormat="1" applyFont="1" applyFill="1" applyAlignment="1">
      <alignment horizontal="center" vertical="center"/>
    </xf>
    <xf numFmtId="2" fontId="4" fillId="0" borderId="19" xfId="627" applyNumberFormat="1" applyFont="1" applyFill="1" applyBorder="1" applyAlignment="1">
      <alignment horizontal="center" vertical="center" wrapText="1"/>
      <protection/>
    </xf>
    <xf numFmtId="193" fontId="4" fillId="0" borderId="0" xfId="0" applyNumberFormat="1" applyFont="1" applyFill="1" applyAlignment="1">
      <alignment horizontal="center" vertical="center" wrapText="1"/>
    </xf>
    <xf numFmtId="188" fontId="33" fillId="0" borderId="0" xfId="0" applyNumberFormat="1" applyFont="1" applyFill="1" applyAlignment="1">
      <alignment horizontal="center" vertical="center" wrapText="1"/>
    </xf>
    <xf numFmtId="0" fontId="34" fillId="0" borderId="0" xfId="618" applyFont="1" applyFill="1" applyAlignment="1">
      <alignment horizontal="center" vertical="center" wrapText="1"/>
      <protection/>
    </xf>
    <xf numFmtId="0" fontId="35" fillId="0" borderId="0" xfId="531" applyFont="1" applyFill="1" applyAlignment="1">
      <alignment horizontal="center" vertical="center" wrapText="1"/>
      <protection/>
    </xf>
    <xf numFmtId="49" fontId="4" fillId="0" borderId="21" xfId="622" applyNumberFormat="1" applyFont="1" applyFill="1" applyBorder="1" applyAlignment="1">
      <alignment horizontal="center" vertical="center" wrapText="1"/>
      <protection/>
    </xf>
    <xf numFmtId="49" fontId="4" fillId="0" borderId="29" xfId="622" applyNumberFormat="1" applyFont="1" applyFill="1" applyBorder="1" applyAlignment="1">
      <alignment horizontal="center" vertical="center" wrapText="1"/>
      <protection/>
    </xf>
    <xf numFmtId="2" fontId="4" fillId="0" borderId="0" xfId="711" applyNumberFormat="1" applyFont="1" applyFill="1" applyAlignment="1">
      <alignment horizontal="center" vertical="center" wrapText="1"/>
      <protection/>
    </xf>
    <xf numFmtId="49" fontId="3" fillId="0" borderId="0" xfId="621" applyNumberFormat="1" applyFont="1" applyFill="1" applyAlignment="1">
      <alignment horizontal="left" vertical="center" wrapText="1"/>
      <protection/>
    </xf>
    <xf numFmtId="49" fontId="3" fillId="0" borderId="0" xfId="625" applyNumberFormat="1" applyFont="1" applyFill="1" applyAlignment="1">
      <alignment horizontal="center" vertical="center"/>
      <protection/>
    </xf>
    <xf numFmtId="49" fontId="3" fillId="0" borderId="0" xfId="625" applyNumberFormat="1" applyFont="1" applyFill="1" applyAlignment="1">
      <alignment horizontal="center" vertical="center" wrapText="1"/>
      <protection/>
    </xf>
    <xf numFmtId="49" fontId="4" fillId="0" borderId="19" xfId="622" applyNumberFormat="1" applyFont="1" applyFill="1" applyBorder="1" applyAlignment="1">
      <alignment horizontal="center" vertical="center" wrapText="1"/>
      <protection/>
    </xf>
    <xf numFmtId="49" fontId="4" fillId="0" borderId="24" xfId="622" applyNumberFormat="1" applyFont="1" applyFill="1" applyBorder="1" applyAlignment="1">
      <alignment vertical="center" wrapText="1"/>
      <protection/>
    </xf>
    <xf numFmtId="49" fontId="4" fillId="0" borderId="30" xfId="622" applyNumberFormat="1" applyFont="1" applyFill="1" applyBorder="1" applyAlignment="1">
      <alignment vertical="center" wrapText="1"/>
      <protection/>
    </xf>
    <xf numFmtId="49" fontId="4" fillId="0" borderId="24" xfId="622" applyNumberFormat="1" applyFont="1" applyFill="1" applyBorder="1" applyAlignment="1">
      <alignment horizontal="center" vertical="center" wrapText="1"/>
      <protection/>
    </xf>
    <xf numFmtId="49" fontId="4" fillId="0" borderId="30" xfId="622" applyNumberFormat="1" applyFont="1" applyFill="1" applyBorder="1" applyAlignment="1">
      <alignment horizontal="center" vertical="center" wrapText="1"/>
      <protection/>
    </xf>
    <xf numFmtId="49" fontId="4" fillId="0" borderId="28" xfId="622" applyNumberFormat="1" applyFont="1" applyFill="1" applyBorder="1" applyAlignment="1">
      <alignment horizontal="center" vertical="center" wrapText="1"/>
      <protection/>
    </xf>
    <xf numFmtId="2" fontId="4" fillId="0" borderId="21" xfId="622" applyNumberFormat="1" applyFont="1" applyFill="1" applyBorder="1" applyAlignment="1">
      <alignment horizontal="center" vertical="center" wrapText="1"/>
      <protection/>
    </xf>
    <xf numFmtId="2" fontId="4" fillId="0" borderId="28" xfId="622" applyNumberFormat="1" applyFont="1" applyFill="1" applyBorder="1" applyAlignment="1">
      <alignment horizontal="center" vertical="center" wrapText="1"/>
      <protection/>
    </xf>
    <xf numFmtId="2" fontId="4" fillId="0" borderId="29" xfId="622" applyNumberFormat="1" applyFont="1" applyFill="1" applyBorder="1" applyAlignment="1">
      <alignment horizontal="center" vertical="center" wrapText="1"/>
      <protection/>
    </xf>
    <xf numFmtId="49" fontId="4" fillId="0" borderId="27" xfId="622" applyNumberFormat="1" applyFont="1" applyFill="1" applyBorder="1" applyAlignment="1">
      <alignment horizontal="center" vertical="center" wrapText="1"/>
      <protection/>
    </xf>
    <xf numFmtId="49" fontId="4" fillId="0" borderId="26" xfId="622" applyNumberFormat="1" applyFont="1" applyFill="1" applyBorder="1" applyAlignment="1">
      <alignment horizontal="center" vertical="center" wrapText="1"/>
      <protection/>
    </xf>
    <xf numFmtId="0" fontId="3" fillId="0" borderId="0" xfId="624" applyFont="1" applyFill="1" applyAlignment="1">
      <alignment vertical="center"/>
      <protection/>
    </xf>
    <xf numFmtId="0" fontId="3" fillId="0" borderId="19" xfId="627" applyNumberFormat="1" applyFont="1" applyFill="1" applyBorder="1" applyAlignment="1">
      <alignment horizontal="center" vertical="center" wrapText="1"/>
      <protection/>
    </xf>
    <xf numFmtId="2" fontId="3" fillId="0" borderId="19" xfId="627" applyNumberFormat="1" applyFont="1" applyFill="1" applyBorder="1" applyAlignment="1">
      <alignment horizontal="center" vertical="center" wrapText="1"/>
      <protection/>
    </xf>
    <xf numFmtId="4" fontId="3" fillId="0" borderId="19" xfId="627" applyNumberFormat="1" applyFont="1" applyFill="1" applyBorder="1" applyAlignment="1">
      <alignment horizontal="center" vertical="center" wrapText="1"/>
      <protection/>
    </xf>
    <xf numFmtId="0" fontId="3" fillId="0" borderId="19" xfId="627" applyFont="1" applyFill="1" applyBorder="1" applyAlignment="1">
      <alignment horizontal="center" vertical="center" wrapText="1"/>
      <protection/>
    </xf>
    <xf numFmtId="0" fontId="3" fillId="0" borderId="0" xfId="627" applyFont="1" applyFill="1" applyAlignment="1">
      <alignment horizontal="center" vertical="center"/>
      <protection/>
    </xf>
    <xf numFmtId="0" fontId="3" fillId="0" borderId="0" xfId="627" applyNumberFormat="1" applyFont="1" applyFill="1" applyBorder="1" applyAlignment="1">
      <alignment horizontal="center" vertical="center" wrapText="1"/>
      <protection/>
    </xf>
    <xf numFmtId="0" fontId="31" fillId="0" borderId="0" xfId="627" applyFont="1" applyFill="1" applyBorder="1" applyAlignment="1">
      <alignment horizontal="center" vertical="center" wrapText="1"/>
      <protection/>
    </xf>
    <xf numFmtId="0" fontId="4" fillId="0" borderId="0" xfId="627" applyNumberFormat="1" applyFont="1" applyFill="1" applyBorder="1" applyAlignment="1">
      <alignment horizontal="center" vertical="center" wrapText="1"/>
      <protection/>
    </xf>
    <xf numFmtId="0" fontId="2" fillId="0" borderId="19" xfId="627" applyFont="1" applyFill="1" applyBorder="1" applyAlignment="1">
      <alignment horizontal="center" vertical="center" wrapText="1"/>
      <protection/>
    </xf>
    <xf numFmtId="0" fontId="3" fillId="0" borderId="31" xfId="627" applyFont="1" applyFill="1" applyBorder="1" applyAlignment="1">
      <alignment horizontal="center" vertical="center" wrapText="1"/>
      <protection/>
    </xf>
    <xf numFmtId="0" fontId="3" fillId="0" borderId="32" xfId="627" applyFont="1" applyFill="1" applyBorder="1" applyAlignment="1">
      <alignment horizontal="center" vertical="center" wrapText="1"/>
      <protection/>
    </xf>
  </cellXfs>
  <cellStyles count="71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3" xfId="368"/>
    <cellStyle name="Comma 4" xfId="369"/>
    <cellStyle name="Comma 5" xfId="370"/>
    <cellStyle name="Comma 6" xfId="371"/>
    <cellStyle name="Comma 7" xfId="372"/>
    <cellStyle name="Comma 8" xfId="373"/>
    <cellStyle name="Comma 9" xfId="374"/>
    <cellStyle name="Currency" xfId="375"/>
    <cellStyle name="Currency [0]" xfId="376"/>
    <cellStyle name="Explanatory Text" xfId="377"/>
    <cellStyle name="Explanatory Text 2" xfId="378"/>
    <cellStyle name="Explanatory Text 2 2" xfId="379"/>
    <cellStyle name="Explanatory Text 2 3" xfId="380"/>
    <cellStyle name="Explanatory Text 2 4" xfId="381"/>
    <cellStyle name="Explanatory Text 2 5" xfId="382"/>
    <cellStyle name="Explanatory Text 3" xfId="383"/>
    <cellStyle name="Explanatory Text 4" xfId="384"/>
    <cellStyle name="Explanatory Text 4 2" xfId="385"/>
    <cellStyle name="Explanatory Text 5" xfId="386"/>
    <cellStyle name="Explanatory Text 6" xfId="387"/>
    <cellStyle name="Explanatory Text 7" xfId="388"/>
    <cellStyle name="Good" xfId="389"/>
    <cellStyle name="Good 2" xfId="390"/>
    <cellStyle name="Good 2 2" xfId="391"/>
    <cellStyle name="Good 2 3" xfId="392"/>
    <cellStyle name="Good 2 4" xfId="393"/>
    <cellStyle name="Good 2 5" xfId="394"/>
    <cellStyle name="Good 3" xfId="395"/>
    <cellStyle name="Good 4" xfId="396"/>
    <cellStyle name="Good 4 2" xfId="397"/>
    <cellStyle name="Good 5" xfId="398"/>
    <cellStyle name="Good 6" xfId="399"/>
    <cellStyle name="Good 7" xfId="400"/>
    <cellStyle name="Heading 1" xfId="401"/>
    <cellStyle name="Heading 1 2" xfId="402"/>
    <cellStyle name="Heading 1 2 2" xfId="403"/>
    <cellStyle name="Heading 1 2 3" xfId="404"/>
    <cellStyle name="Heading 1 2 4" xfId="405"/>
    <cellStyle name="Heading 1 2 5" xfId="406"/>
    <cellStyle name="Heading 1 2_anakia II etapi.xls sm. defeqturi" xfId="407"/>
    <cellStyle name="Heading 1 3" xfId="408"/>
    <cellStyle name="Heading 1 4" xfId="409"/>
    <cellStyle name="Heading 1 4 2" xfId="410"/>
    <cellStyle name="Heading 1 4_anakia II etapi.xls sm. defeqturi" xfId="411"/>
    <cellStyle name="Heading 1 5" xfId="412"/>
    <cellStyle name="Heading 1 6" xfId="413"/>
    <cellStyle name="Heading 1 7" xfId="414"/>
    <cellStyle name="Heading 2" xfId="415"/>
    <cellStyle name="Heading 2 2" xfId="416"/>
    <cellStyle name="Heading 2 2 2" xfId="417"/>
    <cellStyle name="Heading 2 2 3" xfId="418"/>
    <cellStyle name="Heading 2 2 4" xfId="419"/>
    <cellStyle name="Heading 2 2 5" xfId="420"/>
    <cellStyle name="Heading 2 2_anakia II etapi.xls sm. defeqturi" xfId="421"/>
    <cellStyle name="Heading 2 3" xfId="422"/>
    <cellStyle name="Heading 2 4" xfId="423"/>
    <cellStyle name="Heading 2 4 2" xfId="424"/>
    <cellStyle name="Heading 2 4_anakia II etapi.xls sm. defeqturi" xfId="425"/>
    <cellStyle name="Heading 2 5" xfId="426"/>
    <cellStyle name="Heading 2 6" xfId="427"/>
    <cellStyle name="Heading 2 7" xfId="428"/>
    <cellStyle name="Heading 3" xfId="429"/>
    <cellStyle name="Heading 3 2" xfId="430"/>
    <cellStyle name="Heading 3 2 2" xfId="431"/>
    <cellStyle name="Heading 3 2 3" xfId="432"/>
    <cellStyle name="Heading 3 2 4" xfId="433"/>
    <cellStyle name="Heading 3 2 5" xfId="434"/>
    <cellStyle name="Heading 3 2_anakia II etapi.xls sm. defeqturi" xfId="435"/>
    <cellStyle name="Heading 3 3" xfId="436"/>
    <cellStyle name="Heading 3 4" xfId="437"/>
    <cellStyle name="Heading 3 4 2" xfId="438"/>
    <cellStyle name="Heading 3 4_anakia II etapi.xls sm. defeqturi" xfId="439"/>
    <cellStyle name="Heading 3 5" xfId="440"/>
    <cellStyle name="Heading 3 6" xfId="441"/>
    <cellStyle name="Heading 3 7" xfId="442"/>
    <cellStyle name="Heading 4" xfId="443"/>
    <cellStyle name="Heading 4 2" xfId="444"/>
    <cellStyle name="Heading 4 2 2" xfId="445"/>
    <cellStyle name="Heading 4 2 3" xfId="446"/>
    <cellStyle name="Heading 4 2 4" xfId="447"/>
    <cellStyle name="Heading 4 2 5" xfId="448"/>
    <cellStyle name="Heading 4 3" xfId="449"/>
    <cellStyle name="Heading 4 4" xfId="450"/>
    <cellStyle name="Heading 4 4 2" xfId="451"/>
    <cellStyle name="Heading 4 5" xfId="452"/>
    <cellStyle name="Heading 4 6" xfId="453"/>
    <cellStyle name="Heading 4 7" xfId="454"/>
    <cellStyle name="Input" xfId="455"/>
    <cellStyle name="Input 2" xfId="456"/>
    <cellStyle name="Input 2 2" xfId="457"/>
    <cellStyle name="Input 2 3" xfId="458"/>
    <cellStyle name="Input 2 4" xfId="459"/>
    <cellStyle name="Input 2 5" xfId="460"/>
    <cellStyle name="Input 2_anakia II etapi.xls sm. defeqturi" xfId="461"/>
    <cellStyle name="Input 3" xfId="462"/>
    <cellStyle name="Input 4" xfId="463"/>
    <cellStyle name="Input 4 2" xfId="464"/>
    <cellStyle name="Input 4_anakia II etapi.xls sm. defeqturi" xfId="465"/>
    <cellStyle name="Input 5" xfId="466"/>
    <cellStyle name="Input 6" xfId="467"/>
    <cellStyle name="Input 7" xfId="468"/>
    <cellStyle name="Linked Cell" xfId="469"/>
    <cellStyle name="Linked Cell 2" xfId="470"/>
    <cellStyle name="Linked Cell 2 2" xfId="471"/>
    <cellStyle name="Linked Cell 2 3" xfId="472"/>
    <cellStyle name="Linked Cell 2 4" xfId="473"/>
    <cellStyle name="Linked Cell 2 5" xfId="474"/>
    <cellStyle name="Linked Cell 2_anakia II etapi.xls sm. defeqturi" xfId="475"/>
    <cellStyle name="Linked Cell 3" xfId="476"/>
    <cellStyle name="Linked Cell 4" xfId="477"/>
    <cellStyle name="Linked Cell 4 2" xfId="478"/>
    <cellStyle name="Linked Cell 4_anakia II etapi.xls sm. defeqturi" xfId="479"/>
    <cellStyle name="Linked Cell 5" xfId="480"/>
    <cellStyle name="Linked Cell 6" xfId="481"/>
    <cellStyle name="Linked Cell 7" xfId="482"/>
    <cellStyle name="Neutral" xfId="483"/>
    <cellStyle name="Neutral 2" xfId="484"/>
    <cellStyle name="Neutral 2 2" xfId="485"/>
    <cellStyle name="Neutral 2 3" xfId="486"/>
    <cellStyle name="Neutral 2 4" xfId="487"/>
    <cellStyle name="Neutral 2 5" xfId="488"/>
    <cellStyle name="Neutral 3" xfId="489"/>
    <cellStyle name="Neutral 4" xfId="490"/>
    <cellStyle name="Neutral 4 2" xfId="491"/>
    <cellStyle name="Neutral 5" xfId="492"/>
    <cellStyle name="Neutral 6" xfId="493"/>
    <cellStyle name="Neutral 7" xfId="494"/>
    <cellStyle name="Normal 10" xfId="495"/>
    <cellStyle name="Normal 10 2" xfId="496"/>
    <cellStyle name="Normal 11" xfId="497"/>
    <cellStyle name="Normal 11 2" xfId="498"/>
    <cellStyle name="Normal 11 2 2" xfId="499"/>
    <cellStyle name="Normal 11 3" xfId="500"/>
    <cellStyle name="Normal 11_GAZI-2010" xfId="501"/>
    <cellStyle name="Normal 12" xfId="502"/>
    <cellStyle name="Normal 12 2" xfId="503"/>
    <cellStyle name="Normal 12_gazis gare qseli" xfId="504"/>
    <cellStyle name="Normal 13" xfId="505"/>
    <cellStyle name="Normal 13 2" xfId="506"/>
    <cellStyle name="Normal 13 3" xfId="507"/>
    <cellStyle name="Normal 13 3 2" xfId="508"/>
    <cellStyle name="Normal 13 4" xfId="509"/>
    <cellStyle name="Normal 13 5" xfId="510"/>
    <cellStyle name="Normal 13_GAZI-2010" xfId="511"/>
    <cellStyle name="Normal 14" xfId="512"/>
    <cellStyle name="Normal 14 2" xfId="513"/>
    <cellStyle name="Normal 14 3" xfId="514"/>
    <cellStyle name="Normal 14 3 2" xfId="515"/>
    <cellStyle name="Normal 14 4" xfId="516"/>
    <cellStyle name="Normal 14 5" xfId="517"/>
    <cellStyle name="Normal 14_anakia II etapi.xls sm. defeqturi" xfId="518"/>
    <cellStyle name="Normal 15" xfId="519"/>
    <cellStyle name="Normal 16" xfId="520"/>
    <cellStyle name="Normal 16 2" xfId="521"/>
    <cellStyle name="Normal 16 3" xfId="522"/>
    <cellStyle name="Normal 16_axalq.skola" xfId="523"/>
    <cellStyle name="Normal 17" xfId="524"/>
    <cellStyle name="Normal 18" xfId="525"/>
    <cellStyle name="Normal 19" xfId="526"/>
    <cellStyle name="Normal 2" xfId="527"/>
    <cellStyle name="Normal 2 10" xfId="528"/>
    <cellStyle name="Normal 2 11" xfId="529"/>
    <cellStyle name="Normal 2 12" xfId="530"/>
    <cellStyle name="Normal 2 2" xfId="531"/>
    <cellStyle name="Normal 2 2 2" xfId="532"/>
    <cellStyle name="Normal 2 2 3" xfId="533"/>
    <cellStyle name="Normal 2 2 4" xfId="534"/>
    <cellStyle name="Normal 2 2 5" xfId="535"/>
    <cellStyle name="Normal 2 2 6" xfId="536"/>
    <cellStyle name="Normal 2 2 7" xfId="537"/>
    <cellStyle name="Normal 2 2_2D4CD000" xfId="538"/>
    <cellStyle name="Normal 2 3" xfId="539"/>
    <cellStyle name="Normal 2 4" xfId="540"/>
    <cellStyle name="Normal 2 5" xfId="541"/>
    <cellStyle name="Normal 2 6" xfId="542"/>
    <cellStyle name="Normal 2 7" xfId="543"/>
    <cellStyle name="Normal 2 7 2" xfId="544"/>
    <cellStyle name="Normal 2 7 3" xfId="545"/>
    <cellStyle name="Normal 2 7_anakia II etapi.xls sm. defeqturi" xfId="546"/>
    <cellStyle name="Normal 2 8" xfId="547"/>
    <cellStyle name="Normal 2 9" xfId="548"/>
    <cellStyle name="Normal 2_anakia II etapi.xls sm. defeqturi" xfId="549"/>
    <cellStyle name="Normal 20" xfId="550"/>
    <cellStyle name="Normal 21" xfId="551"/>
    <cellStyle name="Normal 22" xfId="552"/>
    <cellStyle name="Normal 23" xfId="553"/>
    <cellStyle name="Normal 24" xfId="554"/>
    <cellStyle name="Normal 25" xfId="555"/>
    <cellStyle name="Normal 26" xfId="556"/>
    <cellStyle name="Normal 27" xfId="557"/>
    <cellStyle name="Normal 28" xfId="558"/>
    <cellStyle name="Normal 29" xfId="559"/>
    <cellStyle name="Normal 29 2" xfId="560"/>
    <cellStyle name="Normal 3" xfId="561"/>
    <cellStyle name="Normal 3 2" xfId="562"/>
    <cellStyle name="Normal 3 2 2" xfId="563"/>
    <cellStyle name="Normal 3 2_anakia II etapi.xls sm. defeqturi" xfId="564"/>
    <cellStyle name="Normal 30" xfId="565"/>
    <cellStyle name="Normal 30 2" xfId="566"/>
    <cellStyle name="Normal 31" xfId="567"/>
    <cellStyle name="Normal 32" xfId="568"/>
    <cellStyle name="Normal 32 2" xfId="569"/>
    <cellStyle name="Normal 32 3" xfId="570"/>
    <cellStyle name="Normal 32 3 2" xfId="571"/>
    <cellStyle name="Normal 33" xfId="572"/>
    <cellStyle name="Normal 33 2" xfId="573"/>
    <cellStyle name="Normal 34" xfId="574"/>
    <cellStyle name="Normal 35" xfId="575"/>
    <cellStyle name="Normal 35 2" xfId="576"/>
    <cellStyle name="Normal 35 3" xfId="577"/>
    <cellStyle name="Normal 36" xfId="578"/>
    <cellStyle name="Normal 36 2" xfId="579"/>
    <cellStyle name="Normal 36 2 2" xfId="580"/>
    <cellStyle name="Normal 36 3" xfId="581"/>
    <cellStyle name="Normal 37" xfId="582"/>
    <cellStyle name="Normal 38" xfId="583"/>
    <cellStyle name="Normal 38 2" xfId="584"/>
    <cellStyle name="Normal 38 2 2" xfId="585"/>
    <cellStyle name="Normal 38 3" xfId="586"/>
    <cellStyle name="Normal 39" xfId="587"/>
    <cellStyle name="Normal 39 2" xfId="588"/>
    <cellStyle name="Normal 4" xfId="589"/>
    <cellStyle name="Normal 40" xfId="590"/>
    <cellStyle name="Normal 40 2" xfId="591"/>
    <cellStyle name="Normal 41" xfId="592"/>
    <cellStyle name="Normal 42" xfId="593"/>
    <cellStyle name="Normal 43" xfId="594"/>
    <cellStyle name="Normal 44" xfId="595"/>
    <cellStyle name="Normal 46" xfId="596"/>
    <cellStyle name="Normal 47 2" xfId="597"/>
    <cellStyle name="Normal 48 2" xfId="598"/>
    <cellStyle name="Normal 5" xfId="599"/>
    <cellStyle name="Normal 5 2" xfId="600"/>
    <cellStyle name="Normal 5 2 2" xfId="601"/>
    <cellStyle name="Normal 5 3" xfId="602"/>
    <cellStyle name="Normal 5 4" xfId="603"/>
    <cellStyle name="Normal 5 4 2" xfId="604"/>
    <cellStyle name="Normal 5_Copy of SAN2010" xfId="605"/>
    <cellStyle name="Normal 6" xfId="606"/>
    <cellStyle name="Normal 7" xfId="607"/>
    <cellStyle name="Normal 8" xfId="608"/>
    <cellStyle name="Normal 8 2" xfId="609"/>
    <cellStyle name="Normal 8_2D4CD000" xfId="610"/>
    <cellStyle name="Normal 9" xfId="611"/>
    <cellStyle name="Normal 9 2" xfId="612"/>
    <cellStyle name="Normal 9 2 2" xfId="613"/>
    <cellStyle name="Normal 9 2 3" xfId="614"/>
    <cellStyle name="Normal 9 2 4" xfId="615"/>
    <cellStyle name="Normal 9 2_anakia II etapi.xls sm. defeqturi" xfId="616"/>
    <cellStyle name="Normal 9_2D4CD000" xfId="617"/>
    <cellStyle name="Normal_#10 saxli, samxedro kalaki(1). 30.03.2010.-Final+++" xfId="618"/>
    <cellStyle name="Normal_2-1-1" xfId="619"/>
    <cellStyle name="Normal_gare wyalsadfenigagarini 10" xfId="620"/>
    <cellStyle name="Normal_gare wyalsadfenigagarini 2 2" xfId="621"/>
    <cellStyle name="Normal_gare wyalsadfenigagarini 2_SMSH2008-IIkv ." xfId="622"/>
    <cellStyle name="Normal_rustavi-1" xfId="623"/>
    <cellStyle name="Normal_sax-nak-tip" xfId="624"/>
    <cellStyle name="Normal_sida wyalsadeni 2 2" xfId="625"/>
    <cellStyle name="Normal_SMETA 3" xfId="626"/>
    <cellStyle name="Normal_stadion-1" xfId="627"/>
    <cellStyle name="Note" xfId="628"/>
    <cellStyle name="Note 2" xfId="629"/>
    <cellStyle name="Note 2 2" xfId="630"/>
    <cellStyle name="Note 2 3" xfId="631"/>
    <cellStyle name="Note 2 4" xfId="632"/>
    <cellStyle name="Note 2 5" xfId="633"/>
    <cellStyle name="Note 2_anakia II etapi.xls sm. defeqturi" xfId="634"/>
    <cellStyle name="Note 3" xfId="635"/>
    <cellStyle name="Note 4" xfId="636"/>
    <cellStyle name="Note 4 2" xfId="637"/>
    <cellStyle name="Note 4_anakia II etapi.xls sm. defeqturi" xfId="638"/>
    <cellStyle name="Note 5" xfId="639"/>
    <cellStyle name="Note 6" xfId="640"/>
    <cellStyle name="Note 7" xfId="641"/>
    <cellStyle name="Output" xfId="642"/>
    <cellStyle name="Output 2" xfId="643"/>
    <cellStyle name="Output 2 2" xfId="644"/>
    <cellStyle name="Output 2 3" xfId="645"/>
    <cellStyle name="Output 2 4" xfId="646"/>
    <cellStyle name="Output 2 5" xfId="647"/>
    <cellStyle name="Output 2_anakia II etapi.xls sm. defeqturi" xfId="648"/>
    <cellStyle name="Output 3" xfId="649"/>
    <cellStyle name="Output 4" xfId="650"/>
    <cellStyle name="Output 4 2" xfId="651"/>
    <cellStyle name="Output 4_anakia II etapi.xls sm. defeqturi" xfId="652"/>
    <cellStyle name="Output 5" xfId="653"/>
    <cellStyle name="Output 6" xfId="654"/>
    <cellStyle name="Output 7" xfId="655"/>
    <cellStyle name="Percent" xfId="656"/>
    <cellStyle name="Percent 2" xfId="657"/>
    <cellStyle name="Percent 3" xfId="658"/>
    <cellStyle name="Percent 3 2" xfId="659"/>
    <cellStyle name="Percent 4" xfId="660"/>
    <cellStyle name="Percent 5" xfId="661"/>
    <cellStyle name="Percent 6" xfId="662"/>
    <cellStyle name="Percent 7" xfId="663"/>
    <cellStyle name="Percent 8" xfId="664"/>
    <cellStyle name="Style 1" xfId="665"/>
    <cellStyle name="Title" xfId="666"/>
    <cellStyle name="Title 2" xfId="667"/>
    <cellStyle name="Title 2 2" xfId="668"/>
    <cellStyle name="Title 2 3" xfId="669"/>
    <cellStyle name="Title 2 4" xfId="670"/>
    <cellStyle name="Title 2 5" xfId="671"/>
    <cellStyle name="Title 3" xfId="672"/>
    <cellStyle name="Title 4" xfId="673"/>
    <cellStyle name="Title 4 2" xfId="674"/>
    <cellStyle name="Title 5" xfId="675"/>
    <cellStyle name="Title 6" xfId="676"/>
    <cellStyle name="Title 7" xfId="677"/>
    <cellStyle name="Total" xfId="678"/>
    <cellStyle name="Total 2" xfId="679"/>
    <cellStyle name="Total 2 2" xfId="680"/>
    <cellStyle name="Total 2 3" xfId="681"/>
    <cellStyle name="Total 2 4" xfId="682"/>
    <cellStyle name="Total 2 5" xfId="683"/>
    <cellStyle name="Total 2_anakia II etapi.xls sm. defeqturi" xfId="684"/>
    <cellStyle name="Total 3" xfId="685"/>
    <cellStyle name="Total 4" xfId="686"/>
    <cellStyle name="Total 4 2" xfId="687"/>
    <cellStyle name="Total 4_anakia II etapi.xls sm. defeqturi" xfId="688"/>
    <cellStyle name="Total 5" xfId="689"/>
    <cellStyle name="Total 6" xfId="690"/>
    <cellStyle name="Total 7" xfId="691"/>
    <cellStyle name="Warning Text" xfId="692"/>
    <cellStyle name="Warning Text 2" xfId="693"/>
    <cellStyle name="Warning Text 2 2" xfId="694"/>
    <cellStyle name="Warning Text 2 3" xfId="695"/>
    <cellStyle name="Warning Text 2 4" xfId="696"/>
    <cellStyle name="Warning Text 2 5" xfId="697"/>
    <cellStyle name="Warning Text 3" xfId="698"/>
    <cellStyle name="Warning Text 4" xfId="699"/>
    <cellStyle name="Warning Text 4 2" xfId="700"/>
    <cellStyle name="Warning Text 5" xfId="701"/>
    <cellStyle name="Warning Text 6" xfId="702"/>
    <cellStyle name="Warning Text 7" xfId="703"/>
    <cellStyle name="Обычный 10" xfId="704"/>
    <cellStyle name="Обычный 11" xfId="705"/>
    <cellStyle name="Обычный 2" xfId="706"/>
    <cellStyle name="Обычный 2 2" xfId="707"/>
    <cellStyle name="Обычный 3" xfId="708"/>
    <cellStyle name="Обычный 3 2" xfId="709"/>
    <cellStyle name="Обычный 3 3" xfId="710"/>
    <cellStyle name="Обычный 4" xfId="711"/>
    <cellStyle name="Обычный 4 2" xfId="712"/>
    <cellStyle name="Обычный 4 3" xfId="713"/>
    <cellStyle name="Обычный 4_პუშკინის 13" xfId="714"/>
    <cellStyle name="Обычный 5" xfId="715"/>
    <cellStyle name="Обычный 5 2" xfId="716"/>
    <cellStyle name="Обычный 5 2 2" xfId="717"/>
    <cellStyle name="Обычный 5 3" xfId="718"/>
    <cellStyle name="Обычный 6" xfId="719"/>
    <cellStyle name="Обычный 7" xfId="720"/>
    <cellStyle name="Обычный 8" xfId="721"/>
    <cellStyle name="Обычный 9" xfId="722"/>
    <cellStyle name="Обычный_ELEQ_SUSTI DENEBI_axalqalaqis skola " xfId="723"/>
    <cellStyle name="Процентный 2" xfId="724"/>
    <cellStyle name="Процентный 3" xfId="725"/>
    <cellStyle name="Процентный 3 2" xfId="726"/>
    <cellStyle name="Финансовый 2" xfId="727"/>
    <cellStyle name="Финансовый 3" xfId="728"/>
    <cellStyle name="Финансовый 4" xfId="729"/>
    <cellStyle name="Финансовый 4 2" xfId="730"/>
    <cellStyle name="Финансовый 5" xfId="7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6.57421875" style="0" customWidth="1"/>
    <col min="2" max="2" width="29.8515625" style="0" customWidth="1"/>
    <col min="3" max="3" width="6.8515625" style="0" bestFit="1" customWidth="1"/>
    <col min="4" max="4" width="19.140625" style="0" customWidth="1"/>
    <col min="5" max="5" width="10.7109375" style="0" customWidth="1"/>
  </cols>
  <sheetData>
    <row r="1" spans="1:5" ht="15.75">
      <c r="A1" s="222" t="s">
        <v>86</v>
      </c>
      <c r="B1" s="222"/>
      <c r="C1" s="222"/>
      <c r="D1" s="222"/>
      <c r="E1" s="222"/>
    </row>
    <row r="2" spans="1:5" ht="15.75">
      <c r="A2" s="3"/>
      <c r="B2" s="3"/>
      <c r="C2" s="3"/>
      <c r="D2" s="3"/>
      <c r="E2" s="3"/>
    </row>
    <row r="3" spans="1:5" ht="16.5">
      <c r="A3" s="223" t="s">
        <v>37</v>
      </c>
      <c r="B3" s="223"/>
      <c r="C3" s="223"/>
      <c r="D3" s="223"/>
      <c r="E3" s="223"/>
    </row>
    <row r="4" spans="1:5" ht="15.75">
      <c r="A4" s="4"/>
      <c r="B4" s="4"/>
      <c r="C4" s="4"/>
      <c r="D4" s="4"/>
      <c r="E4" s="4"/>
    </row>
    <row r="5" spans="1:5" ht="31.5">
      <c r="A5" s="5" t="s">
        <v>2</v>
      </c>
      <c r="B5" s="5" t="s">
        <v>22</v>
      </c>
      <c r="C5" s="5" t="s">
        <v>31</v>
      </c>
      <c r="D5" s="5" t="s">
        <v>32</v>
      </c>
      <c r="E5" s="5"/>
    </row>
    <row r="6" spans="1:5" ht="15.75">
      <c r="A6" s="5">
        <v>1</v>
      </c>
      <c r="B6" s="5">
        <v>2</v>
      </c>
      <c r="C6" s="5">
        <v>3</v>
      </c>
      <c r="D6" s="5">
        <v>4</v>
      </c>
      <c r="E6" s="5"/>
    </row>
    <row r="7" spans="1:5" ht="31.5">
      <c r="A7" s="6" t="s">
        <v>49</v>
      </c>
      <c r="B7" s="7" t="s">
        <v>33</v>
      </c>
      <c r="C7" s="8" t="s">
        <v>4</v>
      </c>
      <c r="D7" s="9"/>
      <c r="E7" s="9"/>
    </row>
    <row r="8" spans="1:5" ht="31.5">
      <c r="A8" s="6" t="s">
        <v>52</v>
      </c>
      <c r="B8" s="7" t="s">
        <v>18</v>
      </c>
      <c r="C8" s="8" t="s">
        <v>4</v>
      </c>
      <c r="D8" s="9"/>
      <c r="E8" s="9"/>
    </row>
    <row r="9" spans="1:5" ht="15.75">
      <c r="A9" s="10"/>
      <c r="B9" s="11" t="s">
        <v>12</v>
      </c>
      <c r="C9" s="10"/>
      <c r="D9" s="12"/>
      <c r="E9" s="12"/>
    </row>
    <row r="10" spans="1:5" ht="31.5">
      <c r="A10" s="10"/>
      <c r="B10" s="16" t="s">
        <v>34</v>
      </c>
      <c r="C10" s="13">
        <v>0.03</v>
      </c>
      <c r="D10" s="14"/>
      <c r="E10" s="14"/>
    </row>
    <row r="11" spans="1:5" ht="15.75">
      <c r="A11" s="10"/>
      <c r="B11" s="17" t="s">
        <v>11</v>
      </c>
      <c r="C11" s="10"/>
      <c r="D11" s="15"/>
      <c r="E11" s="15"/>
    </row>
    <row r="12" spans="1:5" ht="15.75">
      <c r="A12" s="10"/>
      <c r="B12" s="16" t="s">
        <v>35</v>
      </c>
      <c r="C12" s="13">
        <v>0.18</v>
      </c>
      <c r="D12" s="14"/>
      <c r="E12" s="14"/>
    </row>
    <row r="13" spans="1:5" ht="15.75">
      <c r="A13" s="10"/>
      <c r="B13" s="17" t="s">
        <v>36</v>
      </c>
      <c r="C13" s="10"/>
      <c r="D13" s="15"/>
      <c r="E13" s="15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57"/>
  <sheetViews>
    <sheetView tabSelected="1" zoomScale="110" zoomScaleNormal="110" zoomScalePageLayoutView="0" workbookViewId="0" topLeftCell="A1">
      <selection activeCell="I44" sqref="I44"/>
    </sheetView>
  </sheetViews>
  <sheetFormatPr defaultColWidth="9.140625" defaultRowHeight="15"/>
  <cols>
    <col min="1" max="1" width="2.7109375" style="76" customWidth="1"/>
    <col min="2" max="2" width="42.140625" style="61" customWidth="1"/>
    <col min="3" max="3" width="7.421875" style="61" customWidth="1"/>
    <col min="4" max="4" width="11.00390625" style="61" bestFit="1" customWidth="1"/>
    <col min="5" max="5" width="10.57421875" style="61" customWidth="1"/>
    <col min="6" max="6" width="8.421875" style="61" customWidth="1"/>
    <col min="7" max="7" width="9.57421875" style="61" customWidth="1"/>
    <col min="8" max="8" width="7.57421875" style="61" customWidth="1"/>
    <col min="9" max="9" width="11.57421875" style="61" customWidth="1"/>
    <col min="10" max="10" width="4.57421875" style="61" customWidth="1"/>
    <col min="11" max="11" width="8.140625" style="61" customWidth="1"/>
    <col min="12" max="12" width="11.8515625" style="94" bestFit="1" customWidth="1"/>
    <col min="13" max="13" width="18.8515625" style="94" customWidth="1"/>
    <col min="14" max="14" width="13.00390625" style="94" customWidth="1"/>
    <col min="15" max="15" width="18.140625" style="94" customWidth="1"/>
    <col min="16" max="16" width="12.421875" style="94" customWidth="1"/>
    <col min="17" max="16384" width="9.140625" style="61" customWidth="1"/>
  </cols>
  <sheetData>
    <row r="3" spans="1:20" s="62" customFormat="1" ht="15" customHeight="1">
      <c r="A3" s="62" t="s">
        <v>45</v>
      </c>
      <c r="B3" s="226" t="str">
        <f>ნაერთი!A1</f>
        <v>q. Tbilisi, sabavSvo baga-baRi #151</v>
      </c>
      <c r="C3" s="226"/>
      <c r="D3" s="226"/>
      <c r="E3" s="226"/>
      <c r="F3" s="226"/>
      <c r="G3" s="226"/>
      <c r="H3" s="226"/>
      <c r="I3" s="226"/>
      <c r="J3" s="79"/>
      <c r="K3" s="79"/>
      <c r="L3" s="92"/>
      <c r="M3" s="92"/>
      <c r="N3" s="92"/>
      <c r="O3" s="92"/>
      <c r="P3" s="92"/>
      <c r="Q3" s="79"/>
      <c r="R3" s="79"/>
      <c r="S3" s="79"/>
      <c r="T3" s="79"/>
    </row>
    <row r="4" spans="2:20" s="62" customFormat="1" ht="15" customHeight="1">
      <c r="B4" s="62" t="s">
        <v>46</v>
      </c>
      <c r="H4" s="79"/>
      <c r="I4" s="79"/>
      <c r="J4" s="79"/>
      <c r="K4" s="79"/>
      <c r="L4" s="92"/>
      <c r="M4" s="92"/>
      <c r="N4" s="92"/>
      <c r="O4" s="92"/>
      <c r="P4" s="92"/>
      <c r="Q4" s="79"/>
      <c r="R4" s="79"/>
      <c r="S4" s="79"/>
      <c r="T4" s="79"/>
    </row>
    <row r="5" spans="8:20" s="62" customFormat="1" ht="15" customHeight="1">
      <c r="H5" s="79"/>
      <c r="I5" s="79"/>
      <c r="J5" s="79"/>
      <c r="K5" s="79"/>
      <c r="L5" s="92"/>
      <c r="M5" s="92"/>
      <c r="N5" s="92"/>
      <c r="O5" s="92"/>
      <c r="P5" s="92"/>
      <c r="Q5" s="79"/>
      <c r="R5" s="79"/>
      <c r="S5" s="79"/>
      <c r="T5" s="79"/>
    </row>
    <row r="6" spans="8:20" s="62" customFormat="1" ht="15" customHeight="1">
      <c r="H6" s="79"/>
      <c r="I6" s="79"/>
      <c r="J6" s="79"/>
      <c r="K6" s="79"/>
      <c r="L6" s="92"/>
      <c r="M6" s="92"/>
      <c r="N6" s="92"/>
      <c r="O6" s="92"/>
      <c r="P6" s="92"/>
      <c r="Q6" s="79"/>
      <c r="R6" s="79"/>
      <c r="S6" s="79"/>
      <c r="T6" s="79"/>
    </row>
    <row r="7" spans="2:20" s="62" customFormat="1" ht="29.25" customHeight="1">
      <c r="B7" s="62" t="s">
        <v>47</v>
      </c>
      <c r="H7" s="79"/>
      <c r="I7" s="79"/>
      <c r="J7" s="79"/>
      <c r="K7" s="79"/>
      <c r="L7" s="92"/>
      <c r="M7" s="92"/>
      <c r="N7" s="92"/>
      <c r="O7" s="92"/>
      <c r="P7" s="92"/>
      <c r="Q7" s="79"/>
      <c r="R7" s="79"/>
      <c r="S7" s="79"/>
      <c r="T7" s="79"/>
    </row>
    <row r="8" spans="2:20" s="62" customFormat="1" ht="15" customHeight="1">
      <c r="B8" s="62" t="s">
        <v>48</v>
      </c>
      <c r="H8" s="79"/>
      <c r="I8" s="79"/>
      <c r="J8" s="79"/>
      <c r="K8" s="79"/>
      <c r="L8" s="92"/>
      <c r="M8" s="92"/>
      <c r="N8" s="92"/>
      <c r="O8" s="92"/>
      <c r="P8" s="92"/>
      <c r="Q8" s="79"/>
      <c r="R8" s="79"/>
      <c r="S8" s="79"/>
      <c r="T8" s="79"/>
    </row>
    <row r="9" spans="2:20" s="62" customFormat="1" ht="13.5">
      <c r="B9" s="62" t="s">
        <v>38</v>
      </c>
      <c r="H9" s="79"/>
      <c r="I9" s="79"/>
      <c r="J9" s="79"/>
      <c r="K9" s="79"/>
      <c r="L9" s="92"/>
      <c r="M9" s="92"/>
      <c r="N9" s="92"/>
      <c r="O9" s="92"/>
      <c r="P9" s="92"/>
      <c r="Q9" s="79"/>
      <c r="R9" s="79"/>
      <c r="S9" s="79"/>
      <c r="T9" s="79"/>
    </row>
    <row r="10" spans="2:20" s="62" customFormat="1" ht="33.75" customHeight="1">
      <c r="B10" s="62" t="s">
        <v>39</v>
      </c>
      <c r="H10" s="79"/>
      <c r="I10" s="79"/>
      <c r="J10" s="79"/>
      <c r="K10" s="79"/>
      <c r="L10" s="92"/>
      <c r="M10" s="92"/>
      <c r="N10" s="92"/>
      <c r="O10" s="92"/>
      <c r="P10" s="92"/>
      <c r="Q10" s="79"/>
      <c r="R10" s="79"/>
      <c r="S10" s="79"/>
      <c r="T10" s="79"/>
    </row>
    <row r="11" spans="8:20" s="62" customFormat="1" ht="15" customHeight="1">
      <c r="H11" s="79"/>
      <c r="I11" s="79"/>
      <c r="J11" s="79"/>
      <c r="K11" s="79"/>
      <c r="L11" s="92"/>
      <c r="M11" s="92"/>
      <c r="N11" s="92"/>
      <c r="O11" s="92"/>
      <c r="P11" s="92"/>
      <c r="Q11" s="79"/>
      <c r="R11" s="79"/>
      <c r="S11" s="79"/>
      <c r="T11" s="79"/>
    </row>
    <row r="12" spans="1:20" s="62" customFormat="1" ht="15" customHeight="1">
      <c r="A12" s="227" t="s">
        <v>60</v>
      </c>
      <c r="B12" s="227"/>
      <c r="C12" s="63"/>
      <c r="D12" s="63"/>
      <c r="E12" s="63"/>
      <c r="F12" s="63"/>
      <c r="G12" s="228" t="s">
        <v>40</v>
      </c>
      <c r="H12" s="228"/>
      <c r="I12" s="228"/>
      <c r="J12" s="228"/>
      <c r="K12" s="64">
        <f>L57</f>
        <v>0</v>
      </c>
      <c r="L12" s="93" t="s">
        <v>15</v>
      </c>
      <c r="M12" s="92"/>
      <c r="N12" s="92"/>
      <c r="O12" s="92"/>
      <c r="P12" s="92"/>
      <c r="Q12" s="79"/>
      <c r="R12" s="79"/>
      <c r="S12" s="79"/>
      <c r="T12" s="79"/>
    </row>
    <row r="13" spans="1:20" s="62" customFormat="1" ht="15" customHeight="1">
      <c r="A13" s="227" t="s">
        <v>59</v>
      </c>
      <c r="B13" s="227"/>
      <c r="C13" s="63"/>
      <c r="D13" s="65"/>
      <c r="E13" s="65"/>
      <c r="F13" s="65"/>
      <c r="G13" s="229" t="s">
        <v>41</v>
      </c>
      <c r="H13" s="229"/>
      <c r="I13" s="229"/>
      <c r="J13" s="229"/>
      <c r="K13" s="64">
        <f>G53</f>
        <v>0</v>
      </c>
      <c r="L13" s="93" t="s">
        <v>15</v>
      </c>
      <c r="M13" s="92"/>
      <c r="N13" s="92"/>
      <c r="O13" s="92"/>
      <c r="P13" s="92"/>
      <c r="Q13" s="79"/>
      <c r="R13" s="79"/>
      <c r="S13" s="79"/>
      <c r="T13" s="79"/>
    </row>
    <row r="14" ht="12.75" customHeight="1">
      <c r="A14" s="61"/>
    </row>
    <row r="15" ht="5.25" customHeight="1">
      <c r="A15" s="61"/>
    </row>
    <row r="16" spans="1:12" ht="54.75" customHeight="1">
      <c r="A16" s="80"/>
      <c r="B16" s="224" t="s">
        <v>22</v>
      </c>
      <c r="C16" s="230" t="s">
        <v>7</v>
      </c>
      <c r="D16" s="230"/>
      <c r="E16" s="230"/>
      <c r="F16" s="233" t="s">
        <v>9</v>
      </c>
      <c r="G16" s="234"/>
      <c r="H16" s="231" t="s">
        <v>10</v>
      </c>
      <c r="I16" s="232"/>
      <c r="J16" s="233" t="s">
        <v>24</v>
      </c>
      <c r="K16" s="234"/>
      <c r="L16" s="236" t="s">
        <v>11</v>
      </c>
    </row>
    <row r="17" spans="1:12" ht="13.5">
      <c r="A17" s="81"/>
      <c r="B17" s="235"/>
      <c r="C17" s="230" t="s">
        <v>8</v>
      </c>
      <c r="D17" s="230"/>
      <c r="E17" s="230"/>
      <c r="F17" s="82"/>
      <c r="G17" s="83"/>
      <c r="H17" s="82"/>
      <c r="I17" s="83"/>
      <c r="J17" s="240" t="s">
        <v>23</v>
      </c>
      <c r="K17" s="239"/>
      <c r="L17" s="237"/>
    </row>
    <row r="18" spans="1:12" ht="13.5">
      <c r="A18" s="81" t="s">
        <v>2</v>
      </c>
      <c r="B18" s="235"/>
      <c r="C18" s="230" t="s">
        <v>14</v>
      </c>
      <c r="D18" s="234" t="s">
        <v>25</v>
      </c>
      <c r="E18" s="224" t="s">
        <v>12</v>
      </c>
      <c r="F18" s="224" t="s">
        <v>42</v>
      </c>
      <c r="G18" s="224" t="s">
        <v>12</v>
      </c>
      <c r="H18" s="224" t="s">
        <v>42</v>
      </c>
      <c r="I18" s="224" t="s">
        <v>12</v>
      </c>
      <c r="J18" s="224" t="s">
        <v>42</v>
      </c>
      <c r="K18" s="224" t="s">
        <v>12</v>
      </c>
      <c r="L18" s="237"/>
    </row>
    <row r="19" spans="1:12" ht="13.5">
      <c r="A19" s="82"/>
      <c r="B19" s="225"/>
      <c r="C19" s="230"/>
      <c r="D19" s="239"/>
      <c r="E19" s="225"/>
      <c r="F19" s="225"/>
      <c r="G19" s="225"/>
      <c r="H19" s="225"/>
      <c r="I19" s="225"/>
      <c r="J19" s="225"/>
      <c r="K19" s="225"/>
      <c r="L19" s="238"/>
    </row>
    <row r="20" spans="1:16" s="67" customFormat="1" ht="13.5">
      <c r="A20" s="66" t="s">
        <v>58</v>
      </c>
      <c r="B20" s="66" t="s">
        <v>90</v>
      </c>
      <c r="C20" s="66" t="s">
        <v>50</v>
      </c>
      <c r="D20" s="66" t="s">
        <v>51</v>
      </c>
      <c r="E20" s="66" t="s">
        <v>92</v>
      </c>
      <c r="F20" s="66" t="s">
        <v>91</v>
      </c>
      <c r="G20" s="66" t="s">
        <v>93</v>
      </c>
      <c r="H20" s="66" t="s">
        <v>94</v>
      </c>
      <c r="I20" s="66" t="s">
        <v>95</v>
      </c>
      <c r="J20" s="66" t="s">
        <v>96</v>
      </c>
      <c r="K20" s="66" t="s">
        <v>97</v>
      </c>
      <c r="L20" s="66" t="s">
        <v>98</v>
      </c>
      <c r="M20" s="101"/>
      <c r="N20" s="101"/>
      <c r="O20" s="101"/>
      <c r="P20" s="101"/>
    </row>
    <row r="21" spans="1:12" ht="13.5">
      <c r="A21" s="28"/>
      <c r="B21" s="85"/>
      <c r="C21" s="84"/>
      <c r="D21" s="86"/>
      <c r="E21" s="85"/>
      <c r="F21" s="74"/>
      <c r="G21" s="74"/>
      <c r="H21" s="74"/>
      <c r="I21" s="74"/>
      <c r="J21" s="74"/>
      <c r="K21" s="28"/>
      <c r="L21" s="95"/>
    </row>
    <row r="22" spans="1:12" ht="15.75" customHeight="1">
      <c r="A22" s="28"/>
      <c r="B22" s="85" t="s">
        <v>5</v>
      </c>
      <c r="C22" s="84"/>
      <c r="D22" s="86"/>
      <c r="E22" s="85"/>
      <c r="F22" s="74"/>
      <c r="G22" s="74"/>
      <c r="H22" s="74"/>
      <c r="I22" s="74"/>
      <c r="J22" s="74"/>
      <c r="K22" s="28"/>
      <c r="L22" s="95"/>
    </row>
    <row r="23" spans="1:16" s="68" customFormat="1" ht="13.5">
      <c r="A23" s="28" t="s">
        <v>58</v>
      </c>
      <c r="B23" s="71" t="s">
        <v>44</v>
      </c>
      <c r="C23" s="28" t="s">
        <v>43</v>
      </c>
      <c r="D23" s="28"/>
      <c r="E23" s="95">
        <f>(438+54+90+40+84+52+54+90+84+54+93+90+84+54+87+81+53+87+108+54+36+75+93+54)/100</f>
        <v>20.89</v>
      </c>
      <c r="F23" s="28"/>
      <c r="G23" s="28"/>
      <c r="H23" s="28"/>
      <c r="I23" s="28"/>
      <c r="J23" s="28"/>
      <c r="K23" s="28"/>
      <c r="L23" s="95"/>
      <c r="M23" s="102"/>
      <c r="N23" s="102"/>
      <c r="O23" s="102"/>
      <c r="P23" s="102"/>
    </row>
    <row r="24" spans="1:16" s="124" customFormat="1" ht="15.75">
      <c r="A24" s="118">
        <v>2</v>
      </c>
      <c r="B24" s="71" t="s">
        <v>57</v>
      </c>
      <c r="C24" s="119" t="s">
        <v>62</v>
      </c>
      <c r="D24" s="120"/>
      <c r="E24" s="207">
        <f>(64+18+53+52+14+48+18+53+48+18+48+18+50+16+59+49+17+37+55+49+18)/100</f>
        <v>8.02</v>
      </c>
      <c r="F24" s="121"/>
      <c r="G24" s="122"/>
      <c r="H24" s="118"/>
      <c r="I24" s="119"/>
      <c r="J24" s="121"/>
      <c r="K24" s="119"/>
      <c r="L24" s="121"/>
      <c r="M24" s="123"/>
      <c r="N24" s="123"/>
      <c r="O24" s="123"/>
      <c r="P24" s="123"/>
    </row>
    <row r="25" spans="1:13" s="77" customFormat="1" ht="13.5">
      <c r="A25" s="28" t="s">
        <v>50</v>
      </c>
      <c r="B25" s="71" t="s">
        <v>84</v>
      </c>
      <c r="C25" s="71" t="s">
        <v>3</v>
      </c>
      <c r="D25" s="71"/>
      <c r="E25" s="98">
        <f>92+77+90+96</f>
        <v>355</v>
      </c>
      <c r="F25" s="28"/>
      <c r="G25" s="28"/>
      <c r="H25" s="28"/>
      <c r="I25" s="28"/>
      <c r="J25" s="28"/>
      <c r="K25" s="28"/>
      <c r="L25" s="95"/>
      <c r="M25" s="28"/>
    </row>
    <row r="26" spans="1:12" s="126" customFormat="1" ht="15.75">
      <c r="A26" s="125"/>
      <c r="B26" s="125"/>
      <c r="C26" s="125"/>
      <c r="D26" s="127"/>
      <c r="E26" s="106"/>
      <c r="F26" s="125"/>
      <c r="G26" s="208"/>
      <c r="H26" s="155"/>
      <c r="I26" s="209"/>
      <c r="J26" s="155"/>
      <c r="K26" s="209"/>
      <c r="L26" s="128"/>
    </row>
    <row r="27" spans="1:12" s="213" customFormat="1" ht="20.25" customHeight="1">
      <c r="A27" s="129">
        <v>4</v>
      </c>
      <c r="B27" s="130" t="s">
        <v>87</v>
      </c>
      <c r="C27" s="131" t="s">
        <v>62</v>
      </c>
      <c r="D27" s="132"/>
      <c r="E27" s="210">
        <f>(14+9)/100</f>
        <v>0.23</v>
      </c>
      <c r="F27" s="135"/>
      <c r="G27" s="211"/>
      <c r="H27" s="129"/>
      <c r="I27" s="212"/>
      <c r="J27" s="135"/>
      <c r="K27" s="212"/>
      <c r="L27" s="135"/>
    </row>
    <row r="28" spans="1:12" s="217" customFormat="1" ht="15.75">
      <c r="A28" s="125">
        <v>5</v>
      </c>
      <c r="B28" s="214" t="s">
        <v>88</v>
      </c>
      <c r="C28" s="208" t="s">
        <v>64</v>
      </c>
      <c r="D28" s="127"/>
      <c r="E28" s="215">
        <v>15</v>
      </c>
      <c r="F28" s="155"/>
      <c r="G28" s="209"/>
      <c r="H28" s="128"/>
      <c r="I28" s="216"/>
      <c r="J28" s="155"/>
      <c r="K28" s="209"/>
      <c r="L28" s="128"/>
    </row>
    <row r="29" spans="1:12" s="126" customFormat="1" ht="31.5">
      <c r="A29" s="111">
        <v>6</v>
      </c>
      <c r="B29" s="144" t="s">
        <v>70</v>
      </c>
      <c r="C29" s="111" t="s">
        <v>62</v>
      </c>
      <c r="D29" s="108"/>
      <c r="E29" s="107">
        <f>(55+55+50+37+55+57+18)/100</f>
        <v>3.27</v>
      </c>
      <c r="F29" s="111"/>
      <c r="G29" s="111"/>
      <c r="H29" s="143"/>
      <c r="I29" s="143"/>
      <c r="J29" s="143"/>
      <c r="K29" s="143"/>
      <c r="L29" s="114"/>
    </row>
    <row r="30" spans="1:12" s="126" customFormat="1" ht="15.75">
      <c r="A30" s="125">
        <v>7</v>
      </c>
      <c r="B30" s="144" t="s">
        <v>63</v>
      </c>
      <c r="C30" s="138" t="s">
        <v>64</v>
      </c>
      <c r="D30" s="127"/>
      <c r="E30" s="106">
        <v>36</v>
      </c>
      <c r="F30" s="128"/>
      <c r="G30" s="125"/>
      <c r="H30" s="125"/>
      <c r="I30" s="136"/>
      <c r="J30" s="125"/>
      <c r="K30" s="136"/>
      <c r="L30" s="125"/>
    </row>
    <row r="31" spans="1:12" s="126" customFormat="1" ht="15.75">
      <c r="A31" s="125"/>
      <c r="B31" s="125"/>
      <c r="C31" s="136"/>
      <c r="D31" s="127"/>
      <c r="E31" s="106"/>
      <c r="F31" s="128"/>
      <c r="G31" s="154"/>
      <c r="H31" s="128"/>
      <c r="I31" s="136"/>
      <c r="J31" s="155"/>
      <c r="K31" s="156"/>
      <c r="L31" s="128"/>
    </row>
    <row r="32" spans="1:13" s="153" customFormat="1" ht="27">
      <c r="A32" s="145">
        <v>8</v>
      </c>
      <c r="B32" s="146" t="s">
        <v>71</v>
      </c>
      <c r="C32" s="147" t="s">
        <v>3</v>
      </c>
      <c r="D32" s="148"/>
      <c r="E32" s="113">
        <v>26</v>
      </c>
      <c r="F32" s="112"/>
      <c r="G32" s="112"/>
      <c r="H32" s="112"/>
      <c r="I32" s="112"/>
      <c r="J32" s="112"/>
      <c r="K32" s="112"/>
      <c r="L32" s="112"/>
      <c r="M32" s="152"/>
    </row>
    <row r="33" spans="1:13" s="153" customFormat="1" ht="25.5">
      <c r="A33" s="157">
        <v>9</v>
      </c>
      <c r="B33" s="158" t="s">
        <v>76</v>
      </c>
      <c r="C33" s="159" t="s">
        <v>77</v>
      </c>
      <c r="D33" s="160"/>
      <c r="E33" s="218">
        <v>5</v>
      </c>
      <c r="F33" s="161"/>
      <c r="G33" s="162"/>
      <c r="H33" s="162"/>
      <c r="I33" s="163"/>
      <c r="J33" s="162"/>
      <c r="K33" s="163"/>
      <c r="L33" s="162"/>
      <c r="M33" s="152"/>
    </row>
    <row r="34" spans="1:12" s="169" customFormat="1" ht="27">
      <c r="A34" s="164">
        <v>10</v>
      </c>
      <c r="B34" s="146" t="s">
        <v>65</v>
      </c>
      <c r="C34" s="165" t="s">
        <v>66</v>
      </c>
      <c r="D34" s="166"/>
      <c r="E34" s="109">
        <f>E30*0.03*2+E29*100*0.015*0.55+E32*0.03*2+E33*0.02*1.6</f>
        <v>6.577750000000002</v>
      </c>
      <c r="F34" s="167"/>
      <c r="G34" s="112"/>
      <c r="H34" s="168"/>
      <c r="I34" s="112"/>
      <c r="J34" s="168"/>
      <c r="K34" s="112"/>
      <c r="L34" s="112"/>
    </row>
    <row r="35" spans="1:12" s="174" customFormat="1" ht="43.5" customHeight="1">
      <c r="A35" s="171">
        <v>11</v>
      </c>
      <c r="B35" s="146" t="s">
        <v>67</v>
      </c>
      <c r="C35" s="146" t="s">
        <v>68</v>
      </c>
      <c r="D35" s="172"/>
      <c r="E35" s="110">
        <f>E30*0.03+E29*0.015*100+E32*0.03+E33*0.02</f>
        <v>6.864999999999999</v>
      </c>
      <c r="F35" s="173"/>
      <c r="G35" s="112"/>
      <c r="H35" s="173"/>
      <c r="I35" s="112"/>
      <c r="J35" s="173"/>
      <c r="K35" s="112"/>
      <c r="L35" s="112"/>
    </row>
    <row r="36" spans="1:13" s="180" customFormat="1" ht="51" customHeight="1">
      <c r="A36" s="175">
        <v>12</v>
      </c>
      <c r="B36" s="146" t="s">
        <v>69</v>
      </c>
      <c r="C36" s="176" t="s">
        <v>66</v>
      </c>
      <c r="D36" s="177"/>
      <c r="E36" s="109">
        <f>E34</f>
        <v>6.577750000000002</v>
      </c>
      <c r="F36" s="170"/>
      <c r="G36" s="112"/>
      <c r="H36" s="170"/>
      <c r="I36" s="112"/>
      <c r="J36" s="178"/>
      <c r="K36" s="112"/>
      <c r="L36" s="112"/>
      <c r="M36" s="179"/>
    </row>
    <row r="37" spans="1:11" s="126" customFormat="1" ht="15.75">
      <c r="A37" s="111"/>
      <c r="B37" s="111"/>
      <c r="C37" s="108"/>
      <c r="D37" s="107"/>
      <c r="E37" s="111"/>
      <c r="F37" s="111"/>
      <c r="G37" s="143"/>
      <c r="H37" s="143"/>
      <c r="I37" s="143"/>
      <c r="J37" s="143"/>
      <c r="K37" s="114"/>
    </row>
    <row r="38" spans="1:12" ht="13.5">
      <c r="A38" s="28"/>
      <c r="B38" s="85" t="s">
        <v>0</v>
      </c>
      <c r="C38" s="84"/>
      <c r="D38" s="86"/>
      <c r="E38" s="85"/>
      <c r="F38" s="74"/>
      <c r="G38" s="28"/>
      <c r="H38" s="74"/>
      <c r="I38" s="28"/>
      <c r="J38" s="74"/>
      <c r="K38" s="28"/>
      <c r="L38" s="95"/>
    </row>
    <row r="39" spans="1:12" ht="13.5">
      <c r="A39" s="28"/>
      <c r="B39" s="85"/>
      <c r="C39" s="84"/>
      <c r="D39" s="86"/>
      <c r="E39" s="85"/>
      <c r="F39" s="74"/>
      <c r="G39" s="28"/>
      <c r="H39" s="74"/>
      <c r="I39" s="28"/>
      <c r="J39" s="74"/>
      <c r="K39" s="28"/>
      <c r="L39" s="95"/>
    </row>
    <row r="40" spans="1:14" s="88" customFormat="1" ht="40.5" customHeight="1">
      <c r="A40" s="28" t="s">
        <v>58</v>
      </c>
      <c r="B40" s="146" t="s">
        <v>79</v>
      </c>
      <c r="C40" s="87" t="s">
        <v>3</v>
      </c>
      <c r="D40" s="105"/>
      <c r="E40" s="98">
        <v>26</v>
      </c>
      <c r="F40" s="95"/>
      <c r="G40" s="95"/>
      <c r="H40" s="96"/>
      <c r="I40" s="95"/>
      <c r="J40" s="96"/>
      <c r="K40" s="95"/>
      <c r="L40" s="95"/>
      <c r="M40" s="205"/>
      <c r="N40" s="103"/>
    </row>
    <row r="41" spans="1:16" s="90" customFormat="1" ht="40.5">
      <c r="A41" s="27" t="s">
        <v>90</v>
      </c>
      <c r="B41" s="100" t="s">
        <v>56</v>
      </c>
      <c r="C41" s="31" t="s">
        <v>3</v>
      </c>
      <c r="D41" s="29"/>
      <c r="E41" s="219">
        <f>438+90+92+93+40+84+92+54+90+84+54+93+90+54+93+75+36+54+108+87+53+81+87+54+52+84+96</f>
        <v>2408</v>
      </c>
      <c r="F41" s="29"/>
      <c r="G41" s="95"/>
      <c r="H41" s="29"/>
      <c r="I41" s="95"/>
      <c r="J41" s="29"/>
      <c r="K41" s="95"/>
      <c r="L41" s="95"/>
      <c r="M41" s="99"/>
      <c r="N41" s="99"/>
      <c r="O41" s="99"/>
      <c r="P41" s="99"/>
    </row>
    <row r="42" spans="1:16" s="77" customFormat="1" ht="13.5">
      <c r="A42" s="184">
        <v>3</v>
      </c>
      <c r="B42" s="185" t="s">
        <v>78</v>
      </c>
      <c r="C42" s="186" t="s">
        <v>64</v>
      </c>
      <c r="D42" s="185"/>
      <c r="E42" s="220">
        <f>E33</f>
        <v>5</v>
      </c>
      <c r="F42" s="187"/>
      <c r="G42" s="188"/>
      <c r="H42" s="189"/>
      <c r="I42" s="188"/>
      <c r="J42" s="190"/>
      <c r="K42" s="191"/>
      <c r="L42" s="192"/>
      <c r="M42" s="91"/>
      <c r="N42" s="91"/>
      <c r="O42" s="91"/>
      <c r="P42" s="91"/>
    </row>
    <row r="43" spans="1:16" s="88" customFormat="1" ht="50.25" customHeight="1">
      <c r="A43" s="71" t="s">
        <v>51</v>
      </c>
      <c r="B43" s="87" t="s">
        <v>55</v>
      </c>
      <c r="C43" s="87" t="s">
        <v>3</v>
      </c>
      <c r="D43" s="97"/>
      <c r="E43" s="98">
        <f>18+49+55+37+17+59+16+50+48+18+48+53+18+48+14+52+53+18+64</f>
        <v>735</v>
      </c>
      <c r="F43" s="104"/>
      <c r="G43" s="98"/>
      <c r="H43" s="104"/>
      <c r="I43" s="98"/>
      <c r="J43" s="104"/>
      <c r="K43" s="98"/>
      <c r="L43" s="98"/>
      <c r="M43" s="103"/>
      <c r="N43" s="103"/>
      <c r="O43" s="103"/>
      <c r="P43" s="103"/>
    </row>
    <row r="44" spans="1:13" s="88" customFormat="1" ht="27">
      <c r="A44" s="28" t="s">
        <v>92</v>
      </c>
      <c r="B44" s="87" t="s">
        <v>89</v>
      </c>
      <c r="C44" s="87" t="s">
        <v>83</v>
      </c>
      <c r="D44" s="105"/>
      <c r="E44" s="98">
        <v>0.09</v>
      </c>
      <c r="F44" s="96"/>
      <c r="G44" s="95"/>
      <c r="H44" s="95"/>
      <c r="I44" s="95"/>
      <c r="J44" s="96"/>
      <c r="K44" s="95"/>
      <c r="L44" s="95"/>
      <c r="M44" s="78"/>
    </row>
    <row r="45" spans="1:12" s="136" customFormat="1" ht="15.75">
      <c r="A45" s="193">
        <v>6</v>
      </c>
      <c r="B45" s="194" t="s">
        <v>80</v>
      </c>
      <c r="C45" s="195" t="s">
        <v>64</v>
      </c>
      <c r="D45" s="116"/>
      <c r="E45" s="116">
        <f>E30+14+9</f>
        <v>59</v>
      </c>
      <c r="F45" s="196"/>
      <c r="G45" s="196"/>
      <c r="H45" s="116"/>
      <c r="I45" s="193"/>
      <c r="J45" s="196"/>
      <c r="K45" s="196"/>
      <c r="L45" s="197"/>
    </row>
    <row r="46" spans="1:13" s="150" customFormat="1" ht="27">
      <c r="A46" s="181">
        <v>7</v>
      </c>
      <c r="B46" s="146" t="s">
        <v>72</v>
      </c>
      <c r="C46" s="146" t="s">
        <v>3</v>
      </c>
      <c r="D46" s="198"/>
      <c r="E46" s="113">
        <v>14</v>
      </c>
      <c r="F46" s="182"/>
      <c r="G46" s="113"/>
      <c r="H46" s="113"/>
      <c r="I46" s="113"/>
      <c r="J46" s="182"/>
      <c r="K46" s="113"/>
      <c r="L46" s="113"/>
      <c r="M46" s="149"/>
    </row>
    <row r="47" spans="1:12" s="136" customFormat="1" ht="31.5">
      <c r="A47" s="111">
        <v>8</v>
      </c>
      <c r="B47" s="144" t="s">
        <v>74</v>
      </c>
      <c r="C47" s="199" t="s">
        <v>73</v>
      </c>
      <c r="D47" s="108"/>
      <c r="E47" s="108">
        <v>20</v>
      </c>
      <c r="F47" s="143"/>
      <c r="G47" s="143"/>
      <c r="H47" s="114"/>
      <c r="I47" s="111"/>
      <c r="J47" s="143"/>
      <c r="K47" s="143"/>
      <c r="L47" s="200"/>
    </row>
    <row r="48" spans="1:13" s="77" customFormat="1" ht="13.5">
      <c r="A48" s="28"/>
      <c r="B48" s="28"/>
      <c r="C48" s="28"/>
      <c r="D48" s="28"/>
      <c r="E48" s="28"/>
      <c r="F48" s="28"/>
      <c r="G48" s="28"/>
      <c r="H48" s="28"/>
      <c r="I48" s="28"/>
      <c r="J48" s="89"/>
      <c r="K48" s="89"/>
      <c r="L48" s="95"/>
      <c r="M48" s="28"/>
    </row>
    <row r="49" spans="1:13" s="150" customFormat="1" ht="27">
      <c r="A49" s="145">
        <v>9</v>
      </c>
      <c r="B49" s="146" t="s">
        <v>81</v>
      </c>
      <c r="C49" s="100" t="s">
        <v>3</v>
      </c>
      <c r="D49" s="148"/>
      <c r="E49" s="113">
        <v>336</v>
      </c>
      <c r="F49" s="112"/>
      <c r="G49" s="112"/>
      <c r="H49" s="112"/>
      <c r="I49" s="112"/>
      <c r="J49" s="151"/>
      <c r="K49" s="112"/>
      <c r="L49" s="112"/>
      <c r="M49" s="149"/>
    </row>
    <row r="50" spans="1:12" s="183" customFormat="1" ht="13.5">
      <c r="A50" s="146">
        <v>10</v>
      </c>
      <c r="B50" s="146" t="s">
        <v>75</v>
      </c>
      <c r="C50" s="146" t="s">
        <v>61</v>
      </c>
      <c r="D50" s="146"/>
      <c r="E50" s="146">
        <v>450</v>
      </c>
      <c r="F50" s="146"/>
      <c r="G50" s="146"/>
      <c r="H50" s="146"/>
      <c r="I50" s="146"/>
      <c r="J50" s="146"/>
      <c r="K50" s="146"/>
      <c r="L50" s="146"/>
    </row>
    <row r="51" spans="1:12" s="138" customFormat="1" ht="16.5" customHeight="1">
      <c r="A51" s="137"/>
      <c r="B51" s="137"/>
      <c r="D51" s="139"/>
      <c r="E51" s="115"/>
      <c r="F51" s="141"/>
      <c r="G51" s="142"/>
      <c r="H51" s="140"/>
      <c r="J51" s="141"/>
      <c r="K51" s="142"/>
      <c r="L51" s="201"/>
    </row>
    <row r="52" spans="1:12" s="131" customFormat="1" ht="31.5">
      <c r="A52" s="129">
        <v>11</v>
      </c>
      <c r="B52" s="130" t="s">
        <v>82</v>
      </c>
      <c r="C52" s="131" t="s">
        <v>43</v>
      </c>
      <c r="D52" s="132"/>
      <c r="E52" s="221">
        <f>(8*1.8*0.3+9*1.8*0.3+8*1.8*0.3+9*0.33*1.8)/100</f>
        <v>0.18846</v>
      </c>
      <c r="F52" s="202"/>
      <c r="G52" s="134"/>
      <c r="H52" s="133"/>
      <c r="I52" s="134"/>
      <c r="J52" s="135"/>
      <c r="L52" s="135"/>
    </row>
    <row r="53" spans="1:12" ht="13.5">
      <c r="A53" s="28"/>
      <c r="B53" s="71" t="s">
        <v>11</v>
      </c>
      <c r="C53" s="72"/>
      <c r="D53" s="70"/>
      <c r="E53" s="73"/>
      <c r="F53" s="74"/>
      <c r="G53" s="71"/>
      <c r="H53" s="75"/>
      <c r="I53" s="71"/>
      <c r="J53" s="75"/>
      <c r="K53" s="71"/>
      <c r="L53" s="98"/>
    </row>
    <row r="54" spans="1:12" ht="13.5">
      <c r="A54" s="28"/>
      <c r="B54" s="71" t="s">
        <v>20</v>
      </c>
      <c r="C54" s="69"/>
      <c r="D54" s="70"/>
      <c r="E54" s="73"/>
      <c r="F54" s="74"/>
      <c r="G54" s="75"/>
      <c r="H54" s="75"/>
      <c r="I54" s="75"/>
      <c r="J54" s="75"/>
      <c r="K54" s="71"/>
      <c r="L54" s="98"/>
    </row>
    <row r="55" spans="1:12" ht="13.5">
      <c r="A55" s="28"/>
      <c r="B55" s="71" t="s">
        <v>11</v>
      </c>
      <c r="C55" s="69"/>
      <c r="D55" s="86"/>
      <c r="E55" s="73"/>
      <c r="F55" s="74"/>
      <c r="G55" s="75"/>
      <c r="H55" s="75"/>
      <c r="I55" s="75"/>
      <c r="J55" s="75"/>
      <c r="K55" s="71"/>
      <c r="L55" s="98"/>
    </row>
    <row r="56" spans="1:12" ht="13.5">
      <c r="A56" s="28"/>
      <c r="B56" s="71" t="s">
        <v>21</v>
      </c>
      <c r="C56" s="69"/>
      <c r="D56" s="70"/>
      <c r="E56" s="73"/>
      <c r="F56" s="74"/>
      <c r="G56" s="75"/>
      <c r="H56" s="75"/>
      <c r="I56" s="75"/>
      <c r="J56" s="75"/>
      <c r="K56" s="71"/>
      <c r="L56" s="98"/>
    </row>
    <row r="57" spans="1:12" ht="13.5">
      <c r="A57" s="28"/>
      <c r="B57" s="71" t="s">
        <v>11</v>
      </c>
      <c r="C57" s="72"/>
      <c r="D57" s="70"/>
      <c r="E57" s="73"/>
      <c r="F57" s="74"/>
      <c r="G57" s="75"/>
      <c r="H57" s="75"/>
      <c r="I57" s="75"/>
      <c r="J57" s="75"/>
      <c r="K57" s="71"/>
      <c r="L57" s="98"/>
    </row>
  </sheetData>
  <sheetProtection/>
  <autoFilter ref="A1:L57"/>
  <mergeCells count="22">
    <mergeCell ref="I18:I19"/>
    <mergeCell ref="H18:H19"/>
    <mergeCell ref="B16:B19"/>
    <mergeCell ref="C18:C19"/>
    <mergeCell ref="L16:L19"/>
    <mergeCell ref="J18:J19"/>
    <mergeCell ref="C16:E16"/>
    <mergeCell ref="G18:G19"/>
    <mergeCell ref="D18:D19"/>
    <mergeCell ref="J16:K16"/>
    <mergeCell ref="J17:K17"/>
    <mergeCell ref="K18:K19"/>
    <mergeCell ref="E18:E19"/>
    <mergeCell ref="F18:F19"/>
    <mergeCell ref="B3:I3"/>
    <mergeCell ref="A12:B12"/>
    <mergeCell ref="A13:B13"/>
    <mergeCell ref="G12:J12"/>
    <mergeCell ref="G13:J13"/>
    <mergeCell ref="C17:E17"/>
    <mergeCell ref="H16:I16"/>
    <mergeCell ref="F16:G16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7">
      <selection activeCell="M20" sqref="M20"/>
    </sheetView>
  </sheetViews>
  <sheetFormatPr defaultColWidth="9.140625" defaultRowHeight="15"/>
  <cols>
    <col min="1" max="1" width="3.57421875" style="47" customWidth="1"/>
    <col min="2" max="2" width="35.7109375" style="46" customWidth="1"/>
    <col min="3" max="3" width="7.00390625" style="47" customWidth="1"/>
    <col min="4" max="4" width="7.57421875" style="47" customWidth="1"/>
    <col min="5" max="5" width="7.7109375" style="47" customWidth="1"/>
    <col min="6" max="6" width="4.57421875" style="47" customWidth="1"/>
    <col min="7" max="7" width="8.8515625" style="47" customWidth="1"/>
    <col min="8" max="8" width="5.8515625" style="47" customWidth="1"/>
    <col min="9" max="9" width="10.00390625" style="47" customWidth="1"/>
    <col min="10" max="10" width="5.7109375" style="47" customWidth="1"/>
    <col min="11" max="11" width="8.421875" style="47" customWidth="1"/>
    <col min="12" max="12" width="12.8515625" style="47" customWidth="1"/>
    <col min="13" max="13" width="10.28125" style="47" bestFit="1" customWidth="1"/>
    <col min="14" max="16384" width="9.140625" style="47" customWidth="1"/>
  </cols>
  <sheetData>
    <row r="1" spans="2:21" s="32" customFormat="1" ht="15" customHeight="1">
      <c r="B1" s="32" t="str">
        <f>ნაერთი!A1</f>
        <v>q. Tbilisi, sabavSvo baga-baRi #151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32" customFormat="1" ht="15" customHeight="1">
      <c r="B2" s="34" t="s">
        <v>46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8:21" s="32" customFormat="1" ht="15" customHeight="1"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8:21" s="32" customFormat="1" ht="15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32" customFormat="1" ht="18" customHeight="1">
      <c r="B5" s="35" t="s">
        <v>53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2:21" s="32" customFormat="1" ht="15" customHeight="1">
      <c r="B6" s="32" t="s">
        <v>54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2:21" s="32" customFormat="1" ht="16.5">
      <c r="B7" s="32" t="s">
        <v>38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2:21" s="32" customFormat="1" ht="15" customHeight="1">
      <c r="B8" s="34" t="s">
        <v>39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2:21" s="32" customFormat="1" ht="15" customHeight="1">
      <c r="B9" s="36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32" customFormat="1" ht="15" customHeight="1">
      <c r="A10" s="37" t="s">
        <v>60</v>
      </c>
      <c r="B10" s="38"/>
      <c r="C10" s="39"/>
      <c r="D10" s="38"/>
      <c r="E10" s="39"/>
      <c r="F10" s="39"/>
      <c r="G10" s="39"/>
      <c r="H10" s="39"/>
      <c r="I10" s="39"/>
      <c r="J10" s="40" t="s">
        <v>40</v>
      </c>
      <c r="K10" s="41">
        <f>L23</f>
        <v>0</v>
      </c>
      <c r="L10" s="42" t="s">
        <v>15</v>
      </c>
      <c r="M10" s="33"/>
      <c r="N10" s="33"/>
      <c r="O10" s="33"/>
      <c r="P10" s="33"/>
      <c r="Q10" s="33"/>
      <c r="R10" s="33"/>
      <c r="S10" s="33"/>
      <c r="T10" s="33"/>
      <c r="U10" s="33"/>
    </row>
    <row r="11" spans="1:21" s="32" customFormat="1" ht="15" customHeight="1">
      <c r="A11" s="43" t="s">
        <v>59</v>
      </c>
      <c r="B11" s="38"/>
      <c r="C11" s="39"/>
      <c r="D11" s="44"/>
      <c r="E11" s="45"/>
      <c r="F11" s="45"/>
      <c r="G11" s="39"/>
      <c r="H11" s="39"/>
      <c r="I11" s="39"/>
      <c r="J11" s="40" t="s">
        <v>41</v>
      </c>
      <c r="K11" s="41">
        <f>G19</f>
        <v>0</v>
      </c>
      <c r="L11" s="42" t="s">
        <v>15</v>
      </c>
      <c r="M11" s="33"/>
      <c r="N11" s="33"/>
      <c r="O11" s="33"/>
      <c r="P11" s="33"/>
      <c r="Q11" s="33"/>
      <c r="R11" s="33"/>
      <c r="S11" s="33"/>
      <c r="T11" s="33"/>
      <c r="U11" s="33"/>
    </row>
    <row r="12" spans="1:12" s="46" customFormat="1" ht="13.5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</row>
    <row r="13" spans="1:12" ht="28.5" customHeight="1">
      <c r="A13" s="250" t="s">
        <v>19</v>
      </c>
      <c r="B13" s="245" t="s">
        <v>26</v>
      </c>
      <c r="C13" s="245" t="s">
        <v>14</v>
      </c>
      <c r="D13" s="251" t="s">
        <v>27</v>
      </c>
      <c r="E13" s="252"/>
      <c r="F13" s="242" t="s">
        <v>29</v>
      </c>
      <c r="G13" s="242"/>
      <c r="H13" s="242" t="s">
        <v>28</v>
      </c>
      <c r="I13" s="242"/>
      <c r="J13" s="242" t="s">
        <v>30</v>
      </c>
      <c r="K13" s="242"/>
      <c r="L13" s="243" t="s">
        <v>11</v>
      </c>
    </row>
    <row r="14" spans="1:12" ht="27">
      <c r="A14" s="250"/>
      <c r="B14" s="245"/>
      <c r="C14" s="245"/>
      <c r="D14" s="18" t="s">
        <v>13</v>
      </c>
      <c r="E14" s="18" t="s">
        <v>12</v>
      </c>
      <c r="F14" s="18" t="s">
        <v>13</v>
      </c>
      <c r="G14" s="29" t="s">
        <v>11</v>
      </c>
      <c r="H14" s="18" t="s">
        <v>13</v>
      </c>
      <c r="I14" s="29" t="s">
        <v>11</v>
      </c>
      <c r="J14" s="18" t="s">
        <v>13</v>
      </c>
      <c r="K14" s="29" t="s">
        <v>11</v>
      </c>
      <c r="L14" s="243"/>
    </row>
    <row r="15" spans="1:12" s="46" customFormat="1" ht="13.5" thickBot="1">
      <c r="A15" s="48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</row>
    <row r="16" spans="1:13" s="1" customFormat="1" ht="27.75" thickBot="1">
      <c r="A16" s="51">
        <v>1</v>
      </c>
      <c r="B16" s="30" t="s">
        <v>99</v>
      </c>
      <c r="C16" s="49" t="s">
        <v>6</v>
      </c>
      <c r="D16" s="49"/>
      <c r="E16" s="206">
        <f>2+2+6+7+2+4+3</f>
        <v>26</v>
      </c>
      <c r="F16" s="52"/>
      <c r="G16" s="53"/>
      <c r="H16" s="54"/>
      <c r="I16" s="50"/>
      <c r="J16" s="54"/>
      <c r="K16" s="50"/>
      <c r="L16" s="55"/>
      <c r="M16" s="2"/>
    </row>
    <row r="17" spans="1:13" s="1" customFormat="1" ht="14.25" thickBot="1">
      <c r="A17" s="51">
        <v>2</v>
      </c>
      <c r="B17" s="30" t="s">
        <v>85</v>
      </c>
      <c r="C17" s="49" t="s">
        <v>6</v>
      </c>
      <c r="D17" s="49"/>
      <c r="E17" s="206">
        <f>4+1</f>
        <v>5</v>
      </c>
      <c r="F17" s="52"/>
      <c r="G17" s="53"/>
      <c r="H17" s="54"/>
      <c r="I17" s="50"/>
      <c r="J17" s="54"/>
      <c r="K17" s="50"/>
      <c r="L17" s="55"/>
      <c r="M17" s="2">
        <f>C109</f>
        <v>0</v>
      </c>
    </row>
    <row r="18" spans="1:13" s="204" customFormat="1" ht="27">
      <c r="A18" s="51">
        <v>3</v>
      </c>
      <c r="B18" s="203" t="s">
        <v>100</v>
      </c>
      <c r="C18" s="49" t="s">
        <v>6</v>
      </c>
      <c r="D18" s="49"/>
      <c r="E18" s="206">
        <f>1+1</f>
        <v>2</v>
      </c>
      <c r="F18" s="52"/>
      <c r="G18" s="53"/>
      <c r="H18" s="49"/>
      <c r="I18" s="50"/>
      <c r="J18" s="49"/>
      <c r="K18" s="50"/>
      <c r="L18" s="55"/>
      <c r="M18" s="117"/>
    </row>
    <row r="19" spans="1:13" ht="12.75" customHeight="1">
      <c r="A19" s="18"/>
      <c r="B19" s="19" t="s">
        <v>1</v>
      </c>
      <c r="C19" s="20"/>
      <c r="D19" s="20"/>
      <c r="E19" s="20"/>
      <c r="F19" s="20"/>
      <c r="G19" s="21"/>
      <c r="H19" s="21"/>
      <c r="I19" s="21"/>
      <c r="J19" s="21"/>
      <c r="K19" s="21"/>
      <c r="L19" s="21"/>
      <c r="M19" s="25"/>
    </row>
    <row r="20" spans="1:13" ht="13.5">
      <c r="A20" s="18"/>
      <c r="B20" s="22" t="s">
        <v>16</v>
      </c>
      <c r="C20" s="23"/>
      <c r="D20" s="244"/>
      <c r="E20" s="245"/>
      <c r="F20" s="18"/>
      <c r="G20" s="24"/>
      <c r="H20" s="24"/>
      <c r="I20" s="24"/>
      <c r="J20" s="24"/>
      <c r="K20" s="24"/>
      <c r="L20" s="24"/>
      <c r="M20" s="26"/>
    </row>
    <row r="21" spans="1:13" ht="13.5">
      <c r="A21" s="18"/>
      <c r="B21" s="19" t="s">
        <v>1</v>
      </c>
      <c r="C21" s="20"/>
      <c r="D21" s="20"/>
      <c r="E21" s="20"/>
      <c r="F21" s="20"/>
      <c r="G21" s="21"/>
      <c r="H21" s="21"/>
      <c r="I21" s="21"/>
      <c r="J21" s="21"/>
      <c r="K21" s="21"/>
      <c r="L21" s="21"/>
      <c r="M21" s="26"/>
    </row>
    <row r="22" spans="1:13" ht="13.5">
      <c r="A22" s="18"/>
      <c r="B22" s="22" t="s">
        <v>17</v>
      </c>
      <c r="C22" s="23"/>
      <c r="D22" s="18"/>
      <c r="E22" s="18"/>
      <c r="F22" s="18"/>
      <c r="G22" s="24"/>
      <c r="H22" s="24"/>
      <c r="I22" s="24"/>
      <c r="J22" s="24"/>
      <c r="K22" s="24"/>
      <c r="L22" s="24"/>
      <c r="M22" s="26"/>
    </row>
    <row r="23" spans="1:13" ht="13.5">
      <c r="A23" s="18"/>
      <c r="B23" s="19" t="s">
        <v>1</v>
      </c>
      <c r="C23" s="20"/>
      <c r="D23" s="20"/>
      <c r="E23" s="20"/>
      <c r="F23" s="20"/>
      <c r="G23" s="21"/>
      <c r="H23" s="21"/>
      <c r="I23" s="21"/>
      <c r="J23" s="21"/>
      <c r="K23" s="21"/>
      <c r="L23" s="21"/>
      <c r="M23" s="26"/>
    </row>
    <row r="25" spans="2:11" ht="13.5">
      <c r="B25" s="2"/>
      <c r="F25" s="246"/>
      <c r="G25" s="246"/>
      <c r="H25" s="246"/>
      <c r="I25" s="247"/>
      <c r="J25" s="248"/>
      <c r="K25" s="248"/>
    </row>
    <row r="26" spans="2:10" s="56" customFormat="1" ht="13.5">
      <c r="B26" s="57"/>
      <c r="C26" s="58"/>
      <c r="D26" s="58"/>
      <c r="E26" s="58"/>
      <c r="G26" s="59"/>
      <c r="H26" s="60"/>
      <c r="I26" s="241"/>
      <c r="J26" s="241"/>
    </row>
  </sheetData>
  <sheetProtection/>
  <mergeCells count="13">
    <mergeCell ref="A12:L12"/>
    <mergeCell ref="A13:A14"/>
    <mergeCell ref="B13:B14"/>
    <mergeCell ref="C13:C14"/>
    <mergeCell ref="D13:E13"/>
    <mergeCell ref="F13:G13"/>
    <mergeCell ref="I26:J26"/>
    <mergeCell ref="H13:I13"/>
    <mergeCell ref="J13:K13"/>
    <mergeCell ref="L13:L14"/>
    <mergeCell ref="D20:E20"/>
    <mergeCell ref="F25:H25"/>
    <mergeCell ref="I25:K2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Maia Gelashvili</cp:lastModifiedBy>
  <cp:lastPrinted>2021-03-16T06:51:33Z</cp:lastPrinted>
  <dcterms:created xsi:type="dcterms:W3CDTF">2015-07-24T11:46:29Z</dcterms:created>
  <dcterms:modified xsi:type="dcterms:W3CDTF">2021-12-06T06:56:28Z</dcterms:modified>
  <cp:category/>
  <cp:version/>
  <cp:contentType/>
  <cp:contentStatus/>
</cp:coreProperties>
</file>