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05" yWindow="-105" windowWidth="20730" windowHeight="11760"/>
  </bookViews>
  <sheets>
    <sheet name="Лист1" sheetId="1" r:id="rId1"/>
  </sheets>
  <definedNames>
    <definedName name="Print_Area" localSheetId="0">Лист1!$A$1:$M$127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5" i="1"/>
  <c r="F110" l="1"/>
  <c r="F109"/>
  <c r="F107"/>
  <c r="F106"/>
  <c r="F104" l="1"/>
  <c r="F103"/>
  <c r="F101"/>
  <c r="F100"/>
  <c r="F98"/>
  <c r="F97"/>
  <c r="F95"/>
  <c r="F94"/>
  <c r="F92" l="1"/>
  <c r="F91"/>
  <c r="F89"/>
  <c r="F88"/>
  <c r="F68" l="1"/>
  <c r="F76" s="1"/>
  <c r="F84"/>
  <c r="F83"/>
  <c r="F79"/>
  <c r="F86" s="1"/>
  <c r="F74"/>
  <c r="F73"/>
  <c r="F72"/>
  <c r="F77" l="1"/>
  <c r="F69"/>
  <c r="F70"/>
  <c r="F80"/>
  <c r="F85"/>
  <c r="F81"/>
  <c r="F66" l="1"/>
  <c r="F65"/>
  <c r="F64"/>
  <c r="F63"/>
  <c r="F61"/>
  <c r="F60"/>
  <c r="F58"/>
  <c r="F57"/>
  <c r="F55"/>
  <c r="F54"/>
  <c r="F51"/>
  <c r="F49"/>
  <c r="M111" l="1"/>
  <c r="M112" s="1"/>
  <c r="M113" s="1"/>
  <c r="M114" s="1"/>
  <c r="M115" s="1"/>
  <c r="L111"/>
  <c r="J111"/>
  <c r="H111"/>
  <c r="L42" l="1"/>
  <c r="F31" l="1"/>
  <c r="J42" s="1"/>
  <c r="H42" l="1"/>
  <c r="M42" l="1"/>
  <c r="F19"/>
  <c r="M22" s="1"/>
  <c r="H22" s="1"/>
  <c r="F16"/>
  <c r="F14"/>
  <c r="F12"/>
  <c r="F11"/>
  <c r="J20" l="1"/>
  <c r="J23" s="1"/>
  <c r="M25" s="1"/>
  <c r="L20"/>
  <c r="L23" s="1"/>
  <c r="F18"/>
  <c r="M21" l="1"/>
  <c r="H21" s="1"/>
  <c r="M20"/>
  <c r="H20"/>
  <c r="M23" l="1"/>
  <c r="H117"/>
  <c r="H23"/>
  <c r="M24"/>
  <c r="M26" s="1"/>
  <c r="M27" s="1"/>
  <c r="M28" l="1"/>
  <c r="M117" l="1"/>
  <c r="M43" l="1"/>
  <c r="M44" s="1"/>
  <c r="M45" s="1"/>
  <c r="M46" s="1"/>
  <c r="M116" s="1"/>
  <c r="M118" l="1"/>
  <c r="M119" s="1"/>
  <c r="M120" s="1"/>
  <c r="M121" l="1"/>
  <c r="M122" s="1"/>
  <c r="L4" l="1"/>
</calcChain>
</file>

<file path=xl/sharedStrings.xml><?xml version="1.0" encoding="utf-8"?>
<sst xmlns="http://schemas.openxmlformats.org/spreadsheetml/2006/main" count="250" uniqueCount="119">
  <si>
    <t>სამუშაოს დასახელება</t>
  </si>
  <si>
    <t>განზ. ერთ.</t>
  </si>
  <si>
    <t>ნორმა ერთ-ზე</t>
  </si>
  <si>
    <t>რაოდე-ნობა</t>
  </si>
  <si>
    <t>მასალები</t>
  </si>
  <si>
    <t>ჯამი</t>
  </si>
  <si>
    <t>სულ</t>
  </si>
  <si>
    <t>ხელფასი</t>
  </si>
  <si>
    <t>მანქ. მექ-ზმები</t>
  </si>
  <si>
    <t>№</t>
  </si>
  <si>
    <t>საფუძველი</t>
  </si>
  <si>
    <t>სახარჯთაღრიცხვო ღირებულება:</t>
  </si>
  <si>
    <t>(ლარი)</t>
  </si>
  <si>
    <t>ერთ. ფასი</t>
  </si>
  <si>
    <t>შრომის დანახარჯი</t>
  </si>
  <si>
    <t>კაც/სთ.</t>
  </si>
  <si>
    <t>მატერიალური რესურსები</t>
  </si>
  <si>
    <t>ზედნადები ხარჯები</t>
  </si>
  <si>
    <t>გეგმიური დაგროვება</t>
  </si>
  <si>
    <t>ლარი</t>
  </si>
  <si>
    <t>სხვა მანქანები</t>
  </si>
  <si>
    <t>-</t>
  </si>
  <si>
    <t>ცალი</t>
  </si>
  <si>
    <t>საბაზრო</t>
  </si>
  <si>
    <t>სულ თავი II</t>
  </si>
  <si>
    <t>კომპ.</t>
  </si>
  <si>
    <t>პრ</t>
  </si>
  <si>
    <t>ხ ა რ ჯ თ ა ღ რ ი ც ხ ვ ა</t>
  </si>
  <si>
    <t>СНиП IV.2.82.4 (18-2-3)</t>
  </si>
  <si>
    <t>კოპლ.</t>
  </si>
  <si>
    <t>ქვაბის კომუნიკაციური კომპლექტი</t>
  </si>
  <si>
    <t>ქვაბის კომუნიკაციური კომპლექტის მონტაჟი</t>
  </si>
  <si>
    <t>a</t>
  </si>
  <si>
    <t>b</t>
  </si>
  <si>
    <t>c</t>
  </si>
  <si>
    <t>d</t>
  </si>
  <si>
    <t>e</t>
  </si>
  <si>
    <t>f</t>
  </si>
  <si>
    <t>g</t>
  </si>
  <si>
    <t>h</t>
  </si>
  <si>
    <t>სამშენებლო სამუშაოები =(a-b-d)</t>
  </si>
  <si>
    <t>სამონტაჟო სამუშაოები</t>
  </si>
  <si>
    <t>ზედნადები ხარჯები სამშენებლო სამუშაოებზე =(c*12%)</t>
  </si>
  <si>
    <t>ზედნადები ხარჯები სამონტაჟო სამუშაოებზე ხელფასიდან =(d*68%)</t>
  </si>
  <si>
    <r>
      <t xml:space="preserve">ჯამი </t>
    </r>
    <r>
      <rPr>
        <sz val="10"/>
        <color theme="1"/>
        <rFont val="Sylfaen"/>
        <family val="1"/>
        <charset val="204"/>
      </rPr>
      <t>=(a+e+f)</t>
    </r>
  </si>
  <si>
    <t>მათ შორის მოწყობილობა (მასალა)</t>
  </si>
  <si>
    <t>%</t>
  </si>
  <si>
    <t>პანელური რადიატორების მონტაჟი</t>
  </si>
  <si>
    <t>პანელური რადიატორი ტიპ 22 600x1000 მმ</t>
  </si>
  <si>
    <t>პანელური რადიატორი ტიპ 22 600x1200 მმ</t>
  </si>
  <si>
    <t>პანელური რადიატორი ტიპ 22 600x1400 მმ</t>
  </si>
  <si>
    <t>პანელური რადიატორი ტიპ 22 600x1600 მმ</t>
  </si>
  <si>
    <t>სისტემის ჰიდრავლიკური გამოცდა</t>
  </si>
  <si>
    <t>მასალების ტრანსპორტირება</t>
  </si>
  <si>
    <t>გაუთვალისწინებელი ხარჯები</t>
  </si>
  <si>
    <t>დ.ღ.გ</t>
  </si>
  <si>
    <t>სტაბილიზატორი 1500 VA</t>
  </si>
  <si>
    <t>გეგმიური დაგროვება =(g-b)*8%</t>
  </si>
  <si>
    <t>პანელური რადიატორი ტიპ 22 600x1800 მმ</t>
  </si>
  <si>
    <t>პანელური რადიატორი ტიპ 22 600x2000 მმ</t>
  </si>
  <si>
    <t>N=45 კვტ კედლიანი გათბობის ქვაბის მონტაჟი და ღირებულება</t>
  </si>
  <si>
    <r>
      <t>ჯამი თავი I =</t>
    </r>
    <r>
      <rPr>
        <sz val="10"/>
        <color theme="1"/>
        <rFont val="Sylfaen"/>
        <family val="1"/>
        <charset val="204"/>
      </rPr>
      <t>(g+h)</t>
    </r>
  </si>
  <si>
    <t>თავი III. შემოღობვა</t>
  </si>
  <si>
    <t>СНиП IV.2.82.4 (1-80-3)</t>
  </si>
  <si>
    <t>მ³</t>
  </si>
  <si>
    <t>СНиП IV.2.82.4 (1-81-2)</t>
  </si>
  <si>
    <t>გრუნტის დატვირთვა ხელით ა/მ</t>
  </si>
  <si>
    <t>ტ.</t>
  </si>
  <si>
    <t>ს.რ.ფ 14-1-5</t>
  </si>
  <si>
    <t>გრუნტის გატანა 5 კმ-ზე</t>
  </si>
  <si>
    <t>СНиП IV.2.82.4 (8-3-2)</t>
  </si>
  <si>
    <t>ღორღი 0-40 მმ ფრაქციით</t>
  </si>
  <si>
    <t>სხვა მასალები</t>
  </si>
  <si>
    <t>СНиП IV.2.82.4 (6-1-20)</t>
  </si>
  <si>
    <t>B-15 (M-200) ბეტონი</t>
  </si>
  <si>
    <t>5.1.18</t>
  </si>
  <si>
    <t>ყალიბის ფარი 25 მმ</t>
  </si>
  <si>
    <r>
      <t>მ</t>
    </r>
    <r>
      <rPr>
        <sz val="11"/>
        <color theme="1"/>
        <rFont val="Calibri"/>
        <family val="2"/>
        <charset val="204"/>
      </rPr>
      <t>²</t>
    </r>
  </si>
  <si>
    <t>ხის ფიცარი III ხ. 40 მმ</t>
  </si>
  <si>
    <t>სულ თავი III</t>
  </si>
  <si>
    <t>ჯამი 1+2+3</t>
  </si>
  <si>
    <t>СНиП IV.2.82.4                                                                            (9-10-12)</t>
  </si>
  <si>
    <t>კვადრატული მილი 50x50x3 მმ</t>
  </si>
  <si>
    <t>გრძ.მ</t>
  </si>
  <si>
    <t>ელექტროდი</t>
  </si>
  <si>
    <t>კგ.</t>
  </si>
  <si>
    <t>ფურცლოვანი ფოლადი 2 მმ  სისქით</t>
  </si>
  <si>
    <t>მ²</t>
  </si>
  <si>
    <t>III კატეგორიის გრუნტის დამუშავება ხელით (0,30xh=0,70x126,5 მ)</t>
  </si>
  <si>
    <t>ღორღის საფუძველის მოწყობა საძირკვლის ქვეშ (0,30xh=0,10x126,5 მ)</t>
  </si>
  <si>
    <t>4.1.237</t>
  </si>
  <si>
    <t>4.1.330</t>
  </si>
  <si>
    <t>5.1.22</t>
  </si>
  <si>
    <t xml:space="preserve">50x50 მმ კვადრატული მილის პლასტმასის დამხშობი  </t>
  </si>
  <si>
    <t>ანკერი 15 სმ</t>
  </si>
  <si>
    <t>50x50x1,5 მმ კვადრატული მილებით ღობის საყრდენების დამზადება და დაყენება</t>
  </si>
  <si>
    <t>კვადრატული მილი 50x50x1,5 მმ</t>
  </si>
  <si>
    <t>50x50x3 მმ კვადრატული მილებით ალაყაფის და ჭისკარების საყრდენების დამზადება და დაყენება</t>
  </si>
  <si>
    <t>h=1,50 მ ერთმაგი პანელური ტიპის ღობის მონტაჟი და ღირებულება კომპლექტით (იხ. ნახაზი)</t>
  </si>
  <si>
    <t>СНиП IV.2.82.4                                                                            (9-4-8)</t>
  </si>
  <si>
    <t>ერთმაგი პანელური ტიპის ღობე (კომპლექტი)</t>
  </si>
  <si>
    <t>СНиП IV.2.82.4 (''9-14-5)</t>
  </si>
  <si>
    <t>ლითონის ალაყაფის მონთაჟი და ღირებულება (იხ. ნახაზი)</t>
  </si>
  <si>
    <t>ლითონის ალაყაფი</t>
  </si>
  <si>
    <t>ლითონის ჭისკარის მონთაჟი და ღირებულება (იხ. ნახაზი) (2 ცალი)</t>
  </si>
  <si>
    <t>ლითონის ჭიშკარი</t>
  </si>
  <si>
    <t>СНиП IV.2.82.4 (15-164-8)</t>
  </si>
  <si>
    <t>ლითონის ზედაპირების შეღებვა ზეთოვანი საღებავით 2-ჯერ</t>
  </si>
  <si>
    <t>თავი I. საქვაბის მოწყობილობა (II ეტაპი)</t>
  </si>
  <si>
    <t>თავი II. გათბობა (II ეტაპი)</t>
  </si>
  <si>
    <t>M-200 ბეტონით ლენტური საძირკვლის მოწყობა (0,30xh=0,80x126,5 მ)</t>
  </si>
  <si>
    <t>მ3</t>
  </si>
  <si>
    <t>ზეთოვანი საღებავი</t>
  </si>
  <si>
    <t>ჩამკეტ-მარეგულირებელი ვენტილი</t>
  </si>
  <si>
    <t>წყვილი</t>
  </si>
  <si>
    <t>ქურო გარე ხრახნით</t>
  </si>
  <si>
    <t>სსიპ ახალქალაქის მუნიციპლიტეტის სოფელ მარტუნის საჯარო სკოლის რეაბილიტაცია</t>
  </si>
  <si>
    <t>N=45 კვტ საკედლე გათბობის ქვაბი (საცირკულაციო ტუმბოს გათვალისწინებით)</t>
  </si>
  <si>
    <t>პრეტენდენტი _____________  /                                  /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</si>
</sst>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13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4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1"/>
      <color theme="1"/>
      <name val="Calibri"/>
      <family val="2"/>
      <charset val="204"/>
    </font>
    <font>
      <sz val="11"/>
      <name val="Sylfae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9" fontId="2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justify" wrapText="1"/>
    </xf>
    <xf numFmtId="2" fontId="5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topLeftCell="A117" zoomScaleNormal="100" zoomScaleSheetLayoutView="100" workbookViewId="0">
      <selection activeCell="G130" sqref="G130"/>
    </sheetView>
  </sheetViews>
  <sheetFormatPr defaultColWidth="8.85546875" defaultRowHeight="15"/>
  <cols>
    <col min="1" max="1" width="3.7109375" style="1" customWidth="1"/>
    <col min="2" max="2" width="13.85546875" style="23" customWidth="1"/>
    <col min="3" max="3" width="42.42578125" style="1" customWidth="1"/>
    <col min="4" max="7" width="8.7109375" style="1" customWidth="1"/>
    <col min="8" max="8" width="10.140625" style="1" customWidth="1"/>
    <col min="9" max="9" width="8.7109375" style="1" customWidth="1"/>
    <col min="10" max="10" width="9.42578125" style="1" customWidth="1"/>
    <col min="11" max="11" width="8.7109375" style="1" customWidth="1"/>
    <col min="12" max="12" width="9.85546875" style="1" customWidth="1"/>
    <col min="13" max="18" width="12.7109375" style="1" customWidth="1"/>
    <col min="19" max="16384" width="8.85546875" style="1"/>
  </cols>
  <sheetData>
    <row r="1" spans="1:13" s="3" customFormat="1" ht="19.5">
      <c r="A1" s="98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8">
      <c r="A2" s="101" t="s">
        <v>116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4" spans="1:13">
      <c r="H4" s="97" t="s">
        <v>11</v>
      </c>
      <c r="I4" s="97"/>
      <c r="J4" s="97"/>
      <c r="K4" s="97"/>
      <c r="L4" s="17">
        <f>M122</f>
        <v>0</v>
      </c>
      <c r="M4" s="1" t="s">
        <v>12</v>
      </c>
    </row>
    <row r="5" spans="1:13">
      <c r="J5" s="2"/>
    </row>
    <row r="6" spans="1:13" ht="19.899999999999999" customHeight="1">
      <c r="A6" s="93" t="s">
        <v>9</v>
      </c>
      <c r="B6" s="99" t="s">
        <v>10</v>
      </c>
      <c r="C6" s="93" t="s">
        <v>0</v>
      </c>
      <c r="D6" s="100" t="s">
        <v>1</v>
      </c>
      <c r="E6" s="100" t="s">
        <v>2</v>
      </c>
      <c r="F6" s="100" t="s">
        <v>3</v>
      </c>
      <c r="G6" s="93" t="s">
        <v>4</v>
      </c>
      <c r="H6" s="93"/>
      <c r="I6" s="93" t="s">
        <v>7</v>
      </c>
      <c r="J6" s="93"/>
      <c r="K6" s="93" t="s">
        <v>8</v>
      </c>
      <c r="L6" s="93"/>
      <c r="M6" s="93" t="s">
        <v>6</v>
      </c>
    </row>
    <row r="7" spans="1:13" ht="34.9" customHeight="1">
      <c r="A7" s="93"/>
      <c r="B7" s="99"/>
      <c r="C7" s="93"/>
      <c r="D7" s="100"/>
      <c r="E7" s="100"/>
      <c r="F7" s="100"/>
      <c r="G7" s="19" t="s">
        <v>13</v>
      </c>
      <c r="H7" s="18" t="s">
        <v>5</v>
      </c>
      <c r="I7" s="19" t="s">
        <v>13</v>
      </c>
      <c r="J7" s="18" t="s">
        <v>5</v>
      </c>
      <c r="K7" s="19" t="s">
        <v>13</v>
      </c>
      <c r="L7" s="18" t="s">
        <v>5</v>
      </c>
      <c r="M7" s="93"/>
    </row>
    <row r="8" spans="1:13">
      <c r="A8" s="18">
        <v>1</v>
      </c>
      <c r="B8" s="22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</row>
    <row r="9" spans="1:13" s="33" customFormat="1" ht="18">
      <c r="A9" s="102" t="s">
        <v>108</v>
      </c>
      <c r="B9" s="103"/>
      <c r="C9" s="103"/>
      <c r="D9" s="104"/>
      <c r="E9" s="105" t="s">
        <v>21</v>
      </c>
      <c r="F9" s="106"/>
      <c r="G9" s="106"/>
      <c r="H9" s="106"/>
      <c r="I9" s="106"/>
      <c r="J9" s="106"/>
      <c r="K9" s="106"/>
      <c r="L9" s="106"/>
      <c r="M9" s="107"/>
    </row>
    <row r="10" spans="1:13" s="33" customFormat="1" ht="30">
      <c r="A10" s="64">
        <v>1</v>
      </c>
      <c r="B10" s="66" t="s">
        <v>28</v>
      </c>
      <c r="C10" s="25" t="s">
        <v>60</v>
      </c>
      <c r="D10" s="60" t="s">
        <v>22</v>
      </c>
      <c r="E10" s="61"/>
      <c r="F10" s="62">
        <v>1</v>
      </c>
      <c r="G10" s="61"/>
      <c r="H10" s="82"/>
      <c r="I10" s="64"/>
      <c r="J10" s="79"/>
      <c r="K10" s="64"/>
      <c r="L10" s="79"/>
      <c r="M10" s="79"/>
    </row>
    <row r="11" spans="1:13" s="4" customFormat="1">
      <c r="A11" s="64"/>
      <c r="B11" s="77"/>
      <c r="C11" s="26" t="s">
        <v>14</v>
      </c>
      <c r="D11" s="61" t="s">
        <v>15</v>
      </c>
      <c r="E11" s="61">
        <v>60.2</v>
      </c>
      <c r="F11" s="63">
        <f>F10*E11</f>
        <v>60.2</v>
      </c>
      <c r="G11" s="61"/>
      <c r="H11" s="61"/>
      <c r="I11" s="83"/>
      <c r="J11" s="71"/>
      <c r="K11" s="61"/>
      <c r="L11" s="61"/>
      <c r="M11" s="63"/>
    </row>
    <row r="12" spans="1:13" s="33" customFormat="1">
      <c r="A12" s="70"/>
      <c r="B12" s="80"/>
      <c r="C12" s="26" t="s">
        <v>20</v>
      </c>
      <c r="D12" s="60" t="s">
        <v>19</v>
      </c>
      <c r="E12" s="60">
        <v>14.7</v>
      </c>
      <c r="F12" s="69">
        <f>F10*E12</f>
        <v>14.7</v>
      </c>
      <c r="G12" s="60"/>
      <c r="H12" s="60"/>
      <c r="I12" s="60"/>
      <c r="J12" s="69"/>
      <c r="K12" s="70"/>
      <c r="L12" s="69"/>
      <c r="M12" s="81"/>
    </row>
    <row r="13" spans="1:13" s="33" customFormat="1">
      <c r="A13" s="64"/>
      <c r="B13" s="77"/>
      <c r="C13" s="27" t="s">
        <v>16</v>
      </c>
      <c r="D13" s="61"/>
      <c r="E13" s="61"/>
      <c r="F13" s="63"/>
      <c r="G13" s="61"/>
      <c r="H13" s="61"/>
      <c r="I13" s="61"/>
      <c r="J13" s="63"/>
      <c r="K13" s="61"/>
      <c r="L13" s="61"/>
      <c r="M13" s="63"/>
    </row>
    <row r="14" spans="1:13" s="4" customFormat="1" ht="45">
      <c r="A14" s="64"/>
      <c r="B14" s="77"/>
      <c r="C14" s="5" t="s">
        <v>117</v>
      </c>
      <c r="D14" s="60" t="s">
        <v>22</v>
      </c>
      <c r="E14" s="78">
        <v>1</v>
      </c>
      <c r="F14" s="76">
        <f>F10*E14</f>
        <v>1</v>
      </c>
      <c r="G14" s="61"/>
      <c r="H14" s="78"/>
      <c r="I14" s="61"/>
      <c r="J14" s="63"/>
      <c r="K14" s="61"/>
      <c r="L14" s="61"/>
      <c r="M14" s="63"/>
    </row>
    <row r="15" spans="1:13" s="33" customFormat="1" ht="30">
      <c r="A15" s="64">
        <v>2</v>
      </c>
      <c r="B15" s="66" t="s">
        <v>23</v>
      </c>
      <c r="C15" s="25" t="s">
        <v>31</v>
      </c>
      <c r="D15" s="60" t="s">
        <v>29</v>
      </c>
      <c r="E15" s="61"/>
      <c r="F15" s="62">
        <v>1</v>
      </c>
      <c r="G15" s="61"/>
      <c r="H15" s="79"/>
      <c r="I15" s="64"/>
      <c r="J15" s="79"/>
      <c r="K15" s="64"/>
      <c r="L15" s="79"/>
      <c r="M15" s="79"/>
    </row>
    <row r="16" spans="1:13" s="4" customFormat="1">
      <c r="A16" s="64"/>
      <c r="B16" s="77"/>
      <c r="C16" s="26" t="s">
        <v>14</v>
      </c>
      <c r="D16" s="61" t="s">
        <v>15</v>
      </c>
      <c r="E16" s="61">
        <v>3.4</v>
      </c>
      <c r="F16" s="63">
        <f>F15*E16</f>
        <v>3.4</v>
      </c>
      <c r="G16" s="61"/>
      <c r="H16" s="61"/>
      <c r="I16" s="78"/>
      <c r="J16" s="71"/>
      <c r="K16" s="61"/>
      <c r="L16" s="61"/>
      <c r="M16" s="63"/>
    </row>
    <row r="17" spans="1:15" s="33" customFormat="1">
      <c r="A17" s="64"/>
      <c r="B17" s="77"/>
      <c r="C17" s="27" t="s">
        <v>16</v>
      </c>
      <c r="D17" s="61"/>
      <c r="E17" s="61"/>
      <c r="F17" s="63"/>
      <c r="G17" s="61"/>
      <c r="H17" s="61"/>
      <c r="I17" s="61"/>
      <c r="J17" s="63"/>
      <c r="K17" s="61"/>
      <c r="L17" s="61"/>
      <c r="M17" s="63"/>
    </row>
    <row r="18" spans="1:15" s="4" customFormat="1">
      <c r="A18" s="64"/>
      <c r="B18" s="77"/>
      <c r="C18" s="5" t="s">
        <v>56</v>
      </c>
      <c r="D18" s="60" t="s">
        <v>29</v>
      </c>
      <c r="E18" s="78">
        <v>1</v>
      </c>
      <c r="F18" s="76">
        <f>F14*E18</f>
        <v>1</v>
      </c>
      <c r="G18" s="61"/>
      <c r="H18" s="78"/>
      <c r="I18" s="61"/>
      <c r="J18" s="63"/>
      <c r="K18" s="61"/>
      <c r="L18" s="61"/>
      <c r="M18" s="63"/>
    </row>
    <row r="19" spans="1:15" s="4" customFormat="1">
      <c r="A19" s="64"/>
      <c r="B19" s="77"/>
      <c r="C19" s="5" t="s">
        <v>30</v>
      </c>
      <c r="D19" s="60" t="s">
        <v>29</v>
      </c>
      <c r="E19" s="78">
        <v>1</v>
      </c>
      <c r="F19" s="76">
        <f>F15*E19</f>
        <v>1</v>
      </c>
      <c r="G19" s="61"/>
      <c r="H19" s="63"/>
      <c r="I19" s="61"/>
      <c r="J19" s="63"/>
      <c r="K19" s="61"/>
      <c r="L19" s="61"/>
      <c r="M19" s="63"/>
    </row>
    <row r="20" spans="1:15" s="33" customFormat="1" ht="19.899999999999999" customHeight="1">
      <c r="A20" s="28"/>
      <c r="B20" s="29" t="s">
        <v>32</v>
      </c>
      <c r="C20" s="7" t="s">
        <v>5</v>
      </c>
      <c r="D20" s="28"/>
      <c r="E20" s="28"/>
      <c r="F20" s="28"/>
      <c r="G20" s="28"/>
      <c r="H20" s="47">
        <f>SUM(H10:H19)</f>
        <v>0</v>
      </c>
      <c r="I20" s="28"/>
      <c r="J20" s="47">
        <f>SUM(J10:J19)</f>
        <v>0</v>
      </c>
      <c r="K20" s="28"/>
      <c r="L20" s="47">
        <f>SUM(L10:L19)</f>
        <v>0</v>
      </c>
      <c r="M20" s="47">
        <f>SUM(M10:M19)</f>
        <v>0</v>
      </c>
      <c r="O20" s="6"/>
    </row>
    <row r="21" spans="1:15" s="4" customFormat="1" ht="19.899999999999999" customHeight="1">
      <c r="A21" s="28"/>
      <c r="B21" s="29" t="s">
        <v>33</v>
      </c>
      <c r="C21" s="39" t="s">
        <v>45</v>
      </c>
      <c r="D21" s="28"/>
      <c r="E21" s="28"/>
      <c r="F21" s="30"/>
      <c r="G21" s="28"/>
      <c r="H21" s="30">
        <f>M21</f>
        <v>0</v>
      </c>
      <c r="I21" s="28"/>
      <c r="J21" s="30"/>
      <c r="K21" s="28"/>
      <c r="L21" s="28"/>
      <c r="M21" s="42">
        <f>H14+H18</f>
        <v>0</v>
      </c>
    </row>
    <row r="22" spans="1:15" s="4" customFormat="1" ht="19.899999999999999" customHeight="1">
      <c r="A22" s="28"/>
      <c r="B22" s="29" t="s">
        <v>34</v>
      </c>
      <c r="C22" s="39" t="s">
        <v>40</v>
      </c>
      <c r="D22" s="28"/>
      <c r="E22" s="28"/>
      <c r="F22" s="30"/>
      <c r="G22" s="28"/>
      <c r="H22" s="30">
        <f>M22</f>
        <v>0</v>
      </c>
      <c r="I22" s="28"/>
      <c r="J22" s="30"/>
      <c r="K22" s="28"/>
      <c r="L22" s="28"/>
      <c r="M22" s="42">
        <f>M19</f>
        <v>0</v>
      </c>
    </row>
    <row r="23" spans="1:15" s="4" customFormat="1" ht="19.899999999999999" customHeight="1">
      <c r="A23" s="28"/>
      <c r="B23" s="29" t="s">
        <v>35</v>
      </c>
      <c r="C23" s="39" t="s">
        <v>41</v>
      </c>
      <c r="D23" s="28"/>
      <c r="E23" s="28"/>
      <c r="F23" s="30"/>
      <c r="G23" s="28"/>
      <c r="H23" s="30">
        <f>H20-H21-H22</f>
        <v>0</v>
      </c>
      <c r="I23" s="57"/>
      <c r="J23" s="57">
        <f t="shared" ref="J23:M23" si="0">J20-J21-J22</f>
        <v>0</v>
      </c>
      <c r="K23" s="57"/>
      <c r="L23" s="57">
        <f t="shared" si="0"/>
        <v>0</v>
      </c>
      <c r="M23" s="57">
        <f t="shared" si="0"/>
        <v>0</v>
      </c>
    </row>
    <row r="24" spans="1:15" s="4" customFormat="1" ht="34.9" customHeight="1">
      <c r="A24" s="28"/>
      <c r="B24" s="29" t="s">
        <v>36</v>
      </c>
      <c r="C24" s="39" t="s">
        <v>42</v>
      </c>
      <c r="D24" s="32" t="s">
        <v>46</v>
      </c>
      <c r="E24" s="28"/>
      <c r="F24" s="31">
        <v>12</v>
      </c>
      <c r="G24" s="28"/>
      <c r="H24" s="30"/>
      <c r="I24" s="28"/>
      <c r="J24" s="30"/>
      <c r="K24" s="28"/>
      <c r="L24" s="28"/>
      <c r="M24" s="30">
        <f>M22*12%</f>
        <v>0</v>
      </c>
    </row>
    <row r="25" spans="1:15" s="4" customFormat="1" ht="36" customHeight="1">
      <c r="A25" s="28"/>
      <c r="B25" s="29" t="s">
        <v>37</v>
      </c>
      <c r="C25" s="39" t="s">
        <v>43</v>
      </c>
      <c r="D25" s="32" t="s">
        <v>46</v>
      </c>
      <c r="E25" s="28"/>
      <c r="F25" s="31">
        <v>68</v>
      </c>
      <c r="G25" s="28"/>
      <c r="H25" s="30"/>
      <c r="I25" s="28"/>
      <c r="J25" s="30"/>
      <c r="K25" s="28"/>
      <c r="L25" s="28"/>
      <c r="M25" s="30">
        <f>J23*F25%</f>
        <v>0</v>
      </c>
    </row>
    <row r="26" spans="1:15" s="4" customFormat="1" ht="19.899999999999999" customHeight="1">
      <c r="A26" s="28"/>
      <c r="B26" s="29" t="s">
        <v>38</v>
      </c>
      <c r="C26" s="40" t="s">
        <v>44</v>
      </c>
      <c r="D26" s="28"/>
      <c r="E26" s="28"/>
      <c r="F26" s="30"/>
      <c r="G26" s="28"/>
      <c r="H26" s="30"/>
      <c r="I26" s="28"/>
      <c r="J26" s="30"/>
      <c r="K26" s="28"/>
      <c r="L26" s="28"/>
      <c r="M26" s="30">
        <f>M20+M24+M25</f>
        <v>0</v>
      </c>
    </row>
    <row r="27" spans="1:15" s="4" customFormat="1" ht="19.899999999999999" customHeight="1">
      <c r="A27" s="28"/>
      <c r="B27" s="29" t="s">
        <v>39</v>
      </c>
      <c r="C27" s="39" t="s">
        <v>57</v>
      </c>
      <c r="D27" s="32" t="s">
        <v>46</v>
      </c>
      <c r="E27" s="28"/>
      <c r="F27" s="31">
        <v>8</v>
      </c>
      <c r="G27" s="28"/>
      <c r="H27" s="30"/>
      <c r="I27" s="28"/>
      <c r="J27" s="30"/>
      <c r="K27" s="28"/>
      <c r="L27" s="28"/>
      <c r="M27" s="30">
        <f>(M26-M21)*8%</f>
        <v>0</v>
      </c>
    </row>
    <row r="28" spans="1:15" s="4" customFormat="1">
      <c r="A28" s="28"/>
      <c r="B28" s="29"/>
      <c r="C28" s="40" t="s">
        <v>61</v>
      </c>
      <c r="D28" s="28"/>
      <c r="E28" s="28"/>
      <c r="F28" s="30"/>
      <c r="G28" s="28"/>
      <c r="H28" s="30"/>
      <c r="I28" s="28"/>
      <c r="J28" s="30"/>
      <c r="K28" s="28"/>
      <c r="L28" s="28"/>
      <c r="M28" s="47">
        <f>M26+M27</f>
        <v>0</v>
      </c>
    </row>
    <row r="29" spans="1:15" s="38" customFormat="1" ht="18">
      <c r="A29" s="102" t="s">
        <v>109</v>
      </c>
      <c r="B29" s="103"/>
      <c r="C29" s="103"/>
      <c r="D29" s="104"/>
      <c r="E29" s="105" t="s">
        <v>21</v>
      </c>
      <c r="F29" s="106"/>
      <c r="G29" s="106"/>
      <c r="H29" s="106"/>
      <c r="I29" s="106"/>
      <c r="J29" s="106"/>
      <c r="K29" s="106"/>
      <c r="L29" s="106"/>
      <c r="M29" s="107"/>
    </row>
    <row r="30" spans="1:15" s="38" customFormat="1">
      <c r="A30" s="64">
        <v>3</v>
      </c>
      <c r="B30" s="66" t="s">
        <v>23</v>
      </c>
      <c r="C30" s="25" t="s">
        <v>47</v>
      </c>
      <c r="D30" s="60" t="s">
        <v>22</v>
      </c>
      <c r="E30" s="61"/>
      <c r="F30" s="62">
        <v>15</v>
      </c>
      <c r="G30" s="61"/>
      <c r="H30" s="79"/>
      <c r="I30" s="64"/>
      <c r="J30" s="79"/>
      <c r="K30" s="64"/>
      <c r="L30" s="79"/>
      <c r="M30" s="79"/>
    </row>
    <row r="31" spans="1:15" s="4" customFormat="1">
      <c r="A31" s="64"/>
      <c r="B31" s="77"/>
      <c r="C31" s="26" t="s">
        <v>14</v>
      </c>
      <c r="D31" s="60" t="s">
        <v>22</v>
      </c>
      <c r="E31" s="61">
        <v>1</v>
      </c>
      <c r="F31" s="63">
        <f>F30*E31</f>
        <v>15</v>
      </c>
      <c r="G31" s="64"/>
      <c r="H31" s="64"/>
      <c r="I31" s="83"/>
      <c r="J31" s="90"/>
      <c r="K31" s="61"/>
      <c r="L31" s="61"/>
      <c r="M31" s="63"/>
    </row>
    <row r="32" spans="1:15" s="38" customFormat="1">
      <c r="A32" s="64"/>
      <c r="B32" s="77"/>
      <c r="C32" s="27" t="s">
        <v>16</v>
      </c>
      <c r="D32" s="61"/>
      <c r="E32" s="61"/>
      <c r="F32" s="63"/>
      <c r="G32" s="64"/>
      <c r="H32" s="64"/>
      <c r="I32" s="64"/>
      <c r="J32" s="65"/>
      <c r="K32" s="61"/>
      <c r="L32" s="61"/>
      <c r="M32" s="63"/>
    </row>
    <row r="33" spans="1:15" s="4" customFormat="1" ht="30">
      <c r="A33" s="64"/>
      <c r="B33" s="77"/>
      <c r="C33" s="5" t="s">
        <v>48</v>
      </c>
      <c r="D33" s="60" t="s">
        <v>22</v>
      </c>
      <c r="E33" s="63" t="s">
        <v>26</v>
      </c>
      <c r="F33" s="78">
        <v>3</v>
      </c>
      <c r="G33" s="64"/>
      <c r="H33" s="65"/>
      <c r="I33" s="64"/>
      <c r="J33" s="65"/>
      <c r="K33" s="61"/>
      <c r="L33" s="61"/>
      <c r="M33" s="63"/>
    </row>
    <row r="34" spans="1:15" s="4" customFormat="1" ht="30">
      <c r="A34" s="64"/>
      <c r="B34" s="77"/>
      <c r="C34" s="5" t="s">
        <v>49</v>
      </c>
      <c r="D34" s="60" t="s">
        <v>22</v>
      </c>
      <c r="E34" s="63" t="s">
        <v>26</v>
      </c>
      <c r="F34" s="78">
        <v>2</v>
      </c>
      <c r="G34" s="64"/>
      <c r="H34" s="65"/>
      <c r="I34" s="64"/>
      <c r="J34" s="65"/>
      <c r="K34" s="61"/>
      <c r="L34" s="61"/>
      <c r="M34" s="63"/>
    </row>
    <row r="35" spans="1:15" s="4" customFormat="1" ht="30">
      <c r="A35" s="64"/>
      <c r="B35" s="77"/>
      <c r="C35" s="5" t="s">
        <v>50</v>
      </c>
      <c r="D35" s="60" t="s">
        <v>22</v>
      </c>
      <c r="E35" s="63" t="s">
        <v>26</v>
      </c>
      <c r="F35" s="78">
        <v>2</v>
      </c>
      <c r="G35" s="64"/>
      <c r="H35" s="65"/>
      <c r="I35" s="64"/>
      <c r="J35" s="65"/>
      <c r="K35" s="61"/>
      <c r="L35" s="61"/>
      <c r="M35" s="63"/>
    </row>
    <row r="36" spans="1:15" s="4" customFormat="1" ht="30">
      <c r="A36" s="64"/>
      <c r="B36" s="77"/>
      <c r="C36" s="5" t="s">
        <v>51</v>
      </c>
      <c r="D36" s="60" t="s">
        <v>22</v>
      </c>
      <c r="E36" s="63" t="s">
        <v>26</v>
      </c>
      <c r="F36" s="78">
        <v>1</v>
      </c>
      <c r="G36" s="64"/>
      <c r="H36" s="65"/>
      <c r="I36" s="64"/>
      <c r="J36" s="65"/>
      <c r="K36" s="61"/>
      <c r="L36" s="61"/>
      <c r="M36" s="63"/>
    </row>
    <row r="37" spans="1:15" s="4" customFormat="1" ht="30">
      <c r="A37" s="64"/>
      <c r="B37" s="77"/>
      <c r="C37" s="5" t="s">
        <v>58</v>
      </c>
      <c r="D37" s="60" t="s">
        <v>22</v>
      </c>
      <c r="E37" s="63" t="s">
        <v>26</v>
      </c>
      <c r="F37" s="78">
        <v>2</v>
      </c>
      <c r="G37" s="64"/>
      <c r="H37" s="65"/>
      <c r="I37" s="64"/>
      <c r="J37" s="65"/>
      <c r="K37" s="61"/>
      <c r="L37" s="61"/>
      <c r="M37" s="63"/>
    </row>
    <row r="38" spans="1:15" s="4" customFormat="1" ht="30">
      <c r="A38" s="64"/>
      <c r="B38" s="77"/>
      <c r="C38" s="5" t="s">
        <v>59</v>
      </c>
      <c r="D38" s="60" t="s">
        <v>22</v>
      </c>
      <c r="E38" s="63" t="s">
        <v>26</v>
      </c>
      <c r="F38" s="78">
        <v>5</v>
      </c>
      <c r="G38" s="64"/>
      <c r="H38" s="65"/>
      <c r="I38" s="64"/>
      <c r="J38" s="65"/>
      <c r="K38" s="61"/>
      <c r="L38" s="61"/>
      <c r="M38" s="63"/>
    </row>
    <row r="39" spans="1:15" s="58" customFormat="1">
      <c r="A39" s="64">
        <v>4</v>
      </c>
      <c r="B39" s="66"/>
      <c r="C39" s="89" t="s">
        <v>113</v>
      </c>
      <c r="D39" s="61" t="s">
        <v>114</v>
      </c>
      <c r="E39" s="61"/>
      <c r="F39" s="62">
        <v>15</v>
      </c>
      <c r="G39" s="64"/>
      <c r="H39" s="65"/>
      <c r="I39" s="64"/>
      <c r="J39" s="65"/>
      <c r="K39" s="64"/>
      <c r="L39" s="65"/>
      <c r="M39" s="65"/>
    </row>
    <row r="40" spans="1:15" s="58" customFormat="1">
      <c r="A40" s="64">
        <v>5</v>
      </c>
      <c r="B40" s="66"/>
      <c r="C40" s="89" t="s">
        <v>115</v>
      </c>
      <c r="D40" s="60" t="s">
        <v>22</v>
      </c>
      <c r="E40" s="61"/>
      <c r="F40" s="62">
        <v>30</v>
      </c>
      <c r="G40" s="64"/>
      <c r="H40" s="65"/>
      <c r="I40" s="64"/>
      <c r="J40" s="65"/>
      <c r="K40" s="64"/>
      <c r="L40" s="65"/>
      <c r="M40" s="65"/>
    </row>
    <row r="41" spans="1:15" s="38" customFormat="1">
      <c r="A41" s="64">
        <v>6</v>
      </c>
      <c r="B41" s="66" t="s">
        <v>23</v>
      </c>
      <c r="C41" s="25" t="s">
        <v>52</v>
      </c>
      <c r="D41" s="60" t="s">
        <v>25</v>
      </c>
      <c r="E41" s="61"/>
      <c r="F41" s="62">
        <v>1</v>
      </c>
      <c r="G41" s="64"/>
      <c r="H41" s="65"/>
      <c r="I41" s="64"/>
      <c r="J41" s="65"/>
      <c r="K41" s="64"/>
      <c r="L41" s="65"/>
      <c r="M41" s="65"/>
    </row>
    <row r="42" spans="1:15" s="38" customFormat="1" ht="19.899999999999999" customHeight="1">
      <c r="A42" s="34"/>
      <c r="B42" s="36"/>
      <c r="C42" s="7" t="s">
        <v>5</v>
      </c>
      <c r="D42" s="34"/>
      <c r="E42" s="34"/>
      <c r="F42" s="34"/>
      <c r="G42" s="34"/>
      <c r="H42" s="47">
        <f>SUM(H30:H41)</f>
        <v>0</v>
      </c>
      <c r="I42" s="34"/>
      <c r="J42" s="47">
        <f>SUM(J30:J41)</f>
        <v>0</v>
      </c>
      <c r="K42" s="34"/>
      <c r="L42" s="47">
        <f>SUM(L30:L41)</f>
        <v>0</v>
      </c>
      <c r="M42" s="47">
        <f>SUM(M30:M41)</f>
        <v>0</v>
      </c>
      <c r="O42" s="6"/>
    </row>
    <row r="43" spans="1:15" s="4" customFormat="1" ht="19.899999999999999" customHeight="1">
      <c r="A43" s="34"/>
      <c r="B43" s="36"/>
      <c r="C43" s="20" t="s">
        <v>17</v>
      </c>
      <c r="D43" s="11">
        <v>0.1</v>
      </c>
      <c r="E43" s="34"/>
      <c r="F43" s="35"/>
      <c r="G43" s="34"/>
      <c r="H43" s="35"/>
      <c r="I43" s="34"/>
      <c r="J43" s="35"/>
      <c r="K43" s="34"/>
      <c r="L43" s="34"/>
      <c r="M43" s="35">
        <f>M42*D43</f>
        <v>0</v>
      </c>
    </row>
    <row r="44" spans="1:15" s="38" customFormat="1" ht="19.899999999999999" customHeight="1">
      <c r="A44" s="34"/>
      <c r="B44" s="36"/>
      <c r="C44" s="7" t="s">
        <v>5</v>
      </c>
      <c r="D44" s="34"/>
      <c r="E44" s="34"/>
      <c r="F44" s="34"/>
      <c r="G44" s="34"/>
      <c r="H44" s="34"/>
      <c r="I44" s="34"/>
      <c r="J44" s="34"/>
      <c r="K44" s="34"/>
      <c r="L44" s="34"/>
      <c r="M44" s="9">
        <f>M42+M43</f>
        <v>0</v>
      </c>
    </row>
    <row r="45" spans="1:15" s="38" customFormat="1" ht="19.899999999999999" customHeight="1">
      <c r="A45" s="34"/>
      <c r="B45" s="36"/>
      <c r="C45" s="10" t="s">
        <v>18</v>
      </c>
      <c r="D45" s="11">
        <v>0.08</v>
      </c>
      <c r="E45" s="34"/>
      <c r="F45" s="34"/>
      <c r="G45" s="34"/>
      <c r="H45" s="34"/>
      <c r="I45" s="34"/>
      <c r="J45" s="34"/>
      <c r="K45" s="34"/>
      <c r="L45" s="34"/>
      <c r="M45" s="35">
        <f>M44*D45</f>
        <v>0</v>
      </c>
    </row>
    <row r="46" spans="1:15" s="38" customFormat="1" ht="19.899999999999999" customHeight="1">
      <c r="A46" s="34"/>
      <c r="B46" s="36"/>
      <c r="C46" s="8" t="s">
        <v>24</v>
      </c>
      <c r="D46" s="34"/>
      <c r="E46" s="34"/>
      <c r="F46" s="34"/>
      <c r="G46" s="34"/>
      <c r="H46" s="34"/>
      <c r="I46" s="34"/>
      <c r="J46" s="34"/>
      <c r="K46" s="34"/>
      <c r="L46" s="34"/>
      <c r="M46" s="41">
        <f>SUM(M44:M45)</f>
        <v>0</v>
      </c>
    </row>
    <row r="47" spans="1:15" s="46" customFormat="1" ht="18">
      <c r="A47" s="102" t="s">
        <v>62</v>
      </c>
      <c r="B47" s="103"/>
      <c r="C47" s="103"/>
      <c r="D47" s="104"/>
      <c r="E47" s="105" t="s">
        <v>21</v>
      </c>
      <c r="F47" s="106"/>
      <c r="G47" s="106"/>
      <c r="H47" s="106"/>
      <c r="I47" s="106"/>
      <c r="J47" s="106"/>
      <c r="K47" s="106"/>
      <c r="L47" s="106"/>
      <c r="M47" s="107"/>
    </row>
    <row r="48" spans="1:15" s="46" customFormat="1" ht="30">
      <c r="A48" s="84">
        <v>5</v>
      </c>
      <c r="B48" s="73" t="s">
        <v>63</v>
      </c>
      <c r="C48" s="25" t="s">
        <v>88</v>
      </c>
      <c r="D48" s="60" t="s">
        <v>64</v>
      </c>
      <c r="E48" s="61"/>
      <c r="F48" s="74">
        <v>26.5</v>
      </c>
      <c r="G48" s="60"/>
      <c r="H48" s="60"/>
      <c r="I48" s="60"/>
      <c r="J48" s="60"/>
      <c r="K48" s="60"/>
      <c r="L48" s="60"/>
      <c r="M48" s="60"/>
    </row>
    <row r="49" spans="1:13" s="4" customFormat="1">
      <c r="A49" s="84"/>
      <c r="B49" s="80" t="s">
        <v>23</v>
      </c>
      <c r="C49" s="26" t="s">
        <v>14</v>
      </c>
      <c r="D49" s="60" t="s">
        <v>15</v>
      </c>
      <c r="E49" s="61">
        <v>2.06</v>
      </c>
      <c r="F49" s="69">
        <f>F48*E49</f>
        <v>54.59</v>
      </c>
      <c r="G49" s="60"/>
      <c r="H49" s="60"/>
      <c r="I49" s="91"/>
      <c r="J49" s="92"/>
      <c r="K49" s="70"/>
      <c r="L49" s="60"/>
      <c r="M49" s="69"/>
    </row>
    <row r="50" spans="1:13" s="46" customFormat="1" ht="30">
      <c r="A50" s="84">
        <v>6</v>
      </c>
      <c r="B50" s="73" t="s">
        <v>65</v>
      </c>
      <c r="C50" s="25" t="s">
        <v>66</v>
      </c>
      <c r="D50" s="60" t="s">
        <v>67</v>
      </c>
      <c r="E50" s="61"/>
      <c r="F50" s="74">
        <v>34.4</v>
      </c>
      <c r="G50" s="60"/>
      <c r="H50" s="60"/>
      <c r="I50" s="70"/>
      <c r="J50" s="70"/>
      <c r="K50" s="70"/>
      <c r="L50" s="60"/>
      <c r="M50" s="60"/>
    </row>
    <row r="51" spans="1:13" s="4" customFormat="1">
      <c r="A51" s="84"/>
      <c r="B51" s="80"/>
      <c r="C51" s="26" t="s">
        <v>14</v>
      </c>
      <c r="D51" s="60" t="s">
        <v>15</v>
      </c>
      <c r="E51" s="61">
        <v>0.6</v>
      </c>
      <c r="F51" s="69">
        <f>F50*E51</f>
        <v>20.639999999999997</v>
      </c>
      <c r="G51" s="60"/>
      <c r="H51" s="60"/>
      <c r="I51" s="91"/>
      <c r="J51" s="92"/>
      <c r="K51" s="70"/>
      <c r="L51" s="60"/>
      <c r="M51" s="69"/>
    </row>
    <row r="52" spans="1:13" s="46" customFormat="1">
      <c r="A52" s="84">
        <v>7</v>
      </c>
      <c r="B52" s="73" t="s">
        <v>68</v>
      </c>
      <c r="C52" s="25" t="s">
        <v>69</v>
      </c>
      <c r="D52" s="60" t="s">
        <v>67</v>
      </c>
      <c r="E52" s="61"/>
      <c r="F52" s="74">
        <v>34.4</v>
      </c>
      <c r="G52" s="60"/>
      <c r="H52" s="60"/>
      <c r="I52" s="70"/>
      <c r="J52" s="70"/>
      <c r="K52" s="70"/>
      <c r="L52" s="69"/>
      <c r="M52" s="69"/>
    </row>
    <row r="53" spans="1:13" s="46" customFormat="1" ht="30">
      <c r="A53" s="84">
        <v>8</v>
      </c>
      <c r="B53" s="73" t="s">
        <v>70</v>
      </c>
      <c r="C53" s="25" t="s">
        <v>89</v>
      </c>
      <c r="D53" s="60" t="s">
        <v>64</v>
      </c>
      <c r="E53" s="61"/>
      <c r="F53" s="74">
        <v>3.8</v>
      </c>
      <c r="G53" s="60"/>
      <c r="H53" s="60"/>
      <c r="I53" s="60"/>
      <c r="J53" s="60"/>
      <c r="K53" s="60"/>
      <c r="L53" s="60"/>
      <c r="M53" s="60"/>
    </row>
    <row r="54" spans="1:13" s="4" customFormat="1">
      <c r="A54" s="84"/>
      <c r="B54" s="80"/>
      <c r="C54" s="26" t="s">
        <v>14</v>
      </c>
      <c r="D54" s="60" t="s">
        <v>15</v>
      </c>
      <c r="E54" s="61">
        <v>0.89</v>
      </c>
      <c r="F54" s="69">
        <f>F53*E54</f>
        <v>3.3819999999999997</v>
      </c>
      <c r="G54" s="60"/>
      <c r="H54" s="60"/>
      <c r="I54" s="75"/>
      <c r="J54" s="75"/>
      <c r="K54" s="60"/>
      <c r="L54" s="60"/>
      <c r="M54" s="69"/>
    </row>
    <row r="55" spans="1:13" s="46" customFormat="1">
      <c r="A55" s="84"/>
      <c r="B55" s="80"/>
      <c r="C55" s="26" t="s">
        <v>20</v>
      </c>
      <c r="D55" s="60" t="s">
        <v>19</v>
      </c>
      <c r="E55" s="61">
        <v>0.37</v>
      </c>
      <c r="F55" s="69">
        <f>F53*E55</f>
        <v>1.4059999999999999</v>
      </c>
      <c r="G55" s="60"/>
      <c r="H55" s="60"/>
      <c r="I55" s="60"/>
      <c r="J55" s="69"/>
      <c r="K55" s="70"/>
      <c r="L55" s="81"/>
      <c r="M55" s="69"/>
    </row>
    <row r="56" spans="1:13" s="46" customFormat="1">
      <c r="A56" s="85"/>
      <c r="B56" s="77"/>
      <c r="C56" s="27" t="s">
        <v>16</v>
      </c>
      <c r="D56" s="61"/>
      <c r="E56" s="61"/>
      <c r="F56" s="63"/>
      <c r="G56" s="61"/>
      <c r="H56" s="61"/>
      <c r="I56" s="61"/>
      <c r="J56" s="63"/>
      <c r="K56" s="61"/>
      <c r="L56" s="61"/>
      <c r="M56" s="63"/>
    </row>
    <row r="57" spans="1:13" s="4" customFormat="1">
      <c r="A57" s="84"/>
      <c r="B57" s="86" t="s">
        <v>90</v>
      </c>
      <c r="C57" s="5" t="s">
        <v>71</v>
      </c>
      <c r="D57" s="60" t="s">
        <v>64</v>
      </c>
      <c r="E57" s="63">
        <v>1.1499999999999999</v>
      </c>
      <c r="F57" s="69">
        <f>E57*F53</f>
        <v>4.3699999999999992</v>
      </c>
      <c r="G57" s="70"/>
      <c r="H57" s="69"/>
      <c r="I57" s="60"/>
      <c r="J57" s="69"/>
      <c r="K57" s="60"/>
      <c r="L57" s="60"/>
      <c r="M57" s="69"/>
    </row>
    <row r="58" spans="1:13" s="46" customFormat="1">
      <c r="A58" s="84"/>
      <c r="B58" s="80"/>
      <c r="C58" s="26" t="s">
        <v>72</v>
      </c>
      <c r="D58" s="60" t="s">
        <v>19</v>
      </c>
      <c r="E58" s="61">
        <v>0.02</v>
      </c>
      <c r="F58" s="69">
        <f>F53*E58</f>
        <v>7.5999999999999998E-2</v>
      </c>
      <c r="G58" s="70"/>
      <c r="H58" s="69"/>
      <c r="I58" s="60"/>
      <c r="J58" s="69"/>
      <c r="K58" s="60"/>
      <c r="L58" s="60"/>
      <c r="M58" s="69"/>
    </row>
    <row r="59" spans="1:13" s="46" customFormat="1" ht="30">
      <c r="A59" s="84">
        <v>9</v>
      </c>
      <c r="B59" s="73" t="s">
        <v>73</v>
      </c>
      <c r="C59" s="25" t="s">
        <v>110</v>
      </c>
      <c r="D59" s="60" t="s">
        <v>64</v>
      </c>
      <c r="E59" s="61"/>
      <c r="F59" s="74">
        <v>30.3</v>
      </c>
      <c r="G59" s="61"/>
      <c r="H59" s="60"/>
      <c r="I59" s="60"/>
      <c r="J59" s="60"/>
      <c r="K59" s="60"/>
      <c r="L59" s="60"/>
      <c r="M59" s="60"/>
    </row>
    <row r="60" spans="1:13" s="4" customFormat="1">
      <c r="A60" s="84"/>
      <c r="B60" s="80" t="s">
        <v>23</v>
      </c>
      <c r="C60" s="26" t="s">
        <v>14</v>
      </c>
      <c r="D60" s="60" t="s">
        <v>111</v>
      </c>
      <c r="E60" s="61">
        <v>1</v>
      </c>
      <c r="F60" s="69">
        <f>F59*E60</f>
        <v>30.3</v>
      </c>
      <c r="G60" s="60"/>
      <c r="H60" s="60"/>
      <c r="I60" s="87"/>
      <c r="J60" s="75"/>
      <c r="K60" s="60"/>
      <c r="L60" s="60"/>
      <c r="M60" s="69"/>
    </row>
    <row r="61" spans="1:13" s="46" customFormat="1">
      <c r="A61" s="84"/>
      <c r="B61" s="80"/>
      <c r="C61" s="26" t="s">
        <v>20</v>
      </c>
      <c r="D61" s="60" t="s">
        <v>19</v>
      </c>
      <c r="E61" s="61">
        <v>0.76</v>
      </c>
      <c r="F61" s="69">
        <f>F59*E61</f>
        <v>23.028000000000002</v>
      </c>
      <c r="G61" s="60"/>
      <c r="H61" s="60"/>
      <c r="I61" s="60"/>
      <c r="J61" s="69"/>
      <c r="K61" s="70"/>
      <c r="L61" s="81"/>
      <c r="M61" s="69"/>
    </row>
    <row r="62" spans="1:13" s="46" customFormat="1">
      <c r="A62" s="85"/>
      <c r="B62" s="77"/>
      <c r="C62" s="27" t="s">
        <v>16</v>
      </c>
      <c r="D62" s="61"/>
      <c r="E62" s="61"/>
      <c r="F62" s="63"/>
      <c r="G62" s="61"/>
      <c r="H62" s="61"/>
      <c r="I62" s="61"/>
      <c r="J62" s="63"/>
      <c r="K62" s="61"/>
      <c r="L62" s="61"/>
      <c r="M62" s="63"/>
    </row>
    <row r="63" spans="1:13" s="4" customFormat="1">
      <c r="A63" s="84"/>
      <c r="B63" s="86" t="s">
        <v>91</v>
      </c>
      <c r="C63" s="5" t="s">
        <v>74</v>
      </c>
      <c r="D63" s="60" t="s">
        <v>64</v>
      </c>
      <c r="E63" s="63">
        <v>1.02</v>
      </c>
      <c r="F63" s="69">
        <f>F59*E63</f>
        <v>30.906000000000002</v>
      </c>
      <c r="G63" s="60"/>
      <c r="H63" s="69"/>
      <c r="I63" s="60"/>
      <c r="J63" s="69"/>
      <c r="K63" s="60"/>
      <c r="L63" s="60"/>
      <c r="M63" s="69"/>
    </row>
    <row r="64" spans="1:13" s="4" customFormat="1">
      <c r="A64" s="84"/>
      <c r="B64" s="86" t="s">
        <v>75</v>
      </c>
      <c r="C64" s="5" t="s">
        <v>76</v>
      </c>
      <c r="D64" s="60" t="s">
        <v>77</v>
      </c>
      <c r="E64" s="72">
        <v>0.80300000000000005</v>
      </c>
      <c r="F64" s="69">
        <f>F59*E64</f>
        <v>24.330900000000003</v>
      </c>
      <c r="G64" s="60"/>
      <c r="H64" s="69"/>
      <c r="I64" s="60"/>
      <c r="J64" s="69"/>
      <c r="K64" s="60"/>
      <c r="L64" s="60"/>
      <c r="M64" s="69"/>
    </row>
    <row r="65" spans="1:13" s="4" customFormat="1">
      <c r="A65" s="84"/>
      <c r="B65" s="86" t="s">
        <v>92</v>
      </c>
      <c r="C65" s="5" t="s">
        <v>78</v>
      </c>
      <c r="D65" s="60" t="s">
        <v>64</v>
      </c>
      <c r="E65" s="88">
        <v>3.8999999999999998E-3</v>
      </c>
      <c r="F65" s="69">
        <f>F59*E65</f>
        <v>0.11817</v>
      </c>
      <c r="G65" s="60"/>
      <c r="H65" s="69"/>
      <c r="I65" s="60"/>
      <c r="J65" s="69"/>
      <c r="K65" s="60"/>
      <c r="L65" s="60"/>
      <c r="M65" s="69"/>
    </row>
    <row r="66" spans="1:13" s="46" customFormat="1">
      <c r="A66" s="84"/>
      <c r="B66" s="80"/>
      <c r="C66" s="26" t="s">
        <v>72</v>
      </c>
      <c r="D66" s="60" t="s">
        <v>19</v>
      </c>
      <c r="E66" s="61">
        <v>0.13</v>
      </c>
      <c r="F66" s="69">
        <f>F59*E66</f>
        <v>3.9390000000000001</v>
      </c>
      <c r="G66" s="70"/>
      <c r="H66" s="69"/>
      <c r="I66" s="60"/>
      <c r="J66" s="69"/>
      <c r="K66" s="60"/>
      <c r="L66" s="60"/>
      <c r="M66" s="69"/>
    </row>
    <row r="67" spans="1:13" s="51" customFormat="1" ht="45">
      <c r="A67" s="94">
        <v>10</v>
      </c>
      <c r="B67" s="95" t="s">
        <v>81</v>
      </c>
      <c r="C67" s="25" t="s">
        <v>95</v>
      </c>
      <c r="D67" s="50" t="s">
        <v>22</v>
      </c>
      <c r="E67" s="93"/>
      <c r="F67" s="55">
        <v>51</v>
      </c>
      <c r="G67" s="93"/>
      <c r="H67" s="93"/>
      <c r="I67" s="93"/>
      <c r="J67" s="93"/>
      <c r="K67" s="93"/>
      <c r="L67" s="93"/>
      <c r="M67" s="93"/>
    </row>
    <row r="68" spans="1:13" s="51" customFormat="1">
      <c r="A68" s="94"/>
      <c r="B68" s="95"/>
      <c r="C68" s="54"/>
      <c r="D68" s="48" t="s">
        <v>67</v>
      </c>
      <c r="E68" s="93"/>
      <c r="F68" s="56">
        <f>F67*0.0045</f>
        <v>0.22949999999999998</v>
      </c>
      <c r="G68" s="93"/>
      <c r="H68" s="93"/>
      <c r="I68" s="93"/>
      <c r="J68" s="93"/>
      <c r="K68" s="93"/>
      <c r="L68" s="93"/>
      <c r="M68" s="93"/>
    </row>
    <row r="69" spans="1:13" s="4" customFormat="1">
      <c r="A69" s="70"/>
      <c r="B69" s="60" t="s">
        <v>23</v>
      </c>
      <c r="C69" s="49" t="s">
        <v>14</v>
      </c>
      <c r="D69" s="60" t="s">
        <v>15</v>
      </c>
      <c r="E69" s="60">
        <v>57.8</v>
      </c>
      <c r="F69" s="69">
        <f>F68*E69</f>
        <v>13.265099999999999</v>
      </c>
      <c r="G69" s="60"/>
      <c r="H69" s="60"/>
      <c r="I69" s="92"/>
      <c r="J69" s="75"/>
      <c r="K69" s="60"/>
      <c r="L69" s="60"/>
      <c r="M69" s="69"/>
    </row>
    <row r="70" spans="1:13" s="51" customFormat="1">
      <c r="A70" s="70"/>
      <c r="B70" s="61"/>
      <c r="C70" s="5" t="s">
        <v>20</v>
      </c>
      <c r="D70" s="61" t="s">
        <v>19</v>
      </c>
      <c r="E70" s="61">
        <v>1.17</v>
      </c>
      <c r="F70" s="63">
        <f>F68*E70</f>
        <v>0.26851499999999995</v>
      </c>
      <c r="G70" s="61"/>
      <c r="H70" s="61"/>
      <c r="I70" s="61"/>
      <c r="J70" s="63"/>
      <c r="K70" s="70"/>
      <c r="L70" s="72"/>
      <c r="M70" s="63"/>
    </row>
    <row r="71" spans="1:13" s="51" customFormat="1">
      <c r="A71" s="64"/>
      <c r="B71" s="61"/>
      <c r="C71" s="27" t="s">
        <v>16</v>
      </c>
      <c r="D71" s="61"/>
      <c r="E71" s="61"/>
      <c r="F71" s="63"/>
      <c r="G71" s="61"/>
      <c r="H71" s="61"/>
      <c r="I71" s="61"/>
      <c r="J71" s="63"/>
      <c r="K71" s="61"/>
      <c r="L71" s="61"/>
      <c r="M71" s="63"/>
    </row>
    <row r="72" spans="1:13" s="4" customFormat="1">
      <c r="A72" s="70"/>
      <c r="B72" s="60"/>
      <c r="C72" s="5" t="s">
        <v>96</v>
      </c>
      <c r="D72" s="60" t="s">
        <v>83</v>
      </c>
      <c r="E72" s="75">
        <v>1.5</v>
      </c>
      <c r="F72" s="75">
        <f>E72*F67</f>
        <v>76.5</v>
      </c>
      <c r="G72" s="69"/>
      <c r="H72" s="69"/>
      <c r="I72" s="60"/>
      <c r="J72" s="69"/>
      <c r="K72" s="60"/>
      <c r="L72" s="60"/>
      <c r="M72" s="69"/>
    </row>
    <row r="73" spans="1:13" s="4" customFormat="1">
      <c r="A73" s="70"/>
      <c r="B73" s="60"/>
      <c r="C73" s="5" t="s">
        <v>86</v>
      </c>
      <c r="D73" s="60" t="s">
        <v>87</v>
      </c>
      <c r="E73" s="60">
        <v>0.01</v>
      </c>
      <c r="F73" s="69">
        <f>E73*F67</f>
        <v>0.51</v>
      </c>
      <c r="G73" s="69"/>
      <c r="H73" s="69"/>
      <c r="I73" s="60"/>
      <c r="J73" s="69"/>
      <c r="K73" s="60"/>
      <c r="L73" s="60"/>
      <c r="M73" s="69"/>
    </row>
    <row r="74" spans="1:13" s="4" customFormat="1" ht="30">
      <c r="A74" s="70"/>
      <c r="B74" s="60"/>
      <c r="C74" s="5" t="s">
        <v>93</v>
      </c>
      <c r="D74" s="60" t="s">
        <v>22</v>
      </c>
      <c r="E74" s="76">
        <v>1</v>
      </c>
      <c r="F74" s="76">
        <f>E74*F67</f>
        <v>51</v>
      </c>
      <c r="G74" s="69"/>
      <c r="H74" s="69"/>
      <c r="I74" s="60"/>
      <c r="J74" s="69"/>
      <c r="K74" s="60"/>
      <c r="L74" s="60"/>
      <c r="M74" s="69"/>
    </row>
    <row r="75" spans="1:13" s="4" customFormat="1">
      <c r="A75" s="64"/>
      <c r="B75" s="61"/>
      <c r="C75" s="5" t="s">
        <v>94</v>
      </c>
      <c r="D75" s="61" t="s">
        <v>22</v>
      </c>
      <c r="E75" s="78">
        <v>4</v>
      </c>
      <c r="F75" s="71">
        <f>E75*F67</f>
        <v>204</v>
      </c>
      <c r="G75" s="63"/>
      <c r="H75" s="78"/>
      <c r="I75" s="61"/>
      <c r="J75" s="63"/>
      <c r="K75" s="61"/>
      <c r="L75" s="61"/>
      <c r="M75" s="63"/>
    </row>
    <row r="76" spans="1:13" s="51" customFormat="1">
      <c r="A76" s="70"/>
      <c r="B76" s="60"/>
      <c r="C76" s="5" t="s">
        <v>84</v>
      </c>
      <c r="D76" s="60" t="s">
        <v>85</v>
      </c>
      <c r="E76" s="60">
        <v>13.9</v>
      </c>
      <c r="F76" s="75">
        <f>F68*E76</f>
        <v>3.1900499999999998</v>
      </c>
      <c r="G76" s="69"/>
      <c r="H76" s="69"/>
      <c r="I76" s="60"/>
      <c r="J76" s="69"/>
      <c r="K76" s="60"/>
      <c r="L76" s="60"/>
      <c r="M76" s="69"/>
    </row>
    <row r="77" spans="1:13" s="51" customFormat="1">
      <c r="A77" s="70"/>
      <c r="B77" s="60"/>
      <c r="C77" s="49" t="s">
        <v>72</v>
      </c>
      <c r="D77" s="60" t="s">
        <v>19</v>
      </c>
      <c r="E77" s="60">
        <v>2.78</v>
      </c>
      <c r="F77" s="69">
        <f>F68*E77</f>
        <v>0.63800999999999986</v>
      </c>
      <c r="G77" s="70"/>
      <c r="H77" s="69"/>
      <c r="I77" s="60"/>
      <c r="J77" s="69"/>
      <c r="K77" s="60"/>
      <c r="L77" s="60"/>
      <c r="M77" s="69"/>
    </row>
    <row r="78" spans="1:13" s="51" customFormat="1" ht="45">
      <c r="A78" s="94">
        <v>11</v>
      </c>
      <c r="B78" s="95" t="s">
        <v>81</v>
      </c>
      <c r="C78" s="25" t="s">
        <v>97</v>
      </c>
      <c r="D78" s="50" t="s">
        <v>22</v>
      </c>
      <c r="E78" s="93"/>
      <c r="F78" s="55">
        <v>5</v>
      </c>
      <c r="G78" s="93"/>
      <c r="H78" s="93"/>
      <c r="I78" s="93"/>
      <c r="J78" s="93"/>
      <c r="K78" s="93"/>
      <c r="L78" s="93"/>
      <c r="M78" s="93"/>
    </row>
    <row r="79" spans="1:13" s="51" customFormat="1">
      <c r="A79" s="94"/>
      <c r="B79" s="95"/>
      <c r="C79" s="54"/>
      <c r="D79" s="48" t="s">
        <v>67</v>
      </c>
      <c r="E79" s="93"/>
      <c r="F79" s="56">
        <f>F78*0.007</f>
        <v>3.5000000000000003E-2</v>
      </c>
      <c r="G79" s="93"/>
      <c r="H79" s="93"/>
      <c r="I79" s="93"/>
      <c r="J79" s="93"/>
      <c r="K79" s="93"/>
      <c r="L79" s="93"/>
      <c r="M79" s="93"/>
    </row>
    <row r="80" spans="1:13" s="4" customFormat="1">
      <c r="A80" s="70"/>
      <c r="B80" s="60" t="s">
        <v>23</v>
      </c>
      <c r="C80" s="49" t="s">
        <v>14</v>
      </c>
      <c r="D80" s="60" t="s">
        <v>15</v>
      </c>
      <c r="E80" s="60">
        <v>57.8</v>
      </c>
      <c r="F80" s="69">
        <f>F79*E80</f>
        <v>2.0230000000000001</v>
      </c>
      <c r="G80" s="60"/>
      <c r="H80" s="60"/>
      <c r="I80" s="92"/>
      <c r="J80" s="71"/>
      <c r="K80" s="60"/>
      <c r="L80" s="60"/>
      <c r="M80" s="69"/>
    </row>
    <row r="81" spans="1:13" s="51" customFormat="1">
      <c r="A81" s="70"/>
      <c r="B81" s="61"/>
      <c r="C81" s="5" t="s">
        <v>20</v>
      </c>
      <c r="D81" s="61" t="s">
        <v>19</v>
      </c>
      <c r="E81" s="61">
        <v>1.17</v>
      </c>
      <c r="F81" s="63">
        <f>F79*E81</f>
        <v>4.095E-2</v>
      </c>
      <c r="G81" s="61"/>
      <c r="H81" s="61"/>
      <c r="I81" s="61"/>
      <c r="J81" s="63"/>
      <c r="K81" s="70"/>
      <c r="L81" s="72"/>
      <c r="M81" s="63"/>
    </row>
    <row r="82" spans="1:13" s="51" customFormat="1">
      <c r="A82" s="64"/>
      <c r="B82" s="61"/>
      <c r="C82" s="27" t="s">
        <v>16</v>
      </c>
      <c r="D82" s="61"/>
      <c r="E82" s="61"/>
      <c r="F82" s="63"/>
      <c r="G82" s="61"/>
      <c r="H82" s="61"/>
      <c r="I82" s="61"/>
      <c r="J82" s="63"/>
      <c r="K82" s="61"/>
      <c r="L82" s="61"/>
      <c r="M82" s="63"/>
    </row>
    <row r="83" spans="1:13" s="4" customFormat="1">
      <c r="A83" s="70"/>
      <c r="B83" s="60"/>
      <c r="C83" s="5" t="s">
        <v>82</v>
      </c>
      <c r="D83" s="60" t="s">
        <v>83</v>
      </c>
      <c r="E83" s="75">
        <v>2.2999999999999998</v>
      </c>
      <c r="F83" s="75">
        <f>E83*F78</f>
        <v>11.5</v>
      </c>
      <c r="G83" s="69"/>
      <c r="H83" s="69"/>
      <c r="I83" s="60"/>
      <c r="J83" s="69"/>
      <c r="K83" s="60"/>
      <c r="L83" s="60"/>
      <c r="M83" s="69"/>
    </row>
    <row r="84" spans="1:13" s="4" customFormat="1" ht="30">
      <c r="A84" s="70"/>
      <c r="B84" s="60"/>
      <c r="C84" s="5" t="s">
        <v>93</v>
      </c>
      <c r="D84" s="60" t="s">
        <v>22</v>
      </c>
      <c r="E84" s="76">
        <v>1</v>
      </c>
      <c r="F84" s="76">
        <f>E84*F78</f>
        <v>5</v>
      </c>
      <c r="G84" s="69"/>
      <c r="H84" s="69"/>
      <c r="I84" s="60"/>
      <c r="J84" s="69"/>
      <c r="K84" s="60"/>
      <c r="L84" s="60"/>
      <c r="M84" s="69"/>
    </row>
    <row r="85" spans="1:13" s="51" customFormat="1">
      <c r="A85" s="70"/>
      <c r="B85" s="60"/>
      <c r="C85" s="5" t="s">
        <v>84</v>
      </c>
      <c r="D85" s="60" t="s">
        <v>85</v>
      </c>
      <c r="E85" s="60">
        <v>13.9</v>
      </c>
      <c r="F85" s="75">
        <f>F79*E85</f>
        <v>0.48650000000000004</v>
      </c>
      <c r="G85" s="69"/>
      <c r="H85" s="69"/>
      <c r="I85" s="60"/>
      <c r="J85" s="69"/>
      <c r="K85" s="60"/>
      <c r="L85" s="60"/>
      <c r="M85" s="69"/>
    </row>
    <row r="86" spans="1:13" s="51" customFormat="1">
      <c r="A86" s="70"/>
      <c r="B86" s="60"/>
      <c r="C86" s="49" t="s">
        <v>72</v>
      </c>
      <c r="D86" s="60" t="s">
        <v>19</v>
      </c>
      <c r="E86" s="60">
        <v>2.78</v>
      </c>
      <c r="F86" s="69">
        <f>F79*E86</f>
        <v>9.7299999999999998E-2</v>
      </c>
      <c r="G86" s="70"/>
      <c r="H86" s="69"/>
      <c r="I86" s="60"/>
      <c r="J86" s="69"/>
      <c r="K86" s="60"/>
      <c r="L86" s="60"/>
      <c r="M86" s="69"/>
    </row>
    <row r="87" spans="1:13" s="52" customFormat="1" ht="45">
      <c r="A87" s="70">
        <v>12</v>
      </c>
      <c r="B87" s="73" t="s">
        <v>99</v>
      </c>
      <c r="C87" s="25" t="s">
        <v>98</v>
      </c>
      <c r="D87" s="60" t="s">
        <v>77</v>
      </c>
      <c r="E87" s="60"/>
      <c r="F87" s="62">
        <v>190</v>
      </c>
      <c r="G87" s="60"/>
      <c r="H87" s="60"/>
      <c r="I87" s="60"/>
      <c r="J87" s="60"/>
      <c r="K87" s="60"/>
      <c r="L87" s="60"/>
      <c r="M87" s="60"/>
    </row>
    <row r="88" spans="1:13" s="4" customFormat="1">
      <c r="A88" s="70"/>
      <c r="B88" s="60"/>
      <c r="C88" s="26" t="s">
        <v>14</v>
      </c>
      <c r="D88" s="60" t="s">
        <v>15</v>
      </c>
      <c r="E88" s="60">
        <v>0.36</v>
      </c>
      <c r="F88" s="69">
        <f>F87*E88</f>
        <v>68.399999999999991</v>
      </c>
      <c r="G88" s="60"/>
      <c r="H88" s="60"/>
      <c r="I88" s="75"/>
      <c r="J88" s="75"/>
      <c r="K88" s="60"/>
      <c r="L88" s="60"/>
      <c r="M88" s="69"/>
    </row>
    <row r="89" spans="1:13" s="52" customFormat="1">
      <c r="A89" s="70"/>
      <c r="B89" s="61"/>
      <c r="C89" s="5" t="s">
        <v>20</v>
      </c>
      <c r="D89" s="61" t="s">
        <v>19</v>
      </c>
      <c r="E89" s="61">
        <v>0.04</v>
      </c>
      <c r="F89" s="63">
        <f>F87*E89</f>
        <v>7.6000000000000005</v>
      </c>
      <c r="G89" s="61"/>
      <c r="H89" s="61"/>
      <c r="I89" s="61"/>
      <c r="J89" s="63"/>
      <c r="K89" s="70"/>
      <c r="L89" s="72"/>
      <c r="M89" s="63"/>
    </row>
    <row r="90" spans="1:13" s="52" customFormat="1">
      <c r="A90" s="64"/>
      <c r="B90" s="61"/>
      <c r="C90" s="27" t="s">
        <v>16</v>
      </c>
      <c r="D90" s="61"/>
      <c r="E90" s="61"/>
      <c r="F90" s="63"/>
      <c r="G90" s="61"/>
      <c r="H90" s="61"/>
      <c r="I90" s="61"/>
      <c r="J90" s="63"/>
      <c r="K90" s="61"/>
      <c r="L90" s="61"/>
      <c r="M90" s="63"/>
    </row>
    <row r="91" spans="1:13" s="4" customFormat="1" ht="30">
      <c r="A91" s="70"/>
      <c r="B91" s="60"/>
      <c r="C91" s="5" t="s">
        <v>100</v>
      </c>
      <c r="D91" s="60" t="s">
        <v>77</v>
      </c>
      <c r="E91" s="76">
        <v>1</v>
      </c>
      <c r="F91" s="76">
        <f>E91*F87</f>
        <v>190</v>
      </c>
      <c r="G91" s="76"/>
      <c r="H91" s="76"/>
      <c r="I91" s="60"/>
      <c r="J91" s="69"/>
      <c r="K91" s="60"/>
      <c r="L91" s="60"/>
      <c r="M91" s="69"/>
    </row>
    <row r="92" spans="1:13" s="52" customFormat="1">
      <c r="A92" s="70"/>
      <c r="B92" s="60"/>
      <c r="C92" s="26" t="s">
        <v>72</v>
      </c>
      <c r="D92" s="60" t="s">
        <v>19</v>
      </c>
      <c r="E92" s="60">
        <v>5.2999999999999999E-2</v>
      </c>
      <c r="F92" s="75">
        <f>E92*F87</f>
        <v>10.07</v>
      </c>
      <c r="G92" s="70"/>
      <c r="H92" s="69"/>
      <c r="I92" s="60"/>
      <c r="J92" s="69"/>
      <c r="K92" s="60"/>
      <c r="L92" s="60"/>
      <c r="M92" s="69"/>
    </row>
    <row r="93" spans="1:13" s="52" customFormat="1" ht="30">
      <c r="A93" s="70">
        <v>13</v>
      </c>
      <c r="B93" s="73" t="s">
        <v>101</v>
      </c>
      <c r="C93" s="25" t="s">
        <v>102</v>
      </c>
      <c r="D93" s="60" t="s">
        <v>77</v>
      </c>
      <c r="E93" s="61"/>
      <c r="F93" s="62">
        <v>6</v>
      </c>
      <c r="G93" s="60"/>
      <c r="H93" s="87"/>
      <c r="I93" s="70"/>
      <c r="J93" s="87"/>
      <c r="K93" s="70"/>
      <c r="L93" s="87"/>
      <c r="M93" s="87"/>
    </row>
    <row r="94" spans="1:13" s="4" customFormat="1">
      <c r="A94" s="70"/>
      <c r="B94" s="80"/>
      <c r="C94" s="26" t="s">
        <v>14</v>
      </c>
      <c r="D94" s="60" t="s">
        <v>15</v>
      </c>
      <c r="E94" s="60">
        <v>2.72</v>
      </c>
      <c r="F94" s="69">
        <f>F93*E94</f>
        <v>16.32</v>
      </c>
      <c r="G94" s="60"/>
      <c r="H94" s="60"/>
      <c r="I94" s="75"/>
      <c r="J94" s="75"/>
      <c r="K94" s="60"/>
      <c r="L94" s="60"/>
      <c r="M94" s="69"/>
    </row>
    <row r="95" spans="1:13" s="52" customFormat="1">
      <c r="A95" s="70"/>
      <c r="B95" s="80"/>
      <c r="C95" s="26" t="s">
        <v>20</v>
      </c>
      <c r="D95" s="60" t="s">
        <v>19</v>
      </c>
      <c r="E95" s="60">
        <v>0.67</v>
      </c>
      <c r="F95" s="69">
        <f>F93*E95</f>
        <v>4.0200000000000005</v>
      </c>
      <c r="G95" s="60"/>
      <c r="H95" s="60"/>
      <c r="I95" s="60"/>
      <c r="J95" s="69"/>
      <c r="K95" s="70"/>
      <c r="L95" s="81"/>
      <c r="M95" s="81"/>
    </row>
    <row r="96" spans="1:13" s="52" customFormat="1">
      <c r="A96" s="64"/>
      <c r="B96" s="77"/>
      <c r="C96" s="27" t="s">
        <v>16</v>
      </c>
      <c r="D96" s="61"/>
      <c r="E96" s="61"/>
      <c r="F96" s="63"/>
      <c r="G96" s="61"/>
      <c r="H96" s="61"/>
      <c r="I96" s="61"/>
      <c r="J96" s="63"/>
      <c r="K96" s="61"/>
      <c r="L96" s="61"/>
      <c r="M96" s="63"/>
    </row>
    <row r="97" spans="1:15" s="4" customFormat="1">
      <c r="A97" s="70"/>
      <c r="B97" s="80"/>
      <c r="C97" s="5" t="s">
        <v>103</v>
      </c>
      <c r="D97" s="60" t="s">
        <v>77</v>
      </c>
      <c r="E97" s="76">
        <v>1</v>
      </c>
      <c r="F97" s="76">
        <f>F93*E97</f>
        <v>6</v>
      </c>
      <c r="G97" s="76"/>
      <c r="H97" s="76"/>
      <c r="I97" s="60"/>
      <c r="J97" s="69"/>
      <c r="K97" s="60"/>
      <c r="L97" s="60"/>
      <c r="M97" s="69"/>
    </row>
    <row r="98" spans="1:15" s="52" customFormat="1">
      <c r="A98" s="70"/>
      <c r="B98" s="80"/>
      <c r="C98" s="26" t="s">
        <v>72</v>
      </c>
      <c r="D98" s="60" t="s">
        <v>19</v>
      </c>
      <c r="E98" s="60">
        <v>0.65600000000000003</v>
      </c>
      <c r="F98" s="69">
        <f>F93*E98</f>
        <v>3.9359999999999999</v>
      </c>
      <c r="G98" s="70"/>
      <c r="H98" s="69"/>
      <c r="I98" s="60"/>
      <c r="J98" s="69"/>
      <c r="K98" s="60"/>
      <c r="L98" s="60"/>
      <c r="M98" s="69"/>
    </row>
    <row r="99" spans="1:15" s="52" customFormat="1" ht="30">
      <c r="A99" s="70">
        <v>14</v>
      </c>
      <c r="B99" s="73" t="s">
        <v>101</v>
      </c>
      <c r="C99" s="25" t="s">
        <v>104</v>
      </c>
      <c r="D99" s="60" t="s">
        <v>77</v>
      </c>
      <c r="E99" s="61"/>
      <c r="F99" s="62">
        <v>3.6</v>
      </c>
      <c r="G99" s="60"/>
      <c r="H99" s="87"/>
      <c r="I99" s="70"/>
      <c r="J99" s="87"/>
      <c r="K99" s="70"/>
      <c r="L99" s="87"/>
      <c r="M99" s="87"/>
    </row>
    <row r="100" spans="1:15" s="4" customFormat="1">
      <c r="A100" s="70"/>
      <c r="B100" s="80"/>
      <c r="C100" s="26" t="s">
        <v>14</v>
      </c>
      <c r="D100" s="60" t="s">
        <v>15</v>
      </c>
      <c r="E100" s="60">
        <v>2.72</v>
      </c>
      <c r="F100" s="69">
        <f>F99*E100</f>
        <v>9.7920000000000016</v>
      </c>
      <c r="G100" s="60"/>
      <c r="H100" s="60"/>
      <c r="I100" s="75"/>
      <c r="J100" s="75"/>
      <c r="K100" s="60"/>
      <c r="L100" s="60"/>
      <c r="M100" s="69"/>
    </row>
    <row r="101" spans="1:15" s="52" customFormat="1">
      <c r="A101" s="70"/>
      <c r="B101" s="80"/>
      <c r="C101" s="26" t="s">
        <v>20</v>
      </c>
      <c r="D101" s="60" t="s">
        <v>19</v>
      </c>
      <c r="E101" s="60">
        <v>0.67</v>
      </c>
      <c r="F101" s="69">
        <f>F99*E101</f>
        <v>2.4120000000000004</v>
      </c>
      <c r="G101" s="60"/>
      <c r="H101" s="60"/>
      <c r="I101" s="60"/>
      <c r="J101" s="69"/>
      <c r="K101" s="70"/>
      <c r="L101" s="81"/>
      <c r="M101" s="81"/>
    </row>
    <row r="102" spans="1:15" s="52" customFormat="1">
      <c r="A102" s="64"/>
      <c r="B102" s="77"/>
      <c r="C102" s="27" t="s">
        <v>16</v>
      </c>
      <c r="D102" s="61"/>
      <c r="E102" s="61"/>
      <c r="F102" s="63"/>
      <c r="G102" s="61"/>
      <c r="H102" s="61"/>
      <c r="I102" s="61"/>
      <c r="J102" s="63"/>
      <c r="K102" s="61"/>
      <c r="L102" s="61"/>
      <c r="M102" s="63"/>
    </row>
    <row r="103" spans="1:15" s="4" customFormat="1">
      <c r="A103" s="70"/>
      <c r="B103" s="80"/>
      <c r="C103" s="5" t="s">
        <v>105</v>
      </c>
      <c r="D103" s="60" t="s">
        <v>77</v>
      </c>
      <c r="E103" s="76">
        <v>1</v>
      </c>
      <c r="F103" s="76">
        <f>F99*E103</f>
        <v>3.6</v>
      </c>
      <c r="G103" s="76"/>
      <c r="H103" s="76"/>
      <c r="I103" s="60"/>
      <c r="J103" s="69"/>
      <c r="K103" s="60"/>
      <c r="L103" s="60"/>
      <c r="M103" s="69"/>
    </row>
    <row r="104" spans="1:15" s="52" customFormat="1">
      <c r="A104" s="70"/>
      <c r="B104" s="80"/>
      <c r="C104" s="26" t="s">
        <v>72</v>
      </c>
      <c r="D104" s="60" t="s">
        <v>19</v>
      </c>
      <c r="E104" s="60">
        <v>0.65600000000000003</v>
      </c>
      <c r="F104" s="69">
        <f>F99*E104</f>
        <v>2.3616000000000001</v>
      </c>
      <c r="G104" s="70"/>
      <c r="H104" s="69"/>
      <c r="I104" s="60"/>
      <c r="J104" s="69"/>
      <c r="K104" s="60"/>
      <c r="L104" s="60"/>
      <c r="M104" s="69"/>
    </row>
    <row r="105" spans="1:15" s="53" customFormat="1" ht="30">
      <c r="A105" s="70">
        <v>15</v>
      </c>
      <c r="B105" s="73" t="s">
        <v>106</v>
      </c>
      <c r="C105" s="25" t="s">
        <v>107</v>
      </c>
      <c r="D105" s="61" t="s">
        <v>77</v>
      </c>
      <c r="E105" s="61"/>
      <c r="F105" s="74">
        <v>25.3</v>
      </c>
      <c r="G105" s="61"/>
      <c r="H105" s="61"/>
      <c r="I105" s="61"/>
      <c r="J105" s="61"/>
      <c r="K105" s="61"/>
      <c r="L105" s="61"/>
      <c r="M105" s="61"/>
    </row>
    <row r="106" spans="1:15" s="4" customFormat="1">
      <c r="A106" s="60"/>
      <c r="B106" s="61"/>
      <c r="C106" s="26" t="s">
        <v>14</v>
      </c>
      <c r="D106" s="61" t="s">
        <v>15</v>
      </c>
      <c r="E106" s="61">
        <v>0.68</v>
      </c>
      <c r="F106" s="63">
        <f>F105*E106</f>
        <v>17.204000000000001</v>
      </c>
      <c r="G106" s="61"/>
      <c r="H106" s="61"/>
      <c r="I106" s="61"/>
      <c r="J106" s="71"/>
      <c r="K106" s="61"/>
      <c r="L106" s="61"/>
      <c r="M106" s="63"/>
    </row>
    <row r="107" spans="1:15" s="53" customFormat="1">
      <c r="A107" s="60"/>
      <c r="B107" s="61"/>
      <c r="C107" s="5" t="s">
        <v>20</v>
      </c>
      <c r="D107" s="61" t="s">
        <v>19</v>
      </c>
      <c r="E107" s="61">
        <v>2.9999999999999997E-4</v>
      </c>
      <c r="F107" s="63">
        <f>F105*E107</f>
        <v>7.5899999999999995E-3</v>
      </c>
      <c r="G107" s="61"/>
      <c r="H107" s="61"/>
      <c r="I107" s="61"/>
      <c r="J107" s="63"/>
      <c r="K107" s="70"/>
      <c r="L107" s="72"/>
      <c r="M107" s="63"/>
    </row>
    <row r="108" spans="1:15" s="53" customFormat="1">
      <c r="A108" s="61"/>
      <c r="B108" s="61"/>
      <c r="C108" s="27" t="s">
        <v>16</v>
      </c>
      <c r="D108" s="61"/>
      <c r="E108" s="61"/>
      <c r="F108" s="63"/>
      <c r="G108" s="61"/>
      <c r="H108" s="61"/>
      <c r="I108" s="61"/>
      <c r="J108" s="63"/>
      <c r="K108" s="61"/>
      <c r="L108" s="61"/>
      <c r="M108" s="63"/>
    </row>
    <row r="109" spans="1:15" s="53" customFormat="1">
      <c r="A109" s="60"/>
      <c r="B109" s="61"/>
      <c r="C109" s="5" t="s">
        <v>112</v>
      </c>
      <c r="D109" s="61" t="s">
        <v>85</v>
      </c>
      <c r="E109" s="63">
        <v>0.35</v>
      </c>
      <c r="F109" s="71">
        <f>F105*E109</f>
        <v>8.8550000000000004</v>
      </c>
      <c r="G109" s="63"/>
      <c r="H109" s="63"/>
      <c r="I109" s="61"/>
      <c r="J109" s="63"/>
      <c r="K109" s="61"/>
      <c r="L109" s="61"/>
      <c r="M109" s="63"/>
    </row>
    <row r="110" spans="1:15" s="53" customFormat="1">
      <c r="A110" s="60"/>
      <c r="B110" s="67"/>
      <c r="C110" s="26" t="s">
        <v>72</v>
      </c>
      <c r="D110" s="68" t="s">
        <v>19</v>
      </c>
      <c r="E110" s="61">
        <v>1.9E-3</v>
      </c>
      <c r="F110" s="69">
        <f>F105*E110</f>
        <v>4.8070000000000002E-2</v>
      </c>
      <c r="G110" s="70"/>
      <c r="H110" s="69"/>
      <c r="I110" s="60"/>
      <c r="J110" s="69"/>
      <c r="K110" s="60"/>
      <c r="L110" s="60"/>
      <c r="M110" s="69"/>
    </row>
    <row r="111" spans="1:15" s="46" customFormat="1" ht="19.899999999999999" customHeight="1">
      <c r="A111" s="43"/>
      <c r="B111" s="44"/>
      <c r="C111" s="7" t="s">
        <v>5</v>
      </c>
      <c r="D111" s="43"/>
      <c r="E111" s="43"/>
      <c r="F111" s="43"/>
      <c r="G111" s="43"/>
      <c r="H111" s="47">
        <f>SUM(H48:H110)</f>
        <v>0</v>
      </c>
      <c r="I111" s="43"/>
      <c r="J111" s="47">
        <f>SUM(J48:J110)</f>
        <v>0</v>
      </c>
      <c r="K111" s="43"/>
      <c r="L111" s="47">
        <f>SUM(L48:L110)</f>
        <v>0</v>
      </c>
      <c r="M111" s="47">
        <f>SUM(M48:M110)</f>
        <v>0</v>
      </c>
      <c r="O111" s="6"/>
    </row>
    <row r="112" spans="1:15" s="4" customFormat="1" ht="19.899999999999999" customHeight="1">
      <c r="A112" s="43"/>
      <c r="B112" s="44"/>
      <c r="C112" s="20" t="s">
        <v>17</v>
      </c>
      <c r="D112" s="11">
        <v>0.1</v>
      </c>
      <c r="E112" s="43"/>
      <c r="F112" s="45"/>
      <c r="G112" s="43"/>
      <c r="H112" s="45"/>
      <c r="I112" s="43"/>
      <c r="J112" s="45"/>
      <c r="K112" s="43"/>
      <c r="L112" s="43"/>
      <c r="M112" s="45">
        <f>M111*D112</f>
        <v>0</v>
      </c>
    </row>
    <row r="113" spans="1:15" s="46" customFormat="1" ht="19.899999999999999" customHeight="1">
      <c r="A113" s="43"/>
      <c r="B113" s="44"/>
      <c r="C113" s="7" t="s">
        <v>5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9">
        <f>M111+M112</f>
        <v>0</v>
      </c>
    </row>
    <row r="114" spans="1:15" s="46" customFormat="1" ht="19.899999999999999" customHeight="1">
      <c r="A114" s="43"/>
      <c r="B114" s="44"/>
      <c r="C114" s="10" t="s">
        <v>18</v>
      </c>
      <c r="D114" s="11">
        <v>0.08</v>
      </c>
      <c r="E114" s="43"/>
      <c r="F114" s="43"/>
      <c r="G114" s="43"/>
      <c r="H114" s="43"/>
      <c r="I114" s="43"/>
      <c r="J114" s="43"/>
      <c r="K114" s="43"/>
      <c r="L114" s="43"/>
      <c r="M114" s="45">
        <f>M113*D114</f>
        <v>0</v>
      </c>
    </row>
    <row r="115" spans="1:15" s="46" customFormat="1" ht="19.899999999999999" customHeight="1">
      <c r="A115" s="43"/>
      <c r="B115" s="44"/>
      <c r="C115" s="8" t="s">
        <v>79</v>
      </c>
      <c r="D115" s="43"/>
      <c r="E115" s="43"/>
      <c r="F115" s="43"/>
      <c r="G115" s="43"/>
      <c r="H115" s="43"/>
      <c r="I115" s="43"/>
      <c r="J115" s="43"/>
      <c r="K115" s="43"/>
      <c r="L115" s="43"/>
      <c r="M115" s="41">
        <f>M113+M114</f>
        <v>0</v>
      </c>
    </row>
    <row r="116" spans="1:15" s="38" customFormat="1" ht="19.899999999999999" customHeight="1">
      <c r="A116" s="34"/>
      <c r="B116" s="36"/>
      <c r="C116" s="8" t="s">
        <v>80</v>
      </c>
      <c r="D116" s="34"/>
      <c r="E116" s="34"/>
      <c r="F116" s="34"/>
      <c r="G116" s="34"/>
      <c r="H116" s="34"/>
      <c r="I116" s="34"/>
      <c r="J116" s="34"/>
      <c r="K116" s="34"/>
      <c r="L116" s="34"/>
      <c r="M116" s="41">
        <f>M28+M46+M115</f>
        <v>0</v>
      </c>
    </row>
    <row r="117" spans="1:15" s="38" customFormat="1" ht="19.899999999999999" customHeight="1">
      <c r="A117" s="34"/>
      <c r="B117" s="36"/>
      <c r="C117" s="37" t="s">
        <v>53</v>
      </c>
      <c r="D117" s="11">
        <v>0.05</v>
      </c>
      <c r="E117" s="34"/>
      <c r="F117" s="34"/>
      <c r="G117" s="34"/>
      <c r="H117" s="87">
        <f>H20+H42+H111</f>
        <v>0</v>
      </c>
      <c r="I117" s="34"/>
      <c r="J117" s="34"/>
      <c r="K117" s="34"/>
      <c r="L117" s="34"/>
      <c r="M117" s="35">
        <f>H117*D117</f>
        <v>0</v>
      </c>
    </row>
    <row r="118" spans="1:15" s="4" customFormat="1" ht="18">
      <c r="A118" s="34"/>
      <c r="B118" s="36"/>
      <c r="C118" s="34" t="s">
        <v>5</v>
      </c>
      <c r="D118" s="34"/>
      <c r="E118" s="34"/>
      <c r="F118" s="35"/>
      <c r="G118" s="34"/>
      <c r="H118" s="35"/>
      <c r="I118" s="34"/>
      <c r="J118" s="35"/>
      <c r="K118" s="34"/>
      <c r="L118" s="34"/>
      <c r="M118" s="21">
        <f>M116+M117</f>
        <v>0</v>
      </c>
    </row>
    <row r="119" spans="1:15" s="38" customFormat="1" ht="19.899999999999999" customHeight="1">
      <c r="A119" s="34"/>
      <c r="B119" s="36"/>
      <c r="C119" s="37" t="s">
        <v>54</v>
      </c>
      <c r="D119" s="11">
        <v>0.03</v>
      </c>
      <c r="E119" s="34"/>
      <c r="F119" s="34"/>
      <c r="G119" s="34"/>
      <c r="H119" s="35"/>
      <c r="I119" s="34"/>
      <c r="J119" s="34"/>
      <c r="K119" s="34"/>
      <c r="L119" s="34"/>
      <c r="M119" s="35">
        <f>M118*D119</f>
        <v>0</v>
      </c>
    </row>
    <row r="120" spans="1:15" s="4" customFormat="1" ht="18">
      <c r="A120" s="34"/>
      <c r="B120" s="36"/>
      <c r="C120" s="34" t="s">
        <v>5</v>
      </c>
      <c r="D120" s="34"/>
      <c r="E120" s="34"/>
      <c r="F120" s="35"/>
      <c r="G120" s="34"/>
      <c r="H120" s="35"/>
      <c r="I120" s="34"/>
      <c r="J120" s="35"/>
      <c r="K120" s="34"/>
      <c r="L120" s="34"/>
      <c r="M120" s="21">
        <f>M118+M119</f>
        <v>0</v>
      </c>
    </row>
    <row r="121" spans="1:15" s="38" customFormat="1" ht="19.899999999999999" customHeight="1">
      <c r="A121" s="34"/>
      <c r="B121" s="36"/>
      <c r="C121" s="37" t="s">
        <v>55</v>
      </c>
      <c r="D121" s="11">
        <v>0.18</v>
      </c>
      <c r="E121" s="34"/>
      <c r="F121" s="34"/>
      <c r="G121" s="34"/>
      <c r="H121" s="35"/>
      <c r="I121" s="34"/>
      <c r="J121" s="34"/>
      <c r="K121" s="34"/>
      <c r="L121" s="34"/>
      <c r="M121" s="35">
        <f>M120*D121</f>
        <v>0</v>
      </c>
    </row>
    <row r="122" spans="1:15" s="38" customFormat="1" ht="19.899999999999999" customHeight="1">
      <c r="A122" s="34"/>
      <c r="B122" s="36"/>
      <c r="C122" s="8" t="s">
        <v>5</v>
      </c>
      <c r="D122" s="34"/>
      <c r="E122" s="34"/>
      <c r="F122" s="34"/>
      <c r="G122" s="34"/>
      <c r="H122" s="34"/>
      <c r="I122" s="34"/>
      <c r="J122" s="34"/>
      <c r="K122" s="34"/>
      <c r="L122" s="34"/>
      <c r="M122" s="12">
        <f>M120+M121</f>
        <v>0</v>
      </c>
      <c r="O122" s="59"/>
    </row>
    <row r="123" spans="1:15" s="14" customFormat="1">
      <c r="A123" s="13"/>
      <c r="B123" s="24"/>
    </row>
    <row r="124" spans="1:15" s="14" customFormat="1">
      <c r="A124" s="13"/>
      <c r="B124" s="24"/>
      <c r="I124" s="15"/>
      <c r="M124" s="15"/>
    </row>
    <row r="125" spans="1:15" s="14" customFormat="1">
      <c r="A125" s="13"/>
      <c r="B125" s="24"/>
    </row>
    <row r="126" spans="1:15" s="14" customFormat="1">
      <c r="A126" s="13"/>
      <c r="B126" s="24"/>
      <c r="I126" s="16"/>
    </row>
    <row r="127" spans="1:15" s="14" customFormat="1">
      <c r="A127" s="96" t="s">
        <v>118</v>
      </c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</row>
  </sheetData>
  <mergeCells count="40">
    <mergeCell ref="M67:M68"/>
    <mergeCell ref="A67:A68"/>
    <mergeCell ref="A29:D29"/>
    <mergeCell ref="E29:M29"/>
    <mergeCell ref="A47:D47"/>
    <mergeCell ref="E47:M47"/>
    <mergeCell ref="A9:D9"/>
    <mergeCell ref="E9:M9"/>
    <mergeCell ref="H67:H68"/>
    <mergeCell ref="I67:I68"/>
    <mergeCell ref="A127:M127"/>
    <mergeCell ref="H4:K4"/>
    <mergeCell ref="A1:M1"/>
    <mergeCell ref="G6:H6"/>
    <mergeCell ref="I6:J6"/>
    <mergeCell ref="K6:L6"/>
    <mergeCell ref="M6:M7"/>
    <mergeCell ref="A6:A7"/>
    <mergeCell ref="B6:B7"/>
    <mergeCell ref="C6:C7"/>
    <mergeCell ref="D6:D7"/>
    <mergeCell ref="E6:E7"/>
    <mergeCell ref="F6:F7"/>
    <mergeCell ref="A2:M2"/>
    <mergeCell ref="J67:J68"/>
    <mergeCell ref="K67:K68"/>
    <mergeCell ref="L67:L68"/>
    <mergeCell ref="M78:M79"/>
    <mergeCell ref="A78:A79"/>
    <mergeCell ref="B78:B79"/>
    <mergeCell ref="E78:E79"/>
    <mergeCell ref="G78:G79"/>
    <mergeCell ref="H78:H79"/>
    <mergeCell ref="I78:I79"/>
    <mergeCell ref="J78:J79"/>
    <mergeCell ref="K78:K79"/>
    <mergeCell ref="L78:L79"/>
    <mergeCell ref="B67:B68"/>
    <mergeCell ref="E67:E68"/>
    <mergeCell ref="G67:G68"/>
  </mergeCells>
  <pageMargins left="0.43307086614173229" right="0.23622047244094491" top="0.35433070866141736" bottom="0.35433070866141736" header="0.31496062992125984" footer="0.31496062992125984"/>
  <pageSetup paperSize="9" scale="91" orientation="landscape" r:id="rId1"/>
  <rowBreaks count="4" manualBreakCount="4">
    <brk id="61" max="12" man="1"/>
    <brk id="77" max="12" man="1"/>
    <brk id="92" max="12" man="1"/>
    <brk id="109" max="12" man="1"/>
  </rowBreaks>
  <ignoredErrors>
    <ignoredError sqref="M119:M120 M121 M44 M113:M114" formula="1"/>
    <ignoredError sqref="B64 B6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2020-08-04T13:56:06Z</dcterms:modified>
</cp:coreProperties>
</file>