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tabRatio="926" activeTab="0"/>
  </bookViews>
  <sheets>
    <sheet name="obieqt" sheetId="1" r:id="rId1"/>
    <sheet name="B" sheetId="2" r:id="rId2"/>
    <sheet name="B-3" sheetId="3" r:id="rId3"/>
    <sheet name="B-4" sheetId="4" r:id="rId4"/>
    <sheet name="B-5" sheetId="5" r:id="rId5"/>
    <sheet name="B-6" sheetId="6" r:id="rId6"/>
    <sheet name="B-7" sheetId="7" r:id="rId7"/>
    <sheet name="B-8," sheetId="8" r:id="rId8"/>
    <sheet name="B9" sheetId="9" r:id="rId9"/>
    <sheet name="B-9-1" sheetId="10" r:id="rId10"/>
    <sheet name="B-9-2" sheetId="11" r:id="rId11"/>
    <sheet name="B-9-3" sheetId="12" r:id="rId12"/>
    <sheet name="B-9-4" sheetId="13" r:id="rId13"/>
  </sheets>
  <externalReferences>
    <externalReference r:id="rId16"/>
    <externalReference r:id="rId17"/>
  </externalReferences>
  <definedNames>
    <definedName name="_xlnm._FilterDatabase" localSheetId="2" hidden="1">'B-3'!$A$1:$A$38</definedName>
    <definedName name="_xlnm._FilterDatabase" localSheetId="3" hidden="1">'B-4'!$A$1:$A$45</definedName>
    <definedName name="_xlnm._FilterDatabase" localSheetId="4" hidden="1">'B-5'!$A$1:$A$45</definedName>
    <definedName name="_xlnm._FilterDatabase" localSheetId="5" hidden="1">'B-6'!$B$1:$B$16</definedName>
    <definedName name="_xlnm._FilterDatabase" localSheetId="6" hidden="1">'B-7'!$A$1:$A$68</definedName>
    <definedName name="_xlnm._FilterDatabase" localSheetId="7" hidden="1">'B-8,'!$A$1:$A$38</definedName>
    <definedName name="_xlnm._FilterDatabase" localSheetId="9" hidden="1">'B-9-1'!$A$1:$A$58</definedName>
    <definedName name="_xlnm._FilterDatabase" localSheetId="10" hidden="1">'B-9-2'!$B$1:$B$23</definedName>
    <definedName name="_xlnm._FilterDatabase" localSheetId="11" hidden="1">'B-9-3'!$A$1:$A$24</definedName>
    <definedName name="_xlnm._FilterDatabase" localSheetId="12" hidden="1">'B-9-4'!$A$1:$A$30</definedName>
    <definedName name="_xlnm.Print_Area" localSheetId="1">'B'!$A$1:$D$19</definedName>
    <definedName name="_xlnm.Print_Area" localSheetId="2">'B-3'!$A$1:$F$38</definedName>
    <definedName name="_xlnm.Print_Area" localSheetId="3">'B-4'!$A$1:$F$45</definedName>
    <definedName name="_xlnm.Print_Area" localSheetId="4">'B-5'!$A$1:$F$45</definedName>
    <definedName name="_xlnm.Print_Area" localSheetId="5">'B-6'!$A$1:$F$16</definedName>
    <definedName name="_xlnm.Print_Area" localSheetId="6">'B-7'!$A$1:$F$68</definedName>
    <definedName name="_xlnm.Print_Area" localSheetId="7">'B-8,'!$A$1:$F$38</definedName>
    <definedName name="_xlnm.Print_Area" localSheetId="8">'B9'!$A$1:$D$24</definedName>
    <definedName name="_xlnm.Print_Area" localSheetId="9">'B-9-1'!$A$1:$F$52</definedName>
    <definedName name="_xlnm.Print_Area" localSheetId="10">'B-9-2'!$A$1:$F$23</definedName>
    <definedName name="_xlnm.Print_Area" localSheetId="11">'B-9-3'!$A$1:$F$22</definedName>
    <definedName name="_xlnm.Print_Area" localSheetId="12">'B-9-4'!$A$1:$F$36</definedName>
    <definedName name="_xlnm.Print_Area" localSheetId="0">'obieqt'!$A$1:$E$24</definedName>
    <definedName name="_xlnm.Print_Titles" localSheetId="1">'B'!$4:$5</definedName>
    <definedName name="_xlnm.Print_Titles" localSheetId="2">'B-3'!$5:$7</definedName>
    <definedName name="_xlnm.Print_Titles" localSheetId="3">'B-4'!$5:$7</definedName>
    <definedName name="_xlnm.Print_Titles" localSheetId="4">'B-5'!$5:$7</definedName>
    <definedName name="_xlnm.Print_Titles" localSheetId="5">'B-6'!$5:$7</definedName>
    <definedName name="_xlnm.Print_Titles" localSheetId="6">'B-7'!$5:$7</definedName>
    <definedName name="_xlnm.Print_Titles" localSheetId="7">'B-8,'!$5:$7</definedName>
    <definedName name="_xlnm.Print_Titles" localSheetId="8">'B9'!$4:$5</definedName>
    <definedName name="_xlnm.Print_Titles" localSheetId="9">'B-9-1'!$5:$7</definedName>
    <definedName name="_xlnm.Print_Titles" localSheetId="10">'B-9-2'!$5:$7</definedName>
    <definedName name="_xlnm.Print_Titles" localSheetId="11">'B-9-3'!$5:$7</definedName>
    <definedName name="_xlnm.Print_Titles" localSheetId="0">'obieqt'!$4:$6</definedName>
  </definedNames>
  <calcPr fullCalcOnLoad="1"/>
</workbook>
</file>

<file path=xl/sharedStrings.xml><?xml version="1.0" encoding="utf-8"?>
<sst xmlns="http://schemas.openxmlformats.org/spreadsheetml/2006/main" count="716" uniqueCount="246">
  <si>
    <t>#</t>
  </si>
  <si>
    <t xml:space="preserve">samuSaos dasaxeleba </t>
  </si>
  <si>
    <t>ganz. erT.</t>
  </si>
  <si>
    <t>erT.fasi</t>
  </si>
  <si>
    <t>jami</t>
  </si>
  <si>
    <t>t</t>
  </si>
  <si>
    <t>m</t>
  </si>
  <si>
    <t xml:space="preserve">gegmiuri dagroveba </t>
  </si>
  <si>
    <t>m3</t>
  </si>
  <si>
    <t>r e s u r s e b i</t>
  </si>
  <si>
    <t>m2</t>
  </si>
  <si>
    <t>c</t>
  </si>
  <si>
    <t>kompl</t>
  </si>
  <si>
    <t>sul</t>
  </si>
  <si>
    <t>obieqturi xarjTaRricxva</t>
  </si>
  <si>
    <t xml:space="preserve"> N</t>
  </si>
  <si>
    <r>
      <t>xarjTaRricxvis</t>
    </r>
    <r>
      <rPr>
        <sz val="11"/>
        <rFont val="Academiuri Normaluri"/>
        <family val="0"/>
      </rPr>
      <t xml:space="preserve"> N</t>
    </r>
  </si>
  <si>
    <t xml:space="preserve"> xarjTaRricxvis dasaxeleba</t>
  </si>
  <si>
    <t>jami:</t>
  </si>
  <si>
    <t>gauTvaliswinebeli xarjebi 3%</t>
  </si>
  <si>
    <t>d. R.Gg. - 18%</t>
  </si>
  <si>
    <t>jami sul</t>
  </si>
  <si>
    <t xml:space="preserve">jami </t>
  </si>
  <si>
    <t>raode-
noba</t>
  </si>
  <si>
    <t>tranSeis gamagreba gruntis moculobiT</t>
  </si>
  <si>
    <t>SesrulebiTi naxazebis uzruvelyofa, specifikaciebis Sesabamisad</t>
  </si>
  <si>
    <t>qviSis baliSis mowyoba  milebis garSemo</t>
  </si>
  <si>
    <t>tranSeis Sevseba adgilobrivi gruntiT meqanizmiT</t>
  </si>
  <si>
    <t xml:space="preserve">      saxarjTaRricxvo GRirebuleba (lari)</t>
  </si>
  <si>
    <t>betonis mosamzadebeli fila b-7,5</t>
  </si>
  <si>
    <t>armatura a-III klasis</t>
  </si>
  <si>
    <t>armatura a-I klasis</t>
  </si>
  <si>
    <t xml:space="preserve">Tujis urduli d=150mm montaJi </t>
  </si>
  <si>
    <t>manglisis wyalmomaragebis gaumjobeseba</t>
  </si>
  <si>
    <t>qviSaxreSis baliSis mowyoba Wis qveS</t>
  </si>
  <si>
    <t>Wis kedlebis izolacia cxeli bitumiT 2 fena</t>
  </si>
  <si>
    <t>gruntis damuSaveba III kat. gruntSi</t>
  </si>
  <si>
    <t>gruntis moWra xeliT III kat gruntSi</t>
  </si>
  <si>
    <t>milebis gamorecxva d-63-mm qloriani wyliT</t>
  </si>
  <si>
    <t xml:space="preserve">polieTilenis wamgvarebis montaJi d-63mm </t>
  </si>
  <si>
    <t>liTonis garcmis milis montaJi d-100X4 mm</t>
  </si>
  <si>
    <t>zedmeti gruntis mosworeba adgilze</t>
  </si>
  <si>
    <r>
      <t xml:space="preserve">polieTilenis milis montaJi d-63 mm-mde hidravlikuri SemowmebiT </t>
    </r>
    <r>
      <rPr>
        <b/>
        <sz val="10"/>
        <rFont val="Calibri"/>
        <family val="2"/>
      </rPr>
      <t>PN-10</t>
    </r>
  </si>
  <si>
    <t>milebis gamorecxva d-90-mm qloriani wyliT</t>
  </si>
  <si>
    <t>Cobalebis mowyoba d-89 1c.</t>
  </si>
  <si>
    <t>polieTilenis miltuCa adaptoris montaJi d-63</t>
  </si>
  <si>
    <t>Tujis urduli d=50mm montaJi</t>
  </si>
  <si>
    <t>polieTilenis uRel-unagiras montaJi d-63X25mm</t>
  </si>
  <si>
    <t>tranSeis Sevseba balastiT  buldozeriT datkepniT</t>
  </si>
  <si>
    <t>zedmeti gruntis gatana saSualod 5-km-ze</t>
  </si>
  <si>
    <t xml:space="preserve">zedmeti gruntis datvirTva eqskavatoriT a/T-ze </t>
  </si>
  <si>
    <t>polieTilenis gadamyvani d-63X32</t>
  </si>
  <si>
    <t>თევდორე თავდადებულის ქუჩის რეაბილიტაცია</t>
  </si>
  <si>
    <t>wyalsadenis rk/b Semkrebi Wis  mowyoba d=1500mm 1-kompl. simaRliT 2,m. Tujis xufiT, gamirebiT arsebul milze</t>
  </si>
  <si>
    <t>D150mm milZabra gadamyvani Tuji/foladze miltuCiT 2c.</t>
  </si>
  <si>
    <t>foladis samkapis mowyoba d-150 1c.</t>
  </si>
  <si>
    <t>daerTeba arsebul foladis Semyvanze</t>
  </si>
  <si>
    <t>daerTeba arsebul polieTlienis milze</t>
  </si>
  <si>
    <t>cxra Zmis ქუჩის რეაბილიტაცია</t>
  </si>
  <si>
    <t>wyalsadenis rk/b Semkrebi Wis  mowyoba d=1000mm 1-kompl. simaRliT 2,m. Tujis xufiT, gamirebiT arsebul milze</t>
  </si>
  <si>
    <t xml:space="preserve">polieTilenis el. quro d-40 </t>
  </si>
  <si>
    <t>polieTilenis samkapi d-40</t>
  </si>
  <si>
    <t xml:space="preserve">polieTilenis gadamyvani d-63X40 </t>
  </si>
  <si>
    <t>foladis miltuCis montaJi d-50-mm</t>
  </si>
  <si>
    <t>foladis gadamyvanis mowyoba d-80X50. 1c.</t>
  </si>
  <si>
    <t>ioane manglelis ქუჩის რეაბილიტაცია</t>
  </si>
  <si>
    <t>milebis gamorecxva d-160-mm qloriani wyliT</t>
  </si>
  <si>
    <t xml:space="preserve">polieTilenis wamgvarebis montaJi d-160mm </t>
  </si>
  <si>
    <t>asfaltobetonis safaris demontaJi</t>
  </si>
  <si>
    <t xml:space="preserve">zedmeti gruntis da asfaltis narCenebis datvirTva eqskavatoriT a/T-ze </t>
  </si>
  <si>
    <t>zedmeti gruntis da asfaltis narCenebis gatana saSualod 5-km-ze</t>
  </si>
  <si>
    <t>wyalsadenis rk/b Semkrebi Wis  mowyoba d=1500mm 2-kompl. simaRliT 2,m. Tujis xufiT, gamirebiT arsebul milze</t>
  </si>
  <si>
    <t>Cobalebis mowyoba d-219 3c.</t>
  </si>
  <si>
    <t>polieTilenis miltuCa adaptoris montaJi d-160 pn-16</t>
  </si>
  <si>
    <t>polieTilenis samkapi d-160</t>
  </si>
  <si>
    <t>polieTilenis uRel-unagiras montaJi d-160X25mm</t>
  </si>
  <si>
    <t>gamricxvelianeba</t>
  </si>
  <si>
    <t>kvanZi</t>
  </si>
  <si>
    <t>zednadebi xarjebi</t>
  </si>
  <si>
    <t>xozeTis wyalsadenis mowyoba odisis rezervuaramde</t>
  </si>
  <si>
    <t>III kat. Gruntis damuSaveba eqskavatoriT</t>
  </si>
  <si>
    <t>III kategoriis gruntis moWra buldozeriT</t>
  </si>
  <si>
    <t>anakrebi rk/b Wis mowyoba d=1000mm 2-c. simaRliT 1,5.m. xufiT, gamirebiT</t>
  </si>
  <si>
    <t>anakrebi rk/b Wis mowyoba d=1000mm 4-c. simaRliT 1,6.m. xufiT, gamirebiT</t>
  </si>
  <si>
    <t>foladis samkapis mowyoba d-80X50X80 2c.</t>
  </si>
  <si>
    <t xml:space="preserve"> </t>
  </si>
  <si>
    <t>urduli d=25mm montaJi pn-16</t>
  </si>
  <si>
    <t>ventilis d=3/4mm montaJi pn-16</t>
  </si>
  <si>
    <t>vantuzi d=25mm montaJi pn-16</t>
  </si>
  <si>
    <t>vantuzi d=3/4mm montaJi pn-16</t>
  </si>
  <si>
    <t>polieTilenis miltuCa adaptoris montaJi d-90 pn-16</t>
  </si>
  <si>
    <t>Tujis urduli d=50mm montaJi pn-16</t>
  </si>
  <si>
    <t>foladis miltuCis montaJi d-50-mm pn-16</t>
  </si>
  <si>
    <t>foladis miltuCis montaJi d-80 pn-16</t>
  </si>
  <si>
    <t>adaptori d-32X25-mm gare kuTxviliT</t>
  </si>
  <si>
    <t>foladis milyelis mowyoba d-25  1c.</t>
  </si>
  <si>
    <t>foladis miltuCis montaJi d-25-mm</t>
  </si>
  <si>
    <t>polieTilenis el. quro d-32 pn-16</t>
  </si>
  <si>
    <t>polieTilenis uRel-unagiras montaJi d-90X63mm</t>
  </si>
  <si>
    <t>liTonis milis montaJi d-89X4,5 mm hidravlikuri SemowmebiT</t>
  </si>
  <si>
    <r>
      <t xml:space="preserve">polieTilenis milis montaJi d-90 mm-mde hidravlikuri SemowmebiT </t>
    </r>
    <r>
      <rPr>
        <b/>
        <sz val="10"/>
        <color indexed="8"/>
        <rFont val="Calibri"/>
        <family val="2"/>
      </rPr>
      <t>PN-16</t>
    </r>
  </si>
  <si>
    <t>SeWra</t>
  </si>
  <si>
    <t>rezervuarSi milis daerTeba</t>
  </si>
  <si>
    <t>foladis muxlis mowyoba d-80 8c.</t>
  </si>
  <si>
    <t>polieTilenis muxli d-90</t>
  </si>
  <si>
    <t>Cobalebis mowyoba d-63 2c.</t>
  </si>
  <si>
    <t>Cobalebis mowyoba d-89 9c.</t>
  </si>
  <si>
    <t>Cobalebis mowyoba d-80 3c.</t>
  </si>
  <si>
    <t>foladis milebis SefuTva folgiani mina bambiT, Semeg liTonis lentiT 97,9 m2. 5sm.</t>
  </si>
  <si>
    <t xml:space="preserve">milebis SeRebva zeTovani saRebaviT </t>
  </si>
  <si>
    <t>r/b sayrdenebis mowyoba b-15</t>
  </si>
  <si>
    <t>ankerebis montaJi</t>
  </si>
  <si>
    <t>liTonis zolovania mowyoba 50X3 1,34m.</t>
  </si>
  <si>
    <t>liTonis milebis mowyoba ix. Pproeqt.</t>
  </si>
  <si>
    <t>arsebuli safaris moxsna</t>
  </si>
  <si>
    <t>danaleqis amosufTaveba</t>
  </si>
  <si>
    <t>arsebuli kaptaJis reabilitacia rkinabetoniT</t>
  </si>
  <si>
    <t>d114/4.mm saventilacio mili mowyoba</t>
  </si>
  <si>
    <t>Tujis luqebis mowyoba</t>
  </si>
  <si>
    <t>liTonis cxauris mowyoba 15m2</t>
  </si>
  <si>
    <t>liTonis milis montaJi d-50X4 mm-mde hidravlikuri SemowmebiT</t>
  </si>
  <si>
    <t>foladis furceli</t>
  </si>
  <si>
    <t>kuTxovana</t>
  </si>
  <si>
    <t>foladis daRaruli furcliT gadaxurva 4mm,</t>
  </si>
  <si>
    <t>III jgufis gruntis damuSaveba  eqskavatoriT 0,25m3</t>
  </si>
  <si>
    <t>qvabulis Sevseba adgilobrivi gruntiT meqanizmiT</t>
  </si>
  <si>
    <t>zedmeti gruntis mosworeba meqanizmiT</t>
  </si>
  <si>
    <t>r/b monoliTuri kameris mowyoba b-25</t>
  </si>
  <si>
    <t>ori fena rulonuri izolaciis mowyoba kameraze</t>
  </si>
  <si>
    <t>saSibero kamera</t>
  </si>
  <si>
    <t>xarjTaRricxva #6</t>
  </si>
  <si>
    <t>xarjTaRricxva #7</t>
  </si>
  <si>
    <t>xarjTaRricxva #8</t>
  </si>
  <si>
    <t>xarjTaRricxva #5</t>
  </si>
  <si>
    <t>xarjTaRricxva #4</t>
  </si>
  <si>
    <t>xarjTaRricxva #3</t>
  </si>
  <si>
    <t>kaptaJis kedlebis lesva qviSa-cementis xsnariT 5 sm</t>
  </si>
  <si>
    <t xml:space="preserve">           k r e b s i T i  x a r j T a R r i c x v a </t>
  </si>
  <si>
    <t>saxarjT-aRricxvo gaangariSebis #</t>
  </si>
  <si>
    <t>samuSaoebis da danaxarjebis                                         dasaxeleba</t>
  </si>
  <si>
    <t>B-3</t>
  </si>
  <si>
    <t>B-4</t>
  </si>
  <si>
    <t>B-5</t>
  </si>
  <si>
    <t>B-6</t>
  </si>
  <si>
    <t>B-7</t>
  </si>
  <si>
    <t>B-8</t>
  </si>
  <si>
    <r>
      <t xml:space="preserve">wyalmzomi kvanZis mowyoba eleqtromagnituri gadacemiT d-15 nax. mixedviT. daerTebiT. </t>
    </r>
    <r>
      <rPr>
        <b/>
        <sz val="9"/>
        <rFont val="AcadNusx"/>
        <family val="0"/>
      </rPr>
      <t>პოლიეთილენის წყალმზომის ჭa d-400 gofrirebuli mili 1m. daTbunebiT (ix. Nnaxazi)</t>
    </r>
  </si>
  <si>
    <t>Wis SefuTva qvSiSaSi</t>
  </si>
  <si>
    <t>milebis gamorecxva d-25-mm qloriani wyliT</t>
  </si>
  <si>
    <t>RorRis fenilis mowyoba</t>
  </si>
  <si>
    <t>asfaltobetonis safaris mowyoba sisqiT 60 mm msxvilmarcvlovani</t>
  </si>
  <si>
    <t>asfaltobetonis safaris mowyoba sisqiT 40 mm wvrilmarcvlovani</t>
  </si>
  <si>
    <t>asfaltis narCenebis datvirTva xeliT avtoTviTmclelze</t>
  </si>
  <si>
    <t>polieTilenis samkapi d-160X90X160</t>
  </si>
  <si>
    <r>
      <rPr>
        <b/>
        <sz val="10"/>
        <rFont val="Sylfaen"/>
        <family val="1"/>
      </rPr>
      <t>D90</t>
    </r>
    <r>
      <rPr>
        <b/>
        <sz val="10"/>
        <rFont val="AcadNusx"/>
        <family val="0"/>
      </rPr>
      <t xml:space="preserve">mm </t>
    </r>
    <r>
      <rPr>
        <b/>
        <sz val="10"/>
        <rFont val="Sylfaen"/>
        <family val="1"/>
      </rPr>
      <t xml:space="preserve">PE </t>
    </r>
    <r>
      <rPr>
        <b/>
        <sz val="10"/>
        <rFont val="AcadNusx"/>
        <family val="0"/>
      </rPr>
      <t>el. fuziuri muxlis mowyoba</t>
    </r>
  </si>
  <si>
    <t>დარგოლვა განთიადის ქუჩაზე</t>
  </si>
  <si>
    <t>wyalsadenis rk/b Semkrebi Wis  mowyoba d=1500mm 1-kompl. simaRliT 1.5,m. Tujis xufiT, gamirebiT arsebul milze</t>
  </si>
  <si>
    <t>Tujis samkapis mowyoba d-150X50 1c.</t>
  </si>
  <si>
    <t>polieTilenis el samkapi montaJi d-40mm</t>
  </si>
  <si>
    <t xml:space="preserve">polieTilenis gadamyvani montaJi d-63X40mm </t>
  </si>
  <si>
    <t>B-9</t>
  </si>
  <si>
    <r>
      <rPr>
        <b/>
        <sz val="10"/>
        <rFont val="Sylfaen"/>
        <family val="1"/>
      </rPr>
      <t>D</t>
    </r>
    <r>
      <rPr>
        <b/>
        <sz val="10"/>
        <rFont val="AcadNusx"/>
        <family val="0"/>
      </rPr>
      <t>150mm milZabra gadamyvani Tuji/foladze miltuCiT 3c.</t>
    </r>
  </si>
  <si>
    <r>
      <t xml:space="preserve">asfaltobetonis safaris demontaJi </t>
    </r>
    <r>
      <rPr>
        <b/>
        <sz val="10"/>
        <rFont val="Sylfaen"/>
        <family val="1"/>
      </rPr>
      <t>h</t>
    </r>
    <r>
      <rPr>
        <b/>
        <sz val="10"/>
        <rFont val="AcadNusx"/>
        <family val="0"/>
      </rPr>
      <t>=15sm</t>
    </r>
  </si>
  <si>
    <t>sul jami</t>
  </si>
  <si>
    <t>fasi</t>
  </si>
  <si>
    <t>%</t>
  </si>
  <si>
    <r>
      <t xml:space="preserve">polieTilenis milis montaJi d-160 mm-mde hidravlikuri SemowmebiT </t>
    </r>
    <r>
      <rPr>
        <b/>
        <sz val="10"/>
        <rFont val="Calibri"/>
        <family val="2"/>
      </rPr>
      <t>PN-10</t>
    </r>
  </si>
  <si>
    <r>
      <t xml:space="preserve">polieTilenis milis montaJi d-25 mm-mde hidravlikuri SemowmebiT </t>
    </r>
    <r>
      <rPr>
        <b/>
        <sz val="10"/>
        <rFont val="Calibri"/>
        <family val="2"/>
      </rPr>
      <t>PN-12.5</t>
    </r>
  </si>
  <si>
    <r>
      <t xml:space="preserve">polieTilenis milis montaJi d-90 mm-mde hidravlikuri SemowmebiT </t>
    </r>
    <r>
      <rPr>
        <b/>
        <sz val="10"/>
        <rFont val="Calibri"/>
        <family val="2"/>
      </rPr>
      <t>PN-10</t>
    </r>
  </si>
  <si>
    <t xml:space="preserve">sasignalo lentis mowyoba </t>
  </si>
  <si>
    <t>sasignalo lentis mowyoba</t>
  </si>
  <si>
    <t>xarjTaRricxva #9-2</t>
  </si>
  <si>
    <t>teqnologiuri nawili</t>
  </si>
  <si>
    <t>raode-noba</t>
  </si>
  <si>
    <t>foladis milis montaJi d-219X5 mm hidravlikuri SemowmebiT</t>
  </si>
  <si>
    <t>foladis milis montaJi d-159X4,5 mm-mde hidravlikuri SemowmebiT</t>
  </si>
  <si>
    <t>foladis samkapis mowyoba d-200 3c.</t>
  </si>
  <si>
    <t>foladis muxlis mowyoba d-200 5c.</t>
  </si>
  <si>
    <t>foladis muxlis mowyoba d-150 1c.</t>
  </si>
  <si>
    <t xml:space="preserve">urduli d=200mm montaJi </t>
  </si>
  <si>
    <t>urduli d=150mm montaJi</t>
  </si>
  <si>
    <t>foladis gadamyvanis mowyoba d-200X150. 1c.</t>
  </si>
  <si>
    <t xml:space="preserve">foladis miltuCis montaJi d-200 </t>
  </si>
  <si>
    <t xml:space="preserve">foladis miltuCis montaJi d-150 </t>
  </si>
  <si>
    <t>Cobalebis mowyoba d-219 8c.</t>
  </si>
  <si>
    <t>Cobalebis mowyoba d-159 1c.</t>
  </si>
  <si>
    <t>arsebul milSi SeWra d-200 miliT</t>
  </si>
  <si>
    <t>SeWra arsebul milsadenSi d=150mm</t>
  </si>
  <si>
    <t>milebis gamorecxva d-219-mm-mde qloriani wyliT</t>
  </si>
  <si>
    <t>liTonis milebis hidroizolacia bitumiT 2 fena</t>
  </si>
  <si>
    <t>foladis milis demontaJi d-219</t>
  </si>
  <si>
    <t>foladis milis demontaJi d-159</t>
  </si>
  <si>
    <t>foladis samkapis demontaJi miltuCiT d-200</t>
  </si>
  <si>
    <t>foladis muxlis demontaJi miltuCiT d-200</t>
  </si>
  <si>
    <t>foladis muxlis demontaJi miltuCiT d-150</t>
  </si>
  <si>
    <t>foladis gadamyvanis demontaJi d-200X150</t>
  </si>
  <si>
    <t>urduli d=200mm demontaJi miltuCebiT</t>
  </si>
  <si>
    <t>arsebuli Tujis urduli d=100mm demontaJi</t>
  </si>
  <si>
    <t>wyalmimRebi ormodan gamyvani milis mowyobis samuSaoebi</t>
  </si>
  <si>
    <t xml:space="preserve">III jgufis gruntis damuSaveba  eqskavatoriT adgilze dayriT </t>
  </si>
  <si>
    <r>
      <t xml:space="preserve">kanalizaciis gofrirebuli milis mowyoba d-100 </t>
    </r>
    <r>
      <rPr>
        <b/>
        <sz val="10"/>
        <rFont val="Calibri"/>
        <family val="2"/>
      </rPr>
      <t>SN-4</t>
    </r>
  </si>
  <si>
    <t>zedmeti gruntis mosworeba da gadaadgileba meqanizmiT</t>
  </si>
  <si>
    <t>ukuCamketis mowyoba d-100</t>
  </si>
  <si>
    <t>dazianebuli rulonuri izolaciis demontaJi</t>
  </si>
  <si>
    <t xml:space="preserve">ori fena rulonuri izolaciis mowyoba </t>
  </si>
  <si>
    <t>fasadis kedlebis lesva qviSa-cementis xsnariT 1:2</t>
  </si>
  <si>
    <t>liTonis fanjris mowyoba 1m2</t>
  </si>
  <si>
    <t>furclovana</t>
  </si>
  <si>
    <t>saSibero kameris jixuri</t>
  </si>
  <si>
    <r>
      <t xml:space="preserve">monoliTuri rkb gadaxurvis filis mowyoba </t>
    </r>
    <r>
      <rPr>
        <b/>
        <sz val="10"/>
        <rFont val="Arial"/>
        <family val="2"/>
      </rPr>
      <t>B20</t>
    </r>
    <r>
      <rPr>
        <b/>
        <sz val="10"/>
        <rFont val="AcadNusx"/>
        <family val="0"/>
      </rPr>
      <t xml:space="preserve"> klasis betoniT</t>
    </r>
  </si>
  <si>
    <t xml:space="preserve">armatura a-III klasis </t>
  </si>
  <si>
    <t>2</t>
  </si>
  <si>
    <t>zomis samSeneblo blokis 20X20X40 mowyoba</t>
  </si>
  <si>
    <t>Sida kedlebis lesva qviSa-cementis xsnariT</t>
  </si>
  <si>
    <t>fasadis kedlebze ori fena naSxefis datana</t>
  </si>
  <si>
    <t>ori fena rulonuri izolaciis mowyoba</t>
  </si>
  <si>
    <t>metalo plasmasis  fanjrebis mowyoba</t>
  </si>
  <si>
    <t>metalo plasmasis karebis mowyoba</t>
  </si>
  <si>
    <r>
      <t xml:space="preserve">x a r j T a R r i c x v a </t>
    </r>
    <r>
      <rPr>
        <b/>
        <sz val="11"/>
        <rFont val="Calibri"/>
        <family val="2"/>
      </rPr>
      <t xml:space="preserve"> B-9-4</t>
    </r>
  </si>
  <si>
    <t>0,22kv. Gamanawilebeli karada avt. amomrTveliT 6 modulze</t>
  </si>
  <si>
    <t xml:space="preserve">erTfaza avtomatebis montaJi 220v 63a </t>
  </si>
  <si>
    <t xml:space="preserve">erTfaza avtomatebis montaJi 220v 25a </t>
  </si>
  <si>
    <t>erTfaza avtomatebis montaJi 220v 16a</t>
  </si>
  <si>
    <t>sp. ZarRviani kabeli kveT. (3X10)mm 0,22kv.</t>
  </si>
  <si>
    <t>sp. ZarRviani gamtari izolerebuli kveT. (3X2,5)mm 220v montaJi</t>
  </si>
  <si>
    <t>sp. ZarRviani gamtari izolerebuli kveT. (3X1,5)mm 220v montaJi</t>
  </si>
  <si>
    <t xml:space="preserve">sanaTi eko naTuriT Werze samagri plafoni 25vt 230 v. </t>
  </si>
  <si>
    <t xml:space="preserve">sanaTi eko naTuriT kedelze dasakidi hermetuli Sesrulebis 25vt 220 v. </t>
  </si>
  <si>
    <t>Stefseluri rozeti 230v, 10a montaJi  daxuruli dayenebis, damiwebiT</t>
  </si>
  <si>
    <t>Stefseluri rozeti hermetuli Sesrulebis 230v, 10a montaJi  daxuruli dayenebis, damiwebiT</t>
  </si>
  <si>
    <t>or klaviSiani amomrTvelis montaJi 10a. 220v.</t>
  </si>
  <si>
    <t>damiwebis mowyoba foladis zolovanasagan 40X4</t>
  </si>
  <si>
    <t>damiwebis mowyoba foladis zolovanasagan 25X4</t>
  </si>
  <si>
    <t>vertikaluri damiwebis mowyoba glinuliT d-12</t>
  </si>
  <si>
    <t>IV kategoriis gruntis damuSaveba xeliT tranSeaSi</t>
  </si>
  <si>
    <t xml:space="preserve">qviSis baliSis mowyoba </t>
  </si>
  <si>
    <t xml:space="preserve">gofrirebuli milis montaJi d-70 </t>
  </si>
  <si>
    <t>gruntis ukumiyra  xeliT</t>
  </si>
  <si>
    <t>zedmeti gruntis mosworeba  xeliT</t>
  </si>
  <si>
    <t>B-9-1</t>
  </si>
  <si>
    <t>B-9-2</t>
  </si>
  <si>
    <t>B-9-3</t>
  </si>
  <si>
    <t>B-9-4</t>
  </si>
  <si>
    <t>xarjTaRricxva #9-3</t>
  </si>
  <si>
    <t>xarjTaRricxva #9-1</t>
  </si>
  <si>
    <t xml:space="preserve">el. samontaJo samuSaoebi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</si>
</sst>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00"/>
    <numFmt numFmtId="184" formatCode="_-* #,##0.000_р_._-;\-* #,##0.000_р_._-;_-* &quot;-&quot;??_р_._-;_-@_-"/>
    <numFmt numFmtId="185" formatCode="0.000000"/>
    <numFmt numFmtId="186" formatCode="0.0000000"/>
    <numFmt numFmtId="187" formatCode="0.00000000"/>
    <numFmt numFmtId="188" formatCode="0.000000000"/>
    <numFmt numFmtId="189" formatCode="_-* #,##0.000\ _L_a_r_i_-;\-* #,##0.000\ _L_a_r_i_-;_-* &quot;-&quot;???\ _L_a_r_i_-;_-@_-"/>
    <numFmt numFmtId="190" formatCode="_-* #,##0.0_р_._-;\-* #,##0.0_р_._-;_-* &quot;-&quot;??_р_._-;_-@_-"/>
    <numFmt numFmtId="191" formatCode="_-* #,##0.0\ _L_a_r_i_-;\-* #,##0.0\ _L_a_r_i_-;_-* &quot;-&quot;?\ _L_a_r_i_-;_-@_-"/>
    <numFmt numFmtId="192" formatCode="_-* #,##0.0000_р_._-;\-* #,##0.0000_р_._-;_-* &quot;-&quot;??_р_._-;_-@_-"/>
    <numFmt numFmtId="193" formatCode="_-* #,##0_р_._-;\-* #,##0_р_._-;_-* &quot;-&quot;??_р_._-;_-@_-"/>
    <numFmt numFmtId="194" formatCode="[$-409]dddd\,\ mmmm\ dd\,\ yyyy"/>
    <numFmt numFmtId="195" formatCode="&quot;$&quot;#,##0.00"/>
    <numFmt numFmtId="196" formatCode="_(* #,##0.000_);_(* \(#,##0.000\);_(* &quot;-&quot;???_);_(@_)"/>
    <numFmt numFmtId="197" formatCode="_-* #,##0.00000_р_._-;\-* #,##0.00000_р_._-;_-* &quot;-&quot;??_р_._-;_-@_-"/>
    <numFmt numFmtId="198" formatCode="_-* #,##0.0000_р_._-;\-* #,##0.0000_р_._-;_-* &quot;-&quot;????_р_._-;_-@_-"/>
    <numFmt numFmtId="199" formatCode="_-* #,##0.00_р_._-;\-* #,##0.00_р_._-;_-* &quot;-&quot;???_р_._-;_-@_-"/>
    <numFmt numFmtId="200" formatCode="_-* #,##0.000_р_._-;\-* #,##0.000_р_._-;_-* &quot;-&quot;???_р_._-;_-@_-"/>
    <numFmt numFmtId="201" formatCode="_-* #,##0.0_р_._-;\-* #,##0.0_р_._-;_-* &quot;-&quot;?_р_._-;_-@_-"/>
    <numFmt numFmtId="202" formatCode="_-* #,##0.0_р_._-;\-* #,##0.0_р_._-;_-* &quot;-&quot;????_р_._-;_-@_-"/>
    <numFmt numFmtId="203" formatCode="_(* #,##0.0_);_(* \(#,##0.0\);_(* &quot;-&quot;?_);_(@_)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[$-409]h:mm:ss\ AM/PM"/>
    <numFmt numFmtId="208" formatCode="_(* #,##0.0000_);_(* \(#,##0.0000\);_(* &quot;-&quot;??_);_(@_)"/>
    <numFmt numFmtId="209" formatCode="_-* #,##0.00_р_._-;\-* #,##0.00_р_._-;_-* &quot;-&quot;????_р_.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* #,##0.00000_);_(* \(#,##0.00000\);_(* &quot;-&quot;??_);_(@_)"/>
    <numFmt numFmtId="215" formatCode="_(* #,##0.00000_);_(* \(#,##0.00000\);_(* &quot;-&quot;?????_);_(@_)"/>
    <numFmt numFmtId="216" formatCode="_-* #,##0.0000\ _L_a_r_i_-;\-* #,##0.0000\ _L_a_r_i_-;_-* &quot;-&quot;????\ _L_a_r_i_-;_-@_-"/>
    <numFmt numFmtId="217" formatCode="[$-437]yyyy\ &quot;წლის&quot;\ dd\ mm\,\ dddd"/>
    <numFmt numFmtId="218" formatCode="#,##0.00\ &quot;Lari&quot;"/>
  </numFmts>
  <fonts count="77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sz val="9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achveulebrivi Thin"/>
      <family val="2"/>
    </font>
    <font>
      <b/>
      <sz val="14"/>
      <name val="AcadNusx"/>
      <family val="0"/>
    </font>
    <font>
      <sz val="11"/>
      <name val="Academiuri Normaluri"/>
      <family val="0"/>
    </font>
    <font>
      <u val="single"/>
      <sz val="8"/>
      <name val="AcadNusx"/>
      <family val="0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Arachveulebrivi Thin"/>
      <family val="2"/>
    </font>
    <font>
      <b/>
      <sz val="10"/>
      <name val="Sylfaen"/>
      <family val="1"/>
    </font>
    <font>
      <sz val="8"/>
      <name val="AcadNusx"/>
      <family val="0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AcadNusx"/>
      <family val="0"/>
    </font>
    <font>
      <sz val="10"/>
      <name val="Cambria"/>
      <family val="1"/>
    </font>
    <font>
      <sz val="9"/>
      <color indexed="10"/>
      <name val="AcadNusx"/>
      <family val="0"/>
    </font>
    <font>
      <sz val="12"/>
      <color indexed="10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11"/>
      <color indexed="10"/>
      <name val="AcadNusx"/>
      <family val="0"/>
    </font>
    <font>
      <b/>
      <u val="single"/>
      <sz val="14"/>
      <color indexed="8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AcadNusx"/>
      <family val="0"/>
    </font>
    <font>
      <sz val="9"/>
      <color rgb="FFFF0000"/>
      <name val="AcadNusx"/>
      <family val="0"/>
    </font>
    <font>
      <sz val="12"/>
      <color rgb="FFFF0000"/>
      <name val="AcadNusx"/>
      <family val="0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11"/>
      <color rgb="FFFF0000"/>
      <name val="AcadNusx"/>
      <family val="0"/>
    </font>
    <font>
      <b/>
      <u val="single"/>
      <sz val="14"/>
      <color theme="1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2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7" fillId="0" borderId="0" xfId="71" applyFont="1">
      <alignment/>
      <protection/>
    </xf>
    <xf numFmtId="0" fontId="68" fillId="33" borderId="0" xfId="80" applyFont="1" applyFill="1" applyBorder="1" applyAlignment="1">
      <alignment vertical="center" wrapText="1" shrinkToFit="1"/>
      <protection/>
    </xf>
    <xf numFmtId="0" fontId="3" fillId="0" borderId="0" xfId="71" applyFont="1">
      <alignment/>
      <protection/>
    </xf>
    <xf numFmtId="0" fontId="3" fillId="0" borderId="0" xfId="71" applyFont="1" applyBorder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71" applyFont="1" applyBorder="1" applyAlignment="1">
      <alignment horizontal="left"/>
      <protection/>
    </xf>
    <xf numFmtId="0" fontId="3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42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3" fontId="3" fillId="0" borderId="10" xfId="42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43" fontId="4" fillId="35" borderId="10" xfId="42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42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43" fontId="4" fillId="35" borderId="10" xfId="42" applyFont="1" applyFill="1" applyBorder="1" applyAlignment="1">
      <alignment horizontal="center" vertical="center" wrapText="1"/>
    </xf>
    <xf numFmtId="43" fontId="4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3" fillId="0" borderId="0" xfId="80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93" fontId="3" fillId="0" borderId="0" xfId="42" applyNumberFormat="1" applyFont="1" applyFill="1" applyBorder="1" applyAlignment="1">
      <alignment horizontal="center" vertical="center" wrapText="1"/>
    </xf>
    <xf numFmtId="193" fontId="3" fillId="0" borderId="0" xfId="42" applyNumberFormat="1" applyFont="1" applyFill="1" applyBorder="1" applyAlignment="1">
      <alignment vertical="center"/>
    </xf>
    <xf numFmtId="179" fontId="3" fillId="0" borderId="0" xfId="42" applyNumberFormat="1" applyFont="1" applyFill="1" applyBorder="1" applyAlignment="1">
      <alignment horizontal="center" vertical="center" wrapText="1"/>
    </xf>
    <xf numFmtId="179" fontId="3" fillId="0" borderId="0" xfId="42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80" applyFont="1" applyFill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36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80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73" applyFont="1" applyFill="1" applyBorder="1" applyAlignment="1">
      <alignment horizontal="center" vertical="center"/>
      <protection/>
    </xf>
    <xf numFmtId="2" fontId="1" fillId="0" borderId="10" xfId="73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200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0" fontId="2" fillId="37" borderId="10" xfId="80" applyFont="1" applyFill="1" applyBorder="1" applyAlignment="1">
      <alignment horizontal="center" vertical="center"/>
      <protection/>
    </xf>
    <xf numFmtId="0" fontId="1" fillId="37" borderId="10" xfId="80" applyFont="1" applyFill="1" applyBorder="1" applyAlignment="1">
      <alignment horizontal="center" vertical="center"/>
      <protection/>
    </xf>
    <xf numFmtId="0" fontId="2" fillId="37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43" fontId="2" fillId="37" borderId="10" xfId="42" applyNumberFormat="1" applyFont="1" applyFill="1" applyBorder="1" applyAlignment="1">
      <alignment horizontal="center" vertical="center"/>
    </xf>
    <xf numFmtId="0" fontId="2" fillId="37" borderId="10" xfId="65" applyFont="1" applyFill="1" applyBorder="1" applyAlignment="1">
      <alignment horizontal="center" vertical="center" wrapText="1"/>
      <protection/>
    </xf>
    <xf numFmtId="0" fontId="2" fillId="37" borderId="10" xfId="65" applyFont="1" applyFill="1" applyBorder="1" applyAlignment="1">
      <alignment vertical="center" wrapText="1"/>
      <protection/>
    </xf>
    <xf numFmtId="0" fontId="2" fillId="37" borderId="10" xfId="65" applyFont="1" applyFill="1" applyBorder="1" applyAlignment="1">
      <alignment horizontal="center" vertical="center"/>
      <protection/>
    </xf>
    <xf numFmtId="182" fontId="2" fillId="37" borderId="10" xfId="65" applyNumberFormat="1" applyFont="1" applyFill="1" applyBorder="1" applyAlignment="1">
      <alignment horizontal="center" vertical="center" wrapText="1"/>
      <protection/>
    </xf>
    <xf numFmtId="2" fontId="6" fillId="37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199" fontId="2" fillId="37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top" wrapText="1"/>
    </xf>
    <xf numFmtId="0" fontId="13" fillId="37" borderId="0" xfId="0" applyFont="1" applyFill="1" applyBorder="1" applyAlignment="1">
      <alignment/>
    </xf>
    <xf numFmtId="182" fontId="2" fillId="37" borderId="10" xfId="0" applyNumberFormat="1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180" fontId="2" fillId="37" borderId="10" xfId="65" applyNumberFormat="1" applyFont="1" applyFill="1" applyBorder="1" applyAlignment="1">
      <alignment horizontal="center" vertical="center" wrapText="1"/>
      <protection/>
    </xf>
    <xf numFmtId="0" fontId="2" fillId="37" borderId="12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80" fontId="2" fillId="37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vertical="center"/>
    </xf>
    <xf numFmtId="0" fontId="2" fillId="37" borderId="10" xfId="80" applyFont="1" applyFill="1" applyBorder="1" applyAlignment="1">
      <alignment vertical="center" wrapText="1"/>
      <protection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/>
    </xf>
    <xf numFmtId="2" fontId="69" fillId="36" borderId="10" xfId="0" applyNumberFormat="1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182" fontId="69" fillId="36" borderId="10" xfId="65" applyNumberFormat="1" applyFont="1" applyFill="1" applyBorder="1" applyAlignment="1">
      <alignment horizontal="center" vertical="center" wrapText="1"/>
      <protection/>
    </xf>
    <xf numFmtId="182" fontId="69" fillId="0" borderId="10" xfId="65" applyNumberFormat="1" applyFont="1" applyFill="1" applyBorder="1" applyAlignment="1">
      <alignment horizontal="center" vertical="center" wrapText="1"/>
      <protection/>
    </xf>
    <xf numFmtId="0" fontId="2" fillId="36" borderId="11" xfId="80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/>
    </xf>
    <xf numFmtId="2" fontId="2" fillId="37" borderId="0" xfId="0" applyNumberFormat="1" applyFont="1" applyFill="1" applyBorder="1" applyAlignment="1">
      <alignment horizontal="center" vertical="center"/>
    </xf>
    <xf numFmtId="2" fontId="2" fillId="37" borderId="13" xfId="0" applyNumberFormat="1" applyFont="1" applyFill="1" applyBorder="1" applyAlignment="1">
      <alignment horizontal="center" vertical="center"/>
    </xf>
    <xf numFmtId="2" fontId="2" fillId="37" borderId="0" xfId="0" applyNumberFormat="1" applyFont="1" applyFill="1" applyBorder="1" applyAlignment="1">
      <alignment/>
    </xf>
    <xf numFmtId="180" fontId="2" fillId="37" borderId="11" xfId="0" applyNumberFormat="1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0" fontId="4" fillId="37" borderId="0" xfId="0" applyFont="1" applyFill="1" applyAlignment="1">
      <alignment vertical="center"/>
    </xf>
    <xf numFmtId="0" fontId="7" fillId="0" borderId="10" xfId="71" applyFont="1" applyBorder="1">
      <alignment/>
      <protection/>
    </xf>
    <xf numFmtId="0" fontId="1" fillId="0" borderId="0" xfId="71" applyFont="1" applyBorder="1">
      <alignment/>
      <protection/>
    </xf>
    <xf numFmtId="0" fontId="7" fillId="0" borderId="10" xfId="71" applyFont="1" applyBorder="1" applyAlignment="1">
      <alignment horizontal="center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1" fillId="0" borderId="10" xfId="71" applyFont="1" applyBorder="1" applyAlignment="1">
      <alignment horizontal="center" vertical="center" wrapText="1"/>
      <protection/>
    </xf>
    <xf numFmtId="0" fontId="7" fillId="38" borderId="10" xfId="71" applyFont="1" applyFill="1" applyBorder="1" applyAlignment="1">
      <alignment horizontal="center"/>
      <protection/>
    </xf>
    <xf numFmtId="0" fontId="7" fillId="0" borderId="0" xfId="71" applyFont="1" applyBorder="1">
      <alignment/>
      <protection/>
    </xf>
    <xf numFmtId="0" fontId="3" fillId="0" borderId="10" xfId="71" applyFont="1" applyBorder="1" applyAlignment="1">
      <alignment horizontal="center"/>
      <protection/>
    </xf>
    <xf numFmtId="43" fontId="42" fillId="0" borderId="10" xfId="46" applyFont="1" applyBorder="1" applyAlignment="1">
      <alignment horizontal="center" vertical="center"/>
    </xf>
    <xf numFmtId="43" fontId="3" fillId="0" borderId="10" xfId="46" applyFont="1" applyBorder="1" applyAlignment="1">
      <alignment horizontal="center" vertical="center"/>
    </xf>
    <xf numFmtId="43" fontId="3" fillId="0" borderId="10" xfId="46" applyFont="1" applyBorder="1" applyAlignment="1">
      <alignment/>
    </xf>
    <xf numFmtId="0" fontId="7" fillId="0" borderId="10" xfId="71" applyFont="1" applyBorder="1" applyAlignment="1">
      <alignment horizontal="center" vertical="center" wrapText="1"/>
      <protection/>
    </xf>
    <xf numFmtId="0" fontId="3" fillId="0" borderId="12" xfId="71" applyFont="1" applyBorder="1">
      <alignment/>
      <protection/>
    </xf>
    <xf numFmtId="0" fontId="3" fillId="0" borderId="10" xfId="71" applyFont="1" applyBorder="1">
      <alignment/>
      <protection/>
    </xf>
    <xf numFmtId="0" fontId="3" fillId="35" borderId="10" xfId="71" applyFont="1" applyFill="1" applyBorder="1" applyAlignment="1">
      <alignment horizontal="center"/>
      <protection/>
    </xf>
    <xf numFmtId="0" fontId="1" fillId="35" borderId="10" xfId="71" applyFont="1" applyFill="1" applyBorder="1" applyAlignment="1">
      <alignment horizontal="center"/>
      <protection/>
    </xf>
    <xf numFmtId="43" fontId="3" fillId="35" borderId="10" xfId="46" applyFont="1" applyFill="1" applyBorder="1" applyAlignment="1">
      <alignment/>
    </xf>
    <xf numFmtId="0" fontId="3" fillId="35" borderId="12" xfId="71" applyFont="1" applyFill="1" applyBorder="1">
      <alignment/>
      <protection/>
    </xf>
    <xf numFmtId="0" fontId="3" fillId="35" borderId="10" xfId="71" applyFont="1" applyFill="1" applyBorder="1">
      <alignment/>
      <protection/>
    </xf>
    <xf numFmtId="0" fontId="3" fillId="35" borderId="1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0" borderId="0" xfId="71" applyFont="1" applyAlignment="1">
      <alignment horizontal="center"/>
      <protection/>
    </xf>
    <xf numFmtId="0" fontId="9" fillId="0" borderId="0" xfId="71" applyFont="1">
      <alignment/>
      <protection/>
    </xf>
    <xf numFmtId="0" fontId="16" fillId="0" borderId="0" xfId="71" applyFont="1">
      <alignment/>
      <protection/>
    </xf>
    <xf numFmtId="0" fontId="69" fillId="37" borderId="10" xfId="65" applyFont="1" applyFill="1" applyBorder="1" applyAlignment="1">
      <alignment horizontal="center" vertical="center"/>
      <protection/>
    </xf>
    <xf numFmtId="2" fontId="71" fillId="37" borderId="10" xfId="0" applyNumberFormat="1" applyFont="1" applyFill="1" applyBorder="1" applyAlignment="1">
      <alignment horizontal="center" vertical="center" wrapText="1"/>
    </xf>
    <xf numFmtId="0" fontId="69" fillId="37" borderId="0" xfId="0" applyFont="1" applyFill="1" applyBorder="1" applyAlignment="1">
      <alignment/>
    </xf>
    <xf numFmtId="0" fontId="70" fillId="37" borderId="0" xfId="0" applyFont="1" applyFill="1" applyBorder="1" applyAlignment="1">
      <alignment/>
    </xf>
    <xf numFmtId="1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200" fontId="69" fillId="37" borderId="10" xfId="0" applyNumberFormat="1" applyFont="1" applyFill="1" applyBorder="1" applyAlignment="1">
      <alignment horizontal="center" vertical="center"/>
    </xf>
    <xf numFmtId="1" fontId="69" fillId="37" borderId="10" xfId="0" applyNumberFormat="1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horizontal="center" vertical="center"/>
    </xf>
    <xf numFmtId="2" fontId="69" fillId="37" borderId="0" xfId="0" applyNumberFormat="1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vertical="center"/>
    </xf>
    <xf numFmtId="2" fontId="70" fillId="37" borderId="10" xfId="0" applyNumberFormat="1" applyFont="1" applyFill="1" applyBorder="1" applyAlignment="1">
      <alignment horizontal="center" vertical="center" wrapText="1"/>
    </xf>
    <xf numFmtId="0" fontId="72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82" fontId="2" fillId="36" borderId="10" xfId="65" applyNumberFormat="1" applyFont="1" applyFill="1" applyBorder="1" applyAlignment="1">
      <alignment horizontal="center" vertical="center" wrapText="1"/>
      <protection/>
    </xf>
    <xf numFmtId="2" fontId="2" fillId="36" borderId="1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vertical="center"/>
    </xf>
    <xf numFmtId="0" fontId="1" fillId="0" borderId="10" xfId="71" applyFont="1" applyBorder="1" applyAlignment="1">
      <alignment horizontal="center"/>
      <protection/>
    </xf>
    <xf numFmtId="0" fontId="2" fillId="37" borderId="10" xfId="65" applyFont="1" applyFill="1" applyBorder="1" applyAlignment="1">
      <alignment vertical="center"/>
      <protection/>
    </xf>
    <xf numFmtId="0" fontId="3" fillId="0" borderId="0" xfId="71" applyFont="1" applyFill="1">
      <alignment/>
      <protection/>
    </xf>
    <xf numFmtId="0" fontId="5" fillId="0" borderId="0" xfId="0" applyFont="1" applyFill="1" applyBorder="1" applyAlignment="1">
      <alignment vertical="center" wrapText="1"/>
    </xf>
    <xf numFmtId="0" fontId="7" fillId="0" borderId="0" xfId="71" applyFont="1" applyFill="1">
      <alignment/>
      <protection/>
    </xf>
    <xf numFmtId="0" fontId="7" fillId="0" borderId="0" xfId="71" applyFont="1" applyFill="1" applyAlignment="1">
      <alignment horizontal="left"/>
      <protection/>
    </xf>
    <xf numFmtId="0" fontId="7" fillId="0" borderId="0" xfId="62" applyFont="1" applyFill="1" applyAlignment="1">
      <alignment horizontal="center"/>
      <protection/>
    </xf>
    <xf numFmtId="0" fontId="8" fillId="0" borderId="0" xfId="80" applyFont="1" applyFill="1" applyBorder="1" applyAlignment="1">
      <alignment horizontal="center" vertical="center" wrapText="1" shrinkToFit="1"/>
      <protection/>
    </xf>
    <xf numFmtId="0" fontId="3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7" fillId="0" borderId="0" xfId="71" applyFont="1" applyAlignment="1">
      <alignment horizontal="left"/>
      <protection/>
    </xf>
    <xf numFmtId="43" fontId="3" fillId="0" borderId="10" xfId="45" applyFont="1" applyBorder="1" applyAlignment="1">
      <alignment/>
    </xf>
    <xf numFmtId="0" fontId="3" fillId="0" borderId="10" xfId="62" applyFont="1" applyFill="1" applyBorder="1" applyAlignment="1">
      <alignment vertical="center"/>
      <protection/>
    </xf>
    <xf numFmtId="0" fontId="3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43" fontId="3" fillId="0" borderId="10" xfId="45" applyFont="1" applyFill="1" applyBorder="1" applyAlignment="1">
      <alignment/>
    </xf>
    <xf numFmtId="0" fontId="3" fillId="0" borderId="12" xfId="71" applyFont="1" applyFill="1" applyBorder="1">
      <alignment/>
      <protection/>
    </xf>
    <xf numFmtId="0" fontId="3" fillId="0" borderId="10" xfId="71" applyFont="1" applyFill="1" applyBorder="1">
      <alignment/>
      <protection/>
    </xf>
    <xf numFmtId="43" fontId="3" fillId="35" borderId="10" xfId="49" applyFont="1" applyFill="1" applyBorder="1" applyAlignment="1">
      <alignment/>
    </xf>
    <xf numFmtId="0" fontId="3" fillId="35" borderId="10" xfId="62" applyFont="1" applyFill="1" applyBorder="1" applyAlignment="1">
      <alignment vertical="center"/>
      <protection/>
    </xf>
    <xf numFmtId="0" fontId="3" fillId="35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5" fillId="33" borderId="0" xfId="62" applyFont="1" applyFill="1" applyBorder="1" applyAlignment="1">
      <alignment vertical="center" wrapText="1"/>
      <protection/>
    </xf>
    <xf numFmtId="0" fontId="18" fillId="0" borderId="0" xfId="80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vertical="center"/>
    </xf>
    <xf numFmtId="0" fontId="18" fillId="0" borderId="0" xfId="80" applyFont="1" applyFill="1" applyBorder="1" applyAlignment="1">
      <alignment horizontal="left" vertical="center" shrinkToFi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top" wrapText="1"/>
    </xf>
    <xf numFmtId="2" fontId="20" fillId="37" borderId="0" xfId="0" applyNumberFormat="1" applyFont="1" applyFill="1" applyBorder="1" applyAlignment="1">
      <alignment horizontal="center" vertical="center"/>
    </xf>
    <xf numFmtId="182" fontId="2" fillId="37" borderId="10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/>
    </xf>
    <xf numFmtId="0" fontId="69" fillId="36" borderId="10" xfId="0" applyFont="1" applyFill="1" applyBorder="1" applyAlignment="1">
      <alignment horizontal="left" vertical="center" wrapText="1"/>
    </xf>
    <xf numFmtId="2" fontId="69" fillId="3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82" fontId="1" fillId="0" borderId="10" xfId="62" applyNumberFormat="1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0" xfId="0" applyFont="1" applyFill="1" applyBorder="1" applyAlignment="1">
      <alignment horizontal="left" vertical="center" wrapText="1"/>
    </xf>
    <xf numFmtId="0" fontId="73" fillId="37" borderId="10" xfId="0" applyFont="1" applyFill="1" applyBorder="1" applyAlignment="1">
      <alignment horizontal="center" vertical="center" wrapText="1"/>
    </xf>
    <xf numFmtId="182" fontId="73" fillId="37" borderId="10" xfId="0" applyNumberFormat="1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/>
    </xf>
    <xf numFmtId="1" fontId="74" fillId="37" borderId="10" xfId="0" applyNumberFormat="1" applyFont="1" applyFill="1" applyBorder="1" applyAlignment="1">
      <alignment horizontal="center" vertical="center"/>
    </xf>
    <xf numFmtId="0" fontId="74" fillId="37" borderId="0" xfId="0" applyFont="1" applyFill="1" applyBorder="1" applyAlignment="1">
      <alignment/>
    </xf>
    <xf numFmtId="0" fontId="74" fillId="37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36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18" fillId="0" borderId="0" xfId="62" applyFont="1" applyFill="1">
      <alignment/>
      <protection/>
    </xf>
    <xf numFmtId="0" fontId="4" fillId="0" borderId="16" xfId="80" applyFont="1" applyFill="1" applyBorder="1" applyAlignment="1">
      <alignment horizontal="center" vertical="center" shrinkToFit="1"/>
      <protection/>
    </xf>
    <xf numFmtId="0" fontId="18" fillId="0" borderId="10" xfId="62" applyFont="1" applyFill="1" applyBorder="1" applyAlignment="1">
      <alignment horizontal="center" vertical="center"/>
      <protection/>
    </xf>
    <xf numFmtId="2" fontId="18" fillId="0" borderId="10" xfId="62" applyNumberFormat="1" applyFont="1" applyFill="1" applyBorder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 vertical="center" wrapText="1"/>
      <protection/>
    </xf>
    <xf numFmtId="0" fontId="70" fillId="0" borderId="10" xfId="62" applyFont="1" applyFill="1" applyBorder="1">
      <alignment/>
      <protection/>
    </xf>
    <xf numFmtId="0" fontId="75" fillId="0" borderId="10" xfId="62" applyFont="1" applyFill="1" applyBorder="1" applyAlignment="1">
      <alignment horizontal="center" vertical="center" wrapText="1"/>
      <protection/>
    </xf>
    <xf numFmtId="0" fontId="2" fillId="37" borderId="10" xfId="62" applyFont="1" applyFill="1" applyBorder="1" applyAlignment="1">
      <alignment horizontal="center" vertical="center"/>
      <protection/>
    </xf>
    <xf numFmtId="0" fontId="2" fillId="37" borderId="10" xfId="62" applyFont="1" applyFill="1" applyBorder="1" applyAlignment="1">
      <alignment horizontal="left" vertical="center" wrapText="1"/>
      <protection/>
    </xf>
    <xf numFmtId="0" fontId="2" fillId="37" borderId="10" xfId="62" applyFont="1" applyFill="1" applyBorder="1" applyAlignment="1">
      <alignment horizontal="center" vertical="center" wrapText="1"/>
      <protection/>
    </xf>
    <xf numFmtId="1" fontId="2" fillId="37" borderId="10" xfId="62" applyNumberFormat="1" applyFont="1" applyFill="1" applyBorder="1" applyAlignment="1">
      <alignment horizontal="center" vertical="center"/>
      <protection/>
    </xf>
    <xf numFmtId="0" fontId="2" fillId="37" borderId="0" xfId="62" applyFont="1" applyFill="1" applyBorder="1" applyAlignment="1">
      <alignment vertical="center"/>
      <protection/>
    </xf>
    <xf numFmtId="0" fontId="2" fillId="37" borderId="0" xfId="62" applyFont="1" applyFill="1" applyAlignment="1">
      <alignment vertical="center"/>
      <protection/>
    </xf>
    <xf numFmtId="0" fontId="1" fillId="0" borderId="0" xfId="62" applyFont="1" applyFill="1">
      <alignment/>
      <protection/>
    </xf>
    <xf numFmtId="2" fontId="2" fillId="37" borderId="10" xfId="62" applyNumberFormat="1" applyFont="1" applyFill="1" applyBorder="1" applyAlignment="1">
      <alignment horizontal="center" vertical="center" wrapText="1"/>
      <protection/>
    </xf>
    <xf numFmtId="0" fontId="1" fillId="36" borderId="0" xfId="62" applyFont="1" applyFill="1">
      <alignment/>
      <protection/>
    </xf>
    <xf numFmtId="0" fontId="70" fillId="36" borderId="0" xfId="62" applyFont="1" applyFill="1">
      <alignment/>
      <protection/>
    </xf>
    <xf numFmtId="0" fontId="7" fillId="0" borderId="0" xfId="62" applyFont="1" applyAlignment="1">
      <alignment horizontal="center"/>
      <protection/>
    </xf>
    <xf numFmtId="0" fontId="5" fillId="39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0" xfId="71" applyFont="1" applyBorder="1" applyAlignment="1">
      <alignment horizontal="left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8" fillId="33" borderId="0" xfId="80" applyFont="1" applyFill="1" applyBorder="1" applyAlignment="1">
      <alignment horizontal="center" vertical="center" wrapText="1" shrinkToFit="1"/>
      <protection/>
    </xf>
    <xf numFmtId="0" fontId="10" fillId="0" borderId="0" xfId="71" applyFont="1" applyAlignment="1">
      <alignment horizontal="center"/>
      <protection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0" xfId="71" applyFont="1" applyFill="1" applyBorder="1" applyAlignment="1">
      <alignment horizontal="center"/>
      <protection/>
    </xf>
    <xf numFmtId="0" fontId="76" fillId="0" borderId="0" xfId="80" applyFont="1" applyFill="1" applyBorder="1" applyAlignment="1">
      <alignment horizontal="center" vertical="center" wrapText="1" shrinkToFit="1"/>
      <protection/>
    </xf>
    <xf numFmtId="0" fontId="10" fillId="0" borderId="0" xfId="71" applyFont="1" applyFill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80" applyFont="1" applyFill="1" applyBorder="1" applyAlignment="1">
      <alignment horizontal="center" vertical="center" shrinkToFit="1"/>
      <protection/>
    </xf>
    <xf numFmtId="0" fontId="8" fillId="0" borderId="0" xfId="80" applyFont="1" applyFill="1" applyBorder="1" applyAlignment="1">
      <alignment horizontal="center" vertical="center" wrapText="1" shrinkToFit="1"/>
      <protection/>
    </xf>
    <xf numFmtId="0" fontId="8" fillId="0" borderId="16" xfId="80" applyFont="1" applyFill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71" applyFont="1" applyBorder="1" applyAlignment="1">
      <alignment horizontal="center"/>
      <protection/>
    </xf>
    <xf numFmtId="0" fontId="76" fillId="33" borderId="0" xfId="80" applyFont="1" applyFill="1" applyBorder="1" applyAlignment="1">
      <alignment horizontal="center" vertical="center" wrapText="1" shrinkToFit="1"/>
      <protection/>
    </xf>
    <xf numFmtId="0" fontId="8" fillId="0" borderId="13" xfId="80" applyFont="1" applyFill="1" applyBorder="1" applyAlignment="1">
      <alignment horizontal="center" vertical="center" shrinkToFit="1"/>
      <protection/>
    </xf>
    <xf numFmtId="0" fontId="4" fillId="0" borderId="0" xfId="80" applyFont="1" applyFill="1" applyBorder="1" applyAlignment="1">
      <alignment horizontal="center" vertical="center" shrinkToFi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62" applyFont="1" applyFill="1" applyBorder="1" applyAlignment="1">
      <alignment horizontal="center" vertical="center"/>
      <protection/>
    </xf>
    <xf numFmtId="0" fontId="4" fillId="0" borderId="16" xfId="80" applyFont="1" applyFill="1" applyBorder="1" applyAlignment="1">
      <alignment horizontal="center" vertical="center" shrinkToFit="1"/>
      <protection/>
    </xf>
    <xf numFmtId="0" fontId="4" fillId="0" borderId="13" xfId="80" applyFont="1" applyFill="1" applyBorder="1" applyAlignment="1">
      <alignment horizontal="center" vertical="center" shrinkToFit="1"/>
      <protection/>
    </xf>
    <xf numFmtId="0" fontId="18" fillId="0" borderId="10" xfId="62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14" xfId="63"/>
    <cellStyle name="Normal 16_axalqalaqis skola " xfId="64"/>
    <cellStyle name="Normal 2" xfId="65"/>
    <cellStyle name="Normal 2 2" xfId="66"/>
    <cellStyle name="Normal 2 2 2" xfId="67"/>
    <cellStyle name="Normal 2 2_MCXETA yazarma- Copy" xfId="68"/>
    <cellStyle name="Normal 2 3" xfId="69"/>
    <cellStyle name="Normal 2_---SUL--- GORI-HOSPITALI-BOLO" xfId="70"/>
    <cellStyle name="Normal 3" xfId="71"/>
    <cellStyle name="Normal 8" xfId="72"/>
    <cellStyle name="Normal_gare wyalsadfenigagarini 2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Обычный_Лист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nglisi%20smeta%2011.08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EQTEBI\FARNA\Goxnari,%20mangl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da"/>
      <sheetName val="ganm"/>
      <sheetName val="obieqt"/>
      <sheetName val="B"/>
      <sheetName val="B-3"/>
      <sheetName val="B-4"/>
      <sheetName val="B-5"/>
      <sheetName val="B-6"/>
      <sheetName val="B-7"/>
      <sheetName val="B-8"/>
      <sheetName val="B9"/>
      <sheetName val="B-9-1"/>
      <sheetName val="B-9-2"/>
      <sheetName val="B-9-3"/>
      <sheetName val="B-9-4"/>
    </sheetNames>
    <sheetDataSet>
      <sheetData sheetId="9">
        <row r="2">
          <cell r="A2" t="str">
            <v>manglisis wyalmomaragebis gaumjobeseba</v>
          </cell>
        </row>
      </sheetData>
      <sheetData sheetId="12">
        <row r="2">
          <cell r="A2" t="str">
            <v>manglisis wyalmomaragebis gaumjobeseba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da"/>
      <sheetName val="ganbarat"/>
      <sheetName val="GENERAL"/>
      <sheetName val="B"/>
      <sheetName val="B-1"/>
      <sheetName val="B-2"/>
      <sheetName val="B-3"/>
      <sheetName val="B-4"/>
    </sheetNames>
    <sheetDataSet>
      <sheetData sheetId="4">
        <row r="3">
          <cell r="D3" t="str">
            <v>teqnologiuri nawili</v>
          </cell>
        </row>
      </sheetData>
      <sheetData sheetId="5">
        <row r="3">
          <cell r="D3" t="str">
            <v>saSibero kamera</v>
          </cell>
        </row>
      </sheetData>
      <sheetData sheetId="6">
        <row r="3">
          <cell r="D3" t="str">
            <v>saSibero kameris jixuri</v>
          </cell>
        </row>
      </sheetData>
      <sheetData sheetId="7">
        <row r="4">
          <cell r="C4" t="str">
            <v>el. samuSaoebi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115" zoomScaleSheetLayoutView="115" zoomScalePageLayoutView="0" workbookViewId="0" topLeftCell="A1">
      <selection activeCell="C23" sqref="C23"/>
    </sheetView>
  </sheetViews>
  <sheetFormatPr defaultColWidth="9.140625" defaultRowHeight="12.75"/>
  <cols>
    <col min="1" max="1" width="3.421875" style="1" customWidth="1"/>
    <col min="2" max="2" width="7.7109375" style="1" customWidth="1"/>
    <col min="3" max="3" width="52.28125" style="1" customWidth="1"/>
    <col min="4" max="4" width="12.140625" style="39" customWidth="1"/>
    <col min="5" max="5" width="13.7109375" style="1" customWidth="1"/>
    <col min="6" max="6" width="11.8515625" style="1" bestFit="1" customWidth="1"/>
    <col min="7" max="16384" width="9.140625" style="1" customWidth="1"/>
  </cols>
  <sheetData>
    <row r="1" spans="1:8" s="2" customFormat="1" ht="20.25">
      <c r="A1" s="237" t="str">
        <f>'B-9-2'!A2:F2</f>
        <v>manglisis wyalmomaragebis gaumjobeseba</v>
      </c>
      <c r="B1" s="237"/>
      <c r="C1" s="237"/>
      <c r="D1" s="237"/>
      <c r="E1" s="237"/>
      <c r="F1" s="9"/>
      <c r="G1" s="9"/>
      <c r="H1" s="9"/>
    </row>
    <row r="2" spans="1:7" ht="29.25" customHeight="1">
      <c r="A2" s="238" t="s">
        <v>14</v>
      </c>
      <c r="B2" s="238"/>
      <c r="C2" s="238"/>
      <c r="D2" s="238"/>
      <c r="E2" s="238"/>
      <c r="F2" s="8"/>
      <c r="G2" s="8"/>
    </row>
    <row r="3" spans="1:7" ht="15.75">
      <c r="A3" s="3"/>
      <c r="B3" s="234"/>
      <c r="C3" s="234"/>
      <c r="D3" s="1"/>
      <c r="G3" s="11"/>
    </row>
    <row r="4" spans="1:5" ht="16.5" customHeight="1">
      <c r="A4" s="12"/>
      <c r="B4" s="12"/>
      <c r="C4" s="12"/>
      <c r="D4" s="13"/>
      <c r="E4" s="10"/>
    </row>
    <row r="5" spans="1:5" ht="45" customHeight="1">
      <c r="A5" s="235" t="s">
        <v>15</v>
      </c>
      <c r="B5" s="236" t="s">
        <v>16</v>
      </c>
      <c r="C5" s="236" t="s">
        <v>17</v>
      </c>
      <c r="D5" s="239" t="s">
        <v>28</v>
      </c>
      <c r="E5" s="240"/>
    </row>
    <row r="6" spans="1:5" ht="23.25" customHeight="1">
      <c r="A6" s="235"/>
      <c r="B6" s="236"/>
      <c r="C6" s="236"/>
      <c r="D6" s="230" t="s">
        <v>163</v>
      </c>
      <c r="E6" s="231"/>
    </row>
    <row r="7" spans="1:5" ht="26.25" customHeight="1">
      <c r="A7" s="235"/>
      <c r="B7" s="236"/>
      <c r="C7" s="236"/>
      <c r="D7" s="232"/>
      <c r="E7" s="233"/>
    </row>
    <row r="8" spans="1:5" ht="14.25" customHeight="1">
      <c r="A8" s="15">
        <v>1</v>
      </c>
      <c r="B8" s="16">
        <v>2</v>
      </c>
      <c r="C8" s="15">
        <v>3</v>
      </c>
      <c r="D8" s="16">
        <v>4</v>
      </c>
      <c r="E8" s="17">
        <v>5</v>
      </c>
    </row>
    <row r="9" spans="1:5" ht="15.75">
      <c r="A9" s="14">
        <v>1</v>
      </c>
      <c r="B9" s="18"/>
      <c r="C9" s="19" t="s">
        <v>13</v>
      </c>
      <c r="D9" s="25">
        <f>B!D16</f>
        <v>0</v>
      </c>
      <c r="E9" s="20">
        <f>SUM(D9:D9)</f>
        <v>0</v>
      </c>
    </row>
    <row r="10" spans="1:5" s="23" customFormat="1" ht="14.25" customHeight="1">
      <c r="A10" s="21"/>
      <c r="B10" s="21"/>
      <c r="C10" s="21" t="s">
        <v>18</v>
      </c>
      <c r="D10" s="22">
        <f>SUM(D9:D9)</f>
        <v>0</v>
      </c>
      <c r="E10" s="22">
        <f>SUM(E9:E9)</f>
        <v>0</v>
      </c>
    </row>
    <row r="11" spans="1:5" ht="21" customHeight="1">
      <c r="A11" s="7"/>
      <c r="B11" s="7"/>
      <c r="C11" s="24" t="s">
        <v>19</v>
      </c>
      <c r="D11" s="20">
        <f>D10*0.03</f>
        <v>0</v>
      </c>
      <c r="E11" s="25">
        <f>SUM(D11:D11)</f>
        <v>0</v>
      </c>
    </row>
    <row r="12" spans="1:5" s="23" customFormat="1" ht="16.5">
      <c r="A12" s="21"/>
      <c r="B12" s="21"/>
      <c r="C12" s="26" t="s">
        <v>4</v>
      </c>
      <c r="D12" s="27">
        <f>SUM(D11:D11)</f>
        <v>0</v>
      </c>
      <c r="E12" s="27">
        <f>E11+E10</f>
        <v>0</v>
      </c>
    </row>
    <row r="13" spans="1:5" ht="31.5">
      <c r="A13" s="7"/>
      <c r="B13" s="7"/>
      <c r="C13" s="24" t="s">
        <v>25</v>
      </c>
      <c r="D13" s="20"/>
      <c r="E13" s="25">
        <f>SUM(D13:D13)</f>
        <v>0</v>
      </c>
    </row>
    <row r="14" spans="1:5" s="23" customFormat="1" ht="16.5">
      <c r="A14" s="21"/>
      <c r="B14" s="21"/>
      <c r="C14" s="26" t="s">
        <v>4</v>
      </c>
      <c r="D14" s="27">
        <f>SUM(D13:D13)</f>
        <v>0</v>
      </c>
      <c r="E14" s="27">
        <f>E13+E12</f>
        <v>0</v>
      </c>
    </row>
    <row r="15" spans="1:5" ht="18.75" customHeight="1">
      <c r="A15" s="7"/>
      <c r="B15" s="7"/>
      <c r="C15" s="24" t="s">
        <v>20</v>
      </c>
      <c r="D15" s="20"/>
      <c r="E15" s="20"/>
    </row>
    <row r="16" spans="1:6" s="29" customFormat="1" ht="17.25" customHeight="1">
      <c r="A16" s="21"/>
      <c r="B16" s="21"/>
      <c r="C16" s="26" t="s">
        <v>21</v>
      </c>
      <c r="D16" s="27"/>
      <c r="E16" s="27"/>
      <c r="F16" s="28"/>
    </row>
    <row r="17" spans="3:5" s="3" customFormat="1" ht="15.75">
      <c r="C17" s="30"/>
      <c r="D17" s="31"/>
      <c r="E17" s="32"/>
    </row>
    <row r="18" s="3" customFormat="1" ht="20.25" customHeight="1"/>
    <row r="19" spans="3:4" s="3" customFormat="1" ht="15.75">
      <c r="C19" s="229"/>
      <c r="D19" s="229"/>
    </row>
    <row r="20" s="3" customFormat="1" ht="15.75"/>
    <row r="21" s="3" customFormat="1" ht="15.75"/>
    <row r="22" s="3" customFormat="1" ht="15.75"/>
    <row r="23" s="3" customFormat="1" ht="15.75"/>
    <row r="24" s="3" customFormat="1" ht="15.75"/>
    <row r="25" s="3" customFormat="1" ht="15.75">
      <c r="D25" s="12"/>
    </row>
    <row r="26" s="3" customFormat="1" ht="15.75">
      <c r="D26" s="12"/>
    </row>
    <row r="27" s="3" customFormat="1" ht="15.75">
      <c r="D27" s="12"/>
    </row>
    <row r="28" s="3" customFormat="1" ht="15.75">
      <c r="D28" s="12"/>
    </row>
    <row r="29" s="3" customFormat="1" ht="15.75">
      <c r="D29" s="12"/>
    </row>
    <row r="30" s="3" customFormat="1" ht="15.75">
      <c r="D30" s="12"/>
    </row>
    <row r="31" s="3" customFormat="1" ht="15.75">
      <c r="D31" s="12"/>
    </row>
    <row r="32" s="3" customFormat="1" ht="15.75">
      <c r="D32" s="12"/>
    </row>
    <row r="33" s="3" customFormat="1" ht="15.75">
      <c r="D33" s="12"/>
    </row>
    <row r="34" s="3" customFormat="1" ht="15.75">
      <c r="D34" s="12"/>
    </row>
    <row r="35" s="3" customFormat="1" ht="15.75">
      <c r="D35" s="12"/>
    </row>
    <row r="36" s="3" customFormat="1" ht="15.75">
      <c r="D36" s="12"/>
    </row>
    <row r="37" spans="4:5" s="3" customFormat="1" ht="15.75">
      <c r="D37" s="33"/>
      <c r="E37" s="34"/>
    </row>
    <row r="38" spans="4:5" s="3" customFormat="1" ht="15.75">
      <c r="D38" s="35"/>
      <c r="E38" s="36"/>
    </row>
    <row r="39" spans="2:5" s="3" customFormat="1" ht="15.75">
      <c r="B39" s="37"/>
      <c r="D39" s="35"/>
      <c r="E39" s="36"/>
    </row>
    <row r="40" spans="4:5" s="3" customFormat="1" ht="15.75">
      <c r="D40" s="35"/>
      <c r="E40" s="36"/>
    </row>
    <row r="41" spans="2:5" s="3" customFormat="1" ht="15.75">
      <c r="B41" s="37"/>
      <c r="D41" s="35"/>
      <c r="E41" s="36"/>
    </row>
    <row r="42" spans="4:5" s="3" customFormat="1" ht="15.75">
      <c r="D42" s="35"/>
      <c r="E42" s="36"/>
    </row>
    <row r="43" spans="4:5" s="3" customFormat="1" ht="15.75">
      <c r="D43" s="35"/>
      <c r="E43" s="36"/>
    </row>
    <row r="44" spans="4:5" s="3" customFormat="1" ht="15.75">
      <c r="D44" s="35"/>
      <c r="E44" s="36"/>
    </row>
    <row r="45" spans="4:5" s="3" customFormat="1" ht="15.75">
      <c r="D45" s="35"/>
      <c r="E45" s="36"/>
    </row>
    <row r="46" spans="2:5" s="3" customFormat="1" ht="15.75">
      <c r="B46" s="37"/>
      <c r="D46" s="35"/>
      <c r="E46" s="36"/>
    </row>
    <row r="47" spans="2:5" s="3" customFormat="1" ht="15.75">
      <c r="B47" s="37"/>
      <c r="D47" s="35"/>
      <c r="E47" s="36"/>
    </row>
    <row r="48" spans="2:5" s="3" customFormat="1" ht="15.75">
      <c r="B48" s="37"/>
      <c r="D48" s="35"/>
      <c r="E48" s="36"/>
    </row>
    <row r="49" spans="4:5" s="3" customFormat="1" ht="15.75">
      <c r="D49" s="35"/>
      <c r="E49" s="36"/>
    </row>
    <row r="50" spans="4:5" s="3" customFormat="1" ht="15.75">
      <c r="D50" s="35"/>
      <c r="E50" s="36"/>
    </row>
    <row r="51" spans="4:5" s="3" customFormat="1" ht="15.75">
      <c r="D51" s="35"/>
      <c r="E51" s="36"/>
    </row>
    <row r="52" spans="2:5" s="3" customFormat="1" ht="15.75">
      <c r="B52" s="37"/>
      <c r="D52" s="35"/>
      <c r="E52" s="36"/>
    </row>
    <row r="53" spans="4:5" s="3" customFormat="1" ht="15.75">
      <c r="D53" s="35"/>
      <c r="E53" s="36"/>
    </row>
    <row r="54" spans="4:5" s="3" customFormat="1" ht="15.75">
      <c r="D54" s="35"/>
      <c r="E54" s="36"/>
    </row>
    <row r="55" spans="4:5" s="3" customFormat="1" ht="15.75">
      <c r="D55" s="35"/>
      <c r="E55" s="36"/>
    </row>
    <row r="56" spans="4:5" s="3" customFormat="1" ht="15.75">
      <c r="D56" s="35"/>
      <c r="E56" s="36"/>
    </row>
    <row r="57" spans="4:5" s="3" customFormat="1" ht="15.75">
      <c r="D57" s="35"/>
      <c r="E57" s="36"/>
    </row>
    <row r="58" spans="4:5" s="3" customFormat="1" ht="15.75">
      <c r="D58" s="35"/>
      <c r="E58" s="36"/>
    </row>
    <row r="59" spans="2:5" s="3" customFormat="1" ht="15.75">
      <c r="B59" s="38"/>
      <c r="D59" s="35"/>
      <c r="E59" s="36"/>
    </row>
    <row r="60" spans="4:5" s="3" customFormat="1" ht="15.75">
      <c r="D60" s="35"/>
      <c r="E60" s="36"/>
    </row>
    <row r="61" spans="4:5" s="3" customFormat="1" ht="15.75">
      <c r="D61" s="35"/>
      <c r="E61" s="36"/>
    </row>
    <row r="62" spans="4:5" s="3" customFormat="1" ht="15.75">
      <c r="D62" s="35"/>
      <c r="E62" s="36"/>
    </row>
    <row r="63" spans="4:5" s="3" customFormat="1" ht="15.75">
      <c r="D63" s="35"/>
      <c r="E63" s="36"/>
    </row>
    <row r="64" spans="4:5" s="3" customFormat="1" ht="15.75">
      <c r="D64" s="35"/>
      <c r="E64" s="36"/>
    </row>
    <row r="65" spans="4:5" s="3" customFormat="1" ht="15.75">
      <c r="D65" s="35"/>
      <c r="E65" s="36"/>
    </row>
    <row r="66" s="3" customFormat="1" ht="15.75">
      <c r="D66" s="12"/>
    </row>
    <row r="67" s="3" customFormat="1" ht="15.75">
      <c r="D67" s="12"/>
    </row>
    <row r="68" s="3" customFormat="1" ht="15.75">
      <c r="D68" s="12"/>
    </row>
    <row r="69" s="3" customFormat="1" ht="15.75">
      <c r="D69" s="12"/>
    </row>
    <row r="70" s="3" customFormat="1" ht="15.75">
      <c r="D70" s="12"/>
    </row>
    <row r="71" s="3" customFormat="1" ht="15.75">
      <c r="D71" s="12"/>
    </row>
    <row r="72" s="3" customFormat="1" ht="15.75">
      <c r="D72" s="12"/>
    </row>
    <row r="73" s="3" customFormat="1" ht="15.75">
      <c r="D73" s="12"/>
    </row>
    <row r="74" s="3" customFormat="1" ht="15.75">
      <c r="D74" s="12"/>
    </row>
    <row r="75" s="3" customFormat="1" ht="15.75">
      <c r="D75" s="12"/>
    </row>
    <row r="76" s="3" customFormat="1" ht="15.75">
      <c r="D76" s="12"/>
    </row>
    <row r="77" s="3" customFormat="1" ht="15.75">
      <c r="D77" s="12"/>
    </row>
    <row r="78" s="3" customFormat="1" ht="15.75">
      <c r="D78" s="12"/>
    </row>
    <row r="79" s="3" customFormat="1" ht="15.75">
      <c r="D79" s="12"/>
    </row>
    <row r="80" s="3" customFormat="1" ht="15.75">
      <c r="D80" s="12"/>
    </row>
    <row r="81" s="3" customFormat="1" ht="15.75">
      <c r="D81" s="12"/>
    </row>
    <row r="82" s="3" customFormat="1" ht="15.75">
      <c r="D82" s="12"/>
    </row>
    <row r="83" s="3" customFormat="1" ht="15.75">
      <c r="D83" s="12"/>
    </row>
    <row r="84" s="3" customFormat="1" ht="15.75">
      <c r="D84" s="12"/>
    </row>
    <row r="85" s="3" customFormat="1" ht="15.75">
      <c r="D85" s="12"/>
    </row>
    <row r="86" s="3" customFormat="1" ht="15.75">
      <c r="D86" s="12"/>
    </row>
    <row r="87" s="3" customFormat="1" ht="15.75">
      <c r="D87" s="12"/>
    </row>
    <row r="88" s="3" customFormat="1" ht="15.75">
      <c r="D88" s="12"/>
    </row>
    <row r="89" s="3" customFormat="1" ht="15.75">
      <c r="D89" s="12"/>
    </row>
    <row r="90" s="3" customFormat="1" ht="15.75">
      <c r="D90" s="12"/>
    </row>
    <row r="91" s="3" customFormat="1" ht="15.75">
      <c r="D91" s="12"/>
    </row>
    <row r="92" s="3" customFormat="1" ht="15.75">
      <c r="D92" s="12"/>
    </row>
    <row r="93" s="3" customFormat="1" ht="15.75">
      <c r="D93" s="12"/>
    </row>
    <row r="94" s="3" customFormat="1" ht="15.75">
      <c r="D94" s="12"/>
    </row>
    <row r="95" s="3" customFormat="1" ht="15.75">
      <c r="D95" s="12"/>
    </row>
    <row r="96" s="3" customFormat="1" ht="15.75">
      <c r="D96" s="12"/>
    </row>
    <row r="97" s="3" customFormat="1" ht="15.75">
      <c r="D97" s="12"/>
    </row>
    <row r="98" s="3" customFormat="1" ht="15.75">
      <c r="D98" s="12"/>
    </row>
    <row r="99" s="3" customFormat="1" ht="15.75">
      <c r="D99" s="12"/>
    </row>
    <row r="100" s="3" customFormat="1" ht="15.75">
      <c r="D100" s="12"/>
    </row>
    <row r="101" s="3" customFormat="1" ht="15.75">
      <c r="D101" s="12"/>
    </row>
    <row r="102" s="3" customFormat="1" ht="15.75">
      <c r="D102" s="12"/>
    </row>
    <row r="103" s="3" customFormat="1" ht="15.75">
      <c r="D103" s="12"/>
    </row>
    <row r="104" s="3" customFormat="1" ht="15.75">
      <c r="D104" s="12"/>
    </row>
    <row r="105" s="3" customFormat="1" ht="15.75">
      <c r="D105" s="12"/>
    </row>
    <row r="106" s="3" customFormat="1" ht="15.75">
      <c r="D106" s="12"/>
    </row>
    <row r="107" s="3" customFormat="1" ht="15.75">
      <c r="D107" s="12"/>
    </row>
    <row r="108" s="3" customFormat="1" ht="15.75">
      <c r="D108" s="12"/>
    </row>
    <row r="109" s="3" customFormat="1" ht="15.75">
      <c r="D109" s="12"/>
    </row>
    <row r="110" s="3" customFormat="1" ht="15.75">
      <c r="D110" s="12"/>
    </row>
    <row r="111" s="3" customFormat="1" ht="15.75">
      <c r="D111" s="12"/>
    </row>
    <row r="112" s="3" customFormat="1" ht="15.75">
      <c r="D112" s="12"/>
    </row>
    <row r="113" s="3" customFormat="1" ht="15.75">
      <c r="D113" s="12"/>
    </row>
    <row r="114" s="3" customFormat="1" ht="15.75">
      <c r="D114" s="12"/>
    </row>
    <row r="115" s="3" customFormat="1" ht="15.75">
      <c r="D115" s="12"/>
    </row>
    <row r="116" s="3" customFormat="1" ht="15.75">
      <c r="D116" s="12"/>
    </row>
    <row r="117" s="3" customFormat="1" ht="15.75">
      <c r="D117" s="12"/>
    </row>
    <row r="118" s="3" customFormat="1" ht="15.75">
      <c r="D118" s="12"/>
    </row>
    <row r="119" s="3" customFormat="1" ht="15.75">
      <c r="D119" s="12"/>
    </row>
    <row r="120" s="3" customFormat="1" ht="15.75">
      <c r="D120" s="12"/>
    </row>
    <row r="121" s="3" customFormat="1" ht="15.75">
      <c r="D121" s="12"/>
    </row>
    <row r="122" s="3" customFormat="1" ht="15.75">
      <c r="D122" s="12"/>
    </row>
    <row r="123" s="3" customFormat="1" ht="15.75">
      <c r="D123" s="12"/>
    </row>
    <row r="124" s="3" customFormat="1" ht="15.75">
      <c r="D124" s="12"/>
    </row>
    <row r="125" s="3" customFormat="1" ht="15.75">
      <c r="D125" s="12"/>
    </row>
    <row r="126" s="3" customFormat="1" ht="15.75">
      <c r="D126" s="12"/>
    </row>
    <row r="127" s="3" customFormat="1" ht="15.75">
      <c r="D127" s="12"/>
    </row>
    <row r="128" s="3" customFormat="1" ht="15.75">
      <c r="D128" s="12"/>
    </row>
    <row r="129" s="3" customFormat="1" ht="15.75">
      <c r="D129" s="12"/>
    </row>
    <row r="130" s="3" customFormat="1" ht="15.75">
      <c r="D130" s="12"/>
    </row>
    <row r="131" s="3" customFormat="1" ht="15.75">
      <c r="D131" s="12"/>
    </row>
    <row r="132" s="3" customFormat="1" ht="15.75">
      <c r="D132" s="12"/>
    </row>
    <row r="133" s="3" customFormat="1" ht="15.75">
      <c r="D133" s="12"/>
    </row>
    <row r="134" s="3" customFormat="1" ht="15.75">
      <c r="D134" s="12"/>
    </row>
    <row r="135" s="3" customFormat="1" ht="15.75">
      <c r="D135" s="12"/>
    </row>
    <row r="136" s="3" customFormat="1" ht="15.75">
      <c r="D136" s="12"/>
    </row>
    <row r="137" s="3" customFormat="1" ht="15.75">
      <c r="D137" s="12"/>
    </row>
    <row r="138" s="3" customFormat="1" ht="15.75">
      <c r="D138" s="12"/>
    </row>
    <row r="139" s="3" customFormat="1" ht="15.75">
      <c r="D139" s="12"/>
    </row>
  </sheetData>
  <sheetProtection/>
  <mergeCells count="9">
    <mergeCell ref="C19:D19"/>
    <mergeCell ref="D6:E7"/>
    <mergeCell ref="B3:C3"/>
    <mergeCell ref="A5:A7"/>
    <mergeCell ref="B5:B7"/>
    <mergeCell ref="A1:E1"/>
    <mergeCell ref="A2:E2"/>
    <mergeCell ref="C5:C7"/>
    <mergeCell ref="D5:E5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8"/>
  <sheetViews>
    <sheetView view="pageBreakPreview" zoomScale="115" zoomScaleNormal="85" zoomScaleSheetLayoutView="115" workbookViewId="0" topLeftCell="A1">
      <pane xSplit="1" ySplit="7" topLeftCell="B8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2.75"/>
  <cols>
    <col min="1" max="1" width="3.57421875" style="208" customWidth="1"/>
    <col min="2" max="2" width="47.421875" style="208" customWidth="1"/>
    <col min="3" max="3" width="8.28125" style="208" customWidth="1"/>
    <col min="4" max="4" width="9.7109375" style="208" customWidth="1"/>
    <col min="5" max="5" width="8.7109375" style="208" customWidth="1"/>
    <col min="6" max="6" width="10.28125" style="208" customWidth="1"/>
    <col min="7" max="7" width="9.140625" style="160" customWidth="1"/>
    <col min="8" max="8" width="15.7109375" style="160" bestFit="1" customWidth="1"/>
    <col min="9" max="16384" width="9.140625" style="160" customWidth="1"/>
  </cols>
  <sheetData>
    <row r="1" spans="1:6" s="185" customFormat="1" ht="17.25">
      <c r="A1" s="184"/>
      <c r="B1" s="246" t="str">
        <f>'[1]B-8'!A2</f>
        <v>manglisis wyalmomaragebis gaumjobeseba</v>
      </c>
      <c r="C1" s="245"/>
      <c r="D1" s="245"/>
      <c r="E1" s="245"/>
      <c r="F1" s="245"/>
    </row>
    <row r="2" spans="1:6" s="185" customFormat="1" ht="16.5">
      <c r="A2" s="184"/>
      <c r="B2" s="186"/>
      <c r="C2" s="184"/>
      <c r="D2" s="252"/>
      <c r="E2" s="252"/>
      <c r="F2" s="252"/>
    </row>
    <row r="3" spans="1:6" s="40" customFormat="1" ht="21.75" customHeight="1">
      <c r="A3" s="43"/>
      <c r="B3" s="247" t="s">
        <v>244</v>
      </c>
      <c r="C3" s="247"/>
      <c r="D3" s="247"/>
      <c r="E3" s="247"/>
      <c r="F3" s="247"/>
    </row>
    <row r="4" spans="1:6" s="185" customFormat="1" ht="17.25">
      <c r="A4" s="184"/>
      <c r="B4" s="251" t="s">
        <v>172</v>
      </c>
      <c r="C4" s="251"/>
      <c r="D4" s="251"/>
      <c r="E4" s="251"/>
      <c r="F4" s="251"/>
    </row>
    <row r="5" spans="1:6" s="185" customFormat="1" ht="11.25">
      <c r="A5" s="253" t="s">
        <v>0</v>
      </c>
      <c r="B5" s="253" t="s">
        <v>1</v>
      </c>
      <c r="C5" s="253" t="s">
        <v>2</v>
      </c>
      <c r="D5" s="253" t="s">
        <v>173</v>
      </c>
      <c r="E5" s="254" t="s">
        <v>164</v>
      </c>
      <c r="F5" s="254"/>
    </row>
    <row r="6" spans="1:6" s="185" customFormat="1" ht="11.25">
      <c r="A6" s="253"/>
      <c r="B6" s="253"/>
      <c r="C6" s="253"/>
      <c r="D6" s="253"/>
      <c r="E6" s="188" t="s">
        <v>3</v>
      </c>
      <c r="F6" s="189" t="s">
        <v>4</v>
      </c>
    </row>
    <row r="7" spans="1:6" s="185" customFormat="1" ht="11.25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</row>
    <row r="8" spans="1:7" s="79" customFormat="1" ht="28.5">
      <c r="A8" s="73">
        <v>1</v>
      </c>
      <c r="B8" s="74" t="s">
        <v>174</v>
      </c>
      <c r="C8" s="75" t="s">
        <v>6</v>
      </c>
      <c r="D8" s="76">
        <v>15</v>
      </c>
      <c r="E8" s="75"/>
      <c r="F8" s="77"/>
      <c r="G8" s="78"/>
    </row>
    <row r="9" spans="1:7" s="79" customFormat="1" ht="28.5">
      <c r="A9" s="73">
        <v>2</v>
      </c>
      <c r="B9" s="74" t="s">
        <v>175</v>
      </c>
      <c r="C9" s="75" t="s">
        <v>6</v>
      </c>
      <c r="D9" s="76">
        <v>2</v>
      </c>
      <c r="E9" s="75"/>
      <c r="F9" s="77"/>
      <c r="G9" s="78"/>
    </row>
    <row r="10" spans="1:9" s="78" customFormat="1" ht="14.25">
      <c r="A10" s="58">
        <v>3</v>
      </c>
      <c r="B10" s="64" t="s">
        <v>176</v>
      </c>
      <c r="C10" s="60" t="s">
        <v>5</v>
      </c>
      <c r="D10" s="85">
        <v>0.0675</v>
      </c>
      <c r="E10" s="65"/>
      <c r="F10" s="62"/>
      <c r="G10" s="110"/>
      <c r="H10" s="111"/>
      <c r="I10" s="109"/>
    </row>
    <row r="11" spans="1:9" s="78" customFormat="1" ht="14.25">
      <c r="A11" s="58">
        <v>4</v>
      </c>
      <c r="B11" s="64" t="s">
        <v>177</v>
      </c>
      <c r="C11" s="60" t="s">
        <v>5</v>
      </c>
      <c r="D11" s="85">
        <f>0.0243*5</f>
        <v>0.1215</v>
      </c>
      <c r="E11" s="65"/>
      <c r="F11" s="62"/>
      <c r="G11" s="110"/>
      <c r="H11" s="111"/>
      <c r="I11" s="109"/>
    </row>
    <row r="12" spans="1:9" s="78" customFormat="1" ht="14.25">
      <c r="A12" s="58">
        <v>5</v>
      </c>
      <c r="B12" s="64" t="s">
        <v>178</v>
      </c>
      <c r="C12" s="60" t="s">
        <v>5</v>
      </c>
      <c r="D12" s="85">
        <f>0.0066*1</f>
        <v>0.0066</v>
      </c>
      <c r="E12" s="65"/>
      <c r="F12" s="62"/>
      <c r="G12" s="110"/>
      <c r="H12" s="111"/>
      <c r="I12" s="109"/>
    </row>
    <row r="13" spans="1:8" s="83" customFormat="1" ht="14.25">
      <c r="A13" s="190">
        <v>6</v>
      </c>
      <c r="B13" s="64" t="s">
        <v>179</v>
      </c>
      <c r="C13" s="58" t="s">
        <v>11</v>
      </c>
      <c r="D13" s="71">
        <v>5</v>
      </c>
      <c r="E13" s="81"/>
      <c r="F13" s="82"/>
      <c r="G13" s="109" t="s">
        <v>85</v>
      </c>
      <c r="H13" s="191"/>
    </row>
    <row r="14" spans="1:8" s="83" customFormat="1" ht="14.25">
      <c r="A14" s="190">
        <v>7</v>
      </c>
      <c r="B14" s="64" t="s">
        <v>180</v>
      </c>
      <c r="C14" s="58" t="s">
        <v>11</v>
      </c>
      <c r="D14" s="71">
        <v>1</v>
      </c>
      <c r="E14" s="81"/>
      <c r="F14" s="82"/>
      <c r="G14" s="109" t="s">
        <v>85</v>
      </c>
      <c r="H14" s="191"/>
    </row>
    <row r="15" spans="1:9" s="78" customFormat="1" ht="14.25">
      <c r="A15" s="58">
        <v>8</v>
      </c>
      <c r="B15" s="64" t="s">
        <v>181</v>
      </c>
      <c r="C15" s="60" t="s">
        <v>5</v>
      </c>
      <c r="D15" s="85">
        <f>0.0072*1</f>
        <v>0.0072</v>
      </c>
      <c r="E15" s="65"/>
      <c r="F15" s="62"/>
      <c r="G15" s="110"/>
      <c r="H15" s="111"/>
      <c r="I15" s="109"/>
    </row>
    <row r="16" spans="1:8" s="78" customFormat="1" ht="14.25">
      <c r="A16" s="58">
        <v>9</v>
      </c>
      <c r="B16" s="64" t="s">
        <v>182</v>
      </c>
      <c r="C16" s="60" t="s">
        <v>11</v>
      </c>
      <c r="D16" s="61">
        <v>34</v>
      </c>
      <c r="E16" s="65"/>
      <c r="F16" s="62"/>
      <c r="G16" s="109"/>
      <c r="H16" s="109"/>
    </row>
    <row r="17" spans="1:8" s="78" customFormat="1" ht="14.25">
      <c r="A17" s="58">
        <v>10</v>
      </c>
      <c r="B17" s="64" t="s">
        <v>183</v>
      </c>
      <c r="C17" s="60" t="s">
        <v>11</v>
      </c>
      <c r="D17" s="61">
        <v>4</v>
      </c>
      <c r="E17" s="65"/>
      <c r="F17" s="62"/>
      <c r="G17" s="109"/>
      <c r="H17" s="109"/>
    </row>
    <row r="18" spans="1:9" s="78" customFormat="1" ht="14.25">
      <c r="A18" s="58">
        <v>11</v>
      </c>
      <c r="B18" s="64" t="s">
        <v>184</v>
      </c>
      <c r="C18" s="60" t="s">
        <v>5</v>
      </c>
      <c r="D18" s="85">
        <f>0.016*8</f>
        <v>0.128</v>
      </c>
      <c r="E18" s="65"/>
      <c r="F18" s="62"/>
      <c r="G18" s="110"/>
      <c r="H18" s="111"/>
      <c r="I18" s="109"/>
    </row>
    <row r="19" spans="1:9" s="78" customFormat="1" ht="14.25">
      <c r="A19" s="58">
        <v>12</v>
      </c>
      <c r="B19" s="64" t="s">
        <v>185</v>
      </c>
      <c r="C19" s="60" t="s">
        <v>5</v>
      </c>
      <c r="D19" s="85">
        <f>0.0203*1</f>
        <v>0.0203</v>
      </c>
      <c r="E19" s="65"/>
      <c r="F19" s="62"/>
      <c r="G19" s="110"/>
      <c r="H19" s="111"/>
      <c r="I19" s="109"/>
    </row>
    <row r="20" spans="1:6" s="78" customFormat="1" ht="14.25">
      <c r="A20" s="58">
        <v>13</v>
      </c>
      <c r="B20" s="64" t="s">
        <v>186</v>
      </c>
      <c r="C20" s="60" t="s">
        <v>101</v>
      </c>
      <c r="D20" s="61">
        <v>8</v>
      </c>
      <c r="E20" s="65"/>
      <c r="F20" s="62"/>
    </row>
    <row r="21" spans="1:7" s="79" customFormat="1" ht="14.25">
      <c r="A21" s="73">
        <v>14</v>
      </c>
      <c r="B21" s="74" t="s">
        <v>187</v>
      </c>
      <c r="C21" s="75" t="s">
        <v>101</v>
      </c>
      <c r="D21" s="76">
        <v>1</v>
      </c>
      <c r="E21" s="75"/>
      <c r="F21" s="77"/>
      <c r="G21" s="78"/>
    </row>
    <row r="22" spans="1:7" s="79" customFormat="1" ht="28.5">
      <c r="A22" s="73">
        <v>15</v>
      </c>
      <c r="B22" s="74" t="s">
        <v>188</v>
      </c>
      <c r="C22" s="75" t="s">
        <v>6</v>
      </c>
      <c r="D22" s="76">
        <v>17</v>
      </c>
      <c r="E22" s="75"/>
      <c r="F22" s="77"/>
      <c r="G22" s="78"/>
    </row>
    <row r="23" spans="1:18" s="89" customFormat="1" ht="28.5">
      <c r="A23" s="58">
        <v>16</v>
      </c>
      <c r="B23" s="59" t="s">
        <v>189</v>
      </c>
      <c r="C23" s="60" t="s">
        <v>10</v>
      </c>
      <c r="D23" s="84">
        <v>10.4</v>
      </c>
      <c r="E23" s="192"/>
      <c r="F23" s="62"/>
      <c r="G23" s="193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88"/>
    </row>
    <row r="24" spans="1:9" s="78" customFormat="1" ht="14.25">
      <c r="A24" s="58">
        <v>17</v>
      </c>
      <c r="B24" s="64" t="s">
        <v>190</v>
      </c>
      <c r="C24" s="60" t="s">
        <v>5</v>
      </c>
      <c r="D24" s="85">
        <f>0.549</f>
        <v>0.549</v>
      </c>
      <c r="E24" s="65"/>
      <c r="F24" s="62"/>
      <c r="G24" s="110"/>
      <c r="H24" s="111"/>
      <c r="I24" s="109"/>
    </row>
    <row r="25" spans="1:9" s="78" customFormat="1" ht="14.25">
      <c r="A25" s="58">
        <v>18</v>
      </c>
      <c r="B25" s="64" t="s">
        <v>191</v>
      </c>
      <c r="C25" s="60" t="s">
        <v>5</v>
      </c>
      <c r="D25" s="85">
        <v>0.0453</v>
      </c>
      <c r="E25" s="65"/>
      <c r="F25" s="62"/>
      <c r="G25" s="110"/>
      <c r="H25" s="111"/>
      <c r="I25" s="109"/>
    </row>
    <row r="26" spans="1:9" s="78" customFormat="1" ht="14.25">
      <c r="A26" s="58">
        <v>19</v>
      </c>
      <c r="B26" s="64" t="s">
        <v>192</v>
      </c>
      <c r="C26" s="60" t="s">
        <v>5</v>
      </c>
      <c r="D26" s="85">
        <v>0.1692</v>
      </c>
      <c r="E26" s="65"/>
      <c r="F26" s="62"/>
      <c r="G26" s="110"/>
      <c r="H26" s="111"/>
      <c r="I26" s="109"/>
    </row>
    <row r="27" spans="1:9" s="78" customFormat="1" ht="14.25">
      <c r="A27" s="58">
        <v>20</v>
      </c>
      <c r="B27" s="64" t="s">
        <v>193</v>
      </c>
      <c r="C27" s="60" t="s">
        <v>5</v>
      </c>
      <c r="D27" s="85">
        <v>0.178</v>
      </c>
      <c r="E27" s="65"/>
      <c r="F27" s="62"/>
      <c r="G27" s="110"/>
      <c r="H27" s="111"/>
      <c r="I27" s="109"/>
    </row>
    <row r="28" spans="1:9" s="78" customFormat="1" ht="14.25">
      <c r="A28" s="58">
        <v>21</v>
      </c>
      <c r="B28" s="64" t="s">
        <v>194</v>
      </c>
      <c r="C28" s="60" t="s">
        <v>5</v>
      </c>
      <c r="D28" s="85">
        <v>0.0275</v>
      </c>
      <c r="E28" s="65"/>
      <c r="F28" s="62"/>
      <c r="G28" s="110"/>
      <c r="H28" s="111"/>
      <c r="I28" s="109"/>
    </row>
    <row r="29" spans="1:9" s="78" customFormat="1" ht="14.25">
      <c r="A29" s="58">
        <v>22</v>
      </c>
      <c r="B29" s="64" t="s">
        <v>195</v>
      </c>
      <c r="C29" s="60" t="s">
        <v>5</v>
      </c>
      <c r="D29" s="85">
        <v>0.02545</v>
      </c>
      <c r="E29" s="65"/>
      <c r="F29" s="62"/>
      <c r="G29" s="110"/>
      <c r="H29" s="111"/>
      <c r="I29" s="109"/>
    </row>
    <row r="30" spans="1:8" s="83" customFormat="1" ht="14.25">
      <c r="A30" s="190">
        <v>23</v>
      </c>
      <c r="B30" s="64" t="s">
        <v>196</v>
      </c>
      <c r="C30" s="58" t="s">
        <v>11</v>
      </c>
      <c r="D30" s="71">
        <v>5</v>
      </c>
      <c r="E30" s="81"/>
      <c r="F30" s="82"/>
      <c r="G30" s="109" t="s">
        <v>85</v>
      </c>
      <c r="H30" s="191"/>
    </row>
    <row r="31" spans="1:8" s="83" customFormat="1" ht="14.25">
      <c r="A31" s="190">
        <v>24</v>
      </c>
      <c r="B31" s="64" t="s">
        <v>197</v>
      </c>
      <c r="C31" s="58" t="s">
        <v>11</v>
      </c>
      <c r="D31" s="71">
        <v>1</v>
      </c>
      <c r="E31" s="81"/>
      <c r="F31" s="82"/>
      <c r="G31" s="109"/>
      <c r="H31" s="191"/>
    </row>
    <row r="32" spans="1:6" s="96" customFormat="1" ht="28.5">
      <c r="A32" s="93"/>
      <c r="B32" s="194" t="s">
        <v>198</v>
      </c>
      <c r="C32" s="94"/>
      <c r="D32" s="195"/>
      <c r="E32" s="94"/>
      <c r="F32" s="95"/>
    </row>
    <row r="33" spans="1:6" s="63" customFormat="1" ht="28.5">
      <c r="A33" s="58">
        <v>25</v>
      </c>
      <c r="B33" s="59" t="s">
        <v>199</v>
      </c>
      <c r="C33" s="60" t="s">
        <v>8</v>
      </c>
      <c r="D33" s="61">
        <v>71</v>
      </c>
      <c r="E33" s="60"/>
      <c r="F33" s="62"/>
    </row>
    <row r="34" spans="1:6" s="79" customFormat="1" ht="14.25">
      <c r="A34" s="58">
        <v>26</v>
      </c>
      <c r="B34" s="64" t="s">
        <v>37</v>
      </c>
      <c r="C34" s="60" t="s">
        <v>8</v>
      </c>
      <c r="D34" s="60">
        <v>8</v>
      </c>
      <c r="E34" s="60"/>
      <c r="F34" s="62"/>
    </row>
    <row r="35" spans="1:7" s="79" customFormat="1" ht="14.25">
      <c r="A35" s="73">
        <v>27</v>
      </c>
      <c r="B35" s="74" t="s">
        <v>24</v>
      </c>
      <c r="C35" s="75" t="s">
        <v>8</v>
      </c>
      <c r="D35" s="76">
        <f>D33+D34</f>
        <v>79</v>
      </c>
      <c r="E35" s="75"/>
      <c r="F35" s="77"/>
      <c r="G35" s="78"/>
    </row>
    <row r="36" spans="1:7" s="79" customFormat="1" ht="28.5">
      <c r="A36" s="73">
        <v>28</v>
      </c>
      <c r="B36" s="74" t="s">
        <v>200</v>
      </c>
      <c r="C36" s="75" t="s">
        <v>6</v>
      </c>
      <c r="D36" s="76">
        <v>50</v>
      </c>
      <c r="E36" s="75"/>
      <c r="F36" s="77"/>
      <c r="G36" s="78"/>
    </row>
    <row r="37" spans="1:7" s="79" customFormat="1" ht="14.25">
      <c r="A37" s="73">
        <v>29</v>
      </c>
      <c r="B37" s="74" t="s">
        <v>26</v>
      </c>
      <c r="C37" s="75" t="s">
        <v>8</v>
      </c>
      <c r="D37" s="76">
        <v>14</v>
      </c>
      <c r="E37" s="75"/>
      <c r="F37" s="77"/>
      <c r="G37" s="78"/>
    </row>
    <row r="38" spans="1:7" s="79" customFormat="1" ht="28.5">
      <c r="A38" s="73">
        <v>30</v>
      </c>
      <c r="B38" s="74" t="s">
        <v>27</v>
      </c>
      <c r="C38" s="75" t="s">
        <v>8</v>
      </c>
      <c r="D38" s="76">
        <v>64</v>
      </c>
      <c r="E38" s="75"/>
      <c r="F38" s="77"/>
      <c r="G38" s="78"/>
    </row>
    <row r="39" spans="1:7" s="79" customFormat="1" ht="28.5">
      <c r="A39" s="73">
        <v>31</v>
      </c>
      <c r="B39" s="74" t="s">
        <v>201</v>
      </c>
      <c r="C39" s="75" t="s">
        <v>8</v>
      </c>
      <c r="D39" s="76">
        <v>15</v>
      </c>
      <c r="E39" s="75"/>
      <c r="F39" s="77"/>
      <c r="G39" s="78"/>
    </row>
    <row r="40" spans="1:8" s="83" customFormat="1" ht="14.25">
      <c r="A40" s="190">
        <v>32</v>
      </c>
      <c r="B40" s="64" t="s">
        <v>202</v>
      </c>
      <c r="C40" s="58" t="s">
        <v>11</v>
      </c>
      <c r="D40" s="71">
        <v>1</v>
      </c>
      <c r="E40" s="81"/>
      <c r="F40" s="82"/>
      <c r="G40" s="109"/>
      <c r="H40" s="191"/>
    </row>
    <row r="41" spans="1:7" s="79" customFormat="1" ht="14.25">
      <c r="A41" s="73">
        <v>33</v>
      </c>
      <c r="B41" s="74" t="s">
        <v>203</v>
      </c>
      <c r="C41" s="75" t="s">
        <v>10</v>
      </c>
      <c r="D41" s="76">
        <v>30</v>
      </c>
      <c r="E41" s="75"/>
      <c r="F41" s="77"/>
      <c r="G41" s="78"/>
    </row>
    <row r="42" spans="1:30" s="206" customFormat="1" ht="14.25">
      <c r="A42" s="199">
        <v>34</v>
      </c>
      <c r="B42" s="200" t="s">
        <v>204</v>
      </c>
      <c r="C42" s="201" t="s">
        <v>10</v>
      </c>
      <c r="D42" s="202">
        <v>30</v>
      </c>
      <c r="E42" s="203"/>
      <c r="F42" s="204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</row>
    <row r="43" spans="1:6" s="118" customFormat="1" ht="28.5">
      <c r="A43" s="68">
        <v>35</v>
      </c>
      <c r="B43" s="92" t="s">
        <v>205</v>
      </c>
      <c r="C43" s="58" t="s">
        <v>10</v>
      </c>
      <c r="D43" s="84">
        <v>10</v>
      </c>
      <c r="E43" s="58"/>
      <c r="F43" s="61"/>
    </row>
    <row r="44" spans="1:6" s="91" customFormat="1" ht="14.25">
      <c r="A44" s="68">
        <v>36</v>
      </c>
      <c r="B44" s="64" t="s">
        <v>206</v>
      </c>
      <c r="C44" s="58" t="s">
        <v>5</v>
      </c>
      <c r="D44" s="90">
        <f>D46+D47</f>
        <v>0.042910000000000004</v>
      </c>
      <c r="E44" s="58"/>
      <c r="F44" s="61"/>
    </row>
    <row r="45" spans="1:5" s="57" customFormat="1" ht="13.5">
      <c r="A45" s="49"/>
      <c r="B45" s="4" t="s">
        <v>9</v>
      </c>
      <c r="C45" s="54"/>
      <c r="D45" s="4"/>
      <c r="E45" s="4"/>
    </row>
    <row r="46" spans="1:12" s="57" customFormat="1" ht="13.5">
      <c r="A46" s="49"/>
      <c r="B46" s="6" t="s">
        <v>122</v>
      </c>
      <c r="C46" s="4" t="s">
        <v>5</v>
      </c>
      <c r="D46" s="67">
        <f>8*2.42/1000</f>
        <v>0.01936</v>
      </c>
      <c r="E46" s="67"/>
      <c r="F46" s="55"/>
      <c r="G46" s="56"/>
      <c r="H46" s="197"/>
      <c r="I46" s="198"/>
      <c r="J46" s="55"/>
      <c r="K46" s="55"/>
      <c r="L46" s="51"/>
    </row>
    <row r="47" spans="1:12" s="57" customFormat="1" ht="13.5">
      <c r="A47" s="49"/>
      <c r="B47" s="6" t="s">
        <v>207</v>
      </c>
      <c r="C47" s="4" t="s">
        <v>5</v>
      </c>
      <c r="D47" s="67">
        <f>23.55/1000</f>
        <v>0.02355</v>
      </c>
      <c r="E47" s="67"/>
      <c r="F47" s="55"/>
      <c r="G47" s="56"/>
      <c r="H47" s="197"/>
      <c r="I47" s="198"/>
      <c r="J47" s="55"/>
      <c r="K47" s="55"/>
      <c r="L47" s="51"/>
    </row>
    <row r="48" spans="1:6" s="79" customFormat="1" ht="14.25">
      <c r="A48" s="68"/>
      <c r="B48" s="59" t="s">
        <v>4</v>
      </c>
      <c r="C48" s="58"/>
      <c r="D48" s="70"/>
      <c r="E48" s="58"/>
      <c r="F48" s="71"/>
    </row>
    <row r="49" spans="1:6" s="47" customFormat="1" ht="13.5">
      <c r="A49" s="48"/>
      <c r="B49" s="6" t="s">
        <v>78</v>
      </c>
      <c r="C49" s="4" t="s">
        <v>165</v>
      </c>
      <c r="D49" s="4"/>
      <c r="E49" s="4"/>
      <c r="F49" s="4"/>
    </row>
    <row r="50" spans="1:6" s="79" customFormat="1" ht="14.25">
      <c r="A50" s="68"/>
      <c r="B50" s="59" t="s">
        <v>4</v>
      </c>
      <c r="C50" s="58"/>
      <c r="D50" s="70"/>
      <c r="E50" s="58"/>
      <c r="F50" s="71"/>
    </row>
    <row r="51" spans="1:6" s="47" customFormat="1" ht="13.5">
      <c r="A51" s="48"/>
      <c r="B51" s="6" t="s">
        <v>7</v>
      </c>
      <c r="C51" s="4" t="s">
        <v>165</v>
      </c>
      <c r="D51" s="52"/>
      <c r="E51" s="4"/>
      <c r="F51" s="53"/>
    </row>
    <row r="52" spans="1:6" s="79" customFormat="1" ht="14.25">
      <c r="A52" s="68"/>
      <c r="B52" s="59" t="s">
        <v>22</v>
      </c>
      <c r="C52" s="58"/>
      <c r="D52" s="70"/>
      <c r="E52" s="58"/>
      <c r="F52" s="61"/>
    </row>
    <row r="53" spans="1:6" s="57" customFormat="1" ht="13.5">
      <c r="A53" s="196"/>
      <c r="B53" s="196"/>
      <c r="C53" s="196"/>
      <c r="D53" s="196"/>
      <c r="E53" s="196"/>
      <c r="F53" s="196"/>
    </row>
    <row r="54" spans="1:6" s="57" customFormat="1" ht="13.5">
      <c r="A54" s="196"/>
      <c r="B54" s="196"/>
      <c r="C54" s="196"/>
      <c r="D54" s="196"/>
      <c r="E54" s="196"/>
      <c r="F54" s="196"/>
    </row>
    <row r="55" spans="1:6" s="57" customFormat="1" ht="13.5">
      <c r="A55" s="196"/>
      <c r="B55" s="196"/>
      <c r="C55" s="196"/>
      <c r="D55" s="196"/>
      <c r="E55" s="196"/>
      <c r="F55" s="196"/>
    </row>
    <row r="56" spans="1:6" s="57" customFormat="1" ht="13.5">
      <c r="A56" s="196"/>
      <c r="B56" s="207"/>
      <c r="C56" s="196"/>
      <c r="D56" s="196"/>
      <c r="E56" s="196"/>
      <c r="F56" s="196"/>
    </row>
    <row r="57" spans="1:6" s="57" customFormat="1" ht="13.5">
      <c r="A57" s="196"/>
      <c r="B57" s="196"/>
      <c r="C57" s="196"/>
      <c r="D57" s="196"/>
      <c r="E57" s="196"/>
      <c r="F57" s="196"/>
    </row>
    <row r="58" spans="1:6" s="57" customFormat="1" ht="13.5">
      <c r="A58" s="196"/>
      <c r="B58" s="196"/>
      <c r="C58" s="196"/>
      <c r="D58" s="196"/>
      <c r="E58" s="196"/>
      <c r="F58" s="196"/>
    </row>
  </sheetData>
  <sheetProtection/>
  <autoFilter ref="A1:A58"/>
  <mergeCells count="9">
    <mergeCell ref="B3:F3"/>
    <mergeCell ref="B4:F4"/>
    <mergeCell ref="B1:F1"/>
    <mergeCell ref="D2:F2"/>
    <mergeCell ref="A5:A6"/>
    <mergeCell ref="B5:B6"/>
    <mergeCell ref="C5:C6"/>
    <mergeCell ref="D5:D6"/>
    <mergeCell ref="E5:F5"/>
  </mergeCells>
  <printOptions/>
  <pageMargins left="0.6299212598425197" right="0.4330708661417323" top="0.2755905511811024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3"/>
  <sheetViews>
    <sheetView view="pageBreakPreview" zoomScale="115" zoomScaleSheetLayoutView="115" zoomScalePageLayoutView="0" workbookViewId="0" topLeftCell="A1">
      <selection activeCell="B19" sqref="B19"/>
    </sheetView>
  </sheetViews>
  <sheetFormatPr defaultColWidth="9.140625" defaultRowHeight="12.75"/>
  <cols>
    <col min="1" max="1" width="5.140625" style="46" bestFit="1" customWidth="1"/>
    <col min="2" max="2" width="36.421875" style="46" customWidth="1"/>
    <col min="3" max="3" width="9.28125" style="46" customWidth="1"/>
    <col min="4" max="4" width="11.421875" style="46" bestFit="1" customWidth="1"/>
    <col min="5" max="5" width="12.8515625" style="46" customWidth="1"/>
    <col min="6" max="6" width="13.421875" style="46" bestFit="1" customWidth="1"/>
    <col min="7" max="16384" width="9.140625" style="46" customWidth="1"/>
  </cols>
  <sheetData>
    <row r="1" spans="1:6" s="40" customFormat="1" ht="17.25">
      <c r="A1" s="43"/>
      <c r="B1" s="245"/>
      <c r="C1" s="245"/>
      <c r="D1" s="245"/>
      <c r="E1" s="245"/>
      <c r="F1" s="245"/>
    </row>
    <row r="2" spans="1:6" s="40" customFormat="1" ht="17.25">
      <c r="A2" s="246" t="s">
        <v>33</v>
      </c>
      <c r="B2" s="246"/>
      <c r="C2" s="246"/>
      <c r="D2" s="246"/>
      <c r="E2" s="246"/>
      <c r="F2" s="246"/>
    </row>
    <row r="3" spans="1:6" s="40" customFormat="1" ht="21.75" customHeight="1">
      <c r="A3" s="43"/>
      <c r="B3" s="247" t="s">
        <v>171</v>
      </c>
      <c r="C3" s="247"/>
      <c r="D3" s="247"/>
      <c r="E3" s="247"/>
      <c r="F3" s="247"/>
    </row>
    <row r="4" spans="1:6" s="40" customFormat="1" ht="21.75" customHeight="1">
      <c r="A4" s="247" t="s">
        <v>129</v>
      </c>
      <c r="B4" s="247"/>
      <c r="C4" s="247"/>
      <c r="D4" s="247"/>
      <c r="E4" s="247"/>
      <c r="F4" s="247"/>
    </row>
    <row r="5" spans="1:6" s="40" customFormat="1" ht="16.5" customHeight="1">
      <c r="A5" s="248" t="s">
        <v>0</v>
      </c>
      <c r="B5" s="248" t="s">
        <v>1</v>
      </c>
      <c r="C5" s="248" t="s">
        <v>2</v>
      </c>
      <c r="D5" s="248" t="s">
        <v>23</v>
      </c>
      <c r="E5" s="244" t="s">
        <v>164</v>
      </c>
      <c r="F5" s="244"/>
    </row>
    <row r="6" spans="1:6" s="40" customFormat="1" ht="16.5">
      <c r="A6" s="248"/>
      <c r="B6" s="248"/>
      <c r="C6" s="248"/>
      <c r="D6" s="248"/>
      <c r="E6" s="41" t="s">
        <v>3</v>
      </c>
      <c r="F6" s="42" t="s">
        <v>4</v>
      </c>
    </row>
    <row r="7" spans="1:6" s="40" customFormat="1" ht="16.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s="96" customFormat="1" ht="14.25">
      <c r="A8" s="93"/>
      <c r="B8" s="93" t="s">
        <v>129</v>
      </c>
      <c r="C8" s="94"/>
      <c r="D8" s="101"/>
      <c r="E8" s="94"/>
      <c r="F8" s="95"/>
    </row>
    <row r="9" spans="1:6" s="63" customFormat="1" ht="28.5">
      <c r="A9" s="58">
        <v>1</v>
      </c>
      <c r="B9" s="59" t="s">
        <v>124</v>
      </c>
      <c r="C9" s="60" t="s">
        <v>8</v>
      </c>
      <c r="D9" s="61">
        <v>120</v>
      </c>
      <c r="E9" s="60"/>
      <c r="F9" s="62"/>
    </row>
    <row r="10" spans="1:6" s="79" customFormat="1" ht="28.5">
      <c r="A10" s="58">
        <v>2</v>
      </c>
      <c r="B10" s="64" t="s">
        <v>37</v>
      </c>
      <c r="C10" s="60" t="s">
        <v>8</v>
      </c>
      <c r="D10" s="60">
        <f>D9*0.07</f>
        <v>8.4</v>
      </c>
      <c r="E10" s="60"/>
      <c r="F10" s="62"/>
    </row>
    <row r="11" spans="1:7" s="79" customFormat="1" ht="28.5">
      <c r="A11" s="58">
        <v>3</v>
      </c>
      <c r="B11" s="74" t="s">
        <v>125</v>
      </c>
      <c r="C11" s="75" t="s">
        <v>8</v>
      </c>
      <c r="D11" s="76">
        <v>80</v>
      </c>
      <c r="E11" s="75"/>
      <c r="F11" s="77"/>
      <c r="G11" s="78"/>
    </row>
    <row r="12" spans="1:7" s="79" customFormat="1" ht="28.5">
      <c r="A12" s="58">
        <v>4</v>
      </c>
      <c r="B12" s="74" t="s">
        <v>126</v>
      </c>
      <c r="C12" s="75" t="s">
        <v>8</v>
      </c>
      <c r="D12" s="76">
        <f>40+8.4</f>
        <v>48.4</v>
      </c>
      <c r="E12" s="75"/>
      <c r="F12" s="77"/>
      <c r="G12" s="78"/>
    </row>
    <row r="13" spans="1:8" s="78" customFormat="1" ht="14.25">
      <c r="A13" s="58">
        <v>5</v>
      </c>
      <c r="B13" s="64" t="s">
        <v>29</v>
      </c>
      <c r="C13" s="60" t="s">
        <v>8</v>
      </c>
      <c r="D13" s="84">
        <v>1.5</v>
      </c>
      <c r="E13" s="65"/>
      <c r="F13" s="62"/>
      <c r="G13" s="109"/>
      <c r="H13" s="109"/>
    </row>
    <row r="14" spans="1:6" s="66" customFormat="1" ht="28.5">
      <c r="A14" s="58">
        <v>6</v>
      </c>
      <c r="B14" s="59" t="s">
        <v>127</v>
      </c>
      <c r="C14" s="58" t="s">
        <v>8</v>
      </c>
      <c r="D14" s="84">
        <v>11</v>
      </c>
      <c r="E14" s="61"/>
      <c r="F14" s="61"/>
    </row>
    <row r="15" spans="1:6" s="47" customFormat="1" ht="13.5">
      <c r="A15" s="4"/>
      <c r="B15" s="4" t="s">
        <v>9</v>
      </c>
      <c r="C15" s="4"/>
      <c r="D15" s="51"/>
      <c r="E15" s="5"/>
      <c r="F15" s="80"/>
    </row>
    <row r="16" spans="1:7" s="47" customFormat="1" ht="13.5">
      <c r="A16" s="49"/>
      <c r="B16" s="6" t="s">
        <v>31</v>
      </c>
      <c r="C16" s="4" t="s">
        <v>5</v>
      </c>
      <c r="D16" s="67">
        <v>0.011</v>
      </c>
      <c r="E16" s="55"/>
      <c r="F16" s="56"/>
      <c r="G16" s="57"/>
    </row>
    <row r="17" spans="1:6" s="57" customFormat="1" ht="13.5">
      <c r="A17" s="48"/>
      <c r="B17" s="6" t="s">
        <v>30</v>
      </c>
      <c r="C17" s="5" t="s">
        <v>5</v>
      </c>
      <c r="D17" s="50">
        <f>0.0576+0.886</f>
        <v>0.9436</v>
      </c>
      <c r="E17" s="55"/>
      <c r="F17" s="56"/>
    </row>
    <row r="18" spans="1:30" s="117" customFormat="1" ht="28.5">
      <c r="A18" s="113">
        <v>7</v>
      </c>
      <c r="B18" s="114" t="s">
        <v>128</v>
      </c>
      <c r="C18" s="58" t="s">
        <v>10</v>
      </c>
      <c r="D18" s="84">
        <v>65</v>
      </c>
      <c r="E18" s="115"/>
      <c r="F18" s="11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6" s="79" customFormat="1" ht="14.25">
      <c r="A19" s="68"/>
      <c r="B19" s="59" t="s">
        <v>4</v>
      </c>
      <c r="C19" s="58"/>
      <c r="D19" s="70"/>
      <c r="E19" s="58"/>
      <c r="F19" s="61"/>
    </row>
    <row r="20" spans="1:6" s="47" customFormat="1" ht="13.5">
      <c r="A20" s="48"/>
      <c r="B20" s="6" t="s">
        <v>78</v>
      </c>
      <c r="C20" s="4" t="s">
        <v>165</v>
      </c>
      <c r="D20" s="4"/>
      <c r="E20" s="4"/>
      <c r="F20" s="4"/>
    </row>
    <row r="21" spans="1:6" s="79" customFormat="1" ht="14.25">
      <c r="A21" s="68"/>
      <c r="B21" s="59" t="s">
        <v>4</v>
      </c>
      <c r="C21" s="58"/>
      <c r="D21" s="70"/>
      <c r="E21" s="58"/>
      <c r="F21" s="71"/>
    </row>
    <row r="22" spans="1:6" s="47" customFormat="1" ht="13.5">
      <c r="A22" s="48"/>
      <c r="B22" s="6" t="s">
        <v>7</v>
      </c>
      <c r="C22" s="4" t="s">
        <v>165</v>
      </c>
      <c r="D22" s="52"/>
      <c r="E22" s="4"/>
      <c r="F22" s="53"/>
    </row>
    <row r="23" spans="1:6" s="79" customFormat="1" ht="14.25">
      <c r="A23" s="68"/>
      <c r="B23" s="59" t="s">
        <v>22</v>
      </c>
      <c r="C23" s="58"/>
      <c r="D23" s="70"/>
      <c r="E23" s="58"/>
      <c r="F23" s="61"/>
    </row>
  </sheetData>
  <sheetProtection/>
  <autoFilter ref="B1:B23"/>
  <mergeCells count="9">
    <mergeCell ref="D5:D6"/>
    <mergeCell ref="E5:F5"/>
    <mergeCell ref="A4:F4"/>
    <mergeCell ref="B1:F1"/>
    <mergeCell ref="A2:F2"/>
    <mergeCell ref="B3:F3"/>
    <mergeCell ref="A5:A6"/>
    <mergeCell ref="B5:B6"/>
    <mergeCell ref="C5:C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4"/>
  <sheetViews>
    <sheetView view="pageBreakPreview" zoomScale="115" zoomScaleNormal="85" zoomScaleSheetLayoutView="115" workbookViewId="0" topLeftCell="A1">
      <pane xSplit="1" ySplit="7" topLeftCell="B8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2.75"/>
  <cols>
    <col min="1" max="1" width="3.57421875" style="208" customWidth="1"/>
    <col min="2" max="2" width="49.421875" style="208" customWidth="1"/>
    <col min="3" max="3" width="8.28125" style="208" customWidth="1"/>
    <col min="4" max="4" width="9.7109375" style="208" customWidth="1"/>
    <col min="5" max="5" width="8.7109375" style="208" customWidth="1"/>
    <col min="6" max="6" width="10.28125" style="208" customWidth="1"/>
    <col min="7" max="16384" width="9.140625" style="160" customWidth="1"/>
  </cols>
  <sheetData>
    <row r="1" spans="1:6" s="185" customFormat="1" ht="17.25">
      <c r="A1" s="184"/>
      <c r="B1" s="246" t="str">
        <f>'B-9-1'!B1:F1</f>
        <v>manglisis wyalmomaragebis gaumjobeseba</v>
      </c>
      <c r="C1" s="245"/>
      <c r="D1" s="245"/>
      <c r="E1" s="245"/>
      <c r="F1" s="245"/>
    </row>
    <row r="2" spans="1:6" s="185" customFormat="1" ht="16.5">
      <c r="A2" s="184"/>
      <c r="B2" s="186"/>
      <c r="C2" s="184"/>
      <c r="D2" s="252"/>
      <c r="E2" s="252"/>
      <c r="F2" s="252"/>
    </row>
    <row r="3" spans="1:6" s="40" customFormat="1" ht="21.75" customHeight="1">
      <c r="A3" s="43"/>
      <c r="B3" s="247" t="s">
        <v>243</v>
      </c>
      <c r="C3" s="247"/>
      <c r="D3" s="247"/>
      <c r="E3" s="247"/>
      <c r="F3" s="247"/>
    </row>
    <row r="4" spans="1:6" s="185" customFormat="1" ht="17.25">
      <c r="A4" s="184"/>
      <c r="B4" s="247" t="s">
        <v>208</v>
      </c>
      <c r="C4" s="247"/>
      <c r="D4" s="247"/>
      <c r="E4" s="247"/>
      <c r="F4" s="247"/>
    </row>
    <row r="5" spans="1:6" s="185" customFormat="1" ht="11.25">
      <c r="A5" s="253" t="s">
        <v>0</v>
      </c>
      <c r="B5" s="253" t="s">
        <v>1</v>
      </c>
      <c r="C5" s="253" t="s">
        <v>2</v>
      </c>
      <c r="D5" s="253" t="s">
        <v>173</v>
      </c>
      <c r="E5" s="254" t="s">
        <v>164</v>
      </c>
      <c r="F5" s="254"/>
    </row>
    <row r="6" spans="1:6" s="185" customFormat="1" ht="11.25">
      <c r="A6" s="253"/>
      <c r="B6" s="253"/>
      <c r="C6" s="253"/>
      <c r="D6" s="253"/>
      <c r="E6" s="188" t="s">
        <v>3</v>
      </c>
      <c r="F6" s="189" t="s">
        <v>4</v>
      </c>
    </row>
    <row r="7" spans="1:6" s="185" customFormat="1" ht="11.25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</row>
    <row r="8" spans="1:7" s="79" customFormat="1" ht="28.5">
      <c r="A8" s="73">
        <v>1</v>
      </c>
      <c r="B8" s="74" t="s">
        <v>209</v>
      </c>
      <c r="C8" s="75" t="s">
        <v>8</v>
      </c>
      <c r="D8" s="87">
        <v>1.3</v>
      </c>
      <c r="E8" s="75"/>
      <c r="F8" s="77"/>
      <c r="G8" s="78"/>
    </row>
    <row r="9" spans="1:6" s="57" customFormat="1" ht="13.5">
      <c r="A9" s="209"/>
      <c r="B9" s="4" t="s">
        <v>9</v>
      </c>
      <c r="C9" s="4"/>
      <c r="D9" s="54"/>
      <c r="E9" s="4"/>
      <c r="F9" s="4"/>
    </row>
    <row r="10" spans="1:30" s="196" customFormat="1" ht="13.5">
      <c r="A10" s="49"/>
      <c r="B10" s="6" t="s">
        <v>210</v>
      </c>
      <c r="C10" s="4" t="s">
        <v>5</v>
      </c>
      <c r="D10" s="67">
        <v>0.084</v>
      </c>
      <c r="E10" s="55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6" s="66" customFormat="1" ht="14.25">
      <c r="A11" s="210" t="s">
        <v>211</v>
      </c>
      <c r="B11" s="59" t="s">
        <v>212</v>
      </c>
      <c r="C11" s="58" t="s">
        <v>8</v>
      </c>
      <c r="D11" s="70">
        <v>5.44</v>
      </c>
      <c r="E11" s="58"/>
      <c r="F11" s="61"/>
    </row>
    <row r="12" spans="1:6" s="118" customFormat="1" ht="28.5">
      <c r="A12" s="68">
        <v>3</v>
      </c>
      <c r="B12" s="92" t="s">
        <v>205</v>
      </c>
      <c r="C12" s="58" t="s">
        <v>10</v>
      </c>
      <c r="D12" s="90">
        <v>27</v>
      </c>
      <c r="E12" s="58"/>
      <c r="F12" s="61"/>
    </row>
    <row r="13" spans="1:6" s="118" customFormat="1" ht="16.5">
      <c r="A13" s="68">
        <v>4</v>
      </c>
      <c r="B13" s="92" t="s">
        <v>213</v>
      </c>
      <c r="C13" s="58" t="s">
        <v>10</v>
      </c>
      <c r="D13" s="61">
        <v>23.5</v>
      </c>
      <c r="E13" s="58"/>
      <c r="F13" s="61"/>
    </row>
    <row r="14" spans="1:6" s="118" customFormat="1" ht="16.5">
      <c r="A14" s="68">
        <v>5</v>
      </c>
      <c r="B14" s="92" t="s">
        <v>214</v>
      </c>
      <c r="C14" s="58" t="s">
        <v>10</v>
      </c>
      <c r="D14" s="61">
        <f>D12</f>
        <v>27</v>
      </c>
      <c r="E14" s="58"/>
      <c r="F14" s="61"/>
    </row>
    <row r="15" spans="1:30" s="117" customFormat="1" ht="14.25">
      <c r="A15" s="58">
        <v>6</v>
      </c>
      <c r="B15" s="59" t="s">
        <v>215</v>
      </c>
      <c r="C15" s="58" t="s">
        <v>10</v>
      </c>
      <c r="D15" s="84">
        <v>10.5</v>
      </c>
      <c r="E15" s="115"/>
      <c r="F15" s="11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6" s="91" customFormat="1" ht="14.25">
      <c r="A16" s="68">
        <v>7</v>
      </c>
      <c r="B16" s="64" t="s">
        <v>216</v>
      </c>
      <c r="C16" s="58" t="s">
        <v>10</v>
      </c>
      <c r="D16" s="61">
        <f>0.6*0.8</f>
        <v>0.48</v>
      </c>
      <c r="E16" s="58"/>
      <c r="F16" s="61"/>
    </row>
    <row r="17" spans="1:6" s="91" customFormat="1" ht="14.25">
      <c r="A17" s="68">
        <v>8</v>
      </c>
      <c r="B17" s="64" t="s">
        <v>217</v>
      </c>
      <c r="C17" s="58" t="s">
        <v>10</v>
      </c>
      <c r="D17" s="61">
        <v>1.98</v>
      </c>
      <c r="E17" s="58"/>
      <c r="F17" s="61"/>
    </row>
    <row r="18" spans="1:6" s="79" customFormat="1" ht="14.25">
      <c r="A18" s="68"/>
      <c r="B18" s="59" t="s">
        <v>4</v>
      </c>
      <c r="C18" s="58"/>
      <c r="D18" s="70"/>
      <c r="E18" s="58"/>
      <c r="F18" s="71"/>
    </row>
    <row r="19" spans="1:6" s="47" customFormat="1" ht="13.5">
      <c r="A19" s="48"/>
      <c r="B19" s="6" t="s">
        <v>78</v>
      </c>
      <c r="C19" s="4" t="s">
        <v>165</v>
      </c>
      <c r="D19" s="4"/>
      <c r="E19" s="4"/>
      <c r="F19" s="4"/>
    </row>
    <row r="20" spans="1:6" s="79" customFormat="1" ht="14.25">
      <c r="A20" s="68"/>
      <c r="B20" s="59" t="s">
        <v>4</v>
      </c>
      <c r="C20" s="58"/>
      <c r="D20" s="70"/>
      <c r="E20" s="58"/>
      <c r="F20" s="71"/>
    </row>
    <row r="21" spans="1:6" s="47" customFormat="1" ht="13.5">
      <c r="A21" s="48"/>
      <c r="B21" s="6" t="s">
        <v>7</v>
      </c>
      <c r="C21" s="4" t="s">
        <v>165</v>
      </c>
      <c r="D21" s="52"/>
      <c r="E21" s="4"/>
      <c r="F21" s="53"/>
    </row>
    <row r="22" spans="1:6" s="79" customFormat="1" ht="14.25">
      <c r="A22" s="68"/>
      <c r="B22" s="59" t="s">
        <v>22</v>
      </c>
      <c r="C22" s="58"/>
      <c r="D22" s="70"/>
      <c r="E22" s="58"/>
      <c r="F22" s="61"/>
    </row>
    <row r="23" spans="1:6" s="57" customFormat="1" ht="13.5">
      <c r="A23" s="196"/>
      <c r="B23" s="196"/>
      <c r="C23" s="196"/>
      <c r="D23" s="196"/>
      <c r="E23" s="196"/>
      <c r="F23" s="196"/>
    </row>
    <row r="24" spans="1:6" s="57" customFormat="1" ht="13.5">
      <c r="A24" s="196"/>
      <c r="B24" s="196"/>
      <c r="C24" s="196"/>
      <c r="D24" s="196"/>
      <c r="E24" s="196"/>
      <c r="F24" s="196"/>
    </row>
  </sheetData>
  <sheetProtection/>
  <autoFilter ref="A1:A24"/>
  <mergeCells count="9">
    <mergeCell ref="B4:F4"/>
    <mergeCell ref="B3:F3"/>
    <mergeCell ref="B1:F1"/>
    <mergeCell ref="D2:F2"/>
    <mergeCell ref="A5:A6"/>
    <mergeCell ref="B5:B6"/>
    <mergeCell ref="C5:C6"/>
    <mergeCell ref="D5:D6"/>
    <mergeCell ref="E5:F5"/>
  </mergeCells>
  <printOptions/>
  <pageMargins left="0.6299212598425197" right="0.4330708661417323" top="0.2755905511811024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5" zoomScaleSheetLayoutView="115" zoomScalePageLayoutView="0" workbookViewId="0" topLeftCell="A16">
      <selection activeCell="B19" sqref="B19"/>
    </sheetView>
  </sheetViews>
  <sheetFormatPr defaultColWidth="9.140625" defaultRowHeight="12.75"/>
  <cols>
    <col min="1" max="1" width="3.57421875" style="227" customWidth="1"/>
    <col min="2" max="2" width="48.57421875" style="227" customWidth="1"/>
    <col min="3" max="3" width="9.28125" style="227" customWidth="1"/>
    <col min="4" max="4" width="9.7109375" style="227" customWidth="1"/>
    <col min="5" max="5" width="8.7109375" style="227" customWidth="1"/>
    <col min="6" max="6" width="12.00390625" style="227" bestFit="1" customWidth="1"/>
    <col min="7" max="7" width="61.421875" style="227" customWidth="1"/>
    <col min="8" max="16384" width="9.140625" style="227" customWidth="1"/>
  </cols>
  <sheetData>
    <row r="1" spans="1:6" s="211" customFormat="1" ht="17.25">
      <c r="A1" s="184"/>
      <c r="B1" s="245"/>
      <c r="C1" s="245"/>
      <c r="D1" s="245"/>
      <c r="E1" s="245"/>
      <c r="F1" s="245"/>
    </row>
    <row r="2" spans="1:6" s="211" customFormat="1" ht="17.25">
      <c r="A2" s="168"/>
      <c r="B2" s="246" t="str">
        <f>'[1]B-8'!A2</f>
        <v>manglisis wyalmomaragebis gaumjobeseba</v>
      </c>
      <c r="C2" s="246"/>
      <c r="D2" s="246"/>
      <c r="E2" s="246"/>
      <c r="F2" s="246"/>
    </row>
    <row r="3" spans="1:6" s="211" customFormat="1" ht="16.5">
      <c r="A3" s="184"/>
      <c r="B3" s="256" t="s">
        <v>218</v>
      </c>
      <c r="C3" s="256"/>
      <c r="D3" s="256"/>
      <c r="E3" s="256"/>
      <c r="F3" s="256"/>
    </row>
    <row r="4" spans="1:6" s="211" customFormat="1" ht="16.5">
      <c r="A4" s="184"/>
      <c r="B4" s="212"/>
      <c r="C4" s="257"/>
      <c r="D4" s="257"/>
      <c r="E4" s="257"/>
      <c r="F4" s="257"/>
    </row>
    <row r="5" spans="1:6" s="211" customFormat="1" ht="11.25">
      <c r="A5" s="258" t="s">
        <v>0</v>
      </c>
      <c r="B5" s="258" t="s">
        <v>1</v>
      </c>
      <c r="C5" s="258" t="s">
        <v>2</v>
      </c>
      <c r="D5" s="258" t="s">
        <v>173</v>
      </c>
      <c r="E5" s="255" t="s">
        <v>164</v>
      </c>
      <c r="F5" s="255"/>
    </row>
    <row r="6" spans="1:6" s="211" customFormat="1" ht="11.25">
      <c r="A6" s="258"/>
      <c r="B6" s="258"/>
      <c r="C6" s="258"/>
      <c r="D6" s="258"/>
      <c r="E6" s="213" t="s">
        <v>3</v>
      </c>
      <c r="F6" s="214" t="s">
        <v>4</v>
      </c>
    </row>
    <row r="7" spans="1:6" s="211" customFormat="1" ht="11.25">
      <c r="A7" s="215">
        <v>1</v>
      </c>
      <c r="B7" s="215">
        <v>2</v>
      </c>
      <c r="C7" s="215">
        <v>3</v>
      </c>
      <c r="D7" s="215">
        <v>4</v>
      </c>
      <c r="E7" s="215">
        <v>5</v>
      </c>
      <c r="F7" s="215">
        <v>6</v>
      </c>
    </row>
    <row r="8" s="216" customFormat="1" ht="16.5">
      <c r="B8" s="217" t="s">
        <v>245</v>
      </c>
    </row>
    <row r="9" spans="1:6" s="66" customFormat="1" ht="28.5">
      <c r="A9" s="60">
        <v>1</v>
      </c>
      <c r="B9" s="59" t="s">
        <v>219</v>
      </c>
      <c r="C9" s="58" t="s">
        <v>11</v>
      </c>
      <c r="D9" s="58">
        <v>1</v>
      </c>
      <c r="E9" s="60"/>
      <c r="F9" s="147"/>
    </row>
    <row r="10" spans="1:6" s="222" customFormat="1" ht="14.25">
      <c r="A10" s="218">
        <v>2</v>
      </c>
      <c r="B10" s="219" t="s">
        <v>220</v>
      </c>
      <c r="C10" s="220" t="s">
        <v>11</v>
      </c>
      <c r="D10" s="220">
        <v>2</v>
      </c>
      <c r="E10" s="218"/>
      <c r="F10" s="221"/>
    </row>
    <row r="11" spans="1:6" s="222" customFormat="1" ht="14.25">
      <c r="A11" s="218">
        <v>3</v>
      </c>
      <c r="B11" s="219" t="s">
        <v>221</v>
      </c>
      <c r="C11" s="220" t="s">
        <v>11</v>
      </c>
      <c r="D11" s="220">
        <v>1</v>
      </c>
      <c r="E11" s="218"/>
      <c r="F11" s="221"/>
    </row>
    <row r="12" spans="1:6" s="222" customFormat="1" ht="14.25">
      <c r="A12" s="218">
        <v>4</v>
      </c>
      <c r="B12" s="219" t="s">
        <v>222</v>
      </c>
      <c r="C12" s="220" t="s">
        <v>11</v>
      </c>
      <c r="D12" s="220">
        <v>2</v>
      </c>
      <c r="E12" s="218"/>
      <c r="F12" s="221"/>
    </row>
    <row r="13" spans="1:6" s="222" customFormat="1" ht="14.25">
      <c r="A13" s="218">
        <v>5</v>
      </c>
      <c r="B13" s="219" t="s">
        <v>223</v>
      </c>
      <c r="C13" s="220" t="s">
        <v>6</v>
      </c>
      <c r="D13" s="220">
        <v>110</v>
      </c>
      <c r="E13" s="218"/>
      <c r="F13" s="221"/>
    </row>
    <row r="14" spans="1:6" s="222" customFormat="1" ht="28.5">
      <c r="A14" s="218">
        <v>6</v>
      </c>
      <c r="B14" s="219" t="s">
        <v>224</v>
      </c>
      <c r="C14" s="220" t="s">
        <v>6</v>
      </c>
      <c r="D14" s="220">
        <v>15</v>
      </c>
      <c r="E14" s="218"/>
      <c r="F14" s="221"/>
    </row>
    <row r="15" spans="1:6" s="222" customFormat="1" ht="28.5">
      <c r="A15" s="218">
        <v>7</v>
      </c>
      <c r="B15" s="219" t="s">
        <v>225</v>
      </c>
      <c r="C15" s="220" t="s">
        <v>6</v>
      </c>
      <c r="D15" s="220">
        <v>30</v>
      </c>
      <c r="E15" s="218"/>
      <c r="F15" s="221"/>
    </row>
    <row r="16" spans="1:6" s="66" customFormat="1" ht="28.5">
      <c r="A16" s="60">
        <v>8</v>
      </c>
      <c r="B16" s="59" t="s">
        <v>226</v>
      </c>
      <c r="C16" s="58" t="s">
        <v>11</v>
      </c>
      <c r="D16" s="58">
        <v>2</v>
      </c>
      <c r="E16" s="60"/>
      <c r="F16" s="147"/>
    </row>
    <row r="17" spans="1:6" s="66" customFormat="1" ht="28.5">
      <c r="A17" s="60">
        <v>9</v>
      </c>
      <c r="B17" s="59" t="s">
        <v>227</v>
      </c>
      <c r="C17" s="58" t="s">
        <v>11</v>
      </c>
      <c r="D17" s="58">
        <v>5</v>
      </c>
      <c r="E17" s="60"/>
      <c r="F17" s="147"/>
    </row>
    <row r="18" spans="1:6" s="223" customFormat="1" ht="28.5">
      <c r="A18" s="68">
        <v>10</v>
      </c>
      <c r="B18" s="219" t="s">
        <v>228</v>
      </c>
      <c r="C18" s="220" t="s">
        <v>11</v>
      </c>
      <c r="D18" s="220">
        <v>2</v>
      </c>
      <c r="E18" s="218"/>
      <c r="F18" s="221"/>
    </row>
    <row r="19" spans="1:6" s="223" customFormat="1" ht="42.75">
      <c r="A19" s="68">
        <v>11</v>
      </c>
      <c r="B19" s="219" t="s">
        <v>229</v>
      </c>
      <c r="C19" s="220" t="s">
        <v>11</v>
      </c>
      <c r="D19" s="220">
        <v>2</v>
      </c>
      <c r="E19" s="218"/>
      <c r="F19" s="221"/>
    </row>
    <row r="20" spans="1:6" s="222" customFormat="1" ht="14.25">
      <c r="A20" s="218">
        <v>12</v>
      </c>
      <c r="B20" s="219" t="s">
        <v>230</v>
      </c>
      <c r="C20" s="220" t="s">
        <v>11</v>
      </c>
      <c r="D20" s="220">
        <v>2</v>
      </c>
      <c r="E20" s="218"/>
      <c r="F20" s="221"/>
    </row>
    <row r="21" spans="1:6" s="222" customFormat="1" ht="28.5">
      <c r="A21" s="218">
        <v>13</v>
      </c>
      <c r="B21" s="219" t="s">
        <v>231</v>
      </c>
      <c r="C21" s="220" t="s">
        <v>6</v>
      </c>
      <c r="D21" s="220">
        <v>20</v>
      </c>
      <c r="E21" s="218"/>
      <c r="F21" s="221"/>
    </row>
    <row r="22" spans="1:6" s="222" customFormat="1" ht="28.5">
      <c r="A22" s="218">
        <v>14</v>
      </c>
      <c r="B22" s="219" t="s">
        <v>232</v>
      </c>
      <c r="C22" s="220" t="s">
        <v>6</v>
      </c>
      <c r="D22" s="220">
        <v>15</v>
      </c>
      <c r="E22" s="218"/>
      <c r="F22" s="221"/>
    </row>
    <row r="23" spans="1:6" s="222" customFormat="1" ht="14.25">
      <c r="A23" s="218">
        <v>15</v>
      </c>
      <c r="B23" s="219" t="s">
        <v>233</v>
      </c>
      <c r="C23" s="220" t="s">
        <v>11</v>
      </c>
      <c r="D23" s="225">
        <v>3</v>
      </c>
      <c r="E23" s="218"/>
      <c r="F23" s="221"/>
    </row>
    <row r="24" spans="1:6" s="222" customFormat="1" ht="14.25">
      <c r="A24" s="218">
        <v>16</v>
      </c>
      <c r="B24" s="219" t="s">
        <v>170</v>
      </c>
      <c r="C24" s="220" t="s">
        <v>6</v>
      </c>
      <c r="D24" s="220">
        <v>110</v>
      </c>
      <c r="E24" s="218"/>
      <c r="F24" s="221"/>
    </row>
    <row r="25" spans="1:7" s="79" customFormat="1" ht="28.5">
      <c r="A25" s="73">
        <v>17</v>
      </c>
      <c r="B25" s="74" t="s">
        <v>234</v>
      </c>
      <c r="C25" s="75" t="s">
        <v>8</v>
      </c>
      <c r="D25" s="76">
        <v>38.5</v>
      </c>
      <c r="E25" s="75"/>
      <c r="F25" s="77"/>
      <c r="G25" s="78"/>
    </row>
    <row r="26" spans="1:7" s="66" customFormat="1" ht="14.25">
      <c r="A26" s="60">
        <v>18</v>
      </c>
      <c r="B26" s="59" t="s">
        <v>235</v>
      </c>
      <c r="C26" s="58" t="s">
        <v>8</v>
      </c>
      <c r="D26" s="58">
        <v>11</v>
      </c>
      <c r="E26" s="60"/>
      <c r="F26" s="147"/>
      <c r="G26" s="91"/>
    </row>
    <row r="27" spans="1:7" s="79" customFormat="1" ht="14.25">
      <c r="A27" s="73">
        <v>19</v>
      </c>
      <c r="B27" s="74" t="s">
        <v>236</v>
      </c>
      <c r="C27" s="75" t="s">
        <v>6</v>
      </c>
      <c r="D27" s="76">
        <v>10</v>
      </c>
      <c r="E27" s="75"/>
      <c r="F27" s="77"/>
      <c r="G27" s="78"/>
    </row>
    <row r="28" spans="1:7" s="79" customFormat="1" ht="14.25">
      <c r="A28" s="73">
        <v>20</v>
      </c>
      <c r="B28" s="74" t="s">
        <v>237</v>
      </c>
      <c r="C28" s="75" t="s">
        <v>8</v>
      </c>
      <c r="D28" s="76">
        <v>7</v>
      </c>
      <c r="E28" s="75"/>
      <c r="F28" s="77"/>
      <c r="G28" s="78"/>
    </row>
    <row r="29" spans="1:7" s="79" customFormat="1" ht="14.25">
      <c r="A29" s="73">
        <v>21</v>
      </c>
      <c r="B29" s="74" t="s">
        <v>237</v>
      </c>
      <c r="C29" s="75" t="s">
        <v>8</v>
      </c>
      <c r="D29" s="76">
        <v>27.5</v>
      </c>
      <c r="E29" s="75"/>
      <c r="F29" s="77"/>
      <c r="G29" s="78"/>
    </row>
    <row r="30" spans="1:7" s="79" customFormat="1" ht="14.25">
      <c r="A30" s="73">
        <v>22</v>
      </c>
      <c r="B30" s="74" t="s">
        <v>238</v>
      </c>
      <c r="C30" s="75" t="s">
        <v>8</v>
      </c>
      <c r="D30" s="76">
        <v>11</v>
      </c>
      <c r="E30" s="75"/>
      <c r="F30" s="77"/>
      <c r="G30" s="78"/>
    </row>
    <row r="31" spans="1:6" s="79" customFormat="1" ht="14.25">
      <c r="A31" s="68"/>
      <c r="B31" s="59" t="s">
        <v>4</v>
      </c>
      <c r="C31" s="58"/>
      <c r="D31" s="70"/>
      <c r="E31" s="58"/>
      <c r="F31" s="71"/>
    </row>
    <row r="32" spans="1:6" s="47" customFormat="1" ht="13.5">
      <c r="A32" s="48"/>
      <c r="B32" s="6" t="s">
        <v>78</v>
      </c>
      <c r="C32" s="4" t="s">
        <v>165</v>
      </c>
      <c r="D32" s="4"/>
      <c r="E32" s="4"/>
      <c r="F32" s="4"/>
    </row>
    <row r="33" spans="1:6" s="79" customFormat="1" ht="14.25">
      <c r="A33" s="68"/>
      <c r="B33" s="59" t="s">
        <v>4</v>
      </c>
      <c r="C33" s="58"/>
      <c r="D33" s="70"/>
      <c r="E33" s="58"/>
      <c r="F33" s="71"/>
    </row>
    <row r="34" spans="1:6" s="47" customFormat="1" ht="13.5">
      <c r="A34" s="48"/>
      <c r="B34" s="6" t="s">
        <v>7</v>
      </c>
      <c r="C34" s="4" t="s">
        <v>165</v>
      </c>
      <c r="D34" s="52"/>
      <c r="E34" s="4"/>
      <c r="F34" s="53"/>
    </row>
    <row r="35" spans="1:6" s="79" customFormat="1" ht="14.25">
      <c r="A35" s="68"/>
      <c r="B35" s="59" t="s">
        <v>22</v>
      </c>
      <c r="C35" s="58"/>
      <c r="D35" s="70"/>
      <c r="E35" s="58"/>
      <c r="F35" s="61"/>
    </row>
    <row r="36" s="224" customFormat="1" ht="13.5"/>
    <row r="37" s="226" customFormat="1" ht="13.5"/>
    <row r="38" s="226" customFormat="1" ht="13.5"/>
    <row r="39" s="226" customFormat="1" ht="13.5"/>
    <row r="40" s="226" customFormat="1" ht="13.5"/>
    <row r="41" s="226" customFormat="1" ht="13.5"/>
    <row r="42" s="226" customFormat="1" ht="13.5"/>
    <row r="43" s="226" customFormat="1" ht="13.5"/>
    <row r="44" s="226" customFormat="1" ht="13.5"/>
    <row r="45" s="226" customFormat="1" ht="13.5"/>
    <row r="46" s="226" customFormat="1" ht="13.5"/>
    <row r="47" s="226" customFormat="1" ht="13.5"/>
    <row r="48" s="226" customFormat="1" ht="13.5"/>
    <row r="49" s="226" customFormat="1" ht="13.5"/>
    <row r="50" s="226" customFormat="1" ht="13.5"/>
    <row r="51" s="226" customFormat="1" ht="13.5"/>
    <row r="52" s="226" customFormat="1" ht="13.5"/>
    <row r="53" s="226" customFormat="1" ht="13.5"/>
    <row r="54" s="226" customFormat="1" ht="13.5"/>
    <row r="55" s="226" customFormat="1" ht="13.5"/>
    <row r="56" s="226" customFormat="1" ht="13.5"/>
    <row r="57" s="226" customFormat="1" ht="13.5"/>
    <row r="58" s="226" customFormat="1" ht="13.5"/>
    <row r="59" s="226" customFormat="1" ht="13.5"/>
    <row r="60" s="226" customFormat="1" ht="13.5"/>
    <row r="61" s="226" customFormat="1" ht="13.5"/>
    <row r="62" s="226" customFormat="1" ht="13.5"/>
    <row r="63" s="226" customFormat="1" ht="13.5"/>
    <row r="64" s="226" customFormat="1" ht="13.5"/>
    <row r="65" s="226" customFormat="1" ht="13.5"/>
    <row r="66" s="226" customFormat="1" ht="13.5"/>
    <row r="67" s="226" customFormat="1" ht="13.5"/>
    <row r="68" s="226" customFormat="1" ht="13.5"/>
    <row r="69" s="226" customFormat="1" ht="13.5"/>
    <row r="70" s="226" customFormat="1" ht="13.5"/>
    <row r="71" s="226" customFormat="1" ht="13.5"/>
    <row r="72" s="226" customFormat="1" ht="13.5"/>
    <row r="73" s="226" customFormat="1" ht="13.5"/>
    <row r="74" s="226" customFormat="1" ht="13.5"/>
    <row r="75" s="226" customFormat="1" ht="13.5"/>
    <row r="76" s="226" customFormat="1" ht="13.5"/>
    <row r="77" s="226" customFormat="1" ht="13.5"/>
    <row r="78" s="226" customFormat="1" ht="13.5"/>
    <row r="79" s="226" customFormat="1" ht="13.5"/>
    <row r="80" s="226" customFormat="1" ht="13.5"/>
    <row r="81" s="226" customFormat="1" ht="13.5"/>
    <row r="82" s="226" customFormat="1" ht="13.5"/>
    <row r="83" s="226" customFormat="1" ht="13.5"/>
    <row r="84" s="226" customFormat="1" ht="13.5"/>
    <row r="85" s="226" customFormat="1" ht="13.5"/>
    <row r="86" s="226" customFormat="1" ht="13.5"/>
    <row r="87" s="226" customFormat="1" ht="13.5"/>
    <row r="88" s="226" customFormat="1" ht="13.5"/>
    <row r="89" s="226" customFormat="1" ht="13.5"/>
    <row r="90" s="226" customFormat="1" ht="13.5"/>
    <row r="91" s="226" customFormat="1" ht="13.5"/>
    <row r="92" s="226" customFormat="1" ht="13.5"/>
    <row r="93" s="226" customFormat="1" ht="13.5"/>
    <row r="94" s="226" customFormat="1" ht="13.5"/>
    <row r="95" s="226" customFormat="1" ht="13.5"/>
    <row r="96" s="226" customFormat="1" ht="13.5"/>
    <row r="97" s="226" customFormat="1" ht="13.5"/>
    <row r="98" s="226" customFormat="1" ht="13.5"/>
    <row r="99" s="226" customFormat="1" ht="13.5"/>
    <row r="100" s="226" customFormat="1" ht="13.5"/>
    <row r="101" s="226" customFormat="1" ht="13.5"/>
    <row r="102" s="226" customFormat="1" ht="13.5"/>
  </sheetData>
  <sheetProtection/>
  <autoFilter ref="A1:A30"/>
  <mergeCells count="9">
    <mergeCell ref="E5:F5"/>
    <mergeCell ref="B1:F1"/>
    <mergeCell ref="B2:F2"/>
    <mergeCell ref="B3:F3"/>
    <mergeCell ref="C4:F4"/>
    <mergeCell ref="A5:A6"/>
    <mergeCell ref="B5:B6"/>
    <mergeCell ref="C5:C6"/>
    <mergeCell ref="D5:D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37"/>
  <sheetViews>
    <sheetView view="pageBreakPreview" zoomScale="115" zoomScaleSheetLayoutView="115" zoomScalePageLayoutView="0" workbookViewId="0" topLeftCell="A1">
      <selection activeCell="C13" sqref="C13"/>
    </sheetView>
  </sheetViews>
  <sheetFormatPr defaultColWidth="9.140625" defaultRowHeight="12.75"/>
  <cols>
    <col min="1" max="1" width="6.57421875" style="141" customWidth="1"/>
    <col min="2" max="2" width="17.8515625" style="141" bestFit="1" customWidth="1"/>
    <col min="3" max="3" width="43.00390625" style="141" customWidth="1"/>
    <col min="4" max="4" width="13.421875" style="141" customWidth="1"/>
    <col min="5" max="5" width="9.140625" style="141" customWidth="1"/>
    <col min="6" max="6" width="10.8515625" style="141" customWidth="1"/>
    <col min="7" max="250" width="9.140625" style="141" customWidth="1"/>
    <col min="251" max="16384" width="9.140625" style="1" customWidth="1"/>
  </cols>
  <sheetData>
    <row r="1" spans="1:250" ht="16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pans="1:250" ht="16.5">
      <c r="A2" s="241"/>
      <c r="B2" s="241"/>
      <c r="C2" s="165"/>
      <c r="D2" s="16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9" s="2" customFormat="1" ht="48.75" customHeight="1">
      <c r="A3" s="242" t="str">
        <f>obieqt!A1</f>
        <v>manglisis wyalmomaragebis gaumjobeseba</v>
      </c>
      <c r="B3" s="242"/>
      <c r="C3" s="242"/>
      <c r="D3" s="242"/>
      <c r="E3" s="9"/>
      <c r="F3" s="9"/>
      <c r="G3" s="9"/>
      <c r="H3" s="9"/>
      <c r="I3" s="9"/>
    </row>
    <row r="4" spans="1:250" s="2" customFormat="1" ht="21" customHeight="1">
      <c r="A4" s="243" t="s">
        <v>137</v>
      </c>
      <c r="B4" s="243"/>
      <c r="C4" s="243"/>
      <c r="D4" s="24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s="2" customFormat="1" ht="16.5">
      <c r="A5" s="165"/>
      <c r="B5" s="166"/>
      <c r="C5" s="167"/>
      <c r="D5" s="16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s="2" customFormat="1" ht="14.25" customHeight="1">
      <c r="A6" s="119"/>
      <c r="B6" s="119"/>
      <c r="C6" s="119"/>
      <c r="D6" s="161"/>
      <c r="E6" s="120"/>
      <c r="F6" s="12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45.75" customHeight="1">
      <c r="A7" s="121" t="s">
        <v>0</v>
      </c>
      <c r="B7" s="122" t="s">
        <v>138</v>
      </c>
      <c r="C7" s="123" t="s">
        <v>139</v>
      </c>
      <c r="D7" s="123" t="s">
        <v>4</v>
      </c>
      <c r="E7" s="120"/>
      <c r="F7" s="12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s="2" customFormat="1" ht="16.5">
      <c r="A8" s="124">
        <v>1</v>
      </c>
      <c r="B8" s="124">
        <v>2</v>
      </c>
      <c r="C8" s="124">
        <v>3</v>
      </c>
      <c r="D8" s="124">
        <v>4</v>
      </c>
      <c r="E8" s="125"/>
      <c r="F8" s="12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3" ht="33">
      <c r="A9" s="126">
        <v>1</v>
      </c>
      <c r="B9" s="127" t="s">
        <v>140</v>
      </c>
      <c r="C9" s="130" t="str">
        <f>'B-3'!A4</f>
        <v>თევდორე თავდადებულის ქუჩის რეაბილიტაცია</v>
      </c>
      <c r="D9" s="129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7"/>
      <c r="IR9" s="7"/>
      <c r="IS9" s="7"/>
    </row>
    <row r="10" spans="1:253" ht="16.5">
      <c r="A10" s="126">
        <v>2</v>
      </c>
      <c r="B10" s="127" t="s">
        <v>141</v>
      </c>
      <c r="C10" s="130" t="str">
        <f>'B-4'!A4</f>
        <v>cxra Zmis ქუჩის რეაბილიტაცია</v>
      </c>
      <c r="D10" s="128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7"/>
      <c r="IR10" s="7"/>
      <c r="IS10" s="7"/>
    </row>
    <row r="11" spans="1:253" ht="33">
      <c r="A11" s="126">
        <v>3</v>
      </c>
      <c r="B11" s="127" t="s">
        <v>142</v>
      </c>
      <c r="C11" s="130" t="str">
        <f>'B-5'!A4</f>
        <v>ioane manglelis ქუჩის რეაბილიტაცია</v>
      </c>
      <c r="D11" s="128"/>
      <c r="E11" s="131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7"/>
      <c r="IR11" s="7"/>
      <c r="IS11" s="7"/>
    </row>
    <row r="12" spans="1:253" ht="16.5">
      <c r="A12" s="126">
        <v>4</v>
      </c>
      <c r="B12" s="127" t="s">
        <v>143</v>
      </c>
      <c r="C12" s="130" t="str">
        <f>'B-6'!A4</f>
        <v>gamricxvelianeba</v>
      </c>
      <c r="D12" s="128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7"/>
      <c r="IR12" s="7"/>
      <c r="IS12" s="7"/>
    </row>
    <row r="13" spans="1:253" ht="33">
      <c r="A13" s="126">
        <v>5</v>
      </c>
      <c r="B13" s="127" t="s">
        <v>144</v>
      </c>
      <c r="C13" s="130" t="str">
        <f>'B-7'!A4</f>
        <v>xozeTis wyalsadenis mowyoba odisis rezervuaramde</v>
      </c>
      <c r="D13" s="128"/>
      <c r="E13" s="131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7"/>
      <c r="IR13" s="7"/>
      <c r="IS13" s="7"/>
    </row>
    <row r="14" spans="1:253" ht="16.5">
      <c r="A14" s="126">
        <v>6</v>
      </c>
      <c r="B14" s="127" t="s">
        <v>145</v>
      </c>
      <c r="C14" s="130" t="str">
        <f>'B-9-2'!A4</f>
        <v>saSibero kamera</v>
      </c>
      <c r="D14" s="128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7"/>
      <c r="IR14" s="7"/>
      <c r="IS14" s="7"/>
    </row>
    <row r="15" spans="1:253" ht="16.5">
      <c r="A15" s="126">
        <v>7</v>
      </c>
      <c r="B15" s="127" t="s">
        <v>160</v>
      </c>
      <c r="C15" s="130" t="str">
        <f>'B-8,'!A4</f>
        <v>დარგოლვა განთიადის ქუჩაზე</v>
      </c>
      <c r="D15" s="128"/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7"/>
      <c r="IR15" s="7"/>
      <c r="IS15" s="7"/>
    </row>
    <row r="16" spans="1:253" s="139" customFormat="1" ht="15.75">
      <c r="A16" s="133"/>
      <c r="B16" s="134"/>
      <c r="C16" s="133" t="s">
        <v>13</v>
      </c>
      <c r="D16" s="135">
        <f>SUM(D9:D15)</f>
        <v>0</v>
      </c>
      <c r="E16" s="136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8"/>
      <c r="IR16" s="138"/>
      <c r="IS16" s="138"/>
    </row>
    <row r="17" spans="1:250" s="3" customFormat="1" ht="45.75" customHeight="1">
      <c r="A17" s="140"/>
      <c r="B17" s="163"/>
      <c r="C17" s="163"/>
      <c r="D17" s="16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s="3" customFormat="1" ht="15.75">
      <c r="A18" s="140"/>
      <c r="B18" s="163"/>
      <c r="C18" s="164"/>
      <c r="D18" s="16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1:250" s="3" customFormat="1" ht="16.5">
      <c r="A19" s="8"/>
      <c r="B19" s="165"/>
      <c r="C19" s="165"/>
      <c r="D19" s="16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s="3" customFormat="1" ht="16.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</row>
    <row r="21" spans="1:250" s="3" customFormat="1" ht="15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</row>
    <row r="22" spans="1:250" s="3" customFormat="1" ht="16.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</row>
    <row r="23" spans="1:250" s="3" customFormat="1" ht="16.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</row>
    <row r="24" spans="1:250" s="3" customFormat="1" ht="16.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</row>
    <row r="25" spans="1:250" s="3" customFormat="1" ht="16.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</row>
    <row r="26" spans="1:250" s="3" customFormat="1" ht="16.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</row>
    <row r="27" spans="1:250" s="3" customFormat="1" ht="16.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</row>
    <row r="28" spans="1:250" s="3" customFormat="1" ht="16.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</row>
    <row r="29" spans="1:250" s="3" customFormat="1" ht="16.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</row>
    <row r="30" spans="1:250" s="3" customFormat="1" ht="16.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</row>
    <row r="31" spans="1:250" s="3" customFormat="1" ht="16.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</row>
    <row r="32" spans="1:250" s="3" customFormat="1" ht="16.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</row>
    <row r="33" spans="1:250" s="3" customFormat="1" ht="16.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</row>
    <row r="34" spans="1:250" s="3" customFormat="1" ht="16.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</row>
    <row r="35" spans="1:250" s="3" customFormat="1" ht="16.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</row>
    <row r="36" spans="1:250" s="3" customFormat="1" ht="16.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</row>
    <row r="37" spans="1:250" s="3" customFormat="1" ht="16.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</row>
    <row r="38" spans="1:250" s="3" customFormat="1" ht="16.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  <c r="GV38" s="141"/>
      <c r="GW38" s="141"/>
      <c r="GX38" s="141"/>
      <c r="GY38" s="141"/>
      <c r="GZ38" s="141"/>
      <c r="HA38" s="141"/>
      <c r="HB38" s="141"/>
      <c r="HC38" s="141"/>
      <c r="HD38" s="141"/>
      <c r="HE38" s="141"/>
      <c r="HF38" s="141"/>
      <c r="HG38" s="141"/>
      <c r="HH38" s="141"/>
      <c r="HI38" s="141"/>
      <c r="HJ38" s="141"/>
      <c r="HK38" s="141"/>
      <c r="HL38" s="141"/>
      <c r="HM38" s="141"/>
      <c r="HN38" s="141"/>
      <c r="HO38" s="141"/>
      <c r="HP38" s="141"/>
      <c r="HQ38" s="141"/>
      <c r="HR38" s="141"/>
      <c r="HS38" s="141"/>
      <c r="HT38" s="141"/>
      <c r="HU38" s="141"/>
      <c r="HV38" s="141"/>
      <c r="HW38" s="141"/>
      <c r="HX38" s="141"/>
      <c r="HY38" s="141"/>
      <c r="HZ38" s="141"/>
      <c r="IA38" s="141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  <c r="IL38" s="141"/>
      <c r="IM38" s="141"/>
      <c r="IN38" s="141"/>
      <c r="IO38" s="141"/>
      <c r="IP38" s="141"/>
    </row>
    <row r="39" spans="1:250" s="3" customFormat="1" ht="16.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  <c r="IL39" s="141"/>
      <c r="IM39" s="141"/>
      <c r="IN39" s="141"/>
      <c r="IO39" s="141"/>
      <c r="IP39" s="141"/>
    </row>
    <row r="40" spans="1:250" s="3" customFormat="1" ht="16.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  <c r="FW40" s="141"/>
      <c r="FX40" s="141"/>
      <c r="FY40" s="141"/>
      <c r="FZ40" s="141"/>
      <c r="GA40" s="141"/>
      <c r="GB40" s="141"/>
      <c r="GC40" s="141"/>
      <c r="GD40" s="141"/>
      <c r="GE40" s="141"/>
      <c r="GF40" s="141"/>
      <c r="GG40" s="141"/>
      <c r="GH40" s="141"/>
      <c r="GI40" s="141"/>
      <c r="GJ40" s="141"/>
      <c r="GK40" s="141"/>
      <c r="GL40" s="141"/>
      <c r="GM40" s="141"/>
      <c r="GN40" s="141"/>
      <c r="GO40" s="141"/>
      <c r="GP40" s="141"/>
      <c r="GQ40" s="141"/>
      <c r="GR40" s="141"/>
      <c r="GS40" s="141"/>
      <c r="GT40" s="141"/>
      <c r="GU40" s="141"/>
      <c r="GV40" s="141"/>
      <c r="GW40" s="141"/>
      <c r="GX40" s="141"/>
      <c r="GY40" s="141"/>
      <c r="GZ40" s="141"/>
      <c r="HA40" s="141"/>
      <c r="HB40" s="141"/>
      <c r="HC40" s="141"/>
      <c r="HD40" s="141"/>
      <c r="HE40" s="141"/>
      <c r="HF40" s="141"/>
      <c r="HG40" s="141"/>
      <c r="HH40" s="141"/>
      <c r="HI40" s="141"/>
      <c r="HJ40" s="141"/>
      <c r="HK40" s="141"/>
      <c r="HL40" s="141"/>
      <c r="HM40" s="141"/>
      <c r="HN40" s="141"/>
      <c r="HO40" s="141"/>
      <c r="HP40" s="141"/>
      <c r="HQ40" s="141"/>
      <c r="HR40" s="141"/>
      <c r="HS40" s="141"/>
      <c r="HT40" s="141"/>
      <c r="HU40" s="141"/>
      <c r="HV40" s="141"/>
      <c r="HW40" s="141"/>
      <c r="HX40" s="141"/>
      <c r="HY40" s="141"/>
      <c r="HZ40" s="141"/>
      <c r="IA40" s="141"/>
      <c r="IB40" s="141"/>
      <c r="IC40" s="141"/>
      <c r="ID40" s="141"/>
      <c r="IE40" s="141"/>
      <c r="IF40" s="141"/>
      <c r="IG40" s="141"/>
      <c r="IH40" s="141"/>
      <c r="II40" s="141"/>
      <c r="IJ40" s="141"/>
      <c r="IK40" s="141"/>
      <c r="IL40" s="141"/>
      <c r="IM40" s="141"/>
      <c r="IN40" s="141"/>
      <c r="IO40" s="141"/>
      <c r="IP40" s="141"/>
    </row>
    <row r="41" spans="1:250" s="3" customFormat="1" ht="16.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  <c r="IL41" s="141"/>
      <c r="IM41" s="141"/>
      <c r="IN41" s="141"/>
      <c r="IO41" s="141"/>
      <c r="IP41" s="141"/>
    </row>
    <row r="42" spans="1:250" s="3" customFormat="1" ht="16.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</row>
    <row r="43" spans="1:250" s="3" customFormat="1" ht="16.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</row>
    <row r="44" spans="1:250" s="3" customFormat="1" ht="16.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  <c r="IM44" s="141"/>
      <c r="IN44" s="141"/>
      <c r="IO44" s="141"/>
      <c r="IP44" s="141"/>
    </row>
    <row r="45" spans="1:250" s="3" customFormat="1" ht="16.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</row>
    <row r="46" spans="1:250" s="3" customFormat="1" ht="16.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  <c r="IL46" s="141"/>
      <c r="IM46" s="141"/>
      <c r="IN46" s="141"/>
      <c r="IO46" s="141"/>
      <c r="IP46" s="141"/>
    </row>
    <row r="47" spans="1:250" s="3" customFormat="1" ht="16.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1"/>
      <c r="GF47" s="141"/>
      <c r="GG47" s="141"/>
      <c r="GH47" s="141"/>
      <c r="GI47" s="141"/>
      <c r="GJ47" s="141"/>
      <c r="GK47" s="141"/>
      <c r="GL47" s="141"/>
      <c r="GM47" s="141"/>
      <c r="GN47" s="141"/>
      <c r="GO47" s="141"/>
      <c r="GP47" s="141"/>
      <c r="GQ47" s="141"/>
      <c r="GR47" s="141"/>
      <c r="GS47" s="141"/>
      <c r="GT47" s="141"/>
      <c r="GU47" s="141"/>
      <c r="GV47" s="141"/>
      <c r="GW47" s="141"/>
      <c r="GX47" s="141"/>
      <c r="GY47" s="141"/>
      <c r="GZ47" s="141"/>
      <c r="HA47" s="141"/>
      <c r="HB47" s="141"/>
      <c r="HC47" s="141"/>
      <c r="HD47" s="141"/>
      <c r="HE47" s="141"/>
      <c r="HF47" s="141"/>
      <c r="HG47" s="141"/>
      <c r="HH47" s="141"/>
      <c r="HI47" s="141"/>
      <c r="HJ47" s="141"/>
      <c r="HK47" s="141"/>
      <c r="HL47" s="141"/>
      <c r="HM47" s="141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  <c r="IJ47" s="141"/>
      <c r="IK47" s="141"/>
      <c r="IL47" s="141"/>
      <c r="IM47" s="141"/>
      <c r="IN47" s="141"/>
      <c r="IO47" s="141"/>
      <c r="IP47" s="141"/>
    </row>
    <row r="48" spans="1:250" s="3" customFormat="1" ht="16.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  <c r="IL48" s="141"/>
      <c r="IM48" s="141"/>
      <c r="IN48" s="141"/>
      <c r="IO48" s="141"/>
      <c r="IP48" s="141"/>
    </row>
    <row r="49" spans="1:250" s="3" customFormat="1" ht="16.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  <c r="FW49" s="141"/>
      <c r="FX49" s="141"/>
      <c r="FY49" s="141"/>
      <c r="FZ49" s="141"/>
      <c r="GA49" s="141"/>
      <c r="GB49" s="141"/>
      <c r="GC49" s="141"/>
      <c r="GD49" s="141"/>
      <c r="GE49" s="141"/>
      <c r="GF49" s="141"/>
      <c r="GG49" s="141"/>
      <c r="GH49" s="141"/>
      <c r="GI49" s="141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141"/>
      <c r="GV49" s="141"/>
      <c r="GW49" s="141"/>
      <c r="GX49" s="141"/>
      <c r="GY49" s="141"/>
      <c r="GZ49" s="141"/>
      <c r="HA49" s="141"/>
      <c r="HB49" s="141"/>
      <c r="HC49" s="141"/>
      <c r="HD49" s="141"/>
      <c r="HE49" s="141"/>
      <c r="HF49" s="141"/>
      <c r="HG49" s="141"/>
      <c r="HH49" s="141"/>
      <c r="HI49" s="141"/>
      <c r="HJ49" s="141"/>
      <c r="HK49" s="141"/>
      <c r="HL49" s="141"/>
      <c r="HM49" s="141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  <c r="IJ49" s="141"/>
      <c r="IK49" s="141"/>
      <c r="IL49" s="141"/>
      <c r="IM49" s="141"/>
      <c r="IN49" s="141"/>
      <c r="IO49" s="141"/>
      <c r="IP49" s="141"/>
    </row>
    <row r="50" spans="1:250" s="3" customFormat="1" ht="16.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</row>
    <row r="51" spans="1:250" s="3" customFormat="1" ht="16.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</row>
    <row r="52" spans="1:250" s="3" customFormat="1" ht="16.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</row>
    <row r="53" spans="1:250" s="3" customFormat="1" ht="16.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</row>
    <row r="54" spans="1:250" s="3" customFormat="1" ht="16.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</row>
    <row r="55" spans="1:250" s="3" customFormat="1" ht="16.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</row>
    <row r="56" spans="1:250" s="3" customFormat="1" ht="16.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</row>
    <row r="57" spans="1:250" s="3" customFormat="1" ht="16.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</row>
    <row r="58" spans="1:250" s="3" customFormat="1" ht="16.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</row>
    <row r="59" spans="1:250" s="3" customFormat="1" ht="16.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</row>
    <row r="60" spans="1:250" s="3" customFormat="1" ht="16.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</row>
    <row r="61" spans="1:250" s="3" customFormat="1" ht="16.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</row>
    <row r="62" spans="1:250" s="3" customFormat="1" ht="16.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</row>
    <row r="63" spans="1:250" s="3" customFormat="1" ht="16.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</row>
    <row r="64" spans="1:250" s="3" customFormat="1" ht="16.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  <c r="GN64" s="141"/>
      <c r="GO64" s="141"/>
      <c r="GP64" s="141"/>
      <c r="GQ64" s="141"/>
      <c r="GR64" s="141"/>
      <c r="GS64" s="141"/>
      <c r="GT64" s="141"/>
      <c r="GU64" s="141"/>
      <c r="GV64" s="141"/>
      <c r="GW64" s="141"/>
      <c r="GX64" s="141"/>
      <c r="GY64" s="141"/>
      <c r="GZ64" s="141"/>
      <c r="HA64" s="141"/>
      <c r="HB64" s="141"/>
      <c r="HC64" s="141"/>
      <c r="HD64" s="141"/>
      <c r="HE64" s="141"/>
      <c r="HF64" s="141"/>
      <c r="HG64" s="141"/>
      <c r="HH64" s="141"/>
      <c r="HI64" s="141"/>
      <c r="HJ64" s="141"/>
      <c r="HK64" s="141"/>
      <c r="HL64" s="141"/>
      <c r="HM64" s="141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  <c r="IK64" s="141"/>
      <c r="IL64" s="141"/>
      <c r="IM64" s="141"/>
      <c r="IN64" s="141"/>
      <c r="IO64" s="141"/>
      <c r="IP64" s="141"/>
    </row>
    <row r="65" spans="1:250" s="3" customFormat="1" ht="16.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41"/>
      <c r="GS65" s="141"/>
      <c r="GT65" s="141"/>
      <c r="GU65" s="141"/>
      <c r="GV65" s="141"/>
      <c r="GW65" s="141"/>
      <c r="GX65" s="141"/>
      <c r="GY65" s="141"/>
      <c r="GZ65" s="141"/>
      <c r="HA65" s="141"/>
      <c r="HB65" s="141"/>
      <c r="HC65" s="141"/>
      <c r="HD65" s="141"/>
      <c r="HE65" s="141"/>
      <c r="HF65" s="141"/>
      <c r="HG65" s="141"/>
      <c r="HH65" s="141"/>
      <c r="HI65" s="141"/>
      <c r="HJ65" s="141"/>
      <c r="HK65" s="141"/>
      <c r="HL65" s="141"/>
      <c r="HM65" s="141"/>
      <c r="HN65" s="141"/>
      <c r="HO65" s="141"/>
      <c r="HP65" s="141"/>
      <c r="HQ65" s="141"/>
      <c r="HR65" s="141"/>
      <c r="HS65" s="141"/>
      <c r="HT65" s="141"/>
      <c r="HU65" s="141"/>
      <c r="HV65" s="141"/>
      <c r="HW65" s="141"/>
      <c r="HX65" s="141"/>
      <c r="HY65" s="141"/>
      <c r="HZ65" s="141"/>
      <c r="IA65" s="141"/>
      <c r="IB65" s="141"/>
      <c r="IC65" s="141"/>
      <c r="ID65" s="141"/>
      <c r="IE65" s="141"/>
      <c r="IF65" s="141"/>
      <c r="IG65" s="141"/>
      <c r="IH65" s="141"/>
      <c r="II65" s="141"/>
      <c r="IJ65" s="141"/>
      <c r="IK65" s="141"/>
      <c r="IL65" s="141"/>
      <c r="IM65" s="141"/>
      <c r="IN65" s="141"/>
      <c r="IO65" s="141"/>
      <c r="IP65" s="141"/>
    </row>
    <row r="66" spans="1:250" s="3" customFormat="1" ht="16.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</row>
    <row r="67" spans="1:250" s="3" customFormat="1" ht="16.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</row>
    <row r="68" spans="1:250" s="3" customFormat="1" ht="16.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</row>
    <row r="69" spans="1:250" s="3" customFormat="1" ht="16.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</row>
    <row r="70" spans="1:250" s="3" customFormat="1" ht="16.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</row>
    <row r="71" spans="1:250" s="3" customFormat="1" ht="16.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</row>
    <row r="72" spans="1:250" s="3" customFormat="1" ht="16.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1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</row>
    <row r="73" spans="1:250" s="3" customFormat="1" ht="16.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</row>
    <row r="74" spans="1:250" s="3" customFormat="1" ht="16.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</row>
    <row r="75" spans="1:250" s="3" customFormat="1" ht="16.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</row>
    <row r="76" spans="1:250" s="3" customFormat="1" ht="16.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  <c r="FQ76" s="141"/>
      <c r="FR76" s="141"/>
      <c r="FS76" s="141"/>
      <c r="FT76" s="141"/>
      <c r="FU76" s="141"/>
      <c r="FV76" s="141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</row>
    <row r="77" spans="1:250" s="3" customFormat="1" ht="16.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</row>
    <row r="78" spans="1:250" s="3" customFormat="1" ht="16.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</row>
    <row r="79" spans="1:250" s="3" customFormat="1" ht="16.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</row>
    <row r="80" spans="1:250" s="3" customFormat="1" ht="16.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</row>
    <row r="81" spans="1:250" s="3" customFormat="1" ht="16.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</row>
    <row r="82" spans="1:250" s="3" customFormat="1" ht="16.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</row>
    <row r="83" spans="1:250" s="3" customFormat="1" ht="16.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  <c r="GN83" s="141"/>
      <c r="GO83" s="141"/>
      <c r="GP83" s="141"/>
      <c r="GQ83" s="141"/>
      <c r="GR83" s="141"/>
      <c r="GS83" s="141"/>
      <c r="GT83" s="141"/>
      <c r="GU83" s="141"/>
      <c r="GV83" s="141"/>
      <c r="GW83" s="141"/>
      <c r="GX83" s="141"/>
      <c r="GY83" s="141"/>
      <c r="GZ83" s="141"/>
      <c r="HA83" s="141"/>
      <c r="HB83" s="141"/>
      <c r="HC83" s="141"/>
      <c r="HD83" s="141"/>
      <c r="HE83" s="141"/>
      <c r="HF83" s="141"/>
      <c r="HG83" s="141"/>
      <c r="HH83" s="141"/>
      <c r="HI83" s="141"/>
      <c r="HJ83" s="141"/>
      <c r="HK83" s="141"/>
      <c r="HL83" s="141"/>
      <c r="HM83" s="141"/>
      <c r="HN83" s="141"/>
      <c r="HO83" s="141"/>
      <c r="HP83" s="141"/>
      <c r="HQ83" s="141"/>
      <c r="HR83" s="141"/>
      <c r="HS83" s="141"/>
      <c r="HT83" s="141"/>
      <c r="HU83" s="141"/>
      <c r="HV83" s="141"/>
      <c r="HW83" s="141"/>
      <c r="HX83" s="141"/>
      <c r="HY83" s="141"/>
      <c r="HZ83" s="141"/>
      <c r="IA83" s="141"/>
      <c r="IB83" s="141"/>
      <c r="IC83" s="141"/>
      <c r="ID83" s="141"/>
      <c r="IE83" s="141"/>
      <c r="IF83" s="141"/>
      <c r="IG83" s="141"/>
      <c r="IH83" s="141"/>
      <c r="II83" s="141"/>
      <c r="IJ83" s="141"/>
      <c r="IK83" s="141"/>
      <c r="IL83" s="141"/>
      <c r="IM83" s="141"/>
      <c r="IN83" s="141"/>
      <c r="IO83" s="141"/>
      <c r="IP83" s="141"/>
    </row>
    <row r="84" spans="1:250" s="3" customFormat="1" ht="16.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  <c r="GM84" s="141"/>
      <c r="GN84" s="141"/>
      <c r="GO84" s="141"/>
      <c r="GP84" s="141"/>
      <c r="GQ84" s="141"/>
      <c r="GR84" s="141"/>
      <c r="GS84" s="141"/>
      <c r="GT84" s="141"/>
      <c r="GU84" s="141"/>
      <c r="GV84" s="141"/>
      <c r="GW84" s="141"/>
      <c r="GX84" s="141"/>
      <c r="GY84" s="141"/>
      <c r="GZ84" s="141"/>
      <c r="HA84" s="141"/>
      <c r="HB84" s="141"/>
      <c r="HC84" s="141"/>
      <c r="HD84" s="141"/>
      <c r="HE84" s="141"/>
      <c r="HF84" s="141"/>
      <c r="HG84" s="141"/>
      <c r="HH84" s="141"/>
      <c r="HI84" s="141"/>
      <c r="HJ84" s="141"/>
      <c r="HK84" s="141"/>
      <c r="HL84" s="141"/>
      <c r="HM84" s="141"/>
      <c r="HN84" s="141"/>
      <c r="HO84" s="141"/>
      <c r="HP84" s="141"/>
      <c r="HQ84" s="141"/>
      <c r="HR84" s="141"/>
      <c r="HS84" s="141"/>
      <c r="HT84" s="141"/>
      <c r="HU84" s="141"/>
      <c r="HV84" s="141"/>
      <c r="HW84" s="141"/>
      <c r="HX84" s="141"/>
      <c r="HY84" s="141"/>
      <c r="HZ84" s="141"/>
      <c r="IA84" s="141"/>
      <c r="IB84" s="141"/>
      <c r="IC84" s="141"/>
      <c r="ID84" s="141"/>
      <c r="IE84" s="141"/>
      <c r="IF84" s="141"/>
      <c r="IG84" s="141"/>
      <c r="IH84" s="141"/>
      <c r="II84" s="141"/>
      <c r="IJ84" s="141"/>
      <c r="IK84" s="141"/>
      <c r="IL84" s="141"/>
      <c r="IM84" s="141"/>
      <c r="IN84" s="141"/>
      <c r="IO84" s="141"/>
      <c r="IP84" s="141"/>
    </row>
    <row r="85" spans="1:250" s="3" customFormat="1" ht="16.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1"/>
      <c r="GF85" s="141"/>
      <c r="GG85" s="141"/>
      <c r="GH85" s="141"/>
      <c r="GI85" s="141"/>
      <c r="GJ85" s="141"/>
      <c r="GK85" s="141"/>
      <c r="GL85" s="141"/>
      <c r="GM85" s="141"/>
      <c r="GN85" s="141"/>
      <c r="GO85" s="141"/>
      <c r="GP85" s="141"/>
      <c r="GQ85" s="141"/>
      <c r="GR85" s="141"/>
      <c r="GS85" s="141"/>
      <c r="GT85" s="141"/>
      <c r="GU85" s="141"/>
      <c r="GV85" s="141"/>
      <c r="GW85" s="141"/>
      <c r="GX85" s="141"/>
      <c r="GY85" s="141"/>
      <c r="GZ85" s="141"/>
      <c r="HA85" s="141"/>
      <c r="HB85" s="141"/>
      <c r="HC85" s="141"/>
      <c r="HD85" s="141"/>
      <c r="HE85" s="141"/>
      <c r="HF85" s="141"/>
      <c r="HG85" s="141"/>
      <c r="HH85" s="141"/>
      <c r="HI85" s="141"/>
      <c r="HJ85" s="141"/>
      <c r="HK85" s="141"/>
      <c r="HL85" s="141"/>
      <c r="HM85" s="141"/>
      <c r="HN85" s="141"/>
      <c r="HO85" s="141"/>
      <c r="HP85" s="141"/>
      <c r="HQ85" s="141"/>
      <c r="HR85" s="141"/>
      <c r="HS85" s="141"/>
      <c r="HT85" s="141"/>
      <c r="HU85" s="141"/>
      <c r="HV85" s="141"/>
      <c r="HW85" s="141"/>
      <c r="HX85" s="141"/>
      <c r="HY85" s="141"/>
      <c r="HZ85" s="141"/>
      <c r="IA85" s="141"/>
      <c r="IB85" s="141"/>
      <c r="IC85" s="141"/>
      <c r="ID85" s="141"/>
      <c r="IE85" s="141"/>
      <c r="IF85" s="141"/>
      <c r="IG85" s="141"/>
      <c r="IH85" s="141"/>
      <c r="II85" s="141"/>
      <c r="IJ85" s="141"/>
      <c r="IK85" s="141"/>
      <c r="IL85" s="141"/>
      <c r="IM85" s="141"/>
      <c r="IN85" s="141"/>
      <c r="IO85" s="141"/>
      <c r="IP85" s="141"/>
    </row>
    <row r="86" spans="1:250" s="3" customFormat="1" ht="16.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  <c r="GM86" s="141"/>
      <c r="GN86" s="141"/>
      <c r="GO86" s="141"/>
      <c r="GP86" s="141"/>
      <c r="GQ86" s="141"/>
      <c r="GR86" s="141"/>
      <c r="GS86" s="141"/>
      <c r="GT86" s="141"/>
      <c r="GU86" s="141"/>
      <c r="GV86" s="141"/>
      <c r="GW86" s="141"/>
      <c r="GX86" s="141"/>
      <c r="GY86" s="141"/>
      <c r="GZ86" s="141"/>
      <c r="HA86" s="141"/>
      <c r="HB86" s="141"/>
      <c r="HC86" s="141"/>
      <c r="HD86" s="141"/>
      <c r="HE86" s="141"/>
      <c r="HF86" s="141"/>
      <c r="HG86" s="141"/>
      <c r="HH86" s="141"/>
      <c r="HI86" s="141"/>
      <c r="HJ86" s="141"/>
      <c r="HK86" s="141"/>
      <c r="HL86" s="141"/>
      <c r="HM86" s="141"/>
      <c r="HN86" s="141"/>
      <c r="HO86" s="141"/>
      <c r="HP86" s="141"/>
      <c r="HQ86" s="141"/>
      <c r="HR86" s="141"/>
      <c r="HS86" s="141"/>
      <c r="HT86" s="141"/>
      <c r="HU86" s="141"/>
      <c r="HV86" s="141"/>
      <c r="HW86" s="141"/>
      <c r="HX86" s="141"/>
      <c r="HY86" s="141"/>
      <c r="HZ86" s="141"/>
      <c r="IA86" s="141"/>
      <c r="IB86" s="141"/>
      <c r="IC86" s="141"/>
      <c r="ID86" s="141"/>
      <c r="IE86" s="141"/>
      <c r="IF86" s="141"/>
      <c r="IG86" s="141"/>
      <c r="IH86" s="141"/>
      <c r="II86" s="141"/>
      <c r="IJ86" s="141"/>
      <c r="IK86" s="141"/>
      <c r="IL86" s="141"/>
      <c r="IM86" s="141"/>
      <c r="IN86" s="141"/>
      <c r="IO86" s="141"/>
      <c r="IP86" s="141"/>
    </row>
    <row r="87" spans="1:250" s="3" customFormat="1" ht="16.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  <c r="GN87" s="141"/>
      <c r="GO87" s="141"/>
      <c r="GP87" s="141"/>
      <c r="GQ87" s="141"/>
      <c r="GR87" s="141"/>
      <c r="GS87" s="141"/>
      <c r="GT87" s="141"/>
      <c r="GU87" s="141"/>
      <c r="GV87" s="141"/>
      <c r="GW87" s="141"/>
      <c r="GX87" s="141"/>
      <c r="GY87" s="141"/>
      <c r="GZ87" s="141"/>
      <c r="HA87" s="141"/>
      <c r="HB87" s="141"/>
      <c r="HC87" s="141"/>
      <c r="HD87" s="141"/>
      <c r="HE87" s="141"/>
      <c r="HF87" s="141"/>
      <c r="HG87" s="141"/>
      <c r="HH87" s="141"/>
      <c r="HI87" s="141"/>
      <c r="HJ87" s="141"/>
      <c r="HK87" s="141"/>
      <c r="HL87" s="141"/>
      <c r="HM87" s="141"/>
      <c r="HN87" s="141"/>
      <c r="HO87" s="141"/>
      <c r="HP87" s="141"/>
      <c r="HQ87" s="141"/>
      <c r="HR87" s="141"/>
      <c r="HS87" s="141"/>
      <c r="HT87" s="141"/>
      <c r="HU87" s="141"/>
      <c r="HV87" s="141"/>
      <c r="HW87" s="141"/>
      <c r="HX87" s="141"/>
      <c r="HY87" s="141"/>
      <c r="HZ87" s="141"/>
      <c r="IA87" s="141"/>
      <c r="IB87" s="141"/>
      <c r="IC87" s="141"/>
      <c r="ID87" s="141"/>
      <c r="IE87" s="141"/>
      <c r="IF87" s="141"/>
      <c r="IG87" s="141"/>
      <c r="IH87" s="141"/>
      <c r="II87" s="141"/>
      <c r="IJ87" s="141"/>
      <c r="IK87" s="141"/>
      <c r="IL87" s="141"/>
      <c r="IM87" s="141"/>
      <c r="IN87" s="141"/>
      <c r="IO87" s="141"/>
      <c r="IP87" s="141"/>
    </row>
    <row r="88" spans="1:250" s="3" customFormat="1" ht="16.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  <c r="FW88" s="141"/>
      <c r="FX88" s="141"/>
      <c r="FY88" s="141"/>
      <c r="FZ88" s="141"/>
      <c r="GA88" s="141"/>
      <c r="GB88" s="141"/>
      <c r="GC88" s="141"/>
      <c r="GD88" s="141"/>
      <c r="GE88" s="141"/>
      <c r="GF88" s="141"/>
      <c r="GG88" s="141"/>
      <c r="GH88" s="141"/>
      <c r="GI88" s="141"/>
      <c r="GJ88" s="141"/>
      <c r="GK88" s="141"/>
      <c r="GL88" s="141"/>
      <c r="GM88" s="141"/>
      <c r="GN88" s="141"/>
      <c r="GO88" s="141"/>
      <c r="GP88" s="141"/>
      <c r="GQ88" s="141"/>
      <c r="GR88" s="141"/>
      <c r="GS88" s="141"/>
      <c r="GT88" s="141"/>
      <c r="GU88" s="141"/>
      <c r="GV88" s="141"/>
      <c r="GW88" s="141"/>
      <c r="GX88" s="141"/>
      <c r="GY88" s="141"/>
      <c r="GZ88" s="141"/>
      <c r="HA88" s="141"/>
      <c r="HB88" s="141"/>
      <c r="HC88" s="141"/>
      <c r="HD88" s="141"/>
      <c r="HE88" s="141"/>
      <c r="HF88" s="141"/>
      <c r="HG88" s="141"/>
      <c r="HH88" s="141"/>
      <c r="HI88" s="141"/>
      <c r="HJ88" s="141"/>
      <c r="HK88" s="141"/>
      <c r="HL88" s="141"/>
      <c r="HM88" s="141"/>
      <c r="HN88" s="141"/>
      <c r="HO88" s="141"/>
      <c r="HP88" s="141"/>
      <c r="HQ88" s="141"/>
      <c r="HR88" s="141"/>
      <c r="HS88" s="141"/>
      <c r="HT88" s="141"/>
      <c r="HU88" s="141"/>
      <c r="HV88" s="141"/>
      <c r="HW88" s="141"/>
      <c r="HX88" s="141"/>
      <c r="HY88" s="141"/>
      <c r="HZ88" s="141"/>
      <c r="IA88" s="141"/>
      <c r="IB88" s="141"/>
      <c r="IC88" s="141"/>
      <c r="ID88" s="141"/>
      <c r="IE88" s="141"/>
      <c r="IF88" s="141"/>
      <c r="IG88" s="141"/>
      <c r="IH88" s="141"/>
      <c r="II88" s="141"/>
      <c r="IJ88" s="141"/>
      <c r="IK88" s="141"/>
      <c r="IL88" s="141"/>
      <c r="IM88" s="141"/>
      <c r="IN88" s="141"/>
      <c r="IO88" s="141"/>
      <c r="IP88" s="141"/>
    </row>
    <row r="89" spans="1:250" s="3" customFormat="1" ht="16.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  <c r="FW89" s="141"/>
      <c r="FX89" s="141"/>
      <c r="FY89" s="141"/>
      <c r="FZ89" s="141"/>
      <c r="GA89" s="141"/>
      <c r="GB89" s="141"/>
      <c r="GC89" s="141"/>
      <c r="GD89" s="141"/>
      <c r="GE89" s="141"/>
      <c r="GF89" s="141"/>
      <c r="GG89" s="141"/>
      <c r="GH89" s="141"/>
      <c r="GI89" s="141"/>
      <c r="GJ89" s="141"/>
      <c r="GK89" s="141"/>
      <c r="GL89" s="141"/>
      <c r="GM89" s="141"/>
      <c r="GN89" s="141"/>
      <c r="GO89" s="141"/>
      <c r="GP89" s="141"/>
      <c r="GQ89" s="141"/>
      <c r="GR89" s="141"/>
      <c r="GS89" s="141"/>
      <c r="GT89" s="141"/>
      <c r="GU89" s="141"/>
      <c r="GV89" s="141"/>
      <c r="GW89" s="141"/>
      <c r="GX89" s="141"/>
      <c r="GY89" s="141"/>
      <c r="GZ89" s="141"/>
      <c r="HA89" s="141"/>
      <c r="HB89" s="141"/>
      <c r="HC89" s="141"/>
      <c r="HD89" s="141"/>
      <c r="HE89" s="141"/>
      <c r="HF89" s="141"/>
      <c r="HG89" s="141"/>
      <c r="HH89" s="141"/>
      <c r="HI89" s="141"/>
      <c r="HJ89" s="141"/>
      <c r="HK89" s="141"/>
      <c r="HL89" s="141"/>
      <c r="HM89" s="141"/>
      <c r="HN89" s="141"/>
      <c r="HO89" s="141"/>
      <c r="HP89" s="141"/>
      <c r="HQ89" s="141"/>
      <c r="HR89" s="141"/>
      <c r="HS89" s="141"/>
      <c r="HT89" s="141"/>
      <c r="HU89" s="141"/>
      <c r="HV89" s="141"/>
      <c r="HW89" s="141"/>
      <c r="HX89" s="141"/>
      <c r="HY89" s="141"/>
      <c r="HZ89" s="141"/>
      <c r="IA89" s="141"/>
      <c r="IB89" s="141"/>
      <c r="IC89" s="141"/>
      <c r="ID89" s="141"/>
      <c r="IE89" s="141"/>
      <c r="IF89" s="141"/>
      <c r="IG89" s="141"/>
      <c r="IH89" s="141"/>
      <c r="II89" s="141"/>
      <c r="IJ89" s="141"/>
      <c r="IK89" s="141"/>
      <c r="IL89" s="141"/>
      <c r="IM89" s="141"/>
      <c r="IN89" s="141"/>
      <c r="IO89" s="141"/>
      <c r="IP89" s="141"/>
    </row>
    <row r="90" spans="1:250" s="3" customFormat="1" ht="16.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1"/>
      <c r="FS90" s="141"/>
      <c r="FT90" s="141"/>
      <c r="FU90" s="141"/>
      <c r="FV90" s="141"/>
      <c r="FW90" s="141"/>
      <c r="FX90" s="141"/>
      <c r="FY90" s="141"/>
      <c r="FZ90" s="141"/>
      <c r="GA90" s="141"/>
      <c r="GB90" s="141"/>
      <c r="GC90" s="141"/>
      <c r="GD90" s="141"/>
      <c r="GE90" s="141"/>
      <c r="GF90" s="141"/>
      <c r="GG90" s="141"/>
      <c r="GH90" s="141"/>
      <c r="GI90" s="141"/>
      <c r="GJ90" s="141"/>
      <c r="GK90" s="141"/>
      <c r="GL90" s="141"/>
      <c r="GM90" s="141"/>
      <c r="GN90" s="141"/>
      <c r="GO90" s="141"/>
      <c r="GP90" s="141"/>
      <c r="GQ90" s="141"/>
      <c r="GR90" s="141"/>
      <c r="GS90" s="141"/>
      <c r="GT90" s="141"/>
      <c r="GU90" s="141"/>
      <c r="GV90" s="141"/>
      <c r="GW90" s="141"/>
      <c r="GX90" s="141"/>
      <c r="GY90" s="141"/>
      <c r="GZ90" s="141"/>
      <c r="HA90" s="141"/>
      <c r="HB90" s="141"/>
      <c r="HC90" s="141"/>
      <c r="HD90" s="141"/>
      <c r="HE90" s="141"/>
      <c r="HF90" s="141"/>
      <c r="HG90" s="141"/>
      <c r="HH90" s="141"/>
      <c r="HI90" s="141"/>
      <c r="HJ90" s="141"/>
      <c r="HK90" s="141"/>
      <c r="HL90" s="141"/>
      <c r="HM90" s="141"/>
      <c r="HN90" s="141"/>
      <c r="HO90" s="141"/>
      <c r="HP90" s="141"/>
      <c r="HQ90" s="141"/>
      <c r="HR90" s="141"/>
      <c r="HS90" s="141"/>
      <c r="HT90" s="141"/>
      <c r="HU90" s="141"/>
      <c r="HV90" s="141"/>
      <c r="HW90" s="141"/>
      <c r="HX90" s="141"/>
      <c r="HY90" s="141"/>
      <c r="HZ90" s="141"/>
      <c r="IA90" s="141"/>
      <c r="IB90" s="141"/>
      <c r="IC90" s="141"/>
      <c r="ID90" s="141"/>
      <c r="IE90" s="141"/>
      <c r="IF90" s="141"/>
      <c r="IG90" s="141"/>
      <c r="IH90" s="141"/>
      <c r="II90" s="141"/>
      <c r="IJ90" s="141"/>
      <c r="IK90" s="141"/>
      <c r="IL90" s="141"/>
      <c r="IM90" s="141"/>
      <c r="IN90" s="141"/>
      <c r="IO90" s="141"/>
      <c r="IP90" s="141"/>
    </row>
    <row r="91" spans="1:250" s="3" customFormat="1" ht="16.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  <c r="GM91" s="141"/>
      <c r="GN91" s="141"/>
      <c r="GO91" s="141"/>
      <c r="GP91" s="141"/>
      <c r="GQ91" s="141"/>
      <c r="GR91" s="141"/>
      <c r="GS91" s="141"/>
      <c r="GT91" s="141"/>
      <c r="GU91" s="141"/>
      <c r="GV91" s="141"/>
      <c r="GW91" s="141"/>
      <c r="GX91" s="141"/>
      <c r="GY91" s="141"/>
      <c r="GZ91" s="141"/>
      <c r="HA91" s="141"/>
      <c r="HB91" s="141"/>
      <c r="HC91" s="141"/>
      <c r="HD91" s="141"/>
      <c r="HE91" s="141"/>
      <c r="HF91" s="141"/>
      <c r="HG91" s="141"/>
      <c r="HH91" s="141"/>
      <c r="HI91" s="141"/>
      <c r="HJ91" s="141"/>
      <c r="HK91" s="141"/>
      <c r="HL91" s="141"/>
      <c r="HM91" s="141"/>
      <c r="HN91" s="141"/>
      <c r="HO91" s="141"/>
      <c r="HP91" s="141"/>
      <c r="HQ91" s="141"/>
      <c r="HR91" s="141"/>
      <c r="HS91" s="141"/>
      <c r="HT91" s="141"/>
      <c r="HU91" s="141"/>
      <c r="HV91" s="141"/>
      <c r="HW91" s="141"/>
      <c r="HX91" s="141"/>
      <c r="HY91" s="141"/>
      <c r="HZ91" s="141"/>
      <c r="IA91" s="141"/>
      <c r="IB91" s="141"/>
      <c r="IC91" s="141"/>
      <c r="ID91" s="141"/>
      <c r="IE91" s="141"/>
      <c r="IF91" s="141"/>
      <c r="IG91" s="141"/>
      <c r="IH91" s="141"/>
      <c r="II91" s="141"/>
      <c r="IJ91" s="141"/>
      <c r="IK91" s="141"/>
      <c r="IL91" s="141"/>
      <c r="IM91" s="141"/>
      <c r="IN91" s="141"/>
      <c r="IO91" s="141"/>
      <c r="IP91" s="141"/>
    </row>
    <row r="92" spans="1:250" s="3" customFormat="1" ht="16.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41"/>
      <c r="GW92" s="141"/>
      <c r="GX92" s="141"/>
      <c r="GY92" s="141"/>
      <c r="GZ92" s="141"/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1"/>
      <c r="HM92" s="141"/>
      <c r="HN92" s="141"/>
      <c r="HO92" s="141"/>
      <c r="HP92" s="141"/>
      <c r="HQ92" s="141"/>
      <c r="HR92" s="141"/>
      <c r="HS92" s="141"/>
      <c r="HT92" s="141"/>
      <c r="HU92" s="141"/>
      <c r="HV92" s="141"/>
      <c r="HW92" s="141"/>
      <c r="HX92" s="141"/>
      <c r="HY92" s="141"/>
      <c r="HZ92" s="141"/>
      <c r="IA92" s="141"/>
      <c r="IB92" s="141"/>
      <c r="IC92" s="141"/>
      <c r="ID92" s="141"/>
      <c r="IE92" s="141"/>
      <c r="IF92" s="141"/>
      <c r="IG92" s="141"/>
      <c r="IH92" s="141"/>
      <c r="II92" s="141"/>
      <c r="IJ92" s="141"/>
      <c r="IK92" s="141"/>
      <c r="IL92" s="141"/>
      <c r="IM92" s="141"/>
      <c r="IN92" s="141"/>
      <c r="IO92" s="141"/>
      <c r="IP92" s="141"/>
    </row>
    <row r="93" spans="1:250" s="3" customFormat="1" ht="16.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  <c r="GV93" s="141"/>
      <c r="GW93" s="141"/>
      <c r="GX93" s="141"/>
      <c r="GY93" s="141"/>
      <c r="GZ93" s="141"/>
      <c r="HA93" s="141"/>
      <c r="HB93" s="141"/>
      <c r="HC93" s="141"/>
      <c r="HD93" s="141"/>
      <c r="HE93" s="141"/>
      <c r="HF93" s="141"/>
      <c r="HG93" s="141"/>
      <c r="HH93" s="141"/>
      <c r="HI93" s="141"/>
      <c r="HJ93" s="141"/>
      <c r="HK93" s="141"/>
      <c r="HL93" s="141"/>
      <c r="HM93" s="141"/>
      <c r="HN93" s="141"/>
      <c r="HO93" s="141"/>
      <c r="HP93" s="141"/>
      <c r="HQ93" s="141"/>
      <c r="HR93" s="141"/>
      <c r="HS93" s="141"/>
      <c r="HT93" s="141"/>
      <c r="HU93" s="141"/>
      <c r="HV93" s="141"/>
      <c r="HW93" s="141"/>
      <c r="HX93" s="141"/>
      <c r="HY93" s="141"/>
      <c r="HZ93" s="141"/>
      <c r="IA93" s="141"/>
      <c r="IB93" s="141"/>
      <c r="IC93" s="141"/>
      <c r="ID93" s="141"/>
      <c r="IE93" s="141"/>
      <c r="IF93" s="141"/>
      <c r="IG93" s="141"/>
      <c r="IH93" s="141"/>
      <c r="II93" s="141"/>
      <c r="IJ93" s="141"/>
      <c r="IK93" s="141"/>
      <c r="IL93" s="141"/>
      <c r="IM93" s="141"/>
      <c r="IN93" s="141"/>
      <c r="IO93" s="141"/>
      <c r="IP93" s="141"/>
    </row>
    <row r="94" spans="1:250" s="3" customFormat="1" ht="16.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  <c r="GN94" s="141"/>
      <c r="GO94" s="141"/>
      <c r="GP94" s="141"/>
      <c r="GQ94" s="141"/>
      <c r="GR94" s="141"/>
      <c r="GS94" s="141"/>
      <c r="GT94" s="141"/>
      <c r="GU94" s="141"/>
      <c r="GV94" s="141"/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  <c r="HP94" s="141"/>
      <c r="HQ94" s="141"/>
      <c r="HR94" s="141"/>
      <c r="HS94" s="141"/>
      <c r="HT94" s="141"/>
      <c r="HU94" s="141"/>
      <c r="HV94" s="141"/>
      <c r="HW94" s="141"/>
      <c r="HX94" s="141"/>
      <c r="HY94" s="141"/>
      <c r="HZ94" s="141"/>
      <c r="IA94" s="141"/>
      <c r="IB94" s="141"/>
      <c r="IC94" s="141"/>
      <c r="ID94" s="141"/>
      <c r="IE94" s="141"/>
      <c r="IF94" s="141"/>
      <c r="IG94" s="141"/>
      <c r="IH94" s="141"/>
      <c r="II94" s="141"/>
      <c r="IJ94" s="141"/>
      <c r="IK94" s="141"/>
      <c r="IL94" s="141"/>
      <c r="IM94" s="141"/>
      <c r="IN94" s="141"/>
      <c r="IO94" s="141"/>
      <c r="IP94" s="141"/>
    </row>
    <row r="95" spans="1:250" s="3" customFormat="1" ht="16.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  <c r="HZ95" s="141"/>
      <c r="IA95" s="141"/>
      <c r="IB95" s="141"/>
      <c r="IC95" s="141"/>
      <c r="ID95" s="141"/>
      <c r="IE95" s="141"/>
      <c r="IF95" s="141"/>
      <c r="IG95" s="141"/>
      <c r="IH95" s="141"/>
      <c r="II95" s="141"/>
      <c r="IJ95" s="141"/>
      <c r="IK95" s="141"/>
      <c r="IL95" s="141"/>
      <c r="IM95" s="141"/>
      <c r="IN95" s="141"/>
      <c r="IO95" s="141"/>
      <c r="IP95" s="141"/>
    </row>
    <row r="96" spans="1:250" s="3" customFormat="1" ht="16.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  <c r="HP96" s="141"/>
      <c r="HQ96" s="141"/>
      <c r="HR96" s="141"/>
      <c r="HS96" s="141"/>
      <c r="HT96" s="141"/>
      <c r="HU96" s="141"/>
      <c r="HV96" s="141"/>
      <c r="HW96" s="141"/>
      <c r="HX96" s="141"/>
      <c r="HY96" s="141"/>
      <c r="HZ96" s="141"/>
      <c r="IA96" s="141"/>
      <c r="IB96" s="141"/>
      <c r="IC96" s="141"/>
      <c r="ID96" s="141"/>
      <c r="IE96" s="141"/>
      <c r="IF96" s="141"/>
      <c r="IG96" s="141"/>
      <c r="IH96" s="141"/>
      <c r="II96" s="141"/>
      <c r="IJ96" s="141"/>
      <c r="IK96" s="141"/>
      <c r="IL96" s="141"/>
      <c r="IM96" s="141"/>
      <c r="IN96" s="141"/>
      <c r="IO96" s="141"/>
      <c r="IP96" s="141"/>
    </row>
    <row r="97" spans="1:250" s="3" customFormat="1" ht="16.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141"/>
      <c r="FU97" s="141"/>
      <c r="FV97" s="141"/>
      <c r="FW97" s="141"/>
      <c r="FX97" s="141"/>
      <c r="FY97" s="141"/>
      <c r="FZ97" s="141"/>
      <c r="GA97" s="141"/>
      <c r="GB97" s="141"/>
      <c r="GC97" s="141"/>
      <c r="GD97" s="141"/>
      <c r="GE97" s="141"/>
      <c r="GF97" s="141"/>
      <c r="GG97" s="141"/>
      <c r="GH97" s="141"/>
      <c r="GI97" s="141"/>
      <c r="GJ97" s="141"/>
      <c r="GK97" s="141"/>
      <c r="GL97" s="141"/>
      <c r="GM97" s="141"/>
      <c r="GN97" s="141"/>
      <c r="GO97" s="141"/>
      <c r="GP97" s="141"/>
      <c r="GQ97" s="141"/>
      <c r="GR97" s="141"/>
      <c r="GS97" s="141"/>
      <c r="GT97" s="141"/>
      <c r="GU97" s="141"/>
      <c r="GV97" s="141"/>
      <c r="GW97" s="141"/>
      <c r="GX97" s="141"/>
      <c r="GY97" s="141"/>
      <c r="GZ97" s="141"/>
      <c r="HA97" s="141"/>
      <c r="HB97" s="141"/>
      <c r="HC97" s="141"/>
      <c r="HD97" s="141"/>
      <c r="HE97" s="141"/>
      <c r="HF97" s="141"/>
      <c r="HG97" s="141"/>
      <c r="HH97" s="141"/>
      <c r="HI97" s="141"/>
      <c r="HJ97" s="141"/>
      <c r="HK97" s="141"/>
      <c r="HL97" s="141"/>
      <c r="HM97" s="141"/>
      <c r="HN97" s="141"/>
      <c r="HO97" s="141"/>
      <c r="HP97" s="141"/>
      <c r="HQ97" s="141"/>
      <c r="HR97" s="141"/>
      <c r="HS97" s="141"/>
      <c r="HT97" s="141"/>
      <c r="HU97" s="141"/>
      <c r="HV97" s="141"/>
      <c r="HW97" s="141"/>
      <c r="HX97" s="141"/>
      <c r="HY97" s="141"/>
      <c r="HZ97" s="141"/>
      <c r="IA97" s="141"/>
      <c r="IB97" s="141"/>
      <c r="IC97" s="141"/>
      <c r="ID97" s="141"/>
      <c r="IE97" s="141"/>
      <c r="IF97" s="141"/>
      <c r="IG97" s="141"/>
      <c r="IH97" s="141"/>
      <c r="II97" s="141"/>
      <c r="IJ97" s="141"/>
      <c r="IK97" s="141"/>
      <c r="IL97" s="141"/>
      <c r="IM97" s="141"/>
      <c r="IN97" s="141"/>
      <c r="IO97" s="141"/>
      <c r="IP97" s="141"/>
    </row>
    <row r="98" spans="1:250" s="3" customFormat="1" ht="16.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  <c r="HZ98" s="141"/>
      <c r="IA98" s="141"/>
      <c r="IB98" s="141"/>
      <c r="IC98" s="141"/>
      <c r="ID98" s="141"/>
      <c r="IE98" s="141"/>
      <c r="IF98" s="141"/>
      <c r="IG98" s="141"/>
      <c r="IH98" s="141"/>
      <c r="II98" s="141"/>
      <c r="IJ98" s="141"/>
      <c r="IK98" s="141"/>
      <c r="IL98" s="141"/>
      <c r="IM98" s="141"/>
      <c r="IN98" s="141"/>
      <c r="IO98" s="141"/>
      <c r="IP98" s="141"/>
    </row>
    <row r="99" spans="1:250" s="3" customFormat="1" ht="16.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  <c r="FL99" s="141"/>
      <c r="FM99" s="141"/>
      <c r="FN99" s="141"/>
      <c r="FO99" s="141"/>
      <c r="FP99" s="141"/>
      <c r="FQ99" s="141"/>
      <c r="FR99" s="141"/>
      <c r="FS99" s="141"/>
      <c r="FT99" s="141"/>
      <c r="FU99" s="141"/>
      <c r="FV99" s="141"/>
      <c r="FW99" s="141"/>
      <c r="FX99" s="141"/>
      <c r="FY99" s="141"/>
      <c r="FZ99" s="141"/>
      <c r="GA99" s="141"/>
      <c r="GB99" s="141"/>
      <c r="GC99" s="141"/>
      <c r="GD99" s="141"/>
      <c r="GE99" s="141"/>
      <c r="GF99" s="141"/>
      <c r="GG99" s="141"/>
      <c r="GH99" s="141"/>
      <c r="GI99" s="141"/>
      <c r="GJ99" s="141"/>
      <c r="GK99" s="141"/>
      <c r="GL99" s="141"/>
      <c r="GM99" s="141"/>
      <c r="GN99" s="141"/>
      <c r="GO99" s="141"/>
      <c r="GP99" s="141"/>
      <c r="GQ99" s="141"/>
      <c r="GR99" s="141"/>
      <c r="GS99" s="141"/>
      <c r="GT99" s="141"/>
      <c r="GU99" s="141"/>
      <c r="GV99" s="141"/>
      <c r="GW99" s="141"/>
      <c r="GX99" s="141"/>
      <c r="GY99" s="141"/>
      <c r="GZ99" s="141"/>
      <c r="HA99" s="141"/>
      <c r="HB99" s="141"/>
      <c r="HC99" s="141"/>
      <c r="HD99" s="141"/>
      <c r="HE99" s="141"/>
      <c r="HF99" s="141"/>
      <c r="HG99" s="141"/>
      <c r="HH99" s="141"/>
      <c r="HI99" s="141"/>
      <c r="HJ99" s="141"/>
      <c r="HK99" s="141"/>
      <c r="HL99" s="141"/>
      <c r="HM99" s="141"/>
      <c r="HN99" s="141"/>
      <c r="HO99" s="141"/>
      <c r="HP99" s="141"/>
      <c r="HQ99" s="141"/>
      <c r="HR99" s="141"/>
      <c r="HS99" s="141"/>
      <c r="HT99" s="141"/>
      <c r="HU99" s="141"/>
      <c r="HV99" s="141"/>
      <c r="HW99" s="141"/>
      <c r="HX99" s="141"/>
      <c r="HY99" s="141"/>
      <c r="HZ99" s="141"/>
      <c r="IA99" s="141"/>
      <c r="IB99" s="141"/>
      <c r="IC99" s="141"/>
      <c r="ID99" s="141"/>
      <c r="IE99" s="141"/>
      <c r="IF99" s="141"/>
      <c r="IG99" s="141"/>
      <c r="IH99" s="141"/>
      <c r="II99" s="141"/>
      <c r="IJ99" s="141"/>
      <c r="IK99" s="141"/>
      <c r="IL99" s="141"/>
      <c r="IM99" s="141"/>
      <c r="IN99" s="141"/>
      <c r="IO99" s="141"/>
      <c r="IP99" s="141"/>
    </row>
    <row r="100" spans="1:250" s="3" customFormat="1" ht="16.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</row>
    <row r="101" spans="1:250" s="3" customFormat="1" ht="16.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  <c r="GI101" s="141"/>
      <c r="GJ101" s="141"/>
      <c r="GK101" s="141"/>
      <c r="GL101" s="141"/>
      <c r="GM101" s="141"/>
      <c r="GN101" s="141"/>
      <c r="GO101" s="141"/>
      <c r="GP101" s="141"/>
      <c r="GQ101" s="141"/>
      <c r="GR101" s="141"/>
      <c r="GS101" s="141"/>
      <c r="GT101" s="141"/>
      <c r="GU101" s="141"/>
      <c r="GV101" s="141"/>
      <c r="GW101" s="141"/>
      <c r="GX101" s="141"/>
      <c r="GY101" s="141"/>
      <c r="GZ101" s="141"/>
      <c r="HA101" s="141"/>
      <c r="HB101" s="141"/>
      <c r="HC101" s="141"/>
      <c r="HD101" s="141"/>
      <c r="HE101" s="141"/>
      <c r="HF101" s="141"/>
      <c r="HG101" s="141"/>
      <c r="HH101" s="141"/>
      <c r="HI101" s="141"/>
      <c r="HJ101" s="141"/>
      <c r="HK101" s="141"/>
      <c r="HL101" s="141"/>
      <c r="HM101" s="141"/>
      <c r="HN101" s="141"/>
      <c r="HO101" s="141"/>
      <c r="HP101" s="141"/>
      <c r="HQ101" s="141"/>
      <c r="HR101" s="141"/>
      <c r="HS101" s="141"/>
      <c r="HT101" s="141"/>
      <c r="HU101" s="141"/>
      <c r="HV101" s="141"/>
      <c r="HW101" s="141"/>
      <c r="HX101" s="141"/>
      <c r="HY101" s="141"/>
      <c r="HZ101" s="141"/>
      <c r="IA101" s="141"/>
      <c r="IB101" s="141"/>
      <c r="IC101" s="141"/>
      <c r="ID101" s="141"/>
      <c r="IE101" s="141"/>
      <c r="IF101" s="141"/>
      <c r="IG101" s="141"/>
      <c r="IH101" s="141"/>
      <c r="II101" s="141"/>
      <c r="IJ101" s="141"/>
      <c r="IK101" s="141"/>
      <c r="IL101" s="141"/>
      <c r="IM101" s="141"/>
      <c r="IN101" s="141"/>
      <c r="IO101" s="141"/>
      <c r="IP101" s="141"/>
    </row>
    <row r="102" spans="1:250" s="3" customFormat="1" ht="16.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  <c r="GI102" s="141"/>
      <c r="GJ102" s="141"/>
      <c r="GK102" s="141"/>
      <c r="GL102" s="141"/>
      <c r="GM102" s="141"/>
      <c r="GN102" s="141"/>
      <c r="GO102" s="141"/>
      <c r="GP102" s="141"/>
      <c r="GQ102" s="141"/>
      <c r="GR102" s="141"/>
      <c r="GS102" s="141"/>
      <c r="GT102" s="141"/>
      <c r="GU102" s="141"/>
      <c r="GV102" s="141"/>
      <c r="GW102" s="141"/>
      <c r="GX102" s="141"/>
      <c r="GY102" s="141"/>
      <c r="GZ102" s="141"/>
      <c r="HA102" s="141"/>
      <c r="HB102" s="141"/>
      <c r="HC102" s="141"/>
      <c r="HD102" s="141"/>
      <c r="HE102" s="141"/>
      <c r="HF102" s="141"/>
      <c r="HG102" s="141"/>
      <c r="HH102" s="141"/>
      <c r="HI102" s="141"/>
      <c r="HJ102" s="141"/>
      <c r="HK102" s="141"/>
      <c r="HL102" s="141"/>
      <c r="HM102" s="141"/>
      <c r="HN102" s="141"/>
      <c r="HO102" s="141"/>
      <c r="HP102" s="141"/>
      <c r="HQ102" s="141"/>
      <c r="HR102" s="141"/>
      <c r="HS102" s="141"/>
      <c r="HT102" s="141"/>
      <c r="HU102" s="141"/>
      <c r="HV102" s="141"/>
      <c r="HW102" s="141"/>
      <c r="HX102" s="141"/>
      <c r="HY102" s="141"/>
      <c r="HZ102" s="141"/>
      <c r="IA102" s="141"/>
      <c r="IB102" s="141"/>
      <c r="IC102" s="141"/>
      <c r="ID102" s="141"/>
      <c r="IE102" s="141"/>
      <c r="IF102" s="141"/>
      <c r="IG102" s="141"/>
      <c r="IH102" s="141"/>
      <c r="II102" s="141"/>
      <c r="IJ102" s="141"/>
      <c r="IK102" s="141"/>
      <c r="IL102" s="141"/>
      <c r="IM102" s="141"/>
      <c r="IN102" s="141"/>
      <c r="IO102" s="141"/>
      <c r="IP102" s="141"/>
    </row>
    <row r="103" spans="1:250" s="3" customFormat="1" ht="16.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41"/>
      <c r="GF103" s="141"/>
      <c r="GG103" s="141"/>
      <c r="GH103" s="141"/>
      <c r="GI103" s="141"/>
      <c r="GJ103" s="141"/>
      <c r="GK103" s="141"/>
      <c r="GL103" s="141"/>
      <c r="GM103" s="141"/>
      <c r="GN103" s="141"/>
      <c r="GO103" s="141"/>
      <c r="GP103" s="141"/>
      <c r="GQ103" s="141"/>
      <c r="GR103" s="141"/>
      <c r="GS103" s="141"/>
      <c r="GT103" s="141"/>
      <c r="GU103" s="141"/>
      <c r="GV103" s="141"/>
      <c r="GW103" s="141"/>
      <c r="GX103" s="141"/>
      <c r="GY103" s="141"/>
      <c r="GZ103" s="141"/>
      <c r="HA103" s="141"/>
      <c r="HB103" s="141"/>
      <c r="HC103" s="141"/>
      <c r="HD103" s="141"/>
      <c r="HE103" s="141"/>
      <c r="HF103" s="141"/>
      <c r="HG103" s="141"/>
      <c r="HH103" s="141"/>
      <c r="HI103" s="141"/>
      <c r="HJ103" s="141"/>
      <c r="HK103" s="141"/>
      <c r="HL103" s="141"/>
      <c r="HM103" s="141"/>
      <c r="HN103" s="141"/>
      <c r="HO103" s="141"/>
      <c r="HP103" s="141"/>
      <c r="HQ103" s="141"/>
      <c r="HR103" s="141"/>
      <c r="HS103" s="141"/>
      <c r="HT103" s="141"/>
      <c r="HU103" s="141"/>
      <c r="HV103" s="141"/>
      <c r="HW103" s="141"/>
      <c r="HX103" s="141"/>
      <c r="HY103" s="141"/>
      <c r="HZ103" s="141"/>
      <c r="IA103" s="141"/>
      <c r="IB103" s="141"/>
      <c r="IC103" s="141"/>
      <c r="ID103" s="141"/>
      <c r="IE103" s="141"/>
      <c r="IF103" s="141"/>
      <c r="IG103" s="141"/>
      <c r="IH103" s="141"/>
      <c r="II103" s="141"/>
      <c r="IJ103" s="141"/>
      <c r="IK103" s="141"/>
      <c r="IL103" s="141"/>
      <c r="IM103" s="141"/>
      <c r="IN103" s="141"/>
      <c r="IO103" s="141"/>
      <c r="IP103" s="141"/>
    </row>
    <row r="104" spans="1:250" s="3" customFormat="1" ht="16.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  <c r="GM104" s="141"/>
      <c r="GN104" s="141"/>
      <c r="GO104" s="141"/>
      <c r="GP104" s="141"/>
      <c r="GQ104" s="141"/>
      <c r="GR104" s="141"/>
      <c r="GS104" s="141"/>
      <c r="GT104" s="141"/>
      <c r="GU104" s="141"/>
      <c r="GV104" s="141"/>
      <c r="GW104" s="141"/>
      <c r="GX104" s="141"/>
      <c r="GY104" s="141"/>
      <c r="GZ104" s="141"/>
      <c r="HA104" s="141"/>
      <c r="HB104" s="141"/>
      <c r="HC104" s="141"/>
      <c r="HD104" s="141"/>
      <c r="HE104" s="141"/>
      <c r="HF104" s="141"/>
      <c r="HG104" s="141"/>
      <c r="HH104" s="141"/>
      <c r="HI104" s="141"/>
      <c r="HJ104" s="141"/>
      <c r="HK104" s="141"/>
      <c r="HL104" s="141"/>
      <c r="HM104" s="141"/>
      <c r="HN104" s="141"/>
      <c r="HO104" s="141"/>
      <c r="HP104" s="141"/>
      <c r="HQ104" s="141"/>
      <c r="HR104" s="141"/>
      <c r="HS104" s="141"/>
      <c r="HT104" s="141"/>
      <c r="HU104" s="141"/>
      <c r="HV104" s="141"/>
      <c r="HW104" s="141"/>
      <c r="HX104" s="141"/>
      <c r="HY104" s="141"/>
      <c r="HZ104" s="141"/>
      <c r="IA104" s="141"/>
      <c r="IB104" s="141"/>
      <c r="IC104" s="141"/>
      <c r="ID104" s="141"/>
      <c r="IE104" s="141"/>
      <c r="IF104" s="141"/>
      <c r="IG104" s="141"/>
      <c r="IH104" s="141"/>
      <c r="II104" s="141"/>
      <c r="IJ104" s="141"/>
      <c r="IK104" s="141"/>
      <c r="IL104" s="141"/>
      <c r="IM104" s="141"/>
      <c r="IN104" s="141"/>
      <c r="IO104" s="141"/>
      <c r="IP104" s="141"/>
    </row>
    <row r="105" spans="1:250" s="3" customFormat="1" ht="16.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  <c r="FL105" s="141"/>
      <c r="FM105" s="141"/>
      <c r="FN105" s="141"/>
      <c r="FO105" s="141"/>
      <c r="FP105" s="141"/>
      <c r="FQ105" s="141"/>
      <c r="FR105" s="141"/>
      <c r="FS105" s="141"/>
      <c r="FT105" s="141"/>
      <c r="FU105" s="141"/>
      <c r="FV105" s="141"/>
      <c r="FW105" s="141"/>
      <c r="FX105" s="141"/>
      <c r="FY105" s="141"/>
      <c r="FZ105" s="141"/>
      <c r="GA105" s="141"/>
      <c r="GB105" s="141"/>
      <c r="GC105" s="141"/>
      <c r="GD105" s="141"/>
      <c r="GE105" s="141"/>
      <c r="GF105" s="141"/>
      <c r="GG105" s="141"/>
      <c r="GH105" s="141"/>
      <c r="GI105" s="141"/>
      <c r="GJ105" s="141"/>
      <c r="GK105" s="141"/>
      <c r="GL105" s="141"/>
      <c r="GM105" s="141"/>
      <c r="GN105" s="141"/>
      <c r="GO105" s="141"/>
      <c r="GP105" s="141"/>
      <c r="GQ105" s="141"/>
      <c r="GR105" s="141"/>
      <c r="GS105" s="141"/>
      <c r="GT105" s="141"/>
      <c r="GU105" s="141"/>
      <c r="GV105" s="141"/>
      <c r="GW105" s="141"/>
      <c r="GX105" s="141"/>
      <c r="GY105" s="141"/>
      <c r="GZ105" s="141"/>
      <c r="HA105" s="141"/>
      <c r="HB105" s="141"/>
      <c r="HC105" s="141"/>
      <c r="HD105" s="141"/>
      <c r="HE105" s="141"/>
      <c r="HF105" s="141"/>
      <c r="HG105" s="141"/>
      <c r="HH105" s="141"/>
      <c r="HI105" s="141"/>
      <c r="HJ105" s="141"/>
      <c r="HK105" s="141"/>
      <c r="HL105" s="141"/>
      <c r="HM105" s="141"/>
      <c r="HN105" s="141"/>
      <c r="HO105" s="141"/>
      <c r="HP105" s="141"/>
      <c r="HQ105" s="141"/>
      <c r="HR105" s="141"/>
      <c r="HS105" s="141"/>
      <c r="HT105" s="141"/>
      <c r="HU105" s="141"/>
      <c r="HV105" s="141"/>
      <c r="HW105" s="141"/>
      <c r="HX105" s="141"/>
      <c r="HY105" s="141"/>
      <c r="HZ105" s="141"/>
      <c r="IA105" s="141"/>
      <c r="IB105" s="141"/>
      <c r="IC105" s="141"/>
      <c r="ID105" s="141"/>
      <c r="IE105" s="141"/>
      <c r="IF105" s="141"/>
      <c r="IG105" s="141"/>
      <c r="IH105" s="141"/>
      <c r="II105" s="141"/>
      <c r="IJ105" s="141"/>
      <c r="IK105" s="141"/>
      <c r="IL105" s="141"/>
      <c r="IM105" s="141"/>
      <c r="IN105" s="141"/>
      <c r="IO105" s="141"/>
      <c r="IP105" s="141"/>
    </row>
    <row r="106" spans="1:250" s="3" customFormat="1" ht="16.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1"/>
      <c r="EV106" s="141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  <c r="FH106" s="141"/>
      <c r="FI106" s="141"/>
      <c r="FJ106" s="141"/>
      <c r="FK106" s="141"/>
      <c r="FL106" s="141"/>
      <c r="FM106" s="141"/>
      <c r="FN106" s="141"/>
      <c r="FO106" s="141"/>
      <c r="FP106" s="141"/>
      <c r="FQ106" s="141"/>
      <c r="FR106" s="141"/>
      <c r="FS106" s="141"/>
      <c r="FT106" s="141"/>
      <c r="FU106" s="141"/>
      <c r="FV106" s="141"/>
      <c r="FW106" s="141"/>
      <c r="FX106" s="141"/>
      <c r="FY106" s="141"/>
      <c r="FZ106" s="141"/>
      <c r="GA106" s="141"/>
      <c r="GB106" s="141"/>
      <c r="GC106" s="141"/>
      <c r="GD106" s="141"/>
      <c r="GE106" s="141"/>
      <c r="GF106" s="141"/>
      <c r="GG106" s="141"/>
      <c r="GH106" s="141"/>
      <c r="GI106" s="141"/>
      <c r="GJ106" s="141"/>
      <c r="GK106" s="141"/>
      <c r="GL106" s="141"/>
      <c r="GM106" s="141"/>
      <c r="GN106" s="141"/>
      <c r="GO106" s="141"/>
      <c r="GP106" s="141"/>
      <c r="GQ106" s="141"/>
      <c r="GR106" s="141"/>
      <c r="GS106" s="141"/>
      <c r="GT106" s="141"/>
      <c r="GU106" s="141"/>
      <c r="GV106" s="141"/>
      <c r="GW106" s="141"/>
      <c r="GX106" s="141"/>
      <c r="GY106" s="141"/>
      <c r="GZ106" s="141"/>
      <c r="HA106" s="141"/>
      <c r="HB106" s="141"/>
      <c r="HC106" s="141"/>
      <c r="HD106" s="141"/>
      <c r="HE106" s="141"/>
      <c r="HF106" s="141"/>
      <c r="HG106" s="141"/>
      <c r="HH106" s="141"/>
      <c r="HI106" s="141"/>
      <c r="HJ106" s="141"/>
      <c r="HK106" s="141"/>
      <c r="HL106" s="141"/>
      <c r="HM106" s="141"/>
      <c r="HN106" s="141"/>
      <c r="HO106" s="141"/>
      <c r="HP106" s="141"/>
      <c r="HQ106" s="141"/>
      <c r="HR106" s="141"/>
      <c r="HS106" s="141"/>
      <c r="HT106" s="141"/>
      <c r="HU106" s="141"/>
      <c r="HV106" s="141"/>
      <c r="HW106" s="141"/>
      <c r="HX106" s="141"/>
      <c r="HY106" s="141"/>
      <c r="HZ106" s="141"/>
      <c r="IA106" s="141"/>
      <c r="IB106" s="141"/>
      <c r="IC106" s="141"/>
      <c r="ID106" s="141"/>
      <c r="IE106" s="141"/>
      <c r="IF106" s="141"/>
      <c r="IG106" s="141"/>
      <c r="IH106" s="141"/>
      <c r="II106" s="141"/>
      <c r="IJ106" s="141"/>
      <c r="IK106" s="141"/>
      <c r="IL106" s="141"/>
      <c r="IM106" s="141"/>
      <c r="IN106" s="141"/>
      <c r="IO106" s="141"/>
      <c r="IP106" s="141"/>
    </row>
    <row r="107" spans="1:250" s="3" customFormat="1" ht="16.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1"/>
      <c r="FS107" s="141"/>
      <c r="FT107" s="141"/>
      <c r="FU107" s="141"/>
      <c r="FV107" s="141"/>
      <c r="FW107" s="141"/>
      <c r="FX107" s="141"/>
      <c r="FY107" s="141"/>
      <c r="FZ107" s="141"/>
      <c r="GA107" s="141"/>
      <c r="GB107" s="141"/>
      <c r="GC107" s="141"/>
      <c r="GD107" s="141"/>
      <c r="GE107" s="141"/>
      <c r="GF107" s="141"/>
      <c r="GG107" s="141"/>
      <c r="GH107" s="141"/>
      <c r="GI107" s="141"/>
      <c r="GJ107" s="141"/>
      <c r="GK107" s="141"/>
      <c r="GL107" s="141"/>
      <c r="GM107" s="141"/>
      <c r="GN107" s="141"/>
      <c r="GO107" s="141"/>
      <c r="GP107" s="141"/>
      <c r="GQ107" s="141"/>
      <c r="GR107" s="141"/>
      <c r="GS107" s="141"/>
      <c r="GT107" s="141"/>
      <c r="GU107" s="141"/>
      <c r="GV107" s="141"/>
      <c r="GW107" s="141"/>
      <c r="GX107" s="141"/>
      <c r="GY107" s="141"/>
      <c r="GZ107" s="141"/>
      <c r="HA107" s="141"/>
      <c r="HB107" s="141"/>
      <c r="HC107" s="141"/>
      <c r="HD107" s="141"/>
      <c r="HE107" s="141"/>
      <c r="HF107" s="141"/>
      <c r="HG107" s="141"/>
      <c r="HH107" s="141"/>
      <c r="HI107" s="141"/>
      <c r="HJ107" s="141"/>
      <c r="HK107" s="141"/>
      <c r="HL107" s="141"/>
      <c r="HM107" s="141"/>
      <c r="HN107" s="141"/>
      <c r="HO107" s="141"/>
      <c r="HP107" s="141"/>
      <c r="HQ107" s="141"/>
      <c r="HR107" s="141"/>
      <c r="HS107" s="141"/>
      <c r="HT107" s="141"/>
      <c r="HU107" s="141"/>
      <c r="HV107" s="141"/>
      <c r="HW107" s="141"/>
      <c r="HX107" s="141"/>
      <c r="HY107" s="141"/>
      <c r="HZ107" s="141"/>
      <c r="IA107" s="141"/>
      <c r="IB107" s="141"/>
      <c r="IC107" s="141"/>
      <c r="ID107" s="141"/>
      <c r="IE107" s="141"/>
      <c r="IF107" s="141"/>
      <c r="IG107" s="141"/>
      <c r="IH107" s="141"/>
      <c r="II107" s="141"/>
      <c r="IJ107" s="141"/>
      <c r="IK107" s="141"/>
      <c r="IL107" s="141"/>
      <c r="IM107" s="141"/>
      <c r="IN107" s="141"/>
      <c r="IO107" s="141"/>
      <c r="IP107" s="141"/>
    </row>
    <row r="108" spans="1:250" s="3" customFormat="1" ht="16.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  <c r="GM108" s="141"/>
      <c r="GN108" s="141"/>
      <c r="GO108" s="141"/>
      <c r="GP108" s="141"/>
      <c r="GQ108" s="141"/>
      <c r="GR108" s="141"/>
      <c r="GS108" s="141"/>
      <c r="GT108" s="141"/>
      <c r="GU108" s="141"/>
      <c r="GV108" s="141"/>
      <c r="GW108" s="141"/>
      <c r="GX108" s="141"/>
      <c r="GY108" s="141"/>
      <c r="GZ108" s="141"/>
      <c r="HA108" s="141"/>
      <c r="HB108" s="141"/>
      <c r="HC108" s="141"/>
      <c r="HD108" s="141"/>
      <c r="HE108" s="141"/>
      <c r="HF108" s="141"/>
      <c r="HG108" s="141"/>
      <c r="HH108" s="141"/>
      <c r="HI108" s="141"/>
      <c r="HJ108" s="141"/>
      <c r="HK108" s="141"/>
      <c r="HL108" s="141"/>
      <c r="HM108" s="141"/>
      <c r="HN108" s="141"/>
      <c r="HO108" s="141"/>
      <c r="HP108" s="141"/>
      <c r="HQ108" s="141"/>
      <c r="HR108" s="141"/>
      <c r="HS108" s="141"/>
      <c r="HT108" s="141"/>
      <c r="HU108" s="141"/>
      <c r="HV108" s="141"/>
      <c r="HW108" s="141"/>
      <c r="HX108" s="141"/>
      <c r="HY108" s="141"/>
      <c r="HZ108" s="141"/>
      <c r="IA108" s="141"/>
      <c r="IB108" s="141"/>
      <c r="IC108" s="141"/>
      <c r="ID108" s="141"/>
      <c r="IE108" s="141"/>
      <c r="IF108" s="141"/>
      <c r="IG108" s="141"/>
      <c r="IH108" s="141"/>
      <c r="II108" s="141"/>
      <c r="IJ108" s="141"/>
      <c r="IK108" s="141"/>
      <c r="IL108" s="141"/>
      <c r="IM108" s="141"/>
      <c r="IN108" s="141"/>
      <c r="IO108" s="141"/>
      <c r="IP108" s="141"/>
    </row>
    <row r="109" spans="1:250" s="3" customFormat="1" ht="16.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  <c r="FL109" s="141"/>
      <c r="FM109" s="141"/>
      <c r="FN109" s="141"/>
      <c r="FO109" s="141"/>
      <c r="FP109" s="141"/>
      <c r="FQ109" s="141"/>
      <c r="FR109" s="141"/>
      <c r="FS109" s="141"/>
      <c r="FT109" s="141"/>
      <c r="FU109" s="141"/>
      <c r="FV109" s="141"/>
      <c r="FW109" s="141"/>
      <c r="FX109" s="141"/>
      <c r="FY109" s="141"/>
      <c r="FZ109" s="141"/>
      <c r="GA109" s="141"/>
      <c r="GB109" s="141"/>
      <c r="GC109" s="141"/>
      <c r="GD109" s="141"/>
      <c r="GE109" s="141"/>
      <c r="GF109" s="141"/>
      <c r="GG109" s="141"/>
      <c r="GH109" s="141"/>
      <c r="GI109" s="141"/>
      <c r="GJ109" s="141"/>
      <c r="GK109" s="141"/>
      <c r="GL109" s="141"/>
      <c r="GM109" s="141"/>
      <c r="GN109" s="141"/>
      <c r="GO109" s="141"/>
      <c r="GP109" s="141"/>
      <c r="GQ109" s="141"/>
      <c r="GR109" s="141"/>
      <c r="GS109" s="141"/>
      <c r="GT109" s="141"/>
      <c r="GU109" s="141"/>
      <c r="GV109" s="141"/>
      <c r="GW109" s="141"/>
      <c r="GX109" s="141"/>
      <c r="GY109" s="141"/>
      <c r="GZ109" s="141"/>
      <c r="HA109" s="141"/>
      <c r="HB109" s="141"/>
      <c r="HC109" s="141"/>
      <c r="HD109" s="141"/>
      <c r="HE109" s="141"/>
      <c r="HF109" s="141"/>
      <c r="HG109" s="141"/>
      <c r="HH109" s="141"/>
      <c r="HI109" s="141"/>
      <c r="HJ109" s="141"/>
      <c r="HK109" s="141"/>
      <c r="HL109" s="141"/>
      <c r="HM109" s="141"/>
      <c r="HN109" s="141"/>
      <c r="HO109" s="141"/>
      <c r="HP109" s="141"/>
      <c r="HQ109" s="141"/>
      <c r="HR109" s="141"/>
      <c r="HS109" s="141"/>
      <c r="HT109" s="141"/>
      <c r="HU109" s="141"/>
      <c r="HV109" s="141"/>
      <c r="HW109" s="141"/>
      <c r="HX109" s="141"/>
      <c r="HY109" s="141"/>
      <c r="HZ109" s="141"/>
      <c r="IA109" s="141"/>
      <c r="IB109" s="141"/>
      <c r="IC109" s="141"/>
      <c r="ID109" s="141"/>
      <c r="IE109" s="141"/>
      <c r="IF109" s="141"/>
      <c r="IG109" s="141"/>
      <c r="IH109" s="141"/>
      <c r="II109" s="141"/>
      <c r="IJ109" s="141"/>
      <c r="IK109" s="141"/>
      <c r="IL109" s="141"/>
      <c r="IM109" s="141"/>
      <c r="IN109" s="141"/>
      <c r="IO109" s="141"/>
      <c r="IP109" s="141"/>
    </row>
    <row r="110" spans="1:250" s="3" customFormat="1" ht="16.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  <c r="FL110" s="141"/>
      <c r="FM110" s="141"/>
      <c r="FN110" s="141"/>
      <c r="FO110" s="141"/>
      <c r="FP110" s="141"/>
      <c r="FQ110" s="141"/>
      <c r="FR110" s="141"/>
      <c r="FS110" s="141"/>
      <c r="FT110" s="141"/>
      <c r="FU110" s="141"/>
      <c r="FV110" s="141"/>
      <c r="FW110" s="141"/>
      <c r="FX110" s="141"/>
      <c r="FY110" s="141"/>
      <c r="FZ110" s="141"/>
      <c r="GA110" s="141"/>
      <c r="GB110" s="141"/>
      <c r="GC110" s="141"/>
      <c r="GD110" s="141"/>
      <c r="GE110" s="141"/>
      <c r="GF110" s="141"/>
      <c r="GG110" s="141"/>
      <c r="GH110" s="141"/>
      <c r="GI110" s="141"/>
      <c r="GJ110" s="141"/>
      <c r="GK110" s="141"/>
      <c r="GL110" s="141"/>
      <c r="GM110" s="141"/>
      <c r="GN110" s="141"/>
      <c r="GO110" s="141"/>
      <c r="GP110" s="141"/>
      <c r="GQ110" s="141"/>
      <c r="GR110" s="141"/>
      <c r="GS110" s="141"/>
      <c r="GT110" s="141"/>
      <c r="GU110" s="141"/>
      <c r="GV110" s="141"/>
      <c r="GW110" s="141"/>
      <c r="GX110" s="141"/>
      <c r="GY110" s="141"/>
      <c r="GZ110" s="141"/>
      <c r="HA110" s="141"/>
      <c r="HB110" s="141"/>
      <c r="HC110" s="141"/>
      <c r="HD110" s="141"/>
      <c r="HE110" s="141"/>
      <c r="HF110" s="141"/>
      <c r="HG110" s="141"/>
      <c r="HH110" s="141"/>
      <c r="HI110" s="141"/>
      <c r="HJ110" s="141"/>
      <c r="HK110" s="141"/>
      <c r="HL110" s="141"/>
      <c r="HM110" s="141"/>
      <c r="HN110" s="141"/>
      <c r="HO110" s="141"/>
      <c r="HP110" s="141"/>
      <c r="HQ110" s="141"/>
      <c r="HR110" s="141"/>
      <c r="HS110" s="141"/>
      <c r="HT110" s="141"/>
      <c r="HU110" s="141"/>
      <c r="HV110" s="141"/>
      <c r="HW110" s="141"/>
      <c r="HX110" s="141"/>
      <c r="HY110" s="141"/>
      <c r="HZ110" s="141"/>
      <c r="IA110" s="141"/>
      <c r="IB110" s="141"/>
      <c r="IC110" s="141"/>
      <c r="ID110" s="141"/>
      <c r="IE110" s="141"/>
      <c r="IF110" s="141"/>
      <c r="IG110" s="141"/>
      <c r="IH110" s="141"/>
      <c r="II110" s="141"/>
      <c r="IJ110" s="141"/>
      <c r="IK110" s="141"/>
      <c r="IL110" s="141"/>
      <c r="IM110" s="141"/>
      <c r="IN110" s="141"/>
      <c r="IO110" s="141"/>
      <c r="IP110" s="141"/>
    </row>
    <row r="111" spans="1:250" s="3" customFormat="1" ht="16.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1"/>
      <c r="FS111" s="141"/>
      <c r="FT111" s="141"/>
      <c r="FU111" s="141"/>
      <c r="FV111" s="141"/>
      <c r="FW111" s="141"/>
      <c r="FX111" s="141"/>
      <c r="FY111" s="141"/>
      <c r="FZ111" s="141"/>
      <c r="GA111" s="141"/>
      <c r="GB111" s="141"/>
      <c r="GC111" s="141"/>
      <c r="GD111" s="141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1"/>
      <c r="GO111" s="141"/>
      <c r="GP111" s="141"/>
      <c r="GQ111" s="141"/>
      <c r="GR111" s="141"/>
      <c r="GS111" s="141"/>
      <c r="GT111" s="141"/>
      <c r="GU111" s="141"/>
      <c r="GV111" s="141"/>
      <c r="GW111" s="141"/>
      <c r="GX111" s="141"/>
      <c r="GY111" s="141"/>
      <c r="GZ111" s="141"/>
      <c r="HA111" s="141"/>
      <c r="HB111" s="141"/>
      <c r="HC111" s="141"/>
      <c r="HD111" s="141"/>
      <c r="HE111" s="141"/>
      <c r="HF111" s="141"/>
      <c r="HG111" s="141"/>
      <c r="HH111" s="141"/>
      <c r="HI111" s="141"/>
      <c r="HJ111" s="141"/>
      <c r="HK111" s="141"/>
      <c r="HL111" s="141"/>
      <c r="HM111" s="141"/>
      <c r="HN111" s="141"/>
      <c r="HO111" s="141"/>
      <c r="HP111" s="141"/>
      <c r="HQ111" s="141"/>
      <c r="HR111" s="141"/>
      <c r="HS111" s="141"/>
      <c r="HT111" s="141"/>
      <c r="HU111" s="141"/>
      <c r="HV111" s="141"/>
      <c r="HW111" s="141"/>
      <c r="HX111" s="141"/>
      <c r="HY111" s="141"/>
      <c r="HZ111" s="141"/>
      <c r="IA111" s="141"/>
      <c r="IB111" s="141"/>
      <c r="IC111" s="141"/>
      <c r="ID111" s="141"/>
      <c r="IE111" s="141"/>
      <c r="IF111" s="141"/>
      <c r="IG111" s="141"/>
      <c r="IH111" s="141"/>
      <c r="II111" s="141"/>
      <c r="IJ111" s="141"/>
      <c r="IK111" s="141"/>
      <c r="IL111" s="141"/>
      <c r="IM111" s="141"/>
      <c r="IN111" s="141"/>
      <c r="IO111" s="141"/>
      <c r="IP111" s="141"/>
    </row>
    <row r="112" spans="1:250" s="3" customFormat="1" ht="16.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1"/>
      <c r="FK112" s="141"/>
      <c r="FL112" s="141"/>
      <c r="FM112" s="141"/>
      <c r="FN112" s="141"/>
      <c r="FO112" s="141"/>
      <c r="FP112" s="141"/>
      <c r="FQ112" s="141"/>
      <c r="FR112" s="141"/>
      <c r="FS112" s="141"/>
      <c r="FT112" s="141"/>
      <c r="FU112" s="141"/>
      <c r="FV112" s="141"/>
      <c r="FW112" s="141"/>
      <c r="FX112" s="141"/>
      <c r="FY112" s="141"/>
      <c r="FZ112" s="141"/>
      <c r="GA112" s="141"/>
      <c r="GB112" s="141"/>
      <c r="GC112" s="141"/>
      <c r="GD112" s="141"/>
      <c r="GE112" s="141"/>
      <c r="GF112" s="141"/>
      <c r="GG112" s="141"/>
      <c r="GH112" s="141"/>
      <c r="GI112" s="141"/>
      <c r="GJ112" s="141"/>
      <c r="GK112" s="141"/>
      <c r="GL112" s="141"/>
      <c r="GM112" s="141"/>
      <c r="GN112" s="141"/>
      <c r="GO112" s="141"/>
      <c r="GP112" s="141"/>
      <c r="GQ112" s="141"/>
      <c r="GR112" s="141"/>
      <c r="GS112" s="141"/>
      <c r="GT112" s="141"/>
      <c r="GU112" s="141"/>
      <c r="GV112" s="141"/>
      <c r="GW112" s="141"/>
      <c r="GX112" s="141"/>
      <c r="GY112" s="141"/>
      <c r="GZ112" s="141"/>
      <c r="HA112" s="141"/>
      <c r="HB112" s="141"/>
      <c r="HC112" s="141"/>
      <c r="HD112" s="141"/>
      <c r="HE112" s="141"/>
      <c r="HF112" s="141"/>
      <c r="HG112" s="141"/>
      <c r="HH112" s="141"/>
      <c r="HI112" s="141"/>
      <c r="HJ112" s="141"/>
      <c r="HK112" s="141"/>
      <c r="HL112" s="141"/>
      <c r="HM112" s="141"/>
      <c r="HN112" s="141"/>
      <c r="HO112" s="141"/>
      <c r="HP112" s="141"/>
      <c r="HQ112" s="141"/>
      <c r="HR112" s="141"/>
      <c r="HS112" s="141"/>
      <c r="HT112" s="141"/>
      <c r="HU112" s="141"/>
      <c r="HV112" s="141"/>
      <c r="HW112" s="141"/>
      <c r="HX112" s="141"/>
      <c r="HY112" s="141"/>
      <c r="HZ112" s="141"/>
      <c r="IA112" s="141"/>
      <c r="IB112" s="141"/>
      <c r="IC112" s="141"/>
      <c r="ID112" s="141"/>
      <c r="IE112" s="141"/>
      <c r="IF112" s="141"/>
      <c r="IG112" s="141"/>
      <c r="IH112" s="141"/>
      <c r="II112" s="141"/>
      <c r="IJ112" s="141"/>
      <c r="IK112" s="141"/>
      <c r="IL112" s="141"/>
      <c r="IM112" s="141"/>
      <c r="IN112" s="141"/>
      <c r="IO112" s="141"/>
      <c r="IP112" s="141"/>
    </row>
    <row r="113" spans="1:250" s="3" customFormat="1" ht="16.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  <c r="FZ113" s="141"/>
      <c r="GA113" s="141"/>
      <c r="GB113" s="141"/>
      <c r="GC113" s="141"/>
      <c r="GD113" s="141"/>
      <c r="GE113" s="141"/>
      <c r="GF113" s="141"/>
      <c r="GG113" s="141"/>
      <c r="GH113" s="141"/>
      <c r="GI113" s="141"/>
      <c r="GJ113" s="141"/>
      <c r="GK113" s="141"/>
      <c r="GL113" s="141"/>
      <c r="GM113" s="141"/>
      <c r="GN113" s="141"/>
      <c r="GO113" s="141"/>
      <c r="GP113" s="141"/>
      <c r="GQ113" s="141"/>
      <c r="GR113" s="141"/>
      <c r="GS113" s="141"/>
      <c r="GT113" s="141"/>
      <c r="GU113" s="141"/>
      <c r="GV113" s="141"/>
      <c r="GW113" s="141"/>
      <c r="GX113" s="141"/>
      <c r="GY113" s="141"/>
      <c r="GZ113" s="141"/>
      <c r="HA113" s="141"/>
      <c r="HB113" s="141"/>
      <c r="HC113" s="141"/>
      <c r="HD113" s="141"/>
      <c r="HE113" s="141"/>
      <c r="HF113" s="141"/>
      <c r="HG113" s="141"/>
      <c r="HH113" s="141"/>
      <c r="HI113" s="141"/>
      <c r="HJ113" s="141"/>
      <c r="HK113" s="141"/>
      <c r="HL113" s="141"/>
      <c r="HM113" s="141"/>
      <c r="HN113" s="141"/>
      <c r="HO113" s="141"/>
      <c r="HP113" s="141"/>
      <c r="HQ113" s="141"/>
      <c r="HR113" s="141"/>
      <c r="HS113" s="141"/>
      <c r="HT113" s="141"/>
      <c r="HU113" s="141"/>
      <c r="HV113" s="141"/>
      <c r="HW113" s="141"/>
      <c r="HX113" s="141"/>
      <c r="HY113" s="141"/>
      <c r="HZ113" s="141"/>
      <c r="IA113" s="141"/>
      <c r="IB113" s="141"/>
      <c r="IC113" s="141"/>
      <c r="ID113" s="141"/>
      <c r="IE113" s="141"/>
      <c r="IF113" s="141"/>
      <c r="IG113" s="141"/>
      <c r="IH113" s="141"/>
      <c r="II113" s="141"/>
      <c r="IJ113" s="141"/>
      <c r="IK113" s="141"/>
      <c r="IL113" s="141"/>
      <c r="IM113" s="141"/>
      <c r="IN113" s="141"/>
      <c r="IO113" s="141"/>
      <c r="IP113" s="141"/>
    </row>
    <row r="114" spans="1:250" s="3" customFormat="1" ht="16.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1"/>
      <c r="FS114" s="141"/>
      <c r="FT114" s="141"/>
      <c r="FU114" s="141"/>
      <c r="FV114" s="141"/>
      <c r="FW114" s="141"/>
      <c r="FX114" s="141"/>
      <c r="FY114" s="141"/>
      <c r="FZ114" s="141"/>
      <c r="GA114" s="141"/>
      <c r="GB114" s="141"/>
      <c r="GC114" s="141"/>
      <c r="GD114" s="141"/>
      <c r="GE114" s="141"/>
      <c r="GF114" s="141"/>
      <c r="GG114" s="141"/>
      <c r="GH114" s="141"/>
      <c r="GI114" s="141"/>
      <c r="GJ114" s="141"/>
      <c r="GK114" s="141"/>
      <c r="GL114" s="141"/>
      <c r="GM114" s="141"/>
      <c r="GN114" s="141"/>
      <c r="GO114" s="141"/>
      <c r="GP114" s="141"/>
      <c r="GQ114" s="141"/>
      <c r="GR114" s="141"/>
      <c r="GS114" s="141"/>
      <c r="GT114" s="141"/>
      <c r="GU114" s="141"/>
      <c r="GV114" s="141"/>
      <c r="GW114" s="141"/>
      <c r="GX114" s="141"/>
      <c r="GY114" s="141"/>
      <c r="GZ114" s="141"/>
      <c r="HA114" s="141"/>
      <c r="HB114" s="141"/>
      <c r="HC114" s="141"/>
      <c r="HD114" s="141"/>
      <c r="HE114" s="141"/>
      <c r="HF114" s="141"/>
      <c r="HG114" s="141"/>
      <c r="HH114" s="141"/>
      <c r="HI114" s="141"/>
      <c r="HJ114" s="141"/>
      <c r="HK114" s="141"/>
      <c r="HL114" s="141"/>
      <c r="HM114" s="141"/>
      <c r="HN114" s="141"/>
      <c r="HO114" s="141"/>
      <c r="HP114" s="141"/>
      <c r="HQ114" s="141"/>
      <c r="HR114" s="141"/>
      <c r="HS114" s="141"/>
      <c r="HT114" s="141"/>
      <c r="HU114" s="141"/>
      <c r="HV114" s="141"/>
      <c r="HW114" s="141"/>
      <c r="HX114" s="141"/>
      <c r="HY114" s="141"/>
      <c r="HZ114" s="141"/>
      <c r="IA114" s="141"/>
      <c r="IB114" s="141"/>
      <c r="IC114" s="141"/>
      <c r="ID114" s="141"/>
      <c r="IE114" s="141"/>
      <c r="IF114" s="141"/>
      <c r="IG114" s="141"/>
      <c r="IH114" s="141"/>
      <c r="II114" s="141"/>
      <c r="IJ114" s="141"/>
      <c r="IK114" s="141"/>
      <c r="IL114" s="141"/>
      <c r="IM114" s="141"/>
      <c r="IN114" s="141"/>
      <c r="IO114" s="141"/>
      <c r="IP114" s="141"/>
    </row>
    <row r="115" spans="1:250" s="3" customFormat="1" ht="16.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1"/>
      <c r="FF115" s="141"/>
      <c r="FG115" s="141"/>
      <c r="FH115" s="141"/>
      <c r="FI115" s="141"/>
      <c r="FJ115" s="141"/>
      <c r="FK115" s="141"/>
      <c r="FL115" s="141"/>
      <c r="FM115" s="141"/>
      <c r="FN115" s="141"/>
      <c r="FO115" s="141"/>
      <c r="FP115" s="141"/>
      <c r="FQ115" s="141"/>
      <c r="FR115" s="141"/>
      <c r="FS115" s="141"/>
      <c r="FT115" s="141"/>
      <c r="FU115" s="141"/>
      <c r="FV115" s="141"/>
      <c r="FW115" s="141"/>
      <c r="FX115" s="141"/>
      <c r="FY115" s="141"/>
      <c r="FZ115" s="141"/>
      <c r="GA115" s="141"/>
      <c r="GB115" s="141"/>
      <c r="GC115" s="141"/>
      <c r="GD115" s="141"/>
      <c r="GE115" s="141"/>
      <c r="GF115" s="141"/>
      <c r="GG115" s="141"/>
      <c r="GH115" s="141"/>
      <c r="GI115" s="141"/>
      <c r="GJ115" s="141"/>
      <c r="GK115" s="141"/>
      <c r="GL115" s="141"/>
      <c r="GM115" s="141"/>
      <c r="GN115" s="141"/>
      <c r="GO115" s="141"/>
      <c r="GP115" s="141"/>
      <c r="GQ115" s="141"/>
      <c r="GR115" s="141"/>
      <c r="GS115" s="141"/>
      <c r="GT115" s="141"/>
      <c r="GU115" s="141"/>
      <c r="GV115" s="141"/>
      <c r="GW115" s="141"/>
      <c r="GX115" s="141"/>
      <c r="GY115" s="141"/>
      <c r="GZ115" s="141"/>
      <c r="HA115" s="141"/>
      <c r="HB115" s="141"/>
      <c r="HC115" s="141"/>
      <c r="HD115" s="141"/>
      <c r="HE115" s="141"/>
      <c r="HF115" s="141"/>
      <c r="HG115" s="141"/>
      <c r="HH115" s="141"/>
      <c r="HI115" s="141"/>
      <c r="HJ115" s="141"/>
      <c r="HK115" s="141"/>
      <c r="HL115" s="141"/>
      <c r="HM115" s="141"/>
      <c r="HN115" s="141"/>
      <c r="HO115" s="141"/>
      <c r="HP115" s="141"/>
      <c r="HQ115" s="141"/>
      <c r="HR115" s="141"/>
      <c r="HS115" s="141"/>
      <c r="HT115" s="141"/>
      <c r="HU115" s="141"/>
      <c r="HV115" s="141"/>
      <c r="HW115" s="141"/>
      <c r="HX115" s="141"/>
      <c r="HY115" s="141"/>
      <c r="HZ115" s="141"/>
      <c r="IA115" s="141"/>
      <c r="IB115" s="141"/>
      <c r="IC115" s="141"/>
      <c r="ID115" s="141"/>
      <c r="IE115" s="141"/>
      <c r="IF115" s="141"/>
      <c r="IG115" s="141"/>
      <c r="IH115" s="141"/>
      <c r="II115" s="141"/>
      <c r="IJ115" s="141"/>
      <c r="IK115" s="141"/>
      <c r="IL115" s="141"/>
      <c r="IM115" s="141"/>
      <c r="IN115" s="141"/>
      <c r="IO115" s="141"/>
      <c r="IP115" s="141"/>
    </row>
    <row r="116" spans="1:250" s="3" customFormat="1" ht="16.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1"/>
      <c r="FS116" s="141"/>
      <c r="FT116" s="141"/>
      <c r="FU116" s="141"/>
      <c r="FV116" s="141"/>
      <c r="FW116" s="141"/>
      <c r="FX116" s="141"/>
      <c r="FY116" s="141"/>
      <c r="FZ116" s="141"/>
      <c r="GA116" s="141"/>
      <c r="GB116" s="141"/>
      <c r="GC116" s="141"/>
      <c r="GD116" s="141"/>
      <c r="GE116" s="141"/>
      <c r="GF116" s="141"/>
      <c r="GG116" s="141"/>
      <c r="GH116" s="141"/>
      <c r="GI116" s="141"/>
      <c r="GJ116" s="141"/>
      <c r="GK116" s="141"/>
      <c r="GL116" s="141"/>
      <c r="GM116" s="141"/>
      <c r="GN116" s="141"/>
      <c r="GO116" s="141"/>
      <c r="GP116" s="141"/>
      <c r="GQ116" s="141"/>
      <c r="GR116" s="141"/>
      <c r="GS116" s="141"/>
      <c r="GT116" s="141"/>
      <c r="GU116" s="141"/>
      <c r="GV116" s="141"/>
      <c r="GW116" s="141"/>
      <c r="GX116" s="141"/>
      <c r="GY116" s="141"/>
      <c r="GZ116" s="141"/>
      <c r="HA116" s="141"/>
      <c r="HB116" s="141"/>
      <c r="HC116" s="141"/>
      <c r="HD116" s="141"/>
      <c r="HE116" s="141"/>
      <c r="HF116" s="141"/>
      <c r="HG116" s="141"/>
      <c r="HH116" s="141"/>
      <c r="HI116" s="141"/>
      <c r="HJ116" s="141"/>
      <c r="HK116" s="141"/>
      <c r="HL116" s="141"/>
      <c r="HM116" s="141"/>
      <c r="HN116" s="141"/>
      <c r="HO116" s="141"/>
      <c r="HP116" s="141"/>
      <c r="HQ116" s="141"/>
      <c r="HR116" s="141"/>
      <c r="HS116" s="141"/>
      <c r="HT116" s="141"/>
      <c r="HU116" s="141"/>
      <c r="HV116" s="141"/>
      <c r="HW116" s="141"/>
      <c r="HX116" s="141"/>
      <c r="HY116" s="141"/>
      <c r="HZ116" s="141"/>
      <c r="IA116" s="141"/>
      <c r="IB116" s="141"/>
      <c r="IC116" s="141"/>
      <c r="ID116" s="141"/>
      <c r="IE116" s="141"/>
      <c r="IF116" s="141"/>
      <c r="IG116" s="141"/>
      <c r="IH116" s="141"/>
      <c r="II116" s="141"/>
      <c r="IJ116" s="141"/>
      <c r="IK116" s="141"/>
      <c r="IL116" s="141"/>
      <c r="IM116" s="141"/>
      <c r="IN116" s="141"/>
      <c r="IO116" s="141"/>
      <c r="IP116" s="141"/>
    </row>
    <row r="117" spans="1:250" s="3" customFormat="1" ht="16.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  <c r="FL117" s="141"/>
      <c r="FM117" s="141"/>
      <c r="FN117" s="141"/>
      <c r="FO117" s="141"/>
      <c r="FP117" s="141"/>
      <c r="FQ117" s="141"/>
      <c r="FR117" s="141"/>
      <c r="FS117" s="141"/>
      <c r="FT117" s="141"/>
      <c r="FU117" s="141"/>
      <c r="FV117" s="141"/>
      <c r="FW117" s="141"/>
      <c r="FX117" s="141"/>
      <c r="FY117" s="141"/>
      <c r="FZ117" s="141"/>
      <c r="GA117" s="141"/>
      <c r="GB117" s="141"/>
      <c r="GC117" s="141"/>
      <c r="GD117" s="141"/>
      <c r="GE117" s="141"/>
      <c r="GF117" s="141"/>
      <c r="GG117" s="141"/>
      <c r="GH117" s="141"/>
      <c r="GI117" s="141"/>
      <c r="GJ117" s="141"/>
      <c r="GK117" s="141"/>
      <c r="GL117" s="141"/>
      <c r="GM117" s="141"/>
      <c r="GN117" s="141"/>
      <c r="GO117" s="141"/>
      <c r="GP117" s="141"/>
      <c r="GQ117" s="141"/>
      <c r="GR117" s="141"/>
      <c r="GS117" s="141"/>
      <c r="GT117" s="141"/>
      <c r="GU117" s="141"/>
      <c r="GV117" s="141"/>
      <c r="GW117" s="141"/>
      <c r="GX117" s="141"/>
      <c r="GY117" s="141"/>
      <c r="GZ117" s="141"/>
      <c r="HA117" s="141"/>
      <c r="HB117" s="141"/>
      <c r="HC117" s="141"/>
      <c r="HD117" s="141"/>
      <c r="HE117" s="141"/>
      <c r="HF117" s="141"/>
      <c r="HG117" s="141"/>
      <c r="HH117" s="141"/>
      <c r="HI117" s="141"/>
      <c r="HJ117" s="141"/>
      <c r="HK117" s="141"/>
      <c r="HL117" s="141"/>
      <c r="HM117" s="141"/>
      <c r="HN117" s="141"/>
      <c r="HO117" s="141"/>
      <c r="HP117" s="141"/>
      <c r="HQ117" s="141"/>
      <c r="HR117" s="141"/>
      <c r="HS117" s="141"/>
      <c r="HT117" s="141"/>
      <c r="HU117" s="141"/>
      <c r="HV117" s="141"/>
      <c r="HW117" s="141"/>
      <c r="HX117" s="141"/>
      <c r="HY117" s="141"/>
      <c r="HZ117" s="141"/>
      <c r="IA117" s="141"/>
      <c r="IB117" s="141"/>
      <c r="IC117" s="141"/>
      <c r="ID117" s="141"/>
      <c r="IE117" s="141"/>
      <c r="IF117" s="141"/>
      <c r="IG117" s="141"/>
      <c r="IH117" s="141"/>
      <c r="II117" s="141"/>
      <c r="IJ117" s="141"/>
      <c r="IK117" s="141"/>
      <c r="IL117" s="141"/>
      <c r="IM117" s="141"/>
      <c r="IN117" s="141"/>
      <c r="IO117" s="141"/>
      <c r="IP117" s="141"/>
    </row>
    <row r="118" spans="1:250" s="3" customFormat="1" ht="16.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1"/>
      <c r="GA118" s="141"/>
      <c r="GB118" s="141"/>
      <c r="GC118" s="141"/>
      <c r="GD118" s="141"/>
      <c r="GE118" s="141"/>
      <c r="GF118" s="141"/>
      <c r="GG118" s="141"/>
      <c r="GH118" s="141"/>
      <c r="GI118" s="141"/>
      <c r="GJ118" s="141"/>
      <c r="GK118" s="141"/>
      <c r="GL118" s="141"/>
      <c r="GM118" s="141"/>
      <c r="GN118" s="141"/>
      <c r="GO118" s="141"/>
      <c r="GP118" s="141"/>
      <c r="GQ118" s="141"/>
      <c r="GR118" s="141"/>
      <c r="GS118" s="141"/>
      <c r="GT118" s="141"/>
      <c r="GU118" s="141"/>
      <c r="GV118" s="141"/>
      <c r="GW118" s="141"/>
      <c r="GX118" s="141"/>
      <c r="GY118" s="141"/>
      <c r="GZ118" s="141"/>
      <c r="HA118" s="141"/>
      <c r="HB118" s="141"/>
      <c r="HC118" s="141"/>
      <c r="HD118" s="141"/>
      <c r="HE118" s="141"/>
      <c r="HF118" s="141"/>
      <c r="HG118" s="141"/>
      <c r="HH118" s="141"/>
      <c r="HI118" s="141"/>
      <c r="HJ118" s="141"/>
      <c r="HK118" s="141"/>
      <c r="HL118" s="141"/>
      <c r="HM118" s="141"/>
      <c r="HN118" s="141"/>
      <c r="HO118" s="141"/>
      <c r="HP118" s="141"/>
      <c r="HQ118" s="141"/>
      <c r="HR118" s="141"/>
      <c r="HS118" s="141"/>
      <c r="HT118" s="141"/>
      <c r="HU118" s="141"/>
      <c r="HV118" s="141"/>
      <c r="HW118" s="141"/>
      <c r="HX118" s="141"/>
      <c r="HY118" s="141"/>
      <c r="HZ118" s="141"/>
      <c r="IA118" s="141"/>
      <c r="IB118" s="141"/>
      <c r="IC118" s="141"/>
      <c r="ID118" s="141"/>
      <c r="IE118" s="141"/>
      <c r="IF118" s="141"/>
      <c r="IG118" s="141"/>
      <c r="IH118" s="141"/>
      <c r="II118" s="141"/>
      <c r="IJ118" s="141"/>
      <c r="IK118" s="141"/>
      <c r="IL118" s="141"/>
      <c r="IM118" s="141"/>
      <c r="IN118" s="141"/>
      <c r="IO118" s="141"/>
      <c r="IP118" s="141"/>
    </row>
    <row r="119" spans="1:250" s="3" customFormat="1" ht="16.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1"/>
      <c r="FS119" s="141"/>
      <c r="FT119" s="141"/>
      <c r="FU119" s="141"/>
      <c r="FV119" s="141"/>
      <c r="FW119" s="141"/>
      <c r="FX119" s="141"/>
      <c r="FY119" s="141"/>
      <c r="FZ119" s="141"/>
      <c r="GA119" s="141"/>
      <c r="GB119" s="141"/>
      <c r="GC119" s="141"/>
      <c r="GD119" s="141"/>
      <c r="GE119" s="141"/>
      <c r="GF119" s="141"/>
      <c r="GG119" s="141"/>
      <c r="GH119" s="141"/>
      <c r="GI119" s="141"/>
      <c r="GJ119" s="141"/>
      <c r="GK119" s="141"/>
      <c r="GL119" s="141"/>
      <c r="GM119" s="141"/>
      <c r="GN119" s="141"/>
      <c r="GO119" s="141"/>
      <c r="GP119" s="141"/>
      <c r="GQ119" s="141"/>
      <c r="GR119" s="141"/>
      <c r="GS119" s="141"/>
      <c r="GT119" s="141"/>
      <c r="GU119" s="141"/>
      <c r="GV119" s="141"/>
      <c r="GW119" s="141"/>
      <c r="GX119" s="141"/>
      <c r="GY119" s="141"/>
      <c r="GZ119" s="141"/>
      <c r="HA119" s="141"/>
      <c r="HB119" s="141"/>
      <c r="HC119" s="141"/>
      <c r="HD119" s="141"/>
      <c r="HE119" s="141"/>
      <c r="HF119" s="141"/>
      <c r="HG119" s="141"/>
      <c r="HH119" s="141"/>
      <c r="HI119" s="141"/>
      <c r="HJ119" s="141"/>
      <c r="HK119" s="141"/>
      <c r="HL119" s="141"/>
      <c r="HM119" s="141"/>
      <c r="HN119" s="141"/>
      <c r="HO119" s="141"/>
      <c r="HP119" s="141"/>
      <c r="HQ119" s="141"/>
      <c r="HR119" s="141"/>
      <c r="HS119" s="141"/>
      <c r="HT119" s="141"/>
      <c r="HU119" s="141"/>
      <c r="HV119" s="141"/>
      <c r="HW119" s="141"/>
      <c r="HX119" s="141"/>
      <c r="HY119" s="141"/>
      <c r="HZ119" s="141"/>
      <c r="IA119" s="141"/>
      <c r="IB119" s="141"/>
      <c r="IC119" s="141"/>
      <c r="ID119" s="141"/>
      <c r="IE119" s="141"/>
      <c r="IF119" s="141"/>
      <c r="IG119" s="141"/>
      <c r="IH119" s="141"/>
      <c r="II119" s="141"/>
      <c r="IJ119" s="141"/>
      <c r="IK119" s="141"/>
      <c r="IL119" s="141"/>
      <c r="IM119" s="141"/>
      <c r="IN119" s="141"/>
      <c r="IO119" s="141"/>
      <c r="IP119" s="141"/>
    </row>
    <row r="120" spans="1:250" s="3" customFormat="1" ht="16.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1"/>
      <c r="GA120" s="141"/>
      <c r="GB120" s="141"/>
      <c r="GC120" s="141"/>
      <c r="GD120" s="141"/>
      <c r="GE120" s="141"/>
      <c r="GF120" s="141"/>
      <c r="GG120" s="141"/>
      <c r="GH120" s="141"/>
      <c r="GI120" s="141"/>
      <c r="GJ120" s="141"/>
      <c r="GK120" s="141"/>
      <c r="GL120" s="141"/>
      <c r="GM120" s="141"/>
      <c r="GN120" s="141"/>
      <c r="GO120" s="141"/>
      <c r="GP120" s="141"/>
      <c r="GQ120" s="141"/>
      <c r="GR120" s="141"/>
      <c r="GS120" s="141"/>
      <c r="GT120" s="141"/>
      <c r="GU120" s="141"/>
      <c r="GV120" s="141"/>
      <c r="GW120" s="141"/>
      <c r="GX120" s="141"/>
      <c r="GY120" s="141"/>
      <c r="GZ120" s="141"/>
      <c r="HA120" s="141"/>
      <c r="HB120" s="141"/>
      <c r="HC120" s="141"/>
      <c r="HD120" s="141"/>
      <c r="HE120" s="141"/>
      <c r="HF120" s="141"/>
      <c r="HG120" s="141"/>
      <c r="HH120" s="141"/>
      <c r="HI120" s="141"/>
      <c r="HJ120" s="141"/>
      <c r="HK120" s="141"/>
      <c r="HL120" s="141"/>
      <c r="HM120" s="141"/>
      <c r="HN120" s="141"/>
      <c r="HO120" s="141"/>
      <c r="HP120" s="141"/>
      <c r="HQ120" s="141"/>
      <c r="HR120" s="141"/>
      <c r="HS120" s="141"/>
      <c r="HT120" s="141"/>
      <c r="HU120" s="141"/>
      <c r="HV120" s="141"/>
      <c r="HW120" s="141"/>
      <c r="HX120" s="141"/>
      <c r="HY120" s="141"/>
      <c r="HZ120" s="141"/>
      <c r="IA120" s="141"/>
      <c r="IB120" s="141"/>
      <c r="IC120" s="141"/>
      <c r="ID120" s="141"/>
      <c r="IE120" s="141"/>
      <c r="IF120" s="141"/>
      <c r="IG120" s="141"/>
      <c r="IH120" s="141"/>
      <c r="II120" s="141"/>
      <c r="IJ120" s="141"/>
      <c r="IK120" s="141"/>
      <c r="IL120" s="141"/>
      <c r="IM120" s="141"/>
      <c r="IN120" s="141"/>
      <c r="IO120" s="141"/>
      <c r="IP120" s="141"/>
    </row>
    <row r="121" spans="1:250" s="3" customFormat="1" ht="16.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1"/>
      <c r="FF121" s="141"/>
      <c r="FG121" s="141"/>
      <c r="FH121" s="141"/>
      <c r="FI121" s="141"/>
      <c r="FJ121" s="141"/>
      <c r="FK121" s="141"/>
      <c r="FL121" s="141"/>
      <c r="FM121" s="141"/>
      <c r="FN121" s="141"/>
      <c r="FO121" s="141"/>
      <c r="FP121" s="141"/>
      <c r="FQ121" s="141"/>
      <c r="FR121" s="141"/>
      <c r="FS121" s="141"/>
      <c r="FT121" s="141"/>
      <c r="FU121" s="141"/>
      <c r="FV121" s="141"/>
      <c r="FW121" s="141"/>
      <c r="FX121" s="141"/>
      <c r="FY121" s="141"/>
      <c r="FZ121" s="141"/>
      <c r="GA121" s="141"/>
      <c r="GB121" s="141"/>
      <c r="GC121" s="141"/>
      <c r="GD121" s="141"/>
      <c r="GE121" s="141"/>
      <c r="GF121" s="141"/>
      <c r="GG121" s="141"/>
      <c r="GH121" s="141"/>
      <c r="GI121" s="141"/>
      <c r="GJ121" s="141"/>
      <c r="GK121" s="141"/>
      <c r="GL121" s="141"/>
      <c r="GM121" s="141"/>
      <c r="GN121" s="141"/>
      <c r="GO121" s="141"/>
      <c r="GP121" s="141"/>
      <c r="GQ121" s="141"/>
      <c r="GR121" s="141"/>
      <c r="GS121" s="141"/>
      <c r="GT121" s="141"/>
      <c r="GU121" s="141"/>
      <c r="GV121" s="141"/>
      <c r="GW121" s="141"/>
      <c r="GX121" s="141"/>
      <c r="GY121" s="141"/>
      <c r="GZ121" s="141"/>
      <c r="HA121" s="141"/>
      <c r="HB121" s="141"/>
      <c r="HC121" s="141"/>
      <c r="HD121" s="141"/>
      <c r="HE121" s="141"/>
      <c r="HF121" s="141"/>
      <c r="HG121" s="141"/>
      <c r="HH121" s="141"/>
      <c r="HI121" s="141"/>
      <c r="HJ121" s="141"/>
      <c r="HK121" s="141"/>
      <c r="HL121" s="141"/>
      <c r="HM121" s="141"/>
      <c r="HN121" s="141"/>
      <c r="HO121" s="141"/>
      <c r="HP121" s="141"/>
      <c r="HQ121" s="141"/>
      <c r="HR121" s="141"/>
      <c r="HS121" s="141"/>
      <c r="HT121" s="141"/>
      <c r="HU121" s="141"/>
      <c r="HV121" s="141"/>
      <c r="HW121" s="141"/>
      <c r="HX121" s="141"/>
      <c r="HY121" s="141"/>
      <c r="HZ121" s="141"/>
      <c r="IA121" s="141"/>
      <c r="IB121" s="141"/>
      <c r="IC121" s="141"/>
      <c r="ID121" s="141"/>
      <c r="IE121" s="141"/>
      <c r="IF121" s="141"/>
      <c r="IG121" s="141"/>
      <c r="IH121" s="141"/>
      <c r="II121" s="141"/>
      <c r="IJ121" s="141"/>
      <c r="IK121" s="141"/>
      <c r="IL121" s="141"/>
      <c r="IM121" s="141"/>
      <c r="IN121" s="141"/>
      <c r="IO121" s="141"/>
      <c r="IP121" s="141"/>
    </row>
    <row r="122" spans="1:250" s="3" customFormat="1" ht="16.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1"/>
      <c r="FS122" s="141"/>
      <c r="FT122" s="141"/>
      <c r="FU122" s="141"/>
      <c r="FV122" s="141"/>
      <c r="FW122" s="141"/>
      <c r="FX122" s="141"/>
      <c r="FY122" s="141"/>
      <c r="FZ122" s="141"/>
      <c r="GA122" s="141"/>
      <c r="GB122" s="141"/>
      <c r="GC122" s="141"/>
      <c r="GD122" s="141"/>
      <c r="GE122" s="141"/>
      <c r="GF122" s="141"/>
      <c r="GG122" s="141"/>
      <c r="GH122" s="141"/>
      <c r="GI122" s="141"/>
      <c r="GJ122" s="141"/>
      <c r="GK122" s="141"/>
      <c r="GL122" s="141"/>
      <c r="GM122" s="141"/>
      <c r="GN122" s="141"/>
      <c r="GO122" s="141"/>
      <c r="GP122" s="141"/>
      <c r="GQ122" s="141"/>
      <c r="GR122" s="141"/>
      <c r="GS122" s="141"/>
      <c r="GT122" s="141"/>
      <c r="GU122" s="141"/>
      <c r="GV122" s="141"/>
      <c r="GW122" s="141"/>
      <c r="GX122" s="141"/>
      <c r="GY122" s="141"/>
      <c r="GZ122" s="141"/>
      <c r="HA122" s="141"/>
      <c r="HB122" s="141"/>
      <c r="HC122" s="141"/>
      <c r="HD122" s="141"/>
      <c r="HE122" s="141"/>
      <c r="HF122" s="141"/>
      <c r="HG122" s="141"/>
      <c r="HH122" s="141"/>
      <c r="HI122" s="141"/>
      <c r="HJ122" s="141"/>
      <c r="HK122" s="141"/>
      <c r="HL122" s="141"/>
      <c r="HM122" s="141"/>
      <c r="HN122" s="141"/>
      <c r="HO122" s="141"/>
      <c r="HP122" s="141"/>
      <c r="HQ122" s="141"/>
      <c r="HR122" s="141"/>
      <c r="HS122" s="141"/>
      <c r="HT122" s="141"/>
      <c r="HU122" s="141"/>
      <c r="HV122" s="141"/>
      <c r="HW122" s="141"/>
      <c r="HX122" s="141"/>
      <c r="HY122" s="141"/>
      <c r="HZ122" s="141"/>
      <c r="IA122" s="141"/>
      <c r="IB122" s="141"/>
      <c r="IC122" s="141"/>
      <c r="ID122" s="141"/>
      <c r="IE122" s="141"/>
      <c r="IF122" s="141"/>
      <c r="IG122" s="141"/>
      <c r="IH122" s="141"/>
      <c r="II122" s="141"/>
      <c r="IJ122" s="141"/>
      <c r="IK122" s="141"/>
      <c r="IL122" s="141"/>
      <c r="IM122" s="141"/>
      <c r="IN122" s="141"/>
      <c r="IO122" s="141"/>
      <c r="IP122" s="141"/>
    </row>
    <row r="123" spans="1:250" s="3" customFormat="1" ht="16.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1"/>
      <c r="FS123" s="141"/>
      <c r="FT123" s="141"/>
      <c r="FU123" s="141"/>
      <c r="FV123" s="141"/>
      <c r="FW123" s="141"/>
      <c r="FX123" s="141"/>
      <c r="FY123" s="141"/>
      <c r="FZ123" s="141"/>
      <c r="GA123" s="141"/>
      <c r="GB123" s="141"/>
      <c r="GC123" s="141"/>
      <c r="GD123" s="141"/>
      <c r="GE123" s="141"/>
      <c r="GF123" s="141"/>
      <c r="GG123" s="141"/>
      <c r="GH123" s="141"/>
      <c r="GI123" s="141"/>
      <c r="GJ123" s="141"/>
      <c r="GK123" s="141"/>
      <c r="GL123" s="141"/>
      <c r="GM123" s="141"/>
      <c r="GN123" s="141"/>
      <c r="GO123" s="141"/>
      <c r="GP123" s="141"/>
      <c r="GQ123" s="141"/>
      <c r="GR123" s="141"/>
      <c r="GS123" s="141"/>
      <c r="GT123" s="141"/>
      <c r="GU123" s="141"/>
      <c r="GV123" s="141"/>
      <c r="GW123" s="141"/>
      <c r="GX123" s="141"/>
      <c r="GY123" s="141"/>
      <c r="GZ123" s="141"/>
      <c r="HA123" s="141"/>
      <c r="HB123" s="141"/>
      <c r="HC123" s="141"/>
      <c r="HD123" s="141"/>
      <c r="HE123" s="141"/>
      <c r="HF123" s="141"/>
      <c r="HG123" s="141"/>
      <c r="HH123" s="141"/>
      <c r="HI123" s="141"/>
      <c r="HJ123" s="141"/>
      <c r="HK123" s="141"/>
      <c r="HL123" s="141"/>
      <c r="HM123" s="141"/>
      <c r="HN123" s="141"/>
      <c r="HO123" s="141"/>
      <c r="HP123" s="141"/>
      <c r="HQ123" s="141"/>
      <c r="HR123" s="141"/>
      <c r="HS123" s="141"/>
      <c r="HT123" s="141"/>
      <c r="HU123" s="141"/>
      <c r="HV123" s="141"/>
      <c r="HW123" s="141"/>
      <c r="HX123" s="141"/>
      <c r="HY123" s="141"/>
      <c r="HZ123" s="141"/>
      <c r="IA123" s="141"/>
      <c r="IB123" s="141"/>
      <c r="IC123" s="141"/>
      <c r="ID123" s="141"/>
      <c r="IE123" s="141"/>
      <c r="IF123" s="141"/>
      <c r="IG123" s="141"/>
      <c r="IH123" s="141"/>
      <c r="II123" s="141"/>
      <c r="IJ123" s="141"/>
      <c r="IK123" s="141"/>
      <c r="IL123" s="141"/>
      <c r="IM123" s="141"/>
      <c r="IN123" s="141"/>
      <c r="IO123" s="141"/>
      <c r="IP123" s="141"/>
    </row>
    <row r="124" spans="1:250" s="3" customFormat="1" ht="16.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1"/>
      <c r="FK124" s="141"/>
      <c r="FL124" s="141"/>
      <c r="FM124" s="141"/>
      <c r="FN124" s="141"/>
      <c r="FO124" s="141"/>
      <c r="FP124" s="141"/>
      <c r="FQ124" s="141"/>
      <c r="FR124" s="141"/>
      <c r="FS124" s="141"/>
      <c r="FT124" s="141"/>
      <c r="FU124" s="141"/>
      <c r="FV124" s="141"/>
      <c r="FW124" s="141"/>
      <c r="FX124" s="141"/>
      <c r="FY124" s="141"/>
      <c r="FZ124" s="141"/>
      <c r="GA124" s="141"/>
      <c r="GB124" s="141"/>
      <c r="GC124" s="141"/>
      <c r="GD124" s="141"/>
      <c r="GE124" s="141"/>
      <c r="GF124" s="141"/>
      <c r="GG124" s="141"/>
      <c r="GH124" s="141"/>
      <c r="GI124" s="141"/>
      <c r="GJ124" s="141"/>
      <c r="GK124" s="141"/>
      <c r="GL124" s="141"/>
      <c r="GM124" s="141"/>
      <c r="GN124" s="141"/>
      <c r="GO124" s="141"/>
      <c r="GP124" s="141"/>
      <c r="GQ124" s="141"/>
      <c r="GR124" s="141"/>
      <c r="GS124" s="141"/>
      <c r="GT124" s="141"/>
      <c r="GU124" s="141"/>
      <c r="GV124" s="141"/>
      <c r="GW124" s="141"/>
      <c r="GX124" s="141"/>
      <c r="GY124" s="141"/>
      <c r="GZ124" s="141"/>
      <c r="HA124" s="141"/>
      <c r="HB124" s="141"/>
      <c r="HC124" s="141"/>
      <c r="HD124" s="141"/>
      <c r="HE124" s="141"/>
      <c r="HF124" s="141"/>
      <c r="HG124" s="141"/>
      <c r="HH124" s="141"/>
      <c r="HI124" s="141"/>
      <c r="HJ124" s="141"/>
      <c r="HK124" s="141"/>
      <c r="HL124" s="141"/>
      <c r="HM124" s="141"/>
      <c r="HN124" s="141"/>
      <c r="HO124" s="141"/>
      <c r="HP124" s="141"/>
      <c r="HQ124" s="141"/>
      <c r="HR124" s="141"/>
      <c r="HS124" s="141"/>
      <c r="HT124" s="141"/>
      <c r="HU124" s="141"/>
      <c r="HV124" s="141"/>
      <c r="HW124" s="141"/>
      <c r="HX124" s="141"/>
      <c r="HY124" s="141"/>
      <c r="HZ124" s="141"/>
      <c r="IA124" s="141"/>
      <c r="IB124" s="141"/>
      <c r="IC124" s="141"/>
      <c r="ID124" s="141"/>
      <c r="IE124" s="141"/>
      <c r="IF124" s="141"/>
      <c r="IG124" s="141"/>
      <c r="IH124" s="141"/>
      <c r="II124" s="141"/>
      <c r="IJ124" s="141"/>
      <c r="IK124" s="141"/>
      <c r="IL124" s="141"/>
      <c r="IM124" s="141"/>
      <c r="IN124" s="141"/>
      <c r="IO124" s="141"/>
      <c r="IP124" s="141"/>
    </row>
    <row r="125" spans="1:250" s="3" customFormat="1" ht="16.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1"/>
      <c r="FS125" s="141"/>
      <c r="FT125" s="141"/>
      <c r="FU125" s="141"/>
      <c r="FV125" s="141"/>
      <c r="FW125" s="141"/>
      <c r="FX125" s="141"/>
      <c r="FY125" s="141"/>
      <c r="FZ125" s="141"/>
      <c r="GA125" s="141"/>
      <c r="GB125" s="141"/>
      <c r="GC125" s="141"/>
      <c r="GD125" s="141"/>
      <c r="GE125" s="141"/>
      <c r="GF125" s="141"/>
      <c r="GG125" s="141"/>
      <c r="GH125" s="141"/>
      <c r="GI125" s="141"/>
      <c r="GJ125" s="141"/>
      <c r="GK125" s="141"/>
      <c r="GL125" s="141"/>
      <c r="GM125" s="141"/>
      <c r="GN125" s="141"/>
      <c r="GO125" s="141"/>
      <c r="GP125" s="141"/>
      <c r="GQ125" s="141"/>
      <c r="GR125" s="141"/>
      <c r="GS125" s="141"/>
      <c r="GT125" s="141"/>
      <c r="GU125" s="141"/>
      <c r="GV125" s="141"/>
      <c r="GW125" s="141"/>
      <c r="GX125" s="141"/>
      <c r="GY125" s="141"/>
      <c r="GZ125" s="141"/>
      <c r="HA125" s="141"/>
      <c r="HB125" s="141"/>
      <c r="HC125" s="141"/>
      <c r="HD125" s="141"/>
      <c r="HE125" s="141"/>
      <c r="HF125" s="141"/>
      <c r="HG125" s="141"/>
      <c r="HH125" s="141"/>
      <c r="HI125" s="141"/>
      <c r="HJ125" s="141"/>
      <c r="HK125" s="141"/>
      <c r="HL125" s="141"/>
      <c r="HM125" s="141"/>
      <c r="HN125" s="141"/>
      <c r="HO125" s="141"/>
      <c r="HP125" s="141"/>
      <c r="HQ125" s="141"/>
      <c r="HR125" s="141"/>
      <c r="HS125" s="141"/>
      <c r="HT125" s="141"/>
      <c r="HU125" s="141"/>
      <c r="HV125" s="141"/>
      <c r="HW125" s="141"/>
      <c r="HX125" s="141"/>
      <c r="HY125" s="141"/>
      <c r="HZ125" s="141"/>
      <c r="IA125" s="141"/>
      <c r="IB125" s="141"/>
      <c r="IC125" s="141"/>
      <c r="ID125" s="141"/>
      <c r="IE125" s="141"/>
      <c r="IF125" s="141"/>
      <c r="IG125" s="141"/>
      <c r="IH125" s="141"/>
      <c r="II125" s="141"/>
      <c r="IJ125" s="141"/>
      <c r="IK125" s="141"/>
      <c r="IL125" s="141"/>
      <c r="IM125" s="141"/>
      <c r="IN125" s="141"/>
      <c r="IO125" s="141"/>
      <c r="IP125" s="141"/>
    </row>
    <row r="126" spans="1:250" s="3" customFormat="1" ht="16.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1"/>
      <c r="FS126" s="141"/>
      <c r="FT126" s="141"/>
      <c r="FU126" s="141"/>
      <c r="FV126" s="141"/>
      <c r="FW126" s="141"/>
      <c r="FX126" s="141"/>
      <c r="FY126" s="141"/>
      <c r="FZ126" s="141"/>
      <c r="GA126" s="141"/>
      <c r="GB126" s="141"/>
      <c r="GC126" s="141"/>
      <c r="GD126" s="141"/>
      <c r="GE126" s="141"/>
      <c r="GF126" s="141"/>
      <c r="GG126" s="141"/>
      <c r="GH126" s="141"/>
      <c r="GI126" s="141"/>
      <c r="GJ126" s="141"/>
      <c r="GK126" s="141"/>
      <c r="GL126" s="141"/>
      <c r="GM126" s="141"/>
      <c r="GN126" s="141"/>
      <c r="GO126" s="141"/>
      <c r="GP126" s="141"/>
      <c r="GQ126" s="141"/>
      <c r="GR126" s="141"/>
      <c r="GS126" s="141"/>
      <c r="GT126" s="141"/>
      <c r="GU126" s="141"/>
      <c r="GV126" s="141"/>
      <c r="GW126" s="141"/>
      <c r="GX126" s="141"/>
      <c r="GY126" s="141"/>
      <c r="GZ126" s="141"/>
      <c r="HA126" s="141"/>
      <c r="HB126" s="141"/>
      <c r="HC126" s="141"/>
      <c r="HD126" s="141"/>
      <c r="HE126" s="141"/>
      <c r="HF126" s="141"/>
      <c r="HG126" s="141"/>
      <c r="HH126" s="141"/>
      <c r="HI126" s="141"/>
      <c r="HJ126" s="141"/>
      <c r="HK126" s="141"/>
      <c r="HL126" s="141"/>
      <c r="HM126" s="141"/>
      <c r="HN126" s="141"/>
      <c r="HO126" s="141"/>
      <c r="HP126" s="141"/>
      <c r="HQ126" s="141"/>
      <c r="HR126" s="141"/>
      <c r="HS126" s="141"/>
      <c r="HT126" s="141"/>
      <c r="HU126" s="141"/>
      <c r="HV126" s="141"/>
      <c r="HW126" s="141"/>
      <c r="HX126" s="141"/>
      <c r="HY126" s="141"/>
      <c r="HZ126" s="141"/>
      <c r="IA126" s="141"/>
      <c r="IB126" s="141"/>
      <c r="IC126" s="141"/>
      <c r="ID126" s="141"/>
      <c r="IE126" s="141"/>
      <c r="IF126" s="141"/>
      <c r="IG126" s="141"/>
      <c r="IH126" s="141"/>
      <c r="II126" s="141"/>
      <c r="IJ126" s="141"/>
      <c r="IK126" s="141"/>
      <c r="IL126" s="141"/>
      <c r="IM126" s="141"/>
      <c r="IN126" s="141"/>
      <c r="IO126" s="141"/>
      <c r="IP126" s="141"/>
    </row>
    <row r="127" spans="1:250" s="3" customFormat="1" ht="16.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/>
      <c r="DH127" s="141"/>
      <c r="DI127" s="141"/>
      <c r="DJ127" s="141"/>
      <c r="DK127" s="141"/>
      <c r="DL127" s="141"/>
      <c r="DM127" s="141"/>
      <c r="DN127" s="141"/>
      <c r="DO127" s="141"/>
      <c r="DP127" s="141"/>
      <c r="DQ127" s="141"/>
      <c r="DR127" s="141"/>
      <c r="DS127" s="141"/>
      <c r="DT127" s="141"/>
      <c r="DU127" s="141"/>
      <c r="DV127" s="141"/>
      <c r="DW127" s="141"/>
      <c r="DX127" s="141"/>
      <c r="DY127" s="141"/>
      <c r="DZ127" s="141"/>
      <c r="EA127" s="141"/>
      <c r="EB127" s="141"/>
      <c r="EC127" s="141"/>
      <c r="ED127" s="141"/>
      <c r="EE127" s="141"/>
      <c r="EF127" s="141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  <c r="EW127" s="141"/>
      <c r="EX127" s="141"/>
      <c r="EY127" s="141"/>
      <c r="EZ127" s="141"/>
      <c r="FA127" s="141"/>
      <c r="FB127" s="141"/>
      <c r="FC127" s="141"/>
      <c r="FD127" s="141"/>
      <c r="FE127" s="141"/>
      <c r="FF127" s="141"/>
      <c r="FG127" s="141"/>
      <c r="FH127" s="141"/>
      <c r="FI127" s="141"/>
      <c r="FJ127" s="141"/>
      <c r="FK127" s="141"/>
      <c r="FL127" s="141"/>
      <c r="FM127" s="141"/>
      <c r="FN127" s="141"/>
      <c r="FO127" s="141"/>
      <c r="FP127" s="141"/>
      <c r="FQ127" s="141"/>
      <c r="FR127" s="141"/>
      <c r="FS127" s="141"/>
      <c r="FT127" s="141"/>
      <c r="FU127" s="141"/>
      <c r="FV127" s="141"/>
      <c r="FW127" s="141"/>
      <c r="FX127" s="141"/>
      <c r="FY127" s="141"/>
      <c r="FZ127" s="141"/>
      <c r="GA127" s="141"/>
      <c r="GB127" s="141"/>
      <c r="GC127" s="141"/>
      <c r="GD127" s="141"/>
      <c r="GE127" s="141"/>
      <c r="GF127" s="141"/>
      <c r="GG127" s="141"/>
      <c r="GH127" s="141"/>
      <c r="GI127" s="141"/>
      <c r="GJ127" s="141"/>
      <c r="GK127" s="141"/>
      <c r="GL127" s="141"/>
      <c r="GM127" s="141"/>
      <c r="GN127" s="141"/>
      <c r="GO127" s="141"/>
      <c r="GP127" s="141"/>
      <c r="GQ127" s="141"/>
      <c r="GR127" s="141"/>
      <c r="GS127" s="141"/>
      <c r="GT127" s="141"/>
      <c r="GU127" s="141"/>
      <c r="GV127" s="141"/>
      <c r="GW127" s="141"/>
      <c r="GX127" s="141"/>
      <c r="GY127" s="141"/>
      <c r="GZ127" s="141"/>
      <c r="HA127" s="141"/>
      <c r="HB127" s="141"/>
      <c r="HC127" s="141"/>
      <c r="HD127" s="141"/>
      <c r="HE127" s="141"/>
      <c r="HF127" s="141"/>
      <c r="HG127" s="141"/>
      <c r="HH127" s="141"/>
      <c r="HI127" s="141"/>
      <c r="HJ127" s="141"/>
      <c r="HK127" s="141"/>
      <c r="HL127" s="141"/>
      <c r="HM127" s="141"/>
      <c r="HN127" s="141"/>
      <c r="HO127" s="141"/>
      <c r="HP127" s="141"/>
      <c r="HQ127" s="141"/>
      <c r="HR127" s="141"/>
      <c r="HS127" s="141"/>
      <c r="HT127" s="141"/>
      <c r="HU127" s="141"/>
      <c r="HV127" s="141"/>
      <c r="HW127" s="141"/>
      <c r="HX127" s="141"/>
      <c r="HY127" s="141"/>
      <c r="HZ127" s="141"/>
      <c r="IA127" s="141"/>
      <c r="IB127" s="141"/>
      <c r="IC127" s="141"/>
      <c r="ID127" s="141"/>
      <c r="IE127" s="141"/>
      <c r="IF127" s="141"/>
      <c r="IG127" s="141"/>
      <c r="IH127" s="141"/>
      <c r="II127" s="141"/>
      <c r="IJ127" s="141"/>
      <c r="IK127" s="141"/>
      <c r="IL127" s="141"/>
      <c r="IM127" s="141"/>
      <c r="IN127" s="141"/>
      <c r="IO127" s="141"/>
      <c r="IP127" s="141"/>
    </row>
    <row r="128" spans="1:250" s="3" customFormat="1" ht="16.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  <c r="FL128" s="141"/>
      <c r="FM128" s="141"/>
      <c r="FN128" s="141"/>
      <c r="FO128" s="141"/>
      <c r="FP128" s="141"/>
      <c r="FQ128" s="141"/>
      <c r="FR128" s="141"/>
      <c r="FS128" s="141"/>
      <c r="FT128" s="141"/>
      <c r="FU128" s="141"/>
      <c r="FV128" s="141"/>
      <c r="FW128" s="141"/>
      <c r="FX128" s="141"/>
      <c r="FY128" s="141"/>
      <c r="FZ128" s="141"/>
      <c r="GA128" s="141"/>
      <c r="GB128" s="141"/>
      <c r="GC128" s="141"/>
      <c r="GD128" s="141"/>
      <c r="GE128" s="141"/>
      <c r="GF128" s="141"/>
      <c r="GG128" s="141"/>
      <c r="GH128" s="141"/>
      <c r="GI128" s="141"/>
      <c r="GJ128" s="141"/>
      <c r="GK128" s="141"/>
      <c r="GL128" s="141"/>
      <c r="GM128" s="141"/>
      <c r="GN128" s="141"/>
      <c r="GO128" s="141"/>
      <c r="GP128" s="141"/>
      <c r="GQ128" s="141"/>
      <c r="GR128" s="141"/>
      <c r="GS128" s="141"/>
      <c r="GT128" s="141"/>
      <c r="GU128" s="141"/>
      <c r="GV128" s="141"/>
      <c r="GW128" s="141"/>
      <c r="GX128" s="141"/>
      <c r="GY128" s="141"/>
      <c r="GZ128" s="141"/>
      <c r="HA128" s="141"/>
      <c r="HB128" s="141"/>
      <c r="HC128" s="141"/>
      <c r="HD128" s="141"/>
      <c r="HE128" s="141"/>
      <c r="HF128" s="141"/>
      <c r="HG128" s="141"/>
      <c r="HH128" s="141"/>
      <c r="HI128" s="141"/>
      <c r="HJ128" s="141"/>
      <c r="HK128" s="141"/>
      <c r="HL128" s="141"/>
      <c r="HM128" s="141"/>
      <c r="HN128" s="141"/>
      <c r="HO128" s="141"/>
      <c r="HP128" s="141"/>
      <c r="HQ128" s="141"/>
      <c r="HR128" s="141"/>
      <c r="HS128" s="141"/>
      <c r="HT128" s="141"/>
      <c r="HU128" s="141"/>
      <c r="HV128" s="141"/>
      <c r="HW128" s="141"/>
      <c r="HX128" s="141"/>
      <c r="HY128" s="141"/>
      <c r="HZ128" s="141"/>
      <c r="IA128" s="141"/>
      <c r="IB128" s="141"/>
      <c r="IC128" s="141"/>
      <c r="ID128" s="141"/>
      <c r="IE128" s="141"/>
      <c r="IF128" s="141"/>
      <c r="IG128" s="141"/>
      <c r="IH128" s="141"/>
      <c r="II128" s="141"/>
      <c r="IJ128" s="141"/>
      <c r="IK128" s="141"/>
      <c r="IL128" s="141"/>
      <c r="IM128" s="141"/>
      <c r="IN128" s="141"/>
      <c r="IO128" s="141"/>
      <c r="IP128" s="141"/>
    </row>
    <row r="129" spans="1:250" s="3" customFormat="1" ht="16.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1"/>
      <c r="FH129" s="141"/>
      <c r="FI129" s="141"/>
      <c r="FJ129" s="141"/>
      <c r="FK129" s="141"/>
      <c r="FL129" s="141"/>
      <c r="FM129" s="141"/>
      <c r="FN129" s="141"/>
      <c r="FO129" s="141"/>
      <c r="FP129" s="141"/>
      <c r="FQ129" s="141"/>
      <c r="FR129" s="141"/>
      <c r="FS129" s="141"/>
      <c r="FT129" s="141"/>
      <c r="FU129" s="141"/>
      <c r="FV129" s="141"/>
      <c r="FW129" s="141"/>
      <c r="FX129" s="141"/>
      <c r="FY129" s="141"/>
      <c r="FZ129" s="141"/>
      <c r="GA129" s="141"/>
      <c r="GB129" s="141"/>
      <c r="GC129" s="141"/>
      <c r="GD129" s="141"/>
      <c r="GE129" s="141"/>
      <c r="GF129" s="141"/>
      <c r="GG129" s="141"/>
      <c r="GH129" s="141"/>
      <c r="GI129" s="141"/>
      <c r="GJ129" s="141"/>
      <c r="GK129" s="141"/>
      <c r="GL129" s="141"/>
      <c r="GM129" s="141"/>
      <c r="GN129" s="141"/>
      <c r="GO129" s="141"/>
      <c r="GP129" s="141"/>
      <c r="GQ129" s="141"/>
      <c r="GR129" s="141"/>
      <c r="GS129" s="141"/>
      <c r="GT129" s="141"/>
      <c r="GU129" s="141"/>
      <c r="GV129" s="141"/>
      <c r="GW129" s="141"/>
      <c r="GX129" s="141"/>
      <c r="GY129" s="141"/>
      <c r="GZ129" s="141"/>
      <c r="HA129" s="141"/>
      <c r="HB129" s="141"/>
      <c r="HC129" s="141"/>
      <c r="HD129" s="141"/>
      <c r="HE129" s="141"/>
      <c r="HF129" s="141"/>
      <c r="HG129" s="141"/>
      <c r="HH129" s="141"/>
      <c r="HI129" s="141"/>
      <c r="HJ129" s="141"/>
      <c r="HK129" s="141"/>
      <c r="HL129" s="141"/>
      <c r="HM129" s="141"/>
      <c r="HN129" s="141"/>
      <c r="HO129" s="141"/>
      <c r="HP129" s="141"/>
      <c r="HQ129" s="141"/>
      <c r="HR129" s="141"/>
      <c r="HS129" s="141"/>
      <c r="HT129" s="141"/>
      <c r="HU129" s="141"/>
      <c r="HV129" s="141"/>
      <c r="HW129" s="141"/>
      <c r="HX129" s="141"/>
      <c r="HY129" s="141"/>
      <c r="HZ129" s="141"/>
      <c r="IA129" s="141"/>
      <c r="IB129" s="141"/>
      <c r="IC129" s="141"/>
      <c r="ID129" s="141"/>
      <c r="IE129" s="141"/>
      <c r="IF129" s="141"/>
      <c r="IG129" s="141"/>
      <c r="IH129" s="141"/>
      <c r="II129" s="141"/>
      <c r="IJ129" s="141"/>
      <c r="IK129" s="141"/>
      <c r="IL129" s="141"/>
      <c r="IM129" s="141"/>
      <c r="IN129" s="141"/>
      <c r="IO129" s="141"/>
      <c r="IP129" s="141"/>
    </row>
    <row r="130" spans="1:250" s="3" customFormat="1" ht="16.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  <c r="EW130" s="141"/>
      <c r="EX130" s="141"/>
      <c r="EY130" s="141"/>
      <c r="EZ130" s="141"/>
      <c r="FA130" s="141"/>
      <c r="FB130" s="141"/>
      <c r="FC130" s="141"/>
      <c r="FD130" s="141"/>
      <c r="FE130" s="141"/>
      <c r="FF130" s="141"/>
      <c r="FG130" s="141"/>
      <c r="FH130" s="141"/>
      <c r="FI130" s="141"/>
      <c r="FJ130" s="141"/>
      <c r="FK130" s="141"/>
      <c r="FL130" s="141"/>
      <c r="FM130" s="141"/>
      <c r="FN130" s="141"/>
      <c r="FO130" s="141"/>
      <c r="FP130" s="141"/>
      <c r="FQ130" s="141"/>
      <c r="FR130" s="141"/>
      <c r="FS130" s="141"/>
      <c r="FT130" s="141"/>
      <c r="FU130" s="141"/>
      <c r="FV130" s="141"/>
      <c r="FW130" s="141"/>
      <c r="FX130" s="141"/>
      <c r="FY130" s="141"/>
      <c r="FZ130" s="141"/>
      <c r="GA130" s="141"/>
      <c r="GB130" s="141"/>
      <c r="GC130" s="141"/>
      <c r="GD130" s="141"/>
      <c r="GE130" s="141"/>
      <c r="GF130" s="141"/>
      <c r="GG130" s="141"/>
      <c r="GH130" s="141"/>
      <c r="GI130" s="141"/>
      <c r="GJ130" s="141"/>
      <c r="GK130" s="141"/>
      <c r="GL130" s="141"/>
      <c r="GM130" s="141"/>
      <c r="GN130" s="141"/>
      <c r="GO130" s="141"/>
      <c r="GP130" s="141"/>
      <c r="GQ130" s="141"/>
      <c r="GR130" s="141"/>
      <c r="GS130" s="141"/>
      <c r="GT130" s="141"/>
      <c r="GU130" s="141"/>
      <c r="GV130" s="141"/>
      <c r="GW130" s="141"/>
      <c r="GX130" s="141"/>
      <c r="GY130" s="141"/>
      <c r="GZ130" s="141"/>
      <c r="HA130" s="141"/>
      <c r="HB130" s="141"/>
      <c r="HC130" s="141"/>
      <c r="HD130" s="141"/>
      <c r="HE130" s="141"/>
      <c r="HF130" s="141"/>
      <c r="HG130" s="141"/>
      <c r="HH130" s="141"/>
      <c r="HI130" s="141"/>
      <c r="HJ130" s="141"/>
      <c r="HK130" s="141"/>
      <c r="HL130" s="141"/>
      <c r="HM130" s="141"/>
      <c r="HN130" s="141"/>
      <c r="HO130" s="141"/>
      <c r="HP130" s="141"/>
      <c r="HQ130" s="141"/>
      <c r="HR130" s="141"/>
      <c r="HS130" s="141"/>
      <c r="HT130" s="141"/>
      <c r="HU130" s="141"/>
      <c r="HV130" s="141"/>
      <c r="HW130" s="141"/>
      <c r="HX130" s="141"/>
      <c r="HY130" s="141"/>
      <c r="HZ130" s="141"/>
      <c r="IA130" s="141"/>
      <c r="IB130" s="141"/>
      <c r="IC130" s="141"/>
      <c r="ID130" s="141"/>
      <c r="IE130" s="141"/>
      <c r="IF130" s="141"/>
      <c r="IG130" s="141"/>
      <c r="IH130" s="141"/>
      <c r="II130" s="141"/>
      <c r="IJ130" s="141"/>
      <c r="IK130" s="141"/>
      <c r="IL130" s="141"/>
      <c r="IM130" s="141"/>
      <c r="IN130" s="141"/>
      <c r="IO130" s="141"/>
      <c r="IP130" s="141"/>
    </row>
    <row r="131" spans="1:250" s="3" customFormat="1" ht="16.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1"/>
      <c r="FM131" s="141"/>
      <c r="FN131" s="141"/>
      <c r="FO131" s="141"/>
      <c r="FP131" s="141"/>
      <c r="FQ131" s="141"/>
      <c r="FR131" s="141"/>
      <c r="FS131" s="141"/>
      <c r="FT131" s="141"/>
      <c r="FU131" s="141"/>
      <c r="FV131" s="141"/>
      <c r="FW131" s="141"/>
      <c r="FX131" s="141"/>
      <c r="FY131" s="141"/>
      <c r="FZ131" s="141"/>
      <c r="GA131" s="141"/>
      <c r="GB131" s="141"/>
      <c r="GC131" s="141"/>
      <c r="GD131" s="141"/>
      <c r="GE131" s="141"/>
      <c r="GF131" s="141"/>
      <c r="GG131" s="141"/>
      <c r="GH131" s="141"/>
      <c r="GI131" s="141"/>
      <c r="GJ131" s="141"/>
      <c r="GK131" s="141"/>
      <c r="GL131" s="141"/>
      <c r="GM131" s="141"/>
      <c r="GN131" s="141"/>
      <c r="GO131" s="141"/>
      <c r="GP131" s="141"/>
      <c r="GQ131" s="141"/>
      <c r="GR131" s="141"/>
      <c r="GS131" s="141"/>
      <c r="GT131" s="141"/>
      <c r="GU131" s="141"/>
      <c r="GV131" s="141"/>
      <c r="GW131" s="141"/>
      <c r="GX131" s="141"/>
      <c r="GY131" s="141"/>
      <c r="GZ131" s="141"/>
      <c r="HA131" s="141"/>
      <c r="HB131" s="141"/>
      <c r="HC131" s="141"/>
      <c r="HD131" s="141"/>
      <c r="HE131" s="141"/>
      <c r="HF131" s="141"/>
      <c r="HG131" s="141"/>
      <c r="HH131" s="141"/>
      <c r="HI131" s="141"/>
      <c r="HJ131" s="141"/>
      <c r="HK131" s="141"/>
      <c r="HL131" s="141"/>
      <c r="HM131" s="141"/>
      <c r="HN131" s="141"/>
      <c r="HO131" s="141"/>
      <c r="HP131" s="141"/>
      <c r="HQ131" s="141"/>
      <c r="HR131" s="141"/>
      <c r="HS131" s="141"/>
      <c r="HT131" s="141"/>
      <c r="HU131" s="141"/>
      <c r="HV131" s="141"/>
      <c r="HW131" s="141"/>
      <c r="HX131" s="141"/>
      <c r="HY131" s="141"/>
      <c r="HZ131" s="141"/>
      <c r="IA131" s="141"/>
      <c r="IB131" s="141"/>
      <c r="IC131" s="141"/>
      <c r="ID131" s="141"/>
      <c r="IE131" s="141"/>
      <c r="IF131" s="141"/>
      <c r="IG131" s="141"/>
      <c r="IH131" s="141"/>
      <c r="II131" s="141"/>
      <c r="IJ131" s="141"/>
      <c r="IK131" s="141"/>
      <c r="IL131" s="141"/>
      <c r="IM131" s="141"/>
      <c r="IN131" s="141"/>
      <c r="IO131" s="141"/>
      <c r="IP131" s="141"/>
    </row>
    <row r="132" spans="1:250" s="3" customFormat="1" ht="16.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1"/>
      <c r="FK132" s="141"/>
      <c r="FL132" s="141"/>
      <c r="FM132" s="141"/>
      <c r="FN132" s="141"/>
      <c r="FO132" s="141"/>
      <c r="FP132" s="141"/>
      <c r="FQ132" s="141"/>
      <c r="FR132" s="141"/>
      <c r="FS132" s="141"/>
      <c r="FT132" s="141"/>
      <c r="FU132" s="141"/>
      <c r="FV132" s="141"/>
      <c r="FW132" s="141"/>
      <c r="FX132" s="141"/>
      <c r="FY132" s="141"/>
      <c r="FZ132" s="141"/>
      <c r="GA132" s="141"/>
      <c r="GB132" s="141"/>
      <c r="GC132" s="141"/>
      <c r="GD132" s="141"/>
      <c r="GE132" s="141"/>
      <c r="GF132" s="141"/>
      <c r="GG132" s="141"/>
      <c r="GH132" s="141"/>
      <c r="GI132" s="141"/>
      <c r="GJ132" s="141"/>
      <c r="GK132" s="141"/>
      <c r="GL132" s="141"/>
      <c r="GM132" s="141"/>
      <c r="GN132" s="141"/>
      <c r="GO132" s="141"/>
      <c r="GP132" s="141"/>
      <c r="GQ132" s="141"/>
      <c r="GR132" s="141"/>
      <c r="GS132" s="141"/>
      <c r="GT132" s="141"/>
      <c r="GU132" s="141"/>
      <c r="GV132" s="141"/>
      <c r="GW132" s="141"/>
      <c r="GX132" s="141"/>
      <c r="GY132" s="141"/>
      <c r="GZ132" s="141"/>
      <c r="HA132" s="141"/>
      <c r="HB132" s="141"/>
      <c r="HC132" s="141"/>
      <c r="HD132" s="141"/>
      <c r="HE132" s="141"/>
      <c r="HF132" s="141"/>
      <c r="HG132" s="141"/>
      <c r="HH132" s="141"/>
      <c r="HI132" s="141"/>
      <c r="HJ132" s="141"/>
      <c r="HK132" s="141"/>
      <c r="HL132" s="141"/>
      <c r="HM132" s="141"/>
      <c r="HN132" s="141"/>
      <c r="HO132" s="141"/>
      <c r="HP132" s="141"/>
      <c r="HQ132" s="141"/>
      <c r="HR132" s="141"/>
      <c r="HS132" s="141"/>
      <c r="HT132" s="141"/>
      <c r="HU132" s="141"/>
      <c r="HV132" s="141"/>
      <c r="HW132" s="141"/>
      <c r="HX132" s="141"/>
      <c r="HY132" s="141"/>
      <c r="HZ132" s="141"/>
      <c r="IA132" s="141"/>
      <c r="IB132" s="141"/>
      <c r="IC132" s="141"/>
      <c r="ID132" s="141"/>
      <c r="IE132" s="141"/>
      <c r="IF132" s="141"/>
      <c r="IG132" s="141"/>
      <c r="IH132" s="141"/>
      <c r="II132" s="141"/>
      <c r="IJ132" s="141"/>
      <c r="IK132" s="141"/>
      <c r="IL132" s="141"/>
      <c r="IM132" s="141"/>
      <c r="IN132" s="141"/>
      <c r="IO132" s="141"/>
      <c r="IP132" s="141"/>
    </row>
    <row r="133" spans="1:250" s="3" customFormat="1" ht="16.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1"/>
      <c r="FF133" s="141"/>
      <c r="FG133" s="141"/>
      <c r="FH133" s="141"/>
      <c r="FI133" s="141"/>
      <c r="FJ133" s="141"/>
      <c r="FK133" s="141"/>
      <c r="FL133" s="141"/>
      <c r="FM133" s="141"/>
      <c r="FN133" s="141"/>
      <c r="FO133" s="141"/>
      <c r="FP133" s="141"/>
      <c r="FQ133" s="141"/>
      <c r="FR133" s="141"/>
      <c r="FS133" s="141"/>
      <c r="FT133" s="141"/>
      <c r="FU133" s="141"/>
      <c r="FV133" s="141"/>
      <c r="FW133" s="141"/>
      <c r="FX133" s="141"/>
      <c r="FY133" s="141"/>
      <c r="FZ133" s="141"/>
      <c r="GA133" s="141"/>
      <c r="GB133" s="141"/>
      <c r="GC133" s="141"/>
      <c r="GD133" s="141"/>
      <c r="GE133" s="141"/>
      <c r="GF133" s="141"/>
      <c r="GG133" s="141"/>
      <c r="GH133" s="141"/>
      <c r="GI133" s="141"/>
      <c r="GJ133" s="141"/>
      <c r="GK133" s="141"/>
      <c r="GL133" s="141"/>
      <c r="GM133" s="141"/>
      <c r="GN133" s="141"/>
      <c r="GO133" s="141"/>
      <c r="GP133" s="141"/>
      <c r="GQ133" s="141"/>
      <c r="GR133" s="141"/>
      <c r="GS133" s="141"/>
      <c r="GT133" s="141"/>
      <c r="GU133" s="141"/>
      <c r="GV133" s="141"/>
      <c r="GW133" s="141"/>
      <c r="GX133" s="141"/>
      <c r="GY133" s="141"/>
      <c r="GZ133" s="141"/>
      <c r="HA133" s="141"/>
      <c r="HB133" s="141"/>
      <c r="HC133" s="141"/>
      <c r="HD133" s="141"/>
      <c r="HE133" s="141"/>
      <c r="HF133" s="141"/>
      <c r="HG133" s="141"/>
      <c r="HH133" s="141"/>
      <c r="HI133" s="141"/>
      <c r="HJ133" s="141"/>
      <c r="HK133" s="141"/>
      <c r="HL133" s="141"/>
      <c r="HM133" s="141"/>
      <c r="HN133" s="141"/>
      <c r="HO133" s="141"/>
      <c r="HP133" s="141"/>
      <c r="HQ133" s="141"/>
      <c r="HR133" s="141"/>
      <c r="HS133" s="141"/>
      <c r="HT133" s="141"/>
      <c r="HU133" s="141"/>
      <c r="HV133" s="141"/>
      <c r="HW133" s="141"/>
      <c r="HX133" s="141"/>
      <c r="HY133" s="141"/>
      <c r="HZ133" s="141"/>
      <c r="IA133" s="141"/>
      <c r="IB133" s="141"/>
      <c r="IC133" s="141"/>
      <c r="ID133" s="141"/>
      <c r="IE133" s="141"/>
      <c r="IF133" s="141"/>
      <c r="IG133" s="141"/>
      <c r="IH133" s="141"/>
      <c r="II133" s="141"/>
      <c r="IJ133" s="141"/>
      <c r="IK133" s="141"/>
      <c r="IL133" s="141"/>
      <c r="IM133" s="141"/>
      <c r="IN133" s="141"/>
      <c r="IO133" s="141"/>
      <c r="IP133" s="141"/>
    </row>
    <row r="134" spans="1:250" s="3" customFormat="1" ht="16.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  <c r="GM134" s="141"/>
      <c r="GN134" s="141"/>
      <c r="GO134" s="141"/>
      <c r="GP134" s="141"/>
      <c r="GQ134" s="141"/>
      <c r="GR134" s="141"/>
      <c r="GS134" s="141"/>
      <c r="GT134" s="141"/>
      <c r="GU134" s="141"/>
      <c r="GV134" s="141"/>
      <c r="GW134" s="141"/>
      <c r="GX134" s="141"/>
      <c r="GY134" s="141"/>
      <c r="GZ134" s="141"/>
      <c r="HA134" s="141"/>
      <c r="HB134" s="141"/>
      <c r="HC134" s="141"/>
      <c r="HD134" s="141"/>
      <c r="HE134" s="141"/>
      <c r="HF134" s="141"/>
      <c r="HG134" s="141"/>
      <c r="HH134" s="141"/>
      <c r="HI134" s="141"/>
      <c r="HJ134" s="141"/>
      <c r="HK134" s="141"/>
      <c r="HL134" s="141"/>
      <c r="HM134" s="141"/>
      <c r="HN134" s="141"/>
      <c r="HO134" s="141"/>
      <c r="HP134" s="141"/>
      <c r="HQ134" s="141"/>
      <c r="HR134" s="141"/>
      <c r="HS134" s="141"/>
      <c r="HT134" s="141"/>
      <c r="HU134" s="141"/>
      <c r="HV134" s="141"/>
      <c r="HW134" s="141"/>
      <c r="HX134" s="141"/>
      <c r="HY134" s="141"/>
      <c r="HZ134" s="141"/>
      <c r="IA134" s="141"/>
      <c r="IB134" s="141"/>
      <c r="IC134" s="141"/>
      <c r="ID134" s="141"/>
      <c r="IE134" s="141"/>
      <c r="IF134" s="141"/>
      <c r="IG134" s="141"/>
      <c r="IH134" s="141"/>
      <c r="II134" s="141"/>
      <c r="IJ134" s="141"/>
      <c r="IK134" s="141"/>
      <c r="IL134" s="141"/>
      <c r="IM134" s="141"/>
      <c r="IN134" s="141"/>
      <c r="IO134" s="141"/>
      <c r="IP134" s="141"/>
    </row>
    <row r="135" spans="1:250" s="3" customFormat="1" ht="16.5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1"/>
      <c r="FS135" s="141"/>
      <c r="FT135" s="141"/>
      <c r="FU135" s="141"/>
      <c r="FV135" s="141"/>
      <c r="FW135" s="141"/>
      <c r="FX135" s="141"/>
      <c r="FY135" s="141"/>
      <c r="FZ135" s="141"/>
      <c r="GA135" s="141"/>
      <c r="GB135" s="141"/>
      <c r="GC135" s="141"/>
      <c r="GD135" s="141"/>
      <c r="GE135" s="141"/>
      <c r="GF135" s="141"/>
      <c r="GG135" s="141"/>
      <c r="GH135" s="141"/>
      <c r="GI135" s="141"/>
      <c r="GJ135" s="141"/>
      <c r="GK135" s="141"/>
      <c r="GL135" s="141"/>
      <c r="GM135" s="141"/>
      <c r="GN135" s="141"/>
      <c r="GO135" s="141"/>
      <c r="GP135" s="141"/>
      <c r="GQ135" s="141"/>
      <c r="GR135" s="141"/>
      <c r="GS135" s="141"/>
      <c r="GT135" s="141"/>
      <c r="GU135" s="141"/>
      <c r="GV135" s="141"/>
      <c r="GW135" s="141"/>
      <c r="GX135" s="141"/>
      <c r="GY135" s="141"/>
      <c r="GZ135" s="141"/>
      <c r="HA135" s="141"/>
      <c r="HB135" s="141"/>
      <c r="HC135" s="141"/>
      <c r="HD135" s="141"/>
      <c r="HE135" s="141"/>
      <c r="HF135" s="141"/>
      <c r="HG135" s="141"/>
      <c r="HH135" s="141"/>
      <c r="HI135" s="141"/>
      <c r="HJ135" s="141"/>
      <c r="HK135" s="141"/>
      <c r="HL135" s="141"/>
      <c r="HM135" s="141"/>
      <c r="HN135" s="141"/>
      <c r="HO135" s="141"/>
      <c r="HP135" s="141"/>
      <c r="HQ135" s="141"/>
      <c r="HR135" s="141"/>
      <c r="HS135" s="141"/>
      <c r="HT135" s="141"/>
      <c r="HU135" s="141"/>
      <c r="HV135" s="141"/>
      <c r="HW135" s="141"/>
      <c r="HX135" s="141"/>
      <c r="HY135" s="141"/>
      <c r="HZ135" s="141"/>
      <c r="IA135" s="141"/>
      <c r="IB135" s="141"/>
      <c r="IC135" s="141"/>
      <c r="ID135" s="141"/>
      <c r="IE135" s="141"/>
      <c r="IF135" s="141"/>
      <c r="IG135" s="141"/>
      <c r="IH135" s="141"/>
      <c r="II135" s="141"/>
      <c r="IJ135" s="141"/>
      <c r="IK135" s="141"/>
      <c r="IL135" s="141"/>
      <c r="IM135" s="141"/>
      <c r="IN135" s="141"/>
      <c r="IO135" s="141"/>
      <c r="IP135" s="141"/>
    </row>
    <row r="136" spans="1:250" s="3" customFormat="1" ht="16.5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1"/>
      <c r="ES136" s="141"/>
      <c r="ET136" s="141"/>
      <c r="EU136" s="141"/>
      <c r="EV136" s="141"/>
      <c r="EW136" s="141"/>
      <c r="EX136" s="141"/>
      <c r="EY136" s="141"/>
      <c r="EZ136" s="141"/>
      <c r="FA136" s="141"/>
      <c r="FB136" s="141"/>
      <c r="FC136" s="141"/>
      <c r="FD136" s="141"/>
      <c r="FE136" s="141"/>
      <c r="FF136" s="141"/>
      <c r="FG136" s="141"/>
      <c r="FH136" s="141"/>
      <c r="FI136" s="141"/>
      <c r="FJ136" s="141"/>
      <c r="FK136" s="141"/>
      <c r="FL136" s="141"/>
      <c r="FM136" s="141"/>
      <c r="FN136" s="141"/>
      <c r="FO136" s="141"/>
      <c r="FP136" s="141"/>
      <c r="FQ136" s="141"/>
      <c r="FR136" s="141"/>
      <c r="FS136" s="141"/>
      <c r="FT136" s="141"/>
      <c r="FU136" s="141"/>
      <c r="FV136" s="141"/>
      <c r="FW136" s="141"/>
      <c r="FX136" s="141"/>
      <c r="FY136" s="141"/>
      <c r="FZ136" s="141"/>
      <c r="GA136" s="141"/>
      <c r="GB136" s="141"/>
      <c r="GC136" s="141"/>
      <c r="GD136" s="141"/>
      <c r="GE136" s="141"/>
      <c r="GF136" s="141"/>
      <c r="GG136" s="141"/>
      <c r="GH136" s="141"/>
      <c r="GI136" s="141"/>
      <c r="GJ136" s="141"/>
      <c r="GK136" s="141"/>
      <c r="GL136" s="141"/>
      <c r="GM136" s="141"/>
      <c r="GN136" s="141"/>
      <c r="GO136" s="141"/>
      <c r="GP136" s="141"/>
      <c r="GQ136" s="141"/>
      <c r="GR136" s="141"/>
      <c r="GS136" s="141"/>
      <c r="GT136" s="141"/>
      <c r="GU136" s="141"/>
      <c r="GV136" s="141"/>
      <c r="GW136" s="141"/>
      <c r="GX136" s="141"/>
      <c r="GY136" s="141"/>
      <c r="GZ136" s="141"/>
      <c r="HA136" s="141"/>
      <c r="HB136" s="141"/>
      <c r="HC136" s="141"/>
      <c r="HD136" s="141"/>
      <c r="HE136" s="141"/>
      <c r="HF136" s="141"/>
      <c r="HG136" s="141"/>
      <c r="HH136" s="141"/>
      <c r="HI136" s="141"/>
      <c r="HJ136" s="141"/>
      <c r="HK136" s="141"/>
      <c r="HL136" s="141"/>
      <c r="HM136" s="141"/>
      <c r="HN136" s="141"/>
      <c r="HO136" s="141"/>
      <c r="HP136" s="141"/>
      <c r="HQ136" s="141"/>
      <c r="HR136" s="141"/>
      <c r="HS136" s="141"/>
      <c r="HT136" s="141"/>
      <c r="HU136" s="141"/>
      <c r="HV136" s="141"/>
      <c r="HW136" s="141"/>
      <c r="HX136" s="141"/>
      <c r="HY136" s="141"/>
      <c r="HZ136" s="141"/>
      <c r="IA136" s="141"/>
      <c r="IB136" s="141"/>
      <c r="IC136" s="141"/>
      <c r="ID136" s="141"/>
      <c r="IE136" s="141"/>
      <c r="IF136" s="141"/>
      <c r="IG136" s="141"/>
      <c r="IH136" s="141"/>
      <c r="II136" s="141"/>
      <c r="IJ136" s="141"/>
      <c r="IK136" s="141"/>
      <c r="IL136" s="141"/>
      <c r="IM136" s="141"/>
      <c r="IN136" s="141"/>
      <c r="IO136" s="141"/>
      <c r="IP136" s="141"/>
    </row>
    <row r="137" spans="1:250" s="3" customFormat="1" ht="16.5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  <c r="FF137" s="141"/>
      <c r="FG137" s="141"/>
      <c r="FH137" s="141"/>
      <c r="FI137" s="141"/>
      <c r="FJ137" s="141"/>
      <c r="FK137" s="141"/>
      <c r="FL137" s="141"/>
      <c r="FM137" s="141"/>
      <c r="FN137" s="141"/>
      <c r="FO137" s="141"/>
      <c r="FP137" s="141"/>
      <c r="FQ137" s="141"/>
      <c r="FR137" s="141"/>
      <c r="FS137" s="141"/>
      <c r="FT137" s="141"/>
      <c r="FU137" s="141"/>
      <c r="FV137" s="141"/>
      <c r="FW137" s="141"/>
      <c r="FX137" s="141"/>
      <c r="FY137" s="141"/>
      <c r="FZ137" s="141"/>
      <c r="GA137" s="141"/>
      <c r="GB137" s="141"/>
      <c r="GC137" s="141"/>
      <c r="GD137" s="141"/>
      <c r="GE137" s="141"/>
      <c r="GF137" s="141"/>
      <c r="GG137" s="141"/>
      <c r="GH137" s="141"/>
      <c r="GI137" s="141"/>
      <c r="GJ137" s="141"/>
      <c r="GK137" s="141"/>
      <c r="GL137" s="141"/>
      <c r="GM137" s="141"/>
      <c r="GN137" s="141"/>
      <c r="GO137" s="141"/>
      <c r="GP137" s="141"/>
      <c r="GQ137" s="141"/>
      <c r="GR137" s="141"/>
      <c r="GS137" s="141"/>
      <c r="GT137" s="141"/>
      <c r="GU137" s="141"/>
      <c r="GV137" s="141"/>
      <c r="GW137" s="141"/>
      <c r="GX137" s="141"/>
      <c r="GY137" s="141"/>
      <c r="GZ137" s="141"/>
      <c r="HA137" s="141"/>
      <c r="HB137" s="141"/>
      <c r="HC137" s="141"/>
      <c r="HD137" s="141"/>
      <c r="HE137" s="141"/>
      <c r="HF137" s="141"/>
      <c r="HG137" s="141"/>
      <c r="HH137" s="141"/>
      <c r="HI137" s="141"/>
      <c r="HJ137" s="141"/>
      <c r="HK137" s="141"/>
      <c r="HL137" s="141"/>
      <c r="HM137" s="141"/>
      <c r="HN137" s="141"/>
      <c r="HO137" s="141"/>
      <c r="HP137" s="141"/>
      <c r="HQ137" s="141"/>
      <c r="HR137" s="141"/>
      <c r="HS137" s="141"/>
      <c r="HT137" s="141"/>
      <c r="HU137" s="141"/>
      <c r="HV137" s="141"/>
      <c r="HW137" s="141"/>
      <c r="HX137" s="141"/>
      <c r="HY137" s="141"/>
      <c r="HZ137" s="141"/>
      <c r="IA137" s="141"/>
      <c r="IB137" s="141"/>
      <c r="IC137" s="141"/>
      <c r="ID137" s="141"/>
      <c r="IE137" s="141"/>
      <c r="IF137" s="141"/>
      <c r="IG137" s="141"/>
      <c r="IH137" s="141"/>
      <c r="II137" s="141"/>
      <c r="IJ137" s="141"/>
      <c r="IK137" s="141"/>
      <c r="IL137" s="141"/>
      <c r="IM137" s="141"/>
      <c r="IN137" s="141"/>
      <c r="IO137" s="141"/>
      <c r="IP137" s="141"/>
    </row>
  </sheetData>
  <sheetProtection/>
  <mergeCells count="3">
    <mergeCell ref="A2:B2"/>
    <mergeCell ref="A3:D3"/>
    <mergeCell ref="A4:D4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  <colBreaks count="1" manualBreakCount="1">
    <brk id="4" max="30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115" zoomScaleSheetLayoutView="115" zoomScalePageLayoutView="0" workbookViewId="0" topLeftCell="A1">
      <selection activeCell="B19" sqref="B19"/>
    </sheetView>
  </sheetViews>
  <sheetFormatPr defaultColWidth="9.140625" defaultRowHeight="12.75"/>
  <cols>
    <col min="1" max="1" width="5.140625" style="46" bestFit="1" customWidth="1"/>
    <col min="2" max="2" width="40.7109375" style="46" customWidth="1"/>
    <col min="3" max="3" width="9.28125" style="46" customWidth="1"/>
    <col min="4" max="4" width="11.421875" style="46" bestFit="1" customWidth="1"/>
    <col min="5" max="5" width="12.8515625" style="46" customWidth="1"/>
    <col min="6" max="6" width="13.421875" style="46" bestFit="1" customWidth="1"/>
    <col min="7" max="16384" width="9.140625" style="46" customWidth="1"/>
  </cols>
  <sheetData>
    <row r="1" spans="1:6" s="40" customFormat="1" ht="17.25">
      <c r="A1" s="43"/>
      <c r="B1" s="245"/>
      <c r="C1" s="245"/>
      <c r="D1" s="245"/>
      <c r="E1" s="245"/>
      <c r="F1" s="245"/>
    </row>
    <row r="2" spans="1:6" s="40" customFormat="1" ht="17.25">
      <c r="A2" s="246" t="s">
        <v>33</v>
      </c>
      <c r="B2" s="246"/>
      <c r="C2" s="246"/>
      <c r="D2" s="246"/>
      <c r="E2" s="246"/>
      <c r="F2" s="246"/>
    </row>
    <row r="3" spans="1:6" s="40" customFormat="1" ht="17.25">
      <c r="A3" s="43"/>
      <c r="B3" s="247" t="s">
        <v>135</v>
      </c>
      <c r="C3" s="247"/>
      <c r="D3" s="247"/>
      <c r="E3" s="247"/>
      <c r="F3" s="247"/>
    </row>
    <row r="4" spans="1:6" s="40" customFormat="1" ht="17.25">
      <c r="A4" s="247" t="s">
        <v>52</v>
      </c>
      <c r="B4" s="247"/>
      <c r="C4" s="247"/>
      <c r="D4" s="247"/>
      <c r="E4" s="247"/>
      <c r="F4" s="247"/>
    </row>
    <row r="5" spans="1:6" s="40" customFormat="1" ht="16.5">
      <c r="A5" s="248" t="s">
        <v>0</v>
      </c>
      <c r="B5" s="248" t="s">
        <v>1</v>
      </c>
      <c r="C5" s="248" t="s">
        <v>2</v>
      </c>
      <c r="D5" s="248" t="s">
        <v>23</v>
      </c>
      <c r="E5" s="244" t="s">
        <v>164</v>
      </c>
      <c r="F5" s="244"/>
    </row>
    <row r="6" spans="1:6" s="40" customFormat="1" ht="16.5">
      <c r="A6" s="248"/>
      <c r="B6" s="248"/>
      <c r="C6" s="248"/>
      <c r="D6" s="248"/>
      <c r="E6" s="41" t="s">
        <v>3</v>
      </c>
      <c r="F6" s="42" t="s">
        <v>4</v>
      </c>
    </row>
    <row r="7" spans="1:6" s="40" customFormat="1" ht="16.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s="96" customFormat="1" ht="28.5">
      <c r="A8" s="93"/>
      <c r="B8" s="93" t="s">
        <v>52</v>
      </c>
      <c r="C8" s="94"/>
      <c r="D8" s="101"/>
      <c r="E8" s="94"/>
      <c r="F8" s="95"/>
    </row>
    <row r="9" spans="1:6" s="63" customFormat="1" ht="14.25">
      <c r="A9" s="58">
        <v>1</v>
      </c>
      <c r="B9" s="59" t="s">
        <v>36</v>
      </c>
      <c r="C9" s="60" t="s">
        <v>8</v>
      </c>
      <c r="D9" s="61">
        <v>550.4</v>
      </c>
      <c r="E9" s="60"/>
      <c r="F9" s="62"/>
    </row>
    <row r="10" spans="1:6" s="79" customFormat="1" ht="14.25">
      <c r="A10" s="58">
        <v>2</v>
      </c>
      <c r="B10" s="64" t="s">
        <v>37</v>
      </c>
      <c r="C10" s="60" t="s">
        <v>8</v>
      </c>
      <c r="D10" s="60">
        <v>61.2</v>
      </c>
      <c r="E10" s="60"/>
      <c r="F10" s="62"/>
    </row>
    <row r="11" spans="1:6" s="79" customFormat="1" ht="28.5">
      <c r="A11" s="58">
        <v>3</v>
      </c>
      <c r="B11" s="74" t="s">
        <v>24</v>
      </c>
      <c r="C11" s="75" t="s">
        <v>8</v>
      </c>
      <c r="D11" s="76">
        <v>611.6</v>
      </c>
      <c r="E11" s="75"/>
      <c r="F11" s="86"/>
    </row>
    <row r="12" spans="1:6" s="79" customFormat="1" ht="28.5">
      <c r="A12" s="58">
        <v>4</v>
      </c>
      <c r="B12" s="74" t="s">
        <v>26</v>
      </c>
      <c r="C12" s="75" t="s">
        <v>8</v>
      </c>
      <c r="D12" s="76">
        <v>169.2</v>
      </c>
      <c r="E12" s="75"/>
      <c r="F12" s="77"/>
    </row>
    <row r="13" spans="1:7" s="79" customFormat="1" ht="28.5">
      <c r="A13" s="58">
        <v>5</v>
      </c>
      <c r="B13" s="74" t="s">
        <v>167</v>
      </c>
      <c r="C13" s="75" t="s">
        <v>6</v>
      </c>
      <c r="D13" s="76">
        <v>254</v>
      </c>
      <c r="E13" s="75"/>
      <c r="F13" s="77"/>
      <c r="G13" s="78"/>
    </row>
    <row r="14" spans="1:7" s="79" customFormat="1" ht="28.5">
      <c r="A14" s="58">
        <v>6</v>
      </c>
      <c r="B14" s="74" t="s">
        <v>148</v>
      </c>
      <c r="C14" s="75" t="s">
        <v>6</v>
      </c>
      <c r="D14" s="76">
        <f>D13</f>
        <v>254</v>
      </c>
      <c r="E14" s="75"/>
      <c r="F14" s="77"/>
      <c r="G14" s="78"/>
    </row>
    <row r="15" spans="1:6" s="79" customFormat="1" ht="28.5">
      <c r="A15" s="58">
        <v>7</v>
      </c>
      <c r="B15" s="74" t="s">
        <v>42</v>
      </c>
      <c r="C15" s="75" t="s">
        <v>6</v>
      </c>
      <c r="D15" s="76">
        <v>510</v>
      </c>
      <c r="E15" s="75"/>
      <c r="F15" s="77"/>
    </row>
    <row r="16" spans="1:6" s="79" customFormat="1" ht="28.5">
      <c r="A16" s="58">
        <v>8</v>
      </c>
      <c r="B16" s="74" t="s">
        <v>38</v>
      </c>
      <c r="C16" s="75" t="s">
        <v>6</v>
      </c>
      <c r="D16" s="76">
        <f>D15</f>
        <v>510</v>
      </c>
      <c r="E16" s="75"/>
      <c r="F16" s="77"/>
    </row>
    <row r="17" spans="1:6" s="78" customFormat="1" ht="22.5" customHeight="1">
      <c r="A17" s="58">
        <v>9</v>
      </c>
      <c r="B17" s="64" t="s">
        <v>169</v>
      </c>
      <c r="C17" s="60" t="s">
        <v>6</v>
      </c>
      <c r="D17" s="84">
        <f>D15+D13</f>
        <v>764</v>
      </c>
      <c r="E17" s="65"/>
      <c r="F17" s="62"/>
    </row>
    <row r="18" spans="1:6" s="78" customFormat="1" ht="28.5">
      <c r="A18" s="58">
        <v>10</v>
      </c>
      <c r="B18" s="64" t="s">
        <v>39</v>
      </c>
      <c r="C18" s="60" t="s">
        <v>11</v>
      </c>
      <c r="D18" s="84">
        <v>2</v>
      </c>
      <c r="E18" s="65"/>
      <c r="F18" s="62"/>
    </row>
    <row r="19" spans="1:6" s="79" customFormat="1" ht="28.5">
      <c r="A19" s="58">
        <v>11</v>
      </c>
      <c r="B19" s="74" t="s">
        <v>27</v>
      </c>
      <c r="C19" s="75" t="s">
        <v>8</v>
      </c>
      <c r="D19" s="76">
        <v>422</v>
      </c>
      <c r="E19" s="75"/>
      <c r="F19" s="77"/>
    </row>
    <row r="20" spans="1:6" s="79" customFormat="1" ht="28.5">
      <c r="A20" s="58">
        <v>12</v>
      </c>
      <c r="B20" s="74" t="s">
        <v>50</v>
      </c>
      <c r="C20" s="75" t="s">
        <v>8</v>
      </c>
      <c r="D20" s="76">
        <v>174.2</v>
      </c>
      <c r="E20" s="75"/>
      <c r="F20" s="86"/>
    </row>
    <row r="21" spans="1:6" s="79" customFormat="1" ht="28.5">
      <c r="A21" s="58">
        <v>13</v>
      </c>
      <c r="B21" s="74" t="s">
        <v>49</v>
      </c>
      <c r="C21" s="75" t="s">
        <v>5</v>
      </c>
      <c r="D21" s="76">
        <f>D20*1.85</f>
        <v>322.27</v>
      </c>
      <c r="E21" s="75"/>
      <c r="F21" s="77"/>
    </row>
    <row r="22" spans="1:6" s="79" customFormat="1" ht="14.25">
      <c r="A22" s="58">
        <v>14</v>
      </c>
      <c r="B22" s="74" t="s">
        <v>34</v>
      </c>
      <c r="C22" s="75" t="s">
        <v>8</v>
      </c>
      <c r="D22" s="76">
        <v>0.7</v>
      </c>
      <c r="E22" s="75"/>
      <c r="F22" s="77"/>
    </row>
    <row r="23" spans="1:6" s="66" customFormat="1" ht="42.75">
      <c r="A23" s="58">
        <v>15</v>
      </c>
      <c r="B23" s="59" t="s">
        <v>53</v>
      </c>
      <c r="C23" s="58" t="s">
        <v>12</v>
      </c>
      <c r="D23" s="61">
        <v>1</v>
      </c>
      <c r="E23" s="61"/>
      <c r="F23" s="61"/>
    </row>
    <row r="24" spans="1:6" s="79" customFormat="1" ht="28.5">
      <c r="A24" s="58">
        <v>16</v>
      </c>
      <c r="B24" s="74" t="s">
        <v>35</v>
      </c>
      <c r="C24" s="75" t="s">
        <v>10</v>
      </c>
      <c r="D24" s="76">
        <v>11</v>
      </c>
      <c r="E24" s="75"/>
      <c r="F24" s="77"/>
    </row>
    <row r="25" spans="1:6" s="78" customFormat="1" ht="14.25">
      <c r="A25" s="58">
        <v>17</v>
      </c>
      <c r="B25" s="64" t="s">
        <v>44</v>
      </c>
      <c r="C25" s="60" t="s">
        <v>5</v>
      </c>
      <c r="D25" s="85">
        <f>0.0067*1</f>
        <v>0.0067</v>
      </c>
      <c r="E25" s="65"/>
      <c r="F25" s="62"/>
    </row>
    <row r="26" spans="1:6" s="78" customFormat="1" ht="28.5">
      <c r="A26" s="58">
        <v>18</v>
      </c>
      <c r="B26" s="64" t="s">
        <v>54</v>
      </c>
      <c r="C26" s="60" t="s">
        <v>5</v>
      </c>
      <c r="D26" s="85">
        <f>0.01*2</f>
        <v>0.02</v>
      </c>
      <c r="E26" s="65"/>
      <c r="F26" s="62"/>
    </row>
    <row r="27" spans="1:6" s="78" customFormat="1" ht="14.25">
      <c r="A27" s="58">
        <v>19</v>
      </c>
      <c r="B27" s="64" t="s">
        <v>55</v>
      </c>
      <c r="C27" s="60" t="s">
        <v>5</v>
      </c>
      <c r="D27" s="85">
        <f>0.013*1</f>
        <v>0.013</v>
      </c>
      <c r="E27" s="65"/>
      <c r="F27" s="62"/>
    </row>
    <row r="28" spans="1:6" s="83" customFormat="1" ht="14.25">
      <c r="A28" s="58">
        <v>20</v>
      </c>
      <c r="B28" s="64" t="s">
        <v>46</v>
      </c>
      <c r="C28" s="58" t="s">
        <v>11</v>
      </c>
      <c r="D28" s="71">
        <v>1</v>
      </c>
      <c r="E28" s="81"/>
      <c r="F28" s="82"/>
    </row>
    <row r="29" spans="1:6" s="78" customFormat="1" ht="28.5">
      <c r="A29" s="58">
        <v>21</v>
      </c>
      <c r="B29" s="64" t="s">
        <v>45</v>
      </c>
      <c r="C29" s="60" t="s">
        <v>11</v>
      </c>
      <c r="D29" s="61">
        <v>2</v>
      </c>
      <c r="E29" s="65"/>
      <c r="F29" s="62"/>
    </row>
    <row r="30" spans="1:6" s="78" customFormat="1" ht="28.5">
      <c r="A30" s="58">
        <v>22</v>
      </c>
      <c r="B30" s="64" t="s">
        <v>47</v>
      </c>
      <c r="C30" s="60" t="s">
        <v>11</v>
      </c>
      <c r="D30" s="84">
        <v>44</v>
      </c>
      <c r="E30" s="65"/>
      <c r="F30" s="62"/>
    </row>
    <row r="31" spans="1:6" s="78" customFormat="1" ht="28.5">
      <c r="A31" s="58">
        <v>23</v>
      </c>
      <c r="B31" s="64" t="s">
        <v>39</v>
      </c>
      <c r="C31" s="60" t="s">
        <v>11</v>
      </c>
      <c r="D31" s="84">
        <v>1</v>
      </c>
      <c r="E31" s="65"/>
      <c r="F31" s="62"/>
    </row>
    <row r="32" spans="1:6" s="79" customFormat="1" ht="14.25">
      <c r="A32" s="58">
        <v>24</v>
      </c>
      <c r="B32" s="74" t="s">
        <v>56</v>
      </c>
      <c r="C32" s="75" t="s">
        <v>11</v>
      </c>
      <c r="D32" s="76">
        <v>44</v>
      </c>
      <c r="E32" s="75"/>
      <c r="F32" s="77"/>
    </row>
    <row r="33" spans="1:6" s="79" customFormat="1" ht="14.25">
      <c r="A33" s="58">
        <v>25</v>
      </c>
      <c r="B33" s="162" t="s">
        <v>57</v>
      </c>
      <c r="C33" s="75" t="s">
        <v>11</v>
      </c>
      <c r="D33" s="76">
        <v>5</v>
      </c>
      <c r="E33" s="75"/>
      <c r="F33" s="77"/>
    </row>
    <row r="34" spans="1:6" s="79" customFormat="1" ht="14.25">
      <c r="A34" s="68"/>
      <c r="B34" s="59" t="s">
        <v>4</v>
      </c>
      <c r="C34" s="58"/>
      <c r="D34" s="70"/>
      <c r="E34" s="58"/>
      <c r="F34" s="61"/>
    </row>
    <row r="35" spans="1:6" s="47" customFormat="1" ht="13.5">
      <c r="A35" s="48"/>
      <c r="B35" s="6" t="s">
        <v>78</v>
      </c>
      <c r="C35" s="4" t="s">
        <v>165</v>
      </c>
      <c r="D35" s="4"/>
      <c r="E35" s="4"/>
      <c r="F35" s="4"/>
    </row>
    <row r="36" spans="1:6" s="79" customFormat="1" ht="14.25">
      <c r="A36" s="68"/>
      <c r="B36" s="59" t="s">
        <v>4</v>
      </c>
      <c r="C36" s="58"/>
      <c r="D36" s="70"/>
      <c r="E36" s="58"/>
      <c r="F36" s="71"/>
    </row>
    <row r="37" spans="1:6" s="47" customFormat="1" ht="13.5">
      <c r="A37" s="48"/>
      <c r="B37" s="6" t="s">
        <v>7</v>
      </c>
      <c r="C37" s="4" t="s">
        <v>165</v>
      </c>
      <c r="D37" s="52"/>
      <c r="E37" s="4"/>
      <c r="F37" s="53"/>
    </row>
    <row r="38" spans="1:6" s="79" customFormat="1" ht="14.25">
      <c r="A38" s="68"/>
      <c r="B38" s="59" t="s">
        <v>22</v>
      </c>
      <c r="C38" s="58"/>
      <c r="D38" s="70"/>
      <c r="E38" s="58"/>
      <c r="F38" s="61"/>
    </row>
  </sheetData>
  <sheetProtection/>
  <autoFilter ref="A1:A38"/>
  <mergeCells count="9">
    <mergeCell ref="E5:F5"/>
    <mergeCell ref="B1:F1"/>
    <mergeCell ref="A2:F2"/>
    <mergeCell ref="B3:F3"/>
    <mergeCell ref="A4:F4"/>
    <mergeCell ref="A5:A6"/>
    <mergeCell ref="B5:B6"/>
    <mergeCell ref="C5:C6"/>
    <mergeCell ref="D5:D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115" zoomScaleSheetLayoutView="115" zoomScalePageLayoutView="0" workbookViewId="0" topLeftCell="A1">
      <selection activeCell="B19" sqref="B19"/>
    </sheetView>
  </sheetViews>
  <sheetFormatPr defaultColWidth="9.140625" defaultRowHeight="12.75"/>
  <cols>
    <col min="1" max="1" width="5.140625" style="46" bestFit="1" customWidth="1"/>
    <col min="2" max="2" width="41.140625" style="46" customWidth="1"/>
    <col min="3" max="3" width="9.28125" style="46" customWidth="1"/>
    <col min="4" max="4" width="11.421875" style="46" bestFit="1" customWidth="1"/>
    <col min="5" max="5" width="12.8515625" style="46" customWidth="1"/>
    <col min="6" max="6" width="13.421875" style="46" bestFit="1" customWidth="1"/>
    <col min="7" max="16384" width="9.140625" style="46" customWidth="1"/>
  </cols>
  <sheetData>
    <row r="1" spans="1:6" s="40" customFormat="1" ht="17.25">
      <c r="A1" s="43"/>
      <c r="B1" s="245"/>
      <c r="C1" s="245"/>
      <c r="D1" s="245"/>
      <c r="E1" s="245"/>
      <c r="F1" s="245"/>
    </row>
    <row r="2" spans="1:6" s="40" customFormat="1" ht="17.25">
      <c r="A2" s="246" t="s">
        <v>33</v>
      </c>
      <c r="B2" s="246"/>
      <c r="C2" s="246"/>
      <c r="D2" s="246"/>
      <c r="E2" s="246"/>
      <c r="F2" s="246"/>
    </row>
    <row r="3" spans="1:6" s="40" customFormat="1" ht="17.25">
      <c r="A3" s="43"/>
      <c r="B3" s="247" t="s">
        <v>134</v>
      </c>
      <c r="C3" s="247"/>
      <c r="D3" s="247"/>
      <c r="E3" s="247"/>
      <c r="F3" s="247"/>
    </row>
    <row r="4" spans="1:6" s="40" customFormat="1" ht="17.25">
      <c r="A4" s="247" t="s">
        <v>58</v>
      </c>
      <c r="B4" s="247"/>
      <c r="C4" s="247"/>
      <c r="D4" s="247"/>
      <c r="E4" s="247"/>
      <c r="F4" s="247"/>
    </row>
    <row r="5" spans="1:6" s="40" customFormat="1" ht="16.5">
      <c r="A5" s="248" t="s">
        <v>0</v>
      </c>
      <c r="B5" s="248" t="s">
        <v>1</v>
      </c>
      <c r="C5" s="248" t="s">
        <v>2</v>
      </c>
      <c r="D5" s="248" t="s">
        <v>23</v>
      </c>
      <c r="E5" s="244" t="s">
        <v>164</v>
      </c>
      <c r="F5" s="244"/>
    </row>
    <row r="6" spans="1:6" s="40" customFormat="1" ht="16.5">
      <c r="A6" s="248"/>
      <c r="B6" s="248"/>
      <c r="C6" s="248"/>
      <c r="D6" s="248"/>
      <c r="E6" s="41" t="s">
        <v>3</v>
      </c>
      <c r="F6" s="42" t="s">
        <v>4</v>
      </c>
    </row>
    <row r="7" spans="1:6" s="40" customFormat="1" ht="16.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s="96" customFormat="1" ht="14.25">
      <c r="A8" s="93"/>
      <c r="B8" s="93" t="s">
        <v>58</v>
      </c>
      <c r="C8" s="94"/>
      <c r="D8" s="101"/>
      <c r="E8" s="94"/>
      <c r="F8" s="95"/>
    </row>
    <row r="9" spans="1:7" s="79" customFormat="1" ht="14.25">
      <c r="A9" s="73">
        <v>1</v>
      </c>
      <c r="B9" s="74" t="s">
        <v>68</v>
      </c>
      <c r="C9" s="75" t="s">
        <v>8</v>
      </c>
      <c r="D9" s="87">
        <v>2.4</v>
      </c>
      <c r="E9" s="75"/>
      <c r="F9" s="77"/>
      <c r="G9" s="78"/>
    </row>
    <row r="10" spans="1:7" s="79" customFormat="1" ht="28.5">
      <c r="A10" s="73">
        <v>2</v>
      </c>
      <c r="B10" s="74" t="s">
        <v>152</v>
      </c>
      <c r="C10" s="75" t="s">
        <v>5</v>
      </c>
      <c r="D10" s="87">
        <f>D9*2</f>
        <v>4.8</v>
      </c>
      <c r="E10" s="75"/>
      <c r="F10" s="77"/>
      <c r="G10" s="78"/>
    </row>
    <row r="11" spans="1:8" s="66" customFormat="1" ht="14.25">
      <c r="A11" s="73">
        <v>3</v>
      </c>
      <c r="B11" s="74" t="s">
        <v>149</v>
      </c>
      <c r="C11" s="58" t="s">
        <v>8</v>
      </c>
      <c r="D11" s="90">
        <v>4.8</v>
      </c>
      <c r="E11" s="65"/>
      <c r="F11" s="147"/>
      <c r="G11" s="148"/>
      <c r="H11" s="109"/>
    </row>
    <row r="12" spans="1:7" s="79" customFormat="1" ht="28.5">
      <c r="A12" s="73">
        <v>4</v>
      </c>
      <c r="B12" s="74" t="s">
        <v>150</v>
      </c>
      <c r="C12" s="75" t="s">
        <v>10</v>
      </c>
      <c r="D12" s="87">
        <v>24</v>
      </c>
      <c r="E12" s="75"/>
      <c r="F12" s="77"/>
      <c r="G12" s="78"/>
    </row>
    <row r="13" spans="1:7" s="79" customFormat="1" ht="28.5">
      <c r="A13" s="73">
        <v>5</v>
      </c>
      <c r="B13" s="74" t="s">
        <v>151</v>
      </c>
      <c r="C13" s="75" t="s">
        <v>10</v>
      </c>
      <c r="D13" s="87">
        <v>24</v>
      </c>
      <c r="E13" s="75"/>
      <c r="F13" s="77"/>
      <c r="G13" s="78"/>
    </row>
    <row r="14" spans="1:6" s="63" customFormat="1" ht="14.25">
      <c r="A14" s="73">
        <v>6</v>
      </c>
      <c r="B14" s="59" t="s">
        <v>36</v>
      </c>
      <c r="C14" s="60" t="s">
        <v>8</v>
      </c>
      <c r="D14" s="61">
        <v>204.6</v>
      </c>
      <c r="E14" s="60"/>
      <c r="F14" s="62"/>
    </row>
    <row r="15" spans="1:6" s="79" customFormat="1" ht="14.25">
      <c r="A15" s="73">
        <v>7</v>
      </c>
      <c r="B15" s="64" t="s">
        <v>37</v>
      </c>
      <c r="C15" s="60" t="s">
        <v>8</v>
      </c>
      <c r="D15" s="60">
        <v>22.7</v>
      </c>
      <c r="E15" s="60"/>
      <c r="F15" s="62"/>
    </row>
    <row r="16" spans="1:6" s="79" customFormat="1" ht="14.25">
      <c r="A16" s="73">
        <v>8</v>
      </c>
      <c r="B16" s="74" t="s">
        <v>24</v>
      </c>
      <c r="C16" s="75" t="s">
        <v>8</v>
      </c>
      <c r="D16" s="76">
        <v>227</v>
      </c>
      <c r="E16" s="75"/>
      <c r="F16" s="86"/>
    </row>
    <row r="17" spans="1:6" s="79" customFormat="1" ht="28.5">
      <c r="A17" s="73">
        <v>9</v>
      </c>
      <c r="B17" s="74" t="s">
        <v>26</v>
      </c>
      <c r="C17" s="75" t="s">
        <v>8</v>
      </c>
      <c r="D17" s="76">
        <v>58.2</v>
      </c>
      <c r="E17" s="75"/>
      <c r="F17" s="77"/>
    </row>
    <row r="18" spans="1:6" s="79" customFormat="1" ht="28.5">
      <c r="A18" s="73">
        <v>10</v>
      </c>
      <c r="B18" s="74" t="s">
        <v>42</v>
      </c>
      <c r="C18" s="75" t="s">
        <v>6</v>
      </c>
      <c r="D18" s="76">
        <v>157</v>
      </c>
      <c r="E18" s="75"/>
      <c r="F18" s="77"/>
    </row>
    <row r="19" spans="1:6" s="79" customFormat="1" ht="28.5">
      <c r="A19" s="73">
        <v>11</v>
      </c>
      <c r="B19" s="74" t="s">
        <v>38</v>
      </c>
      <c r="C19" s="75" t="s">
        <v>6</v>
      </c>
      <c r="D19" s="76">
        <f>D18</f>
        <v>157</v>
      </c>
      <c r="E19" s="75"/>
      <c r="F19" s="77"/>
    </row>
    <row r="20" spans="1:7" s="79" customFormat="1" ht="28.5">
      <c r="A20" s="73">
        <v>12</v>
      </c>
      <c r="B20" s="74" t="s">
        <v>167</v>
      </c>
      <c r="C20" s="75" t="s">
        <v>6</v>
      </c>
      <c r="D20" s="76">
        <v>116</v>
      </c>
      <c r="E20" s="75"/>
      <c r="F20" s="77"/>
      <c r="G20" s="78"/>
    </row>
    <row r="21" spans="1:7" s="79" customFormat="1" ht="28.5">
      <c r="A21" s="73">
        <v>13</v>
      </c>
      <c r="B21" s="74" t="s">
        <v>148</v>
      </c>
      <c r="C21" s="75" t="s">
        <v>6</v>
      </c>
      <c r="D21" s="76">
        <f>D20</f>
        <v>116</v>
      </c>
      <c r="E21" s="75"/>
      <c r="F21" s="77"/>
      <c r="G21" s="78"/>
    </row>
    <row r="22" spans="1:6" s="78" customFormat="1" ht="22.5" customHeight="1">
      <c r="A22" s="73">
        <v>14</v>
      </c>
      <c r="B22" s="64" t="s">
        <v>169</v>
      </c>
      <c r="C22" s="60" t="s">
        <v>6</v>
      </c>
      <c r="D22" s="84">
        <f>D20+D18</f>
        <v>273</v>
      </c>
      <c r="E22" s="65"/>
      <c r="F22" s="62"/>
    </row>
    <row r="23" spans="1:6" s="79" customFormat="1" ht="28.5">
      <c r="A23" s="73">
        <v>15</v>
      </c>
      <c r="B23" s="74" t="s">
        <v>48</v>
      </c>
      <c r="C23" s="75" t="s">
        <v>8</v>
      </c>
      <c r="D23" s="76">
        <v>142.3</v>
      </c>
      <c r="E23" s="75"/>
      <c r="F23" s="77"/>
    </row>
    <row r="24" spans="1:6" s="79" customFormat="1" ht="28.5">
      <c r="A24" s="73">
        <v>16</v>
      </c>
      <c r="B24" s="74" t="s">
        <v>50</v>
      </c>
      <c r="C24" s="75" t="s">
        <v>8</v>
      </c>
      <c r="D24" s="76">
        <v>227.3</v>
      </c>
      <c r="E24" s="75"/>
      <c r="F24" s="86"/>
    </row>
    <row r="25" spans="1:6" s="79" customFormat="1" ht="28.5">
      <c r="A25" s="73">
        <v>17</v>
      </c>
      <c r="B25" s="74" t="s">
        <v>70</v>
      </c>
      <c r="C25" s="75" t="s">
        <v>5</v>
      </c>
      <c r="D25" s="76">
        <f>D24*1.85+D10</f>
        <v>425.30500000000006</v>
      </c>
      <c r="E25" s="75"/>
      <c r="F25" s="77"/>
    </row>
    <row r="26" spans="1:6" s="79" customFormat="1" ht="14.25">
      <c r="A26" s="73">
        <v>18</v>
      </c>
      <c r="B26" s="74" t="s">
        <v>34</v>
      </c>
      <c r="C26" s="75" t="s">
        <v>8</v>
      </c>
      <c r="D26" s="76">
        <v>0.7</v>
      </c>
      <c r="E26" s="75"/>
      <c r="F26" s="77"/>
    </row>
    <row r="27" spans="1:6" s="66" customFormat="1" ht="42.75">
      <c r="A27" s="73">
        <v>19</v>
      </c>
      <c r="B27" s="59" t="s">
        <v>59</v>
      </c>
      <c r="C27" s="58" t="s">
        <v>12</v>
      </c>
      <c r="D27" s="85">
        <v>1</v>
      </c>
      <c r="E27" s="61"/>
      <c r="F27" s="61"/>
    </row>
    <row r="28" spans="1:6" s="79" customFormat="1" ht="28.5">
      <c r="A28" s="73">
        <v>20</v>
      </c>
      <c r="B28" s="74" t="s">
        <v>35</v>
      </c>
      <c r="C28" s="75" t="s">
        <v>10</v>
      </c>
      <c r="D28" s="76">
        <v>7.8</v>
      </c>
      <c r="E28" s="75"/>
      <c r="F28" s="77"/>
    </row>
    <row r="29" spans="1:6" s="78" customFormat="1" ht="14.25">
      <c r="A29" s="73">
        <v>21</v>
      </c>
      <c r="B29" s="64" t="s">
        <v>44</v>
      </c>
      <c r="C29" s="60" t="s">
        <v>5</v>
      </c>
      <c r="D29" s="85">
        <f>0.0067*1</f>
        <v>0.0067</v>
      </c>
      <c r="E29" s="65"/>
      <c r="F29" s="62"/>
    </row>
    <row r="30" spans="1:6" s="78" customFormat="1" ht="14.25">
      <c r="A30" s="73">
        <v>22</v>
      </c>
      <c r="B30" s="64" t="s">
        <v>60</v>
      </c>
      <c r="C30" s="60" t="s">
        <v>11</v>
      </c>
      <c r="D30" s="84">
        <v>2</v>
      </c>
      <c r="E30" s="65"/>
      <c r="F30" s="62"/>
    </row>
    <row r="31" spans="1:6" s="78" customFormat="1" ht="14.25">
      <c r="A31" s="73">
        <v>23</v>
      </c>
      <c r="B31" s="64" t="s">
        <v>61</v>
      </c>
      <c r="C31" s="60" t="s">
        <v>11</v>
      </c>
      <c r="D31" s="84">
        <v>1</v>
      </c>
      <c r="E31" s="65"/>
      <c r="F31" s="62"/>
    </row>
    <row r="32" spans="1:6" s="78" customFormat="1" ht="14.25">
      <c r="A32" s="73">
        <v>24</v>
      </c>
      <c r="B32" s="64" t="s">
        <v>62</v>
      </c>
      <c r="C32" s="60" t="s">
        <v>11</v>
      </c>
      <c r="D32" s="84">
        <v>1</v>
      </c>
      <c r="E32" s="65"/>
      <c r="F32" s="62"/>
    </row>
    <row r="33" spans="1:6" s="83" customFormat="1" ht="14.25">
      <c r="A33" s="73">
        <v>25</v>
      </c>
      <c r="B33" s="64" t="s">
        <v>46</v>
      </c>
      <c r="C33" s="58" t="s">
        <v>11</v>
      </c>
      <c r="D33" s="71">
        <v>1</v>
      </c>
      <c r="E33" s="81"/>
      <c r="F33" s="82"/>
    </row>
    <row r="34" spans="1:6" s="78" customFormat="1" ht="28.5">
      <c r="A34" s="73">
        <v>26</v>
      </c>
      <c r="B34" s="64" t="s">
        <v>45</v>
      </c>
      <c r="C34" s="60" t="s">
        <v>11</v>
      </c>
      <c r="D34" s="61">
        <v>1</v>
      </c>
      <c r="E34" s="65"/>
      <c r="F34" s="62"/>
    </row>
    <row r="35" spans="1:6" s="78" customFormat="1" ht="14.25">
      <c r="A35" s="73">
        <v>27</v>
      </c>
      <c r="B35" s="64" t="s">
        <v>63</v>
      </c>
      <c r="C35" s="60" t="s">
        <v>11</v>
      </c>
      <c r="D35" s="61">
        <v>1</v>
      </c>
      <c r="E35" s="65"/>
      <c r="F35" s="62"/>
    </row>
    <row r="36" spans="1:6" s="78" customFormat="1" ht="28.5">
      <c r="A36" s="73">
        <v>28</v>
      </c>
      <c r="B36" s="64" t="s">
        <v>64</v>
      </c>
      <c r="C36" s="60" t="s">
        <v>5</v>
      </c>
      <c r="D36" s="85">
        <f>0.0011*1</f>
        <v>0.0011</v>
      </c>
      <c r="E36" s="65"/>
      <c r="F36" s="62"/>
    </row>
    <row r="37" spans="1:6" s="78" customFormat="1" ht="28.5">
      <c r="A37" s="73">
        <v>29</v>
      </c>
      <c r="B37" s="64" t="s">
        <v>47</v>
      </c>
      <c r="C37" s="60" t="s">
        <v>11</v>
      </c>
      <c r="D37" s="84">
        <v>10</v>
      </c>
      <c r="E37" s="65"/>
      <c r="F37" s="62"/>
    </row>
    <row r="38" spans="1:6" s="79" customFormat="1" ht="14.25">
      <c r="A38" s="73">
        <v>30</v>
      </c>
      <c r="B38" s="74" t="s">
        <v>56</v>
      </c>
      <c r="C38" s="75" t="s">
        <v>11</v>
      </c>
      <c r="D38" s="76">
        <v>8</v>
      </c>
      <c r="E38" s="75"/>
      <c r="F38" s="77"/>
    </row>
    <row r="39" spans="1:6" s="79" customFormat="1" ht="28.5">
      <c r="A39" s="73">
        <v>31</v>
      </c>
      <c r="B39" s="74" t="s">
        <v>57</v>
      </c>
      <c r="C39" s="75" t="s">
        <v>11</v>
      </c>
      <c r="D39" s="76">
        <v>2</v>
      </c>
      <c r="E39" s="75"/>
      <c r="F39" s="77"/>
    </row>
    <row r="40" spans="1:6" s="108" customFormat="1" ht="14.25">
      <c r="A40" s="103"/>
      <c r="B40" s="104"/>
      <c r="C40" s="105"/>
      <c r="D40" s="107"/>
      <c r="E40" s="106"/>
      <c r="F40" s="107"/>
    </row>
    <row r="41" spans="1:6" s="79" customFormat="1" ht="14.25">
      <c r="A41" s="68"/>
      <c r="B41" s="59" t="s">
        <v>4</v>
      </c>
      <c r="C41" s="58"/>
      <c r="D41" s="70"/>
      <c r="E41" s="58"/>
      <c r="F41" s="61"/>
    </row>
    <row r="42" spans="1:6" s="47" customFormat="1" ht="13.5">
      <c r="A42" s="48"/>
      <c r="B42" s="6" t="s">
        <v>78</v>
      </c>
      <c r="C42" s="4" t="s">
        <v>165</v>
      </c>
      <c r="D42" s="4"/>
      <c r="E42" s="4"/>
      <c r="F42" s="4"/>
    </row>
    <row r="43" spans="1:6" s="79" customFormat="1" ht="14.25">
      <c r="A43" s="68"/>
      <c r="B43" s="59" t="s">
        <v>4</v>
      </c>
      <c r="C43" s="58"/>
      <c r="D43" s="70"/>
      <c r="E43" s="58"/>
      <c r="F43" s="71"/>
    </row>
    <row r="44" spans="1:6" s="47" customFormat="1" ht="13.5">
      <c r="A44" s="48"/>
      <c r="B44" s="6" t="s">
        <v>7</v>
      </c>
      <c r="C44" s="4" t="s">
        <v>165</v>
      </c>
      <c r="D44" s="52"/>
      <c r="E44" s="4"/>
      <c r="F44" s="53"/>
    </row>
    <row r="45" spans="1:6" s="79" customFormat="1" ht="14.25">
      <c r="A45" s="68"/>
      <c r="B45" s="59" t="s">
        <v>22</v>
      </c>
      <c r="C45" s="58"/>
      <c r="D45" s="70"/>
      <c r="E45" s="58"/>
      <c r="F45" s="61"/>
    </row>
  </sheetData>
  <sheetProtection/>
  <autoFilter ref="A1:A45"/>
  <mergeCells count="9">
    <mergeCell ref="E5:F5"/>
    <mergeCell ref="B1:F1"/>
    <mergeCell ref="A2:F2"/>
    <mergeCell ref="B3:F3"/>
    <mergeCell ref="A4:F4"/>
    <mergeCell ref="A5:A6"/>
    <mergeCell ref="B5:B6"/>
    <mergeCell ref="C5:C6"/>
    <mergeCell ref="D5:D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115" zoomScaleSheetLayoutView="115" zoomScalePageLayoutView="0" workbookViewId="0" topLeftCell="A16">
      <selection activeCell="B19" sqref="B19"/>
    </sheetView>
  </sheetViews>
  <sheetFormatPr defaultColWidth="9.140625" defaultRowHeight="12.75"/>
  <cols>
    <col min="1" max="1" width="5.140625" style="46" bestFit="1" customWidth="1"/>
    <col min="2" max="2" width="36.421875" style="46" customWidth="1"/>
    <col min="3" max="3" width="9.28125" style="46" customWidth="1"/>
    <col min="4" max="4" width="11.421875" style="46" bestFit="1" customWidth="1"/>
    <col min="5" max="5" width="12.8515625" style="46" customWidth="1"/>
    <col min="6" max="6" width="13.421875" style="46" bestFit="1" customWidth="1"/>
    <col min="7" max="16384" width="9.140625" style="46" customWidth="1"/>
  </cols>
  <sheetData>
    <row r="1" spans="1:6" s="40" customFormat="1" ht="17.25">
      <c r="A1" s="43"/>
      <c r="B1" s="245"/>
      <c r="C1" s="245"/>
      <c r="D1" s="245"/>
      <c r="E1" s="245"/>
      <c r="F1" s="245"/>
    </row>
    <row r="2" spans="1:6" s="40" customFormat="1" ht="17.25">
      <c r="A2" s="246" t="s">
        <v>33</v>
      </c>
      <c r="B2" s="246"/>
      <c r="C2" s="246"/>
      <c r="D2" s="246"/>
      <c r="E2" s="246"/>
      <c r="F2" s="246"/>
    </row>
    <row r="3" spans="1:6" s="40" customFormat="1" ht="21.75" customHeight="1">
      <c r="A3" s="43"/>
      <c r="B3" s="247" t="s">
        <v>133</v>
      </c>
      <c r="C3" s="247"/>
      <c r="D3" s="247"/>
      <c r="E3" s="247"/>
      <c r="F3" s="247"/>
    </row>
    <row r="4" spans="1:6" s="40" customFormat="1" ht="21.75" customHeight="1">
      <c r="A4" s="247" t="s">
        <v>65</v>
      </c>
      <c r="B4" s="247"/>
      <c r="C4" s="247"/>
      <c r="D4" s="247"/>
      <c r="E4" s="247"/>
      <c r="F4" s="247"/>
    </row>
    <row r="5" spans="1:6" s="40" customFormat="1" ht="16.5" customHeight="1">
      <c r="A5" s="248" t="s">
        <v>0</v>
      </c>
      <c r="B5" s="248" t="s">
        <v>1</v>
      </c>
      <c r="C5" s="248" t="s">
        <v>2</v>
      </c>
      <c r="D5" s="248" t="s">
        <v>23</v>
      </c>
      <c r="E5" s="244" t="s">
        <v>164</v>
      </c>
      <c r="F5" s="244"/>
    </row>
    <row r="6" spans="1:6" s="40" customFormat="1" ht="16.5">
      <c r="A6" s="248"/>
      <c r="B6" s="248"/>
      <c r="C6" s="248"/>
      <c r="D6" s="248"/>
      <c r="E6" s="41" t="s">
        <v>3</v>
      </c>
      <c r="F6" s="42" t="s">
        <v>4</v>
      </c>
    </row>
    <row r="7" spans="1:6" s="40" customFormat="1" ht="16.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s="96" customFormat="1" ht="28.5">
      <c r="A8" s="156"/>
      <c r="B8" s="93" t="s">
        <v>65</v>
      </c>
      <c r="C8" s="94"/>
      <c r="D8" s="101"/>
      <c r="E8" s="94"/>
      <c r="F8" s="95"/>
    </row>
    <row r="9" spans="1:6" s="79" customFormat="1" ht="29.25">
      <c r="A9" s="73">
        <v>1</v>
      </c>
      <c r="B9" s="74" t="s">
        <v>162</v>
      </c>
      <c r="C9" s="75" t="s">
        <v>8</v>
      </c>
      <c r="D9" s="87">
        <v>65.1</v>
      </c>
      <c r="E9" s="75"/>
      <c r="F9" s="77"/>
    </row>
    <row r="10" spans="1:8" s="153" customFormat="1" ht="14.25">
      <c r="A10" s="58">
        <v>2</v>
      </c>
      <c r="B10" s="74" t="s">
        <v>149</v>
      </c>
      <c r="C10" s="58" t="s">
        <v>8</v>
      </c>
      <c r="D10" s="90">
        <v>4.2</v>
      </c>
      <c r="E10" s="149"/>
      <c r="F10" s="150"/>
      <c r="G10" s="151"/>
      <c r="H10" s="152"/>
    </row>
    <row r="11" spans="1:7" s="146" customFormat="1" ht="28.5">
      <c r="A11" s="73">
        <v>3</v>
      </c>
      <c r="B11" s="74" t="s">
        <v>150</v>
      </c>
      <c r="C11" s="75" t="s">
        <v>10</v>
      </c>
      <c r="D11" s="87">
        <v>210</v>
      </c>
      <c r="E11" s="143"/>
      <c r="F11" s="144"/>
      <c r="G11" s="145"/>
    </row>
    <row r="12" spans="1:7" s="146" customFormat="1" ht="28.5">
      <c r="A12" s="58">
        <v>4</v>
      </c>
      <c r="B12" s="74" t="s">
        <v>151</v>
      </c>
      <c r="C12" s="75" t="s">
        <v>10</v>
      </c>
      <c r="D12" s="87">
        <f>D11</f>
        <v>210</v>
      </c>
      <c r="E12" s="143"/>
      <c r="F12" s="144"/>
      <c r="G12" s="145"/>
    </row>
    <row r="13" spans="1:6" s="63" customFormat="1" ht="14.25">
      <c r="A13" s="73">
        <v>5</v>
      </c>
      <c r="B13" s="59" t="s">
        <v>36</v>
      </c>
      <c r="C13" s="60" t="s">
        <v>8</v>
      </c>
      <c r="D13" s="61">
        <v>1550.1</v>
      </c>
      <c r="E13" s="60"/>
      <c r="F13" s="62"/>
    </row>
    <row r="14" spans="1:6" s="79" customFormat="1" ht="28.5">
      <c r="A14" s="58">
        <v>6</v>
      </c>
      <c r="B14" s="64" t="s">
        <v>37</v>
      </c>
      <c r="C14" s="60" t="s">
        <v>8</v>
      </c>
      <c r="D14" s="60">
        <v>172.2</v>
      </c>
      <c r="E14" s="60"/>
      <c r="F14" s="62"/>
    </row>
    <row r="15" spans="1:6" s="146" customFormat="1" ht="28.5">
      <c r="A15" s="73">
        <v>7</v>
      </c>
      <c r="B15" s="74" t="s">
        <v>24</v>
      </c>
      <c r="C15" s="75" t="s">
        <v>8</v>
      </c>
      <c r="D15" s="76">
        <v>1722.3</v>
      </c>
      <c r="E15" s="143"/>
      <c r="F15" s="154"/>
    </row>
    <row r="16" spans="1:6" s="79" customFormat="1" ht="28.5">
      <c r="A16" s="58">
        <v>8</v>
      </c>
      <c r="B16" s="74" t="s">
        <v>26</v>
      </c>
      <c r="C16" s="75" t="s">
        <v>8</v>
      </c>
      <c r="D16" s="76">
        <v>560.8</v>
      </c>
      <c r="E16" s="75"/>
      <c r="F16" s="77"/>
    </row>
    <row r="17" spans="1:6" s="79" customFormat="1" ht="41.25">
      <c r="A17" s="73">
        <v>9</v>
      </c>
      <c r="B17" s="74" t="s">
        <v>166</v>
      </c>
      <c r="C17" s="75" t="s">
        <v>6</v>
      </c>
      <c r="D17" s="76">
        <v>1506</v>
      </c>
      <c r="E17" s="75"/>
      <c r="F17" s="77"/>
    </row>
    <row r="18" spans="1:6" s="79" customFormat="1" ht="28.5">
      <c r="A18" s="58">
        <v>10</v>
      </c>
      <c r="B18" s="74" t="s">
        <v>66</v>
      </c>
      <c r="C18" s="75" t="s">
        <v>6</v>
      </c>
      <c r="D18" s="76">
        <f>D17</f>
        <v>1506</v>
      </c>
      <c r="E18" s="75"/>
      <c r="F18" s="77"/>
    </row>
    <row r="19" spans="1:7" s="146" customFormat="1" ht="41.25">
      <c r="A19" s="73">
        <v>11</v>
      </c>
      <c r="B19" s="74" t="s">
        <v>167</v>
      </c>
      <c r="C19" s="75" t="s">
        <v>6</v>
      </c>
      <c r="D19" s="76">
        <v>560</v>
      </c>
      <c r="E19" s="143"/>
      <c r="F19" s="144"/>
      <c r="G19" s="145"/>
    </row>
    <row r="20" spans="1:7" s="146" customFormat="1" ht="28.5">
      <c r="A20" s="58">
        <v>12</v>
      </c>
      <c r="B20" s="74" t="s">
        <v>148</v>
      </c>
      <c r="C20" s="75" t="s">
        <v>6</v>
      </c>
      <c r="D20" s="76">
        <f>D19</f>
        <v>560</v>
      </c>
      <c r="E20" s="143"/>
      <c r="F20" s="144"/>
      <c r="G20" s="145"/>
    </row>
    <row r="21" spans="1:7" s="146" customFormat="1" ht="41.25">
      <c r="A21" s="73">
        <v>13</v>
      </c>
      <c r="B21" s="74" t="s">
        <v>168</v>
      </c>
      <c r="C21" s="75" t="s">
        <v>6</v>
      </c>
      <c r="D21" s="76">
        <v>59</v>
      </c>
      <c r="E21" s="143"/>
      <c r="F21" s="144"/>
      <c r="G21" s="145"/>
    </row>
    <row r="22" spans="1:7" s="146" customFormat="1" ht="28.5">
      <c r="A22" s="73">
        <v>14</v>
      </c>
      <c r="B22" s="74" t="s">
        <v>43</v>
      </c>
      <c r="C22" s="75" t="s">
        <v>6</v>
      </c>
      <c r="D22" s="76">
        <f>D21:D21</f>
        <v>59</v>
      </c>
      <c r="E22" s="143"/>
      <c r="F22" s="144"/>
      <c r="G22" s="145"/>
    </row>
    <row r="23" spans="1:6" s="78" customFormat="1" ht="22.5" customHeight="1">
      <c r="A23" s="73">
        <v>15</v>
      </c>
      <c r="B23" s="64" t="s">
        <v>169</v>
      </c>
      <c r="C23" s="60" t="s">
        <v>6</v>
      </c>
      <c r="D23" s="84">
        <f>D21+D19+D17</f>
        <v>2125</v>
      </c>
      <c r="E23" s="65"/>
      <c r="F23" s="62"/>
    </row>
    <row r="24" spans="1:6" s="78" customFormat="1" ht="28.5">
      <c r="A24" s="58">
        <v>16</v>
      </c>
      <c r="B24" s="64" t="s">
        <v>67</v>
      </c>
      <c r="C24" s="60" t="s">
        <v>11</v>
      </c>
      <c r="D24" s="84">
        <v>5</v>
      </c>
      <c r="E24" s="65"/>
      <c r="F24" s="62"/>
    </row>
    <row r="25" spans="1:6" s="79" customFormat="1" ht="28.5">
      <c r="A25" s="73">
        <v>17</v>
      </c>
      <c r="B25" s="74" t="s">
        <v>48</v>
      </c>
      <c r="C25" s="75" t="s">
        <v>8</v>
      </c>
      <c r="D25" s="76">
        <v>866</v>
      </c>
      <c r="E25" s="75"/>
      <c r="F25" s="77"/>
    </row>
    <row r="26" spans="1:6" s="79" customFormat="1" ht="42.75">
      <c r="A26" s="58">
        <v>18</v>
      </c>
      <c r="B26" s="74" t="s">
        <v>69</v>
      </c>
      <c r="C26" s="75" t="s">
        <v>8</v>
      </c>
      <c r="D26" s="76">
        <f>1722.3+113.5</f>
        <v>1835.8</v>
      </c>
      <c r="E26" s="75"/>
      <c r="F26" s="86"/>
    </row>
    <row r="27" spans="1:6" s="79" customFormat="1" ht="28.5">
      <c r="A27" s="73">
        <v>19</v>
      </c>
      <c r="B27" s="74" t="s">
        <v>70</v>
      </c>
      <c r="C27" s="75" t="s">
        <v>5</v>
      </c>
      <c r="D27" s="76">
        <f>1772.3*1.85+113*2</f>
        <v>3504.755</v>
      </c>
      <c r="E27" s="75"/>
      <c r="F27" s="77"/>
    </row>
    <row r="28" spans="1:6" s="79" customFormat="1" ht="28.5">
      <c r="A28" s="58">
        <v>20</v>
      </c>
      <c r="B28" s="74" t="s">
        <v>34</v>
      </c>
      <c r="C28" s="75" t="s">
        <v>8</v>
      </c>
      <c r="D28" s="76">
        <v>1.32</v>
      </c>
      <c r="E28" s="75"/>
      <c r="F28" s="77"/>
    </row>
    <row r="29" spans="1:6" s="66" customFormat="1" ht="57">
      <c r="A29" s="73">
        <v>21</v>
      </c>
      <c r="B29" s="59" t="s">
        <v>71</v>
      </c>
      <c r="C29" s="58" t="s">
        <v>12</v>
      </c>
      <c r="D29" s="85">
        <v>2</v>
      </c>
      <c r="E29" s="61"/>
      <c r="F29" s="61"/>
    </row>
    <row r="30" spans="1:6" s="79" customFormat="1" ht="28.5">
      <c r="A30" s="58">
        <v>22</v>
      </c>
      <c r="B30" s="74" t="s">
        <v>35</v>
      </c>
      <c r="C30" s="75" t="s">
        <v>10</v>
      </c>
      <c r="D30" s="76">
        <v>22</v>
      </c>
      <c r="E30" s="75"/>
      <c r="F30" s="77"/>
    </row>
    <row r="31" spans="1:6" s="78" customFormat="1" ht="15" customHeight="1">
      <c r="A31" s="73">
        <v>23</v>
      </c>
      <c r="B31" s="64" t="s">
        <v>72</v>
      </c>
      <c r="C31" s="60" t="s">
        <v>5</v>
      </c>
      <c r="D31" s="85">
        <f>0.016*3</f>
        <v>0.048</v>
      </c>
      <c r="E31" s="65"/>
      <c r="F31" s="62"/>
    </row>
    <row r="32" spans="1:6" s="78" customFormat="1" ht="29.25">
      <c r="A32" s="58">
        <v>24</v>
      </c>
      <c r="B32" s="64" t="s">
        <v>161</v>
      </c>
      <c r="C32" s="60" t="s">
        <v>5</v>
      </c>
      <c r="D32" s="85">
        <f>0.01*3</f>
        <v>0.03</v>
      </c>
      <c r="E32" s="65"/>
      <c r="F32" s="62"/>
    </row>
    <row r="33" spans="1:6" s="78" customFormat="1" ht="15" customHeight="1">
      <c r="A33" s="73">
        <v>25</v>
      </c>
      <c r="B33" s="64" t="s">
        <v>55</v>
      </c>
      <c r="C33" s="60" t="s">
        <v>5</v>
      </c>
      <c r="D33" s="85">
        <f>0.013*1</f>
        <v>0.013</v>
      </c>
      <c r="E33" s="65"/>
      <c r="F33" s="62"/>
    </row>
    <row r="34" spans="1:6" s="83" customFormat="1" ht="14.25">
      <c r="A34" s="58">
        <v>26</v>
      </c>
      <c r="B34" s="64" t="s">
        <v>32</v>
      </c>
      <c r="C34" s="58" t="s">
        <v>11</v>
      </c>
      <c r="D34" s="71">
        <v>2</v>
      </c>
      <c r="E34" s="81"/>
      <c r="F34" s="82"/>
    </row>
    <row r="35" spans="1:6" s="78" customFormat="1" ht="28.5">
      <c r="A35" s="73">
        <v>27</v>
      </c>
      <c r="B35" s="64" t="s">
        <v>73</v>
      </c>
      <c r="C35" s="60" t="s">
        <v>11</v>
      </c>
      <c r="D35" s="61">
        <v>2</v>
      </c>
      <c r="E35" s="65"/>
      <c r="F35" s="62"/>
    </row>
    <row r="36" spans="1:6" s="78" customFormat="1" ht="14.25">
      <c r="A36" s="58">
        <v>28</v>
      </c>
      <c r="B36" s="64" t="s">
        <v>74</v>
      </c>
      <c r="C36" s="60" t="s">
        <v>11</v>
      </c>
      <c r="D36" s="84">
        <v>1</v>
      </c>
      <c r="E36" s="65"/>
      <c r="F36" s="62"/>
    </row>
    <row r="37" spans="1:6" s="78" customFormat="1" ht="28.5">
      <c r="A37" s="73">
        <v>29</v>
      </c>
      <c r="B37" s="64" t="s">
        <v>75</v>
      </c>
      <c r="C37" s="60" t="s">
        <v>11</v>
      </c>
      <c r="D37" s="84">
        <v>91</v>
      </c>
      <c r="E37" s="65"/>
      <c r="F37" s="62"/>
    </row>
    <row r="38" spans="1:6" s="78" customFormat="1" ht="14.25">
      <c r="A38" s="58">
        <v>30</v>
      </c>
      <c r="B38" s="64" t="s">
        <v>153</v>
      </c>
      <c r="C38" s="60" t="s">
        <v>11</v>
      </c>
      <c r="D38" s="84">
        <v>8</v>
      </c>
      <c r="E38" s="65"/>
      <c r="F38" s="62"/>
    </row>
    <row r="39" spans="1:6" s="78" customFormat="1" ht="29.25">
      <c r="A39" s="73">
        <v>31</v>
      </c>
      <c r="B39" s="74" t="s">
        <v>154</v>
      </c>
      <c r="C39" s="60" t="s">
        <v>11</v>
      </c>
      <c r="D39" s="84">
        <v>16</v>
      </c>
      <c r="E39" s="65"/>
      <c r="F39" s="62"/>
    </row>
    <row r="40" spans="1:6" s="79" customFormat="1" ht="28.5">
      <c r="A40" s="73">
        <v>32</v>
      </c>
      <c r="B40" s="74" t="s">
        <v>56</v>
      </c>
      <c r="C40" s="75" t="s">
        <v>11</v>
      </c>
      <c r="D40" s="76">
        <v>8</v>
      </c>
      <c r="E40" s="75"/>
      <c r="F40" s="77"/>
    </row>
    <row r="41" spans="1:6" s="79" customFormat="1" ht="14.25">
      <c r="A41" s="68"/>
      <c r="B41" s="59" t="s">
        <v>4</v>
      </c>
      <c r="C41" s="58"/>
      <c r="D41" s="70"/>
      <c r="E41" s="58"/>
      <c r="F41" s="61"/>
    </row>
    <row r="42" spans="1:6" s="47" customFormat="1" ht="13.5">
      <c r="A42" s="48"/>
      <c r="B42" s="6" t="s">
        <v>78</v>
      </c>
      <c r="C42" s="4" t="s">
        <v>165</v>
      </c>
      <c r="D42" s="4"/>
      <c r="E42" s="4"/>
      <c r="F42" s="4"/>
    </row>
    <row r="43" spans="1:6" s="79" customFormat="1" ht="14.25">
      <c r="A43" s="68"/>
      <c r="B43" s="59" t="s">
        <v>4</v>
      </c>
      <c r="C43" s="58"/>
      <c r="D43" s="70"/>
      <c r="E43" s="58"/>
      <c r="F43" s="71"/>
    </row>
    <row r="44" spans="1:6" s="47" customFormat="1" ht="13.5">
      <c r="A44" s="48"/>
      <c r="B44" s="6" t="s">
        <v>7</v>
      </c>
      <c r="C44" s="4" t="s">
        <v>165</v>
      </c>
      <c r="D44" s="52"/>
      <c r="E44" s="4"/>
      <c r="F44" s="53"/>
    </row>
    <row r="45" spans="1:6" s="79" customFormat="1" ht="14.25">
      <c r="A45" s="68"/>
      <c r="B45" s="59" t="s">
        <v>22</v>
      </c>
      <c r="C45" s="58"/>
      <c r="D45" s="70"/>
      <c r="E45" s="58"/>
      <c r="F45" s="61"/>
    </row>
  </sheetData>
  <sheetProtection/>
  <autoFilter ref="A1:A45"/>
  <mergeCells count="9">
    <mergeCell ref="E5:F5"/>
    <mergeCell ref="B1:F1"/>
    <mergeCell ref="A2:F2"/>
    <mergeCell ref="B3:F3"/>
    <mergeCell ref="A4:F4"/>
    <mergeCell ref="A5:A6"/>
    <mergeCell ref="B5:B6"/>
    <mergeCell ref="C5:C6"/>
    <mergeCell ref="D5:D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115" zoomScaleSheetLayoutView="115" zoomScalePageLayoutView="0" workbookViewId="0" topLeftCell="A1">
      <selection activeCell="B19" sqref="B19"/>
    </sheetView>
  </sheetViews>
  <sheetFormatPr defaultColWidth="9.140625" defaultRowHeight="12.75"/>
  <cols>
    <col min="1" max="1" width="5.140625" style="46" bestFit="1" customWidth="1"/>
    <col min="2" max="2" width="40.8515625" style="46" customWidth="1"/>
    <col min="3" max="3" width="9.28125" style="46" customWidth="1"/>
    <col min="4" max="4" width="11.421875" style="46" bestFit="1" customWidth="1"/>
    <col min="5" max="5" width="12.8515625" style="46" customWidth="1"/>
    <col min="6" max="6" width="13.421875" style="46" bestFit="1" customWidth="1"/>
    <col min="7" max="16384" width="9.140625" style="46" customWidth="1"/>
  </cols>
  <sheetData>
    <row r="1" spans="1:6" s="40" customFormat="1" ht="17.25">
      <c r="A1" s="43"/>
      <c r="B1" s="245"/>
      <c r="C1" s="245"/>
      <c r="D1" s="245"/>
      <c r="E1" s="245"/>
      <c r="F1" s="245"/>
    </row>
    <row r="2" spans="1:6" s="40" customFormat="1" ht="17.25">
      <c r="A2" s="246" t="s">
        <v>33</v>
      </c>
      <c r="B2" s="246"/>
      <c r="C2" s="246"/>
      <c r="D2" s="246"/>
      <c r="E2" s="246"/>
      <c r="F2" s="246"/>
    </row>
    <row r="3" spans="1:6" s="40" customFormat="1" ht="21.75" customHeight="1">
      <c r="A3" s="43"/>
      <c r="B3" s="247" t="s">
        <v>130</v>
      </c>
      <c r="C3" s="247"/>
      <c r="D3" s="247"/>
      <c r="E3" s="247"/>
      <c r="F3" s="247"/>
    </row>
    <row r="4" spans="1:6" s="40" customFormat="1" ht="21.75" customHeight="1">
      <c r="A4" s="247" t="s">
        <v>76</v>
      </c>
      <c r="B4" s="247"/>
      <c r="C4" s="247"/>
      <c r="D4" s="247"/>
      <c r="E4" s="247"/>
      <c r="F4" s="247"/>
    </row>
    <row r="5" spans="1:6" s="40" customFormat="1" ht="16.5" customHeight="1">
      <c r="A5" s="248" t="s">
        <v>0</v>
      </c>
      <c r="B5" s="248" t="s">
        <v>1</v>
      </c>
      <c r="C5" s="248" t="s">
        <v>2</v>
      </c>
      <c r="D5" s="248" t="s">
        <v>23</v>
      </c>
      <c r="E5" s="244" t="s">
        <v>164</v>
      </c>
      <c r="F5" s="244"/>
    </row>
    <row r="6" spans="1:6" s="40" customFormat="1" ht="16.5">
      <c r="A6" s="248"/>
      <c r="B6" s="248"/>
      <c r="C6" s="248"/>
      <c r="D6" s="248"/>
      <c r="E6" s="41" t="s">
        <v>3</v>
      </c>
      <c r="F6" s="42" t="s">
        <v>4</v>
      </c>
    </row>
    <row r="7" spans="1:6" s="40" customFormat="1" ht="16.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s="100" customFormat="1" ht="14.25">
      <c r="A8" s="97"/>
      <c r="B8" s="97" t="s">
        <v>76</v>
      </c>
      <c r="C8" s="98"/>
      <c r="D8" s="102"/>
      <c r="E8" s="98"/>
      <c r="F8" s="99"/>
    </row>
    <row r="9" spans="1:6" s="79" customFormat="1" ht="68.25">
      <c r="A9" s="73">
        <v>1</v>
      </c>
      <c r="B9" s="74" t="s">
        <v>146</v>
      </c>
      <c r="C9" s="75" t="s">
        <v>77</v>
      </c>
      <c r="D9" s="87">
        <v>800</v>
      </c>
      <c r="E9" s="75"/>
      <c r="F9" s="77"/>
    </row>
    <row r="10" spans="1:6" s="79" customFormat="1" ht="14.25">
      <c r="A10" s="73">
        <v>2</v>
      </c>
      <c r="B10" s="74" t="s">
        <v>147</v>
      </c>
      <c r="C10" s="75" t="s">
        <v>8</v>
      </c>
      <c r="D10" s="76">
        <f>D9*0.4</f>
        <v>320</v>
      </c>
      <c r="E10" s="75"/>
      <c r="F10" s="77"/>
    </row>
    <row r="11" spans="1:6" s="108" customFormat="1" ht="12" customHeight="1">
      <c r="A11" s="103"/>
      <c r="B11" s="104"/>
      <c r="C11" s="105"/>
      <c r="D11" s="107"/>
      <c r="E11" s="106"/>
      <c r="F11" s="107"/>
    </row>
    <row r="12" spans="1:6" s="79" customFormat="1" ht="14.25">
      <c r="A12" s="69"/>
      <c r="B12" s="59" t="s">
        <v>4</v>
      </c>
      <c r="C12" s="69"/>
      <c r="D12" s="69"/>
      <c r="E12" s="69"/>
      <c r="F12" s="72">
        <f>SUM(F8:F11)</f>
        <v>0</v>
      </c>
    </row>
    <row r="13" spans="1:6" s="47" customFormat="1" ht="13.5">
      <c r="A13" s="48"/>
      <c r="B13" s="6" t="s">
        <v>78</v>
      </c>
      <c r="C13" s="4" t="s">
        <v>165</v>
      </c>
      <c r="D13" s="4"/>
      <c r="E13" s="4"/>
      <c r="F13" s="4"/>
    </row>
    <row r="14" spans="1:6" s="79" customFormat="1" ht="14.25">
      <c r="A14" s="68"/>
      <c r="B14" s="59" t="s">
        <v>4</v>
      </c>
      <c r="C14" s="58"/>
      <c r="D14" s="70"/>
      <c r="E14" s="58"/>
      <c r="F14" s="71"/>
    </row>
    <row r="15" spans="1:6" s="47" customFormat="1" ht="13.5">
      <c r="A15" s="48"/>
      <c r="B15" s="6" t="s">
        <v>7</v>
      </c>
      <c r="C15" s="4" t="s">
        <v>165</v>
      </c>
      <c r="D15" s="52"/>
      <c r="E15" s="4"/>
      <c r="F15" s="53"/>
    </row>
    <row r="16" spans="1:6" s="79" customFormat="1" ht="14.25">
      <c r="A16" s="68"/>
      <c r="B16" s="59" t="s">
        <v>22</v>
      </c>
      <c r="C16" s="58"/>
      <c r="D16" s="70"/>
      <c r="E16" s="58"/>
      <c r="F16" s="61"/>
    </row>
  </sheetData>
  <sheetProtection/>
  <autoFilter ref="B1:B16"/>
  <mergeCells count="9">
    <mergeCell ref="E5:F5"/>
    <mergeCell ref="B1:F1"/>
    <mergeCell ref="A2:F2"/>
    <mergeCell ref="B3:F3"/>
    <mergeCell ref="A4:F4"/>
    <mergeCell ref="A5:A6"/>
    <mergeCell ref="B5:B6"/>
    <mergeCell ref="C5:C6"/>
    <mergeCell ref="D5:D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115" zoomScaleSheetLayoutView="115" zoomScalePageLayoutView="0" workbookViewId="0" topLeftCell="A33">
      <selection activeCell="B19" sqref="B19"/>
    </sheetView>
  </sheetViews>
  <sheetFormatPr defaultColWidth="9.140625" defaultRowHeight="12.75"/>
  <cols>
    <col min="1" max="1" width="5.140625" style="46" bestFit="1" customWidth="1"/>
    <col min="2" max="2" width="36.421875" style="46" customWidth="1"/>
    <col min="3" max="3" width="9.28125" style="46" customWidth="1"/>
    <col min="4" max="4" width="11.421875" style="46" bestFit="1" customWidth="1"/>
    <col min="5" max="5" width="12.8515625" style="46" customWidth="1"/>
    <col min="6" max="6" width="13.421875" style="46" bestFit="1" customWidth="1"/>
    <col min="7" max="16384" width="9.140625" style="46" customWidth="1"/>
  </cols>
  <sheetData>
    <row r="1" spans="1:6" s="40" customFormat="1" ht="17.25">
      <c r="A1" s="43"/>
      <c r="B1" s="245"/>
      <c r="C1" s="245"/>
      <c r="D1" s="245"/>
      <c r="E1" s="245"/>
      <c r="F1" s="245"/>
    </row>
    <row r="2" spans="1:6" s="40" customFormat="1" ht="17.25">
      <c r="A2" s="246" t="s">
        <v>33</v>
      </c>
      <c r="B2" s="246"/>
      <c r="C2" s="246"/>
      <c r="D2" s="246"/>
      <c r="E2" s="246"/>
      <c r="F2" s="246"/>
    </row>
    <row r="3" spans="1:6" s="40" customFormat="1" ht="21.75" customHeight="1">
      <c r="A3" s="43"/>
      <c r="B3" s="247" t="s">
        <v>131</v>
      </c>
      <c r="C3" s="247"/>
      <c r="D3" s="247"/>
      <c r="E3" s="247"/>
      <c r="F3" s="247"/>
    </row>
    <row r="4" spans="1:6" s="40" customFormat="1" ht="21.75" customHeight="1">
      <c r="A4" s="247" t="s">
        <v>79</v>
      </c>
      <c r="B4" s="247"/>
      <c r="C4" s="247"/>
      <c r="D4" s="247"/>
      <c r="E4" s="247"/>
      <c r="F4" s="247"/>
    </row>
    <row r="5" spans="1:6" s="40" customFormat="1" ht="16.5" customHeight="1">
      <c r="A5" s="248" t="s">
        <v>0</v>
      </c>
      <c r="B5" s="248" t="s">
        <v>1</v>
      </c>
      <c r="C5" s="248" t="s">
        <v>2</v>
      </c>
      <c r="D5" s="248" t="s">
        <v>23</v>
      </c>
      <c r="E5" s="244" t="s">
        <v>164</v>
      </c>
      <c r="F5" s="244"/>
    </row>
    <row r="6" spans="1:6" s="40" customFormat="1" ht="16.5">
      <c r="A6" s="248"/>
      <c r="B6" s="248"/>
      <c r="C6" s="248"/>
      <c r="D6" s="248"/>
      <c r="E6" s="41" t="s">
        <v>3</v>
      </c>
      <c r="F6" s="42" t="s">
        <v>4</v>
      </c>
    </row>
    <row r="7" spans="1:6" s="40" customFormat="1" ht="16.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s="96" customFormat="1" ht="28.5">
      <c r="A8" s="93"/>
      <c r="B8" s="93" t="s">
        <v>79</v>
      </c>
      <c r="C8" s="94"/>
      <c r="D8" s="101"/>
      <c r="E8" s="94"/>
      <c r="F8" s="95"/>
    </row>
    <row r="9" spans="1:6" s="63" customFormat="1" ht="28.5">
      <c r="A9" s="58">
        <v>1</v>
      </c>
      <c r="B9" s="59" t="s">
        <v>80</v>
      </c>
      <c r="C9" s="60" t="s">
        <v>8</v>
      </c>
      <c r="D9" s="61">
        <v>1161.1</v>
      </c>
      <c r="E9" s="60"/>
      <c r="F9" s="62"/>
    </row>
    <row r="10" spans="1:6" s="79" customFormat="1" ht="28.5">
      <c r="A10" s="58">
        <v>2</v>
      </c>
      <c r="B10" s="64" t="s">
        <v>37</v>
      </c>
      <c r="C10" s="60" t="s">
        <v>8</v>
      </c>
      <c r="D10" s="60">
        <v>87.4</v>
      </c>
      <c r="E10" s="60"/>
      <c r="F10" s="62"/>
    </row>
    <row r="11" spans="1:7" s="79" customFormat="1" ht="28.5">
      <c r="A11" s="58">
        <v>3</v>
      </c>
      <c r="B11" s="74" t="s">
        <v>81</v>
      </c>
      <c r="C11" s="75" t="s">
        <v>8</v>
      </c>
      <c r="D11" s="76">
        <v>71.3</v>
      </c>
      <c r="E11" s="75"/>
      <c r="F11" s="77"/>
      <c r="G11" s="78"/>
    </row>
    <row r="12" spans="1:6" s="79" customFormat="1" ht="28.5">
      <c r="A12" s="58">
        <v>4</v>
      </c>
      <c r="B12" s="74" t="s">
        <v>26</v>
      </c>
      <c r="C12" s="75" t="s">
        <v>8</v>
      </c>
      <c r="D12" s="76">
        <v>241.3</v>
      </c>
      <c r="E12" s="75"/>
      <c r="F12" s="77"/>
    </row>
    <row r="13" spans="1:6" s="79" customFormat="1" ht="28.5">
      <c r="A13" s="58">
        <v>5</v>
      </c>
      <c r="B13" s="74" t="s">
        <v>27</v>
      </c>
      <c r="C13" s="75" t="s">
        <v>8</v>
      </c>
      <c r="D13" s="76">
        <v>990.8</v>
      </c>
      <c r="E13" s="75"/>
      <c r="F13" s="77"/>
    </row>
    <row r="14" spans="1:6" s="79" customFormat="1" ht="28.5">
      <c r="A14" s="58">
        <v>6</v>
      </c>
      <c r="B14" s="74" t="s">
        <v>41</v>
      </c>
      <c r="C14" s="75" t="s">
        <v>8</v>
      </c>
      <c r="D14" s="76">
        <v>81.9</v>
      </c>
      <c r="E14" s="75"/>
      <c r="F14" s="77"/>
    </row>
    <row r="15" spans="1:6" s="79" customFormat="1" ht="28.5">
      <c r="A15" s="58">
        <v>7</v>
      </c>
      <c r="B15" s="74" t="s">
        <v>34</v>
      </c>
      <c r="C15" s="75" t="s">
        <v>8</v>
      </c>
      <c r="D15" s="76">
        <v>5.8</v>
      </c>
      <c r="E15" s="75"/>
      <c r="F15" s="77"/>
    </row>
    <row r="16" spans="1:6" s="79" customFormat="1" ht="28.5">
      <c r="A16" s="58">
        <v>8</v>
      </c>
      <c r="B16" s="74" t="s">
        <v>35</v>
      </c>
      <c r="C16" s="75" t="s">
        <v>10</v>
      </c>
      <c r="D16" s="76">
        <v>35</v>
      </c>
      <c r="E16" s="75"/>
      <c r="F16" s="77"/>
    </row>
    <row r="17" spans="1:6" s="79" customFormat="1" ht="42.75">
      <c r="A17" s="58">
        <v>9</v>
      </c>
      <c r="B17" s="74" t="s">
        <v>82</v>
      </c>
      <c r="C17" s="75" t="s">
        <v>12</v>
      </c>
      <c r="D17" s="87">
        <v>2</v>
      </c>
      <c r="E17" s="75"/>
      <c r="F17" s="77"/>
    </row>
    <row r="18" spans="1:6" s="79" customFormat="1" ht="42.75">
      <c r="A18" s="58">
        <v>10</v>
      </c>
      <c r="B18" s="74" t="s">
        <v>83</v>
      </c>
      <c r="C18" s="75" t="s">
        <v>12</v>
      </c>
      <c r="D18" s="87">
        <v>4</v>
      </c>
      <c r="E18" s="75"/>
      <c r="F18" s="77"/>
    </row>
    <row r="19" spans="1:6" s="78" customFormat="1" ht="28.5">
      <c r="A19" s="58">
        <v>11</v>
      </c>
      <c r="B19" s="64" t="s">
        <v>84</v>
      </c>
      <c r="C19" s="60" t="s">
        <v>5</v>
      </c>
      <c r="D19" s="85">
        <f>0.004*2</f>
        <v>0.008</v>
      </c>
      <c r="E19" s="65"/>
      <c r="F19" s="62"/>
    </row>
    <row r="20" spans="1:8" s="78" customFormat="1" ht="28.5">
      <c r="A20" s="58">
        <v>12</v>
      </c>
      <c r="B20" s="64" t="s">
        <v>93</v>
      </c>
      <c r="C20" s="60" t="s">
        <v>11</v>
      </c>
      <c r="D20" s="61">
        <v>4</v>
      </c>
      <c r="E20" s="65"/>
      <c r="F20" s="62"/>
      <c r="G20" s="109"/>
      <c r="H20" s="109"/>
    </row>
    <row r="21" spans="1:8" s="78" customFormat="1" ht="28.5">
      <c r="A21" s="58">
        <v>13</v>
      </c>
      <c r="B21" s="64" t="s">
        <v>92</v>
      </c>
      <c r="C21" s="60" t="s">
        <v>11</v>
      </c>
      <c r="D21" s="61">
        <v>4</v>
      </c>
      <c r="E21" s="65"/>
      <c r="F21" s="62"/>
      <c r="G21" s="109"/>
      <c r="H21" s="109"/>
    </row>
    <row r="22" spans="1:6" s="83" customFormat="1" ht="14.25">
      <c r="A22" s="58">
        <v>14</v>
      </c>
      <c r="B22" s="64" t="s">
        <v>91</v>
      </c>
      <c r="C22" s="58" t="s">
        <v>11</v>
      </c>
      <c r="D22" s="71">
        <v>2</v>
      </c>
      <c r="E22" s="81"/>
      <c r="F22" s="82"/>
    </row>
    <row r="23" spans="1:6" s="78" customFormat="1" ht="28.5">
      <c r="A23" s="58">
        <v>15</v>
      </c>
      <c r="B23" s="64" t="s">
        <v>90</v>
      </c>
      <c r="C23" s="60" t="s">
        <v>11</v>
      </c>
      <c r="D23" s="61">
        <v>3</v>
      </c>
      <c r="E23" s="65"/>
      <c r="F23" s="62"/>
    </row>
    <row r="24" spans="1:6" s="83" customFormat="1" ht="14.25">
      <c r="A24" s="58">
        <v>16</v>
      </c>
      <c r="B24" s="64" t="s">
        <v>89</v>
      </c>
      <c r="C24" s="58" t="s">
        <v>12</v>
      </c>
      <c r="D24" s="71">
        <v>3</v>
      </c>
      <c r="E24" s="81"/>
      <c r="F24" s="82"/>
    </row>
    <row r="25" spans="1:6" s="83" customFormat="1" ht="14.25">
      <c r="A25" s="58">
        <v>17</v>
      </c>
      <c r="B25" s="64" t="s">
        <v>88</v>
      </c>
      <c r="C25" s="58" t="s">
        <v>12</v>
      </c>
      <c r="D25" s="71">
        <v>1</v>
      </c>
      <c r="E25" s="81"/>
      <c r="F25" s="82"/>
    </row>
    <row r="26" spans="1:8" s="78" customFormat="1" ht="14.25">
      <c r="A26" s="58">
        <v>18</v>
      </c>
      <c r="B26" s="64" t="s">
        <v>87</v>
      </c>
      <c r="C26" s="60" t="s">
        <v>11</v>
      </c>
      <c r="D26" s="84">
        <v>3</v>
      </c>
      <c r="E26" s="65"/>
      <c r="F26" s="62"/>
      <c r="H26" s="78" t="s">
        <v>85</v>
      </c>
    </row>
    <row r="27" spans="1:8" s="78" customFormat="1" ht="14.25">
      <c r="A27" s="58">
        <v>19</v>
      </c>
      <c r="B27" s="64" t="s">
        <v>86</v>
      </c>
      <c r="C27" s="60" t="s">
        <v>11</v>
      </c>
      <c r="D27" s="84">
        <v>1</v>
      </c>
      <c r="E27" s="65"/>
      <c r="F27" s="62"/>
      <c r="H27" s="78" t="s">
        <v>85</v>
      </c>
    </row>
    <row r="28" spans="1:8" s="78" customFormat="1" ht="28.5">
      <c r="A28" s="58">
        <v>20</v>
      </c>
      <c r="B28" s="64" t="s">
        <v>94</v>
      </c>
      <c r="C28" s="60" t="s">
        <v>11</v>
      </c>
      <c r="D28" s="61">
        <v>3</v>
      </c>
      <c r="E28" s="65"/>
      <c r="F28" s="62"/>
      <c r="G28" s="109"/>
      <c r="H28" s="109"/>
    </row>
    <row r="29" spans="1:9" s="78" customFormat="1" ht="28.5">
      <c r="A29" s="58">
        <v>21</v>
      </c>
      <c r="B29" s="64" t="s">
        <v>95</v>
      </c>
      <c r="C29" s="60" t="s">
        <v>5</v>
      </c>
      <c r="D29" s="85">
        <f>0.0005</f>
        <v>0.0005</v>
      </c>
      <c r="E29" s="65"/>
      <c r="F29" s="62"/>
      <c r="G29" s="110"/>
      <c r="H29" s="111"/>
      <c r="I29" s="109"/>
    </row>
    <row r="30" spans="1:8" s="78" customFormat="1" ht="14.25">
      <c r="A30" s="58">
        <v>22</v>
      </c>
      <c r="B30" s="64" t="s">
        <v>96</v>
      </c>
      <c r="C30" s="60" t="s">
        <v>11</v>
      </c>
      <c r="D30" s="61">
        <v>1</v>
      </c>
      <c r="E30" s="65"/>
      <c r="F30" s="62"/>
      <c r="G30" s="109"/>
      <c r="H30" s="109"/>
    </row>
    <row r="31" spans="1:6" s="78" customFormat="1" ht="14.25">
      <c r="A31" s="58">
        <v>23</v>
      </c>
      <c r="B31" s="64" t="s">
        <v>97</v>
      </c>
      <c r="C31" s="60" t="s">
        <v>11</v>
      </c>
      <c r="D31" s="84">
        <v>3</v>
      </c>
      <c r="E31" s="65"/>
      <c r="F31" s="62"/>
    </row>
    <row r="32" spans="1:6" s="78" customFormat="1" ht="14.25">
      <c r="A32" s="58">
        <v>24</v>
      </c>
      <c r="B32" s="64" t="s">
        <v>51</v>
      </c>
      <c r="C32" s="60" t="s">
        <v>11</v>
      </c>
      <c r="D32" s="84">
        <v>3</v>
      </c>
      <c r="E32" s="65"/>
      <c r="F32" s="62"/>
    </row>
    <row r="33" spans="1:6" s="78" customFormat="1" ht="28.5">
      <c r="A33" s="58">
        <v>25</v>
      </c>
      <c r="B33" s="64" t="s">
        <v>98</v>
      </c>
      <c r="C33" s="60" t="s">
        <v>11</v>
      </c>
      <c r="D33" s="84">
        <v>3</v>
      </c>
      <c r="E33" s="65"/>
      <c r="F33" s="62"/>
    </row>
    <row r="34" spans="1:7" s="79" customFormat="1" ht="28.5">
      <c r="A34" s="58">
        <v>26</v>
      </c>
      <c r="B34" s="74" t="s">
        <v>99</v>
      </c>
      <c r="C34" s="75" t="s">
        <v>6</v>
      </c>
      <c r="D34" s="76">
        <v>690</v>
      </c>
      <c r="E34" s="75"/>
      <c r="F34" s="77"/>
      <c r="G34" s="78"/>
    </row>
    <row r="35" spans="1:7" s="79" customFormat="1" ht="41.25">
      <c r="A35" s="58">
        <v>27</v>
      </c>
      <c r="B35" s="74" t="s">
        <v>100</v>
      </c>
      <c r="C35" s="75" t="s">
        <v>6</v>
      </c>
      <c r="D35" s="76">
        <v>905</v>
      </c>
      <c r="E35" s="75"/>
      <c r="F35" s="77"/>
      <c r="G35" s="78"/>
    </row>
    <row r="36" spans="1:7" s="79" customFormat="1" ht="28.5">
      <c r="A36" s="58">
        <v>28</v>
      </c>
      <c r="B36" s="74" t="s">
        <v>43</v>
      </c>
      <c r="C36" s="75" t="s">
        <v>6</v>
      </c>
      <c r="D36" s="76">
        <f>D35+D34</f>
        <v>1595</v>
      </c>
      <c r="E36" s="75"/>
      <c r="F36" s="77"/>
      <c r="G36" s="78"/>
    </row>
    <row r="37" spans="1:7" s="79" customFormat="1" ht="14.25">
      <c r="A37" s="58">
        <v>29</v>
      </c>
      <c r="B37" s="74" t="s">
        <v>170</v>
      </c>
      <c r="C37" s="75" t="s">
        <v>6</v>
      </c>
      <c r="D37" s="76">
        <f>D35+D34</f>
        <v>1595</v>
      </c>
      <c r="E37" s="75"/>
      <c r="F37" s="77"/>
      <c r="G37" s="78"/>
    </row>
    <row r="38" spans="1:7" s="79" customFormat="1" ht="14.25">
      <c r="A38" s="58">
        <v>30</v>
      </c>
      <c r="B38" s="74" t="s">
        <v>102</v>
      </c>
      <c r="C38" s="75" t="s">
        <v>101</v>
      </c>
      <c r="D38" s="76">
        <v>1</v>
      </c>
      <c r="E38" s="75"/>
      <c r="F38" s="77"/>
      <c r="G38" s="78"/>
    </row>
    <row r="39" spans="1:6" s="78" customFormat="1" ht="15" customHeight="1">
      <c r="A39" s="58">
        <v>31</v>
      </c>
      <c r="B39" s="64" t="s">
        <v>103</v>
      </c>
      <c r="C39" s="60" t="s">
        <v>5</v>
      </c>
      <c r="D39" s="85">
        <f>0.003*8</f>
        <v>0.024</v>
      </c>
      <c r="E39" s="65"/>
      <c r="F39" s="62"/>
    </row>
    <row r="40" spans="1:6" s="78" customFormat="1" ht="14.25">
      <c r="A40" s="58">
        <v>32</v>
      </c>
      <c r="B40" s="64" t="s">
        <v>104</v>
      </c>
      <c r="C40" s="60" t="s">
        <v>11</v>
      </c>
      <c r="D40" s="84">
        <v>10</v>
      </c>
      <c r="E40" s="65"/>
      <c r="F40" s="62"/>
    </row>
    <row r="41" spans="1:9" s="78" customFormat="1" ht="14.25">
      <c r="A41" s="58">
        <v>33</v>
      </c>
      <c r="B41" s="64" t="s">
        <v>105</v>
      </c>
      <c r="C41" s="60" t="s">
        <v>5</v>
      </c>
      <c r="D41" s="85">
        <f>0.0039*2</f>
        <v>0.0078</v>
      </c>
      <c r="E41" s="65"/>
      <c r="F41" s="62"/>
      <c r="G41" s="110"/>
      <c r="H41" s="111"/>
      <c r="I41" s="109"/>
    </row>
    <row r="42" spans="1:9" s="78" customFormat="1" ht="14.25">
      <c r="A42" s="58">
        <v>34</v>
      </c>
      <c r="B42" s="64" t="s">
        <v>107</v>
      </c>
      <c r="C42" s="60" t="s">
        <v>5</v>
      </c>
      <c r="D42" s="85">
        <f>0.0059*3</f>
        <v>0.0177</v>
      </c>
      <c r="E42" s="65"/>
      <c r="F42" s="62"/>
      <c r="G42" s="110"/>
      <c r="H42" s="111"/>
      <c r="I42" s="109"/>
    </row>
    <row r="43" spans="1:9" s="78" customFormat="1" ht="14.25">
      <c r="A43" s="58">
        <v>35</v>
      </c>
      <c r="B43" s="64" t="s">
        <v>106</v>
      </c>
      <c r="C43" s="60" t="s">
        <v>5</v>
      </c>
      <c r="D43" s="85">
        <f>0.0067*9</f>
        <v>0.0603</v>
      </c>
      <c r="E43" s="65"/>
      <c r="F43" s="62"/>
      <c r="G43" s="110"/>
      <c r="H43" s="111"/>
      <c r="I43" s="109"/>
    </row>
    <row r="44" spans="1:7" s="79" customFormat="1" ht="42.75">
      <c r="A44" s="58">
        <v>36</v>
      </c>
      <c r="B44" s="74" t="s">
        <v>108</v>
      </c>
      <c r="C44" s="75" t="s">
        <v>8</v>
      </c>
      <c r="D44" s="87">
        <f>97.9*0.05</f>
        <v>4.8950000000000005</v>
      </c>
      <c r="E44" s="75"/>
      <c r="F44" s="86"/>
      <c r="G44" s="78"/>
    </row>
    <row r="45" spans="1:16" s="89" customFormat="1" ht="28.5">
      <c r="A45" s="58">
        <v>37</v>
      </c>
      <c r="B45" s="64" t="s">
        <v>109</v>
      </c>
      <c r="C45" s="60" t="s">
        <v>10</v>
      </c>
      <c r="D45" s="112">
        <v>97.9</v>
      </c>
      <c r="E45" s="60"/>
      <c r="F45" s="62"/>
      <c r="G45" s="79" t="e">
        <f>SUM(#REF!)*$I$1+SUM(#REF!)*$J$1</f>
        <v>#REF!</v>
      </c>
      <c r="H45" s="78"/>
      <c r="I45" s="78"/>
      <c r="J45" s="78"/>
      <c r="K45" s="78"/>
      <c r="L45" s="78"/>
      <c r="M45" s="78"/>
      <c r="N45" s="78"/>
      <c r="O45" s="78"/>
      <c r="P45" s="88"/>
    </row>
    <row r="46" spans="1:8" s="78" customFormat="1" ht="14.25">
      <c r="A46" s="58">
        <v>38</v>
      </c>
      <c r="B46" s="64" t="s">
        <v>110</v>
      </c>
      <c r="C46" s="60" t="s">
        <v>8</v>
      </c>
      <c r="D46" s="85">
        <v>4.56</v>
      </c>
      <c r="E46" s="65"/>
      <c r="F46" s="62"/>
      <c r="G46" s="109"/>
      <c r="H46" s="109"/>
    </row>
    <row r="47" spans="1:8" s="78" customFormat="1" ht="14.25">
      <c r="A47" s="58">
        <v>39</v>
      </c>
      <c r="B47" s="64" t="s">
        <v>111</v>
      </c>
      <c r="C47" s="60" t="s">
        <v>5</v>
      </c>
      <c r="D47" s="85">
        <f>0.006</f>
        <v>0.006</v>
      </c>
      <c r="E47" s="65"/>
      <c r="F47" s="62"/>
      <c r="G47" s="109"/>
      <c r="H47" s="109"/>
    </row>
    <row r="48" spans="1:6" s="91" customFormat="1" ht="28.5">
      <c r="A48" s="58">
        <v>40</v>
      </c>
      <c r="B48" s="64" t="s">
        <v>112</v>
      </c>
      <c r="C48" s="58" t="s">
        <v>5</v>
      </c>
      <c r="D48" s="90">
        <f>1.18*1.34/1000</f>
        <v>0.0015811999999999998</v>
      </c>
      <c r="E48" s="58"/>
      <c r="F48" s="61"/>
    </row>
    <row r="49" spans="1:6" s="91" customFormat="1" ht="28.5">
      <c r="A49" s="58">
        <v>41</v>
      </c>
      <c r="B49" s="64" t="s">
        <v>113</v>
      </c>
      <c r="C49" s="58" t="s">
        <v>5</v>
      </c>
      <c r="D49" s="90">
        <f>9*2.55/1000+9.5*20/1000</f>
        <v>0.21295</v>
      </c>
      <c r="E49" s="58"/>
      <c r="F49" s="61"/>
    </row>
    <row r="50" spans="1:6" s="79" customFormat="1" ht="14.25">
      <c r="A50" s="58">
        <v>42</v>
      </c>
      <c r="B50" s="64" t="s">
        <v>114</v>
      </c>
      <c r="C50" s="60" t="s">
        <v>8</v>
      </c>
      <c r="D50" s="60">
        <v>3</v>
      </c>
      <c r="E50" s="60"/>
      <c r="F50" s="62"/>
    </row>
    <row r="51" spans="1:6" s="79" customFormat="1" ht="14.25">
      <c r="A51" s="58">
        <v>43</v>
      </c>
      <c r="B51" s="64" t="s">
        <v>115</v>
      </c>
      <c r="C51" s="60" t="s">
        <v>8</v>
      </c>
      <c r="D51" s="60">
        <v>4</v>
      </c>
      <c r="E51" s="60"/>
      <c r="F51" s="62"/>
    </row>
    <row r="52" spans="1:6" s="66" customFormat="1" ht="28.5">
      <c r="A52" s="58">
        <v>44</v>
      </c>
      <c r="B52" s="59" t="s">
        <v>116</v>
      </c>
      <c r="C52" s="58" t="s">
        <v>8</v>
      </c>
      <c r="D52" s="85">
        <v>1.2</v>
      </c>
      <c r="E52" s="61"/>
      <c r="F52" s="61"/>
    </row>
    <row r="53" spans="1:6" s="79" customFormat="1" ht="28.5">
      <c r="A53" s="58">
        <v>45</v>
      </c>
      <c r="B53" s="74" t="s">
        <v>117</v>
      </c>
      <c r="C53" s="75" t="s">
        <v>6</v>
      </c>
      <c r="D53" s="87">
        <v>2</v>
      </c>
      <c r="E53" s="75"/>
      <c r="F53" s="77"/>
    </row>
    <row r="54" spans="1:7" s="79" customFormat="1" ht="14.25">
      <c r="A54" s="58">
        <v>46</v>
      </c>
      <c r="B54" s="74" t="s">
        <v>118</v>
      </c>
      <c r="C54" s="75" t="s">
        <v>12</v>
      </c>
      <c r="D54" s="76">
        <v>1</v>
      </c>
      <c r="E54" s="75"/>
      <c r="F54" s="77"/>
      <c r="G54" s="78"/>
    </row>
    <row r="55" spans="1:6" s="91" customFormat="1" ht="14.25">
      <c r="A55" s="58">
        <v>47</v>
      </c>
      <c r="B55" s="64" t="s">
        <v>119</v>
      </c>
      <c r="C55" s="58" t="s">
        <v>5</v>
      </c>
      <c r="D55" s="61">
        <v>0.27</v>
      </c>
      <c r="E55" s="58"/>
      <c r="F55" s="61"/>
    </row>
    <row r="56" spans="1:7" s="79" customFormat="1" ht="28.5">
      <c r="A56" s="58">
        <v>48</v>
      </c>
      <c r="B56" s="74" t="s">
        <v>120</v>
      </c>
      <c r="C56" s="75" t="s">
        <v>6</v>
      </c>
      <c r="D56" s="76">
        <v>45</v>
      </c>
      <c r="E56" s="75"/>
      <c r="F56" s="77"/>
      <c r="G56" s="78"/>
    </row>
    <row r="57" spans="1:6" s="79" customFormat="1" ht="28.5">
      <c r="A57" s="58">
        <v>49</v>
      </c>
      <c r="B57" s="74" t="s">
        <v>40</v>
      </c>
      <c r="C57" s="75" t="s">
        <v>6</v>
      </c>
      <c r="D57" s="76">
        <v>12</v>
      </c>
      <c r="E57" s="75"/>
      <c r="F57" s="77"/>
    </row>
    <row r="58" spans="1:7" s="79" customFormat="1" ht="28.5">
      <c r="A58" s="58">
        <v>50</v>
      </c>
      <c r="B58" s="74" t="s">
        <v>99</v>
      </c>
      <c r="C58" s="75" t="s">
        <v>6</v>
      </c>
      <c r="D58" s="76">
        <v>5</v>
      </c>
      <c r="E58" s="75"/>
      <c r="F58" s="77"/>
      <c r="G58" s="78"/>
    </row>
    <row r="59" spans="1:6" s="91" customFormat="1" ht="28.5">
      <c r="A59" s="58">
        <v>51</v>
      </c>
      <c r="B59" s="64" t="s">
        <v>123</v>
      </c>
      <c r="C59" s="58" t="s">
        <v>5</v>
      </c>
      <c r="D59" s="90">
        <f>D61+D62</f>
        <v>0.064</v>
      </c>
      <c r="E59" s="58"/>
      <c r="F59" s="61"/>
    </row>
    <row r="60" spans="1:6" s="57" customFormat="1" ht="13.5">
      <c r="A60" s="49"/>
      <c r="B60" s="4" t="s">
        <v>9</v>
      </c>
      <c r="C60" s="4"/>
      <c r="D60" s="54"/>
      <c r="E60" s="4"/>
      <c r="F60" s="4"/>
    </row>
    <row r="61" spans="1:6" s="57" customFormat="1" ht="13.5">
      <c r="A61" s="49"/>
      <c r="B61" s="6" t="s">
        <v>121</v>
      </c>
      <c r="C61" s="4" t="s">
        <v>5</v>
      </c>
      <c r="D61" s="67">
        <f>0.032</f>
        <v>0.032</v>
      </c>
      <c r="E61" s="55"/>
      <c r="F61" s="56"/>
    </row>
    <row r="62" spans="1:6" s="57" customFormat="1" ht="13.5">
      <c r="A62" s="49"/>
      <c r="B62" s="6" t="s">
        <v>122</v>
      </c>
      <c r="C62" s="4" t="s">
        <v>5</v>
      </c>
      <c r="D62" s="67">
        <f>0.005*4+0.003*4</f>
        <v>0.032</v>
      </c>
      <c r="E62" s="55"/>
      <c r="F62" s="56"/>
    </row>
    <row r="63" spans="1:6" s="118" customFormat="1" ht="28.5">
      <c r="A63" s="68">
        <v>52</v>
      </c>
      <c r="B63" s="92" t="s">
        <v>136</v>
      </c>
      <c r="C63" s="58" t="s">
        <v>10</v>
      </c>
      <c r="D63" s="90">
        <v>49</v>
      </c>
      <c r="E63" s="58"/>
      <c r="F63" s="61"/>
    </row>
    <row r="64" spans="1:6" s="79" customFormat="1" ht="14.25">
      <c r="A64" s="68"/>
      <c r="B64" s="59" t="s">
        <v>4</v>
      </c>
      <c r="C64" s="58"/>
      <c r="D64" s="70"/>
      <c r="E64" s="58"/>
      <c r="F64" s="61"/>
    </row>
    <row r="65" spans="1:6" s="47" customFormat="1" ht="13.5">
      <c r="A65" s="48"/>
      <c r="B65" s="6" t="s">
        <v>78</v>
      </c>
      <c r="C65" s="4" t="s">
        <v>165</v>
      </c>
      <c r="D65" s="4"/>
      <c r="E65" s="4"/>
      <c r="F65" s="4"/>
    </row>
    <row r="66" spans="1:6" s="79" customFormat="1" ht="14.25">
      <c r="A66" s="68"/>
      <c r="B66" s="59" t="s">
        <v>4</v>
      </c>
      <c r="C66" s="58"/>
      <c r="D66" s="70"/>
      <c r="E66" s="58"/>
      <c r="F66" s="71"/>
    </row>
    <row r="67" spans="1:6" s="47" customFormat="1" ht="13.5">
      <c r="A67" s="48"/>
      <c r="B67" s="6" t="s">
        <v>7</v>
      </c>
      <c r="C67" s="4" t="s">
        <v>165</v>
      </c>
      <c r="D67" s="52"/>
      <c r="E67" s="4"/>
      <c r="F67" s="53"/>
    </row>
    <row r="68" spans="1:6" s="79" customFormat="1" ht="14.25">
      <c r="A68" s="68"/>
      <c r="B68" s="59" t="s">
        <v>22</v>
      </c>
      <c r="C68" s="58"/>
      <c r="D68" s="70"/>
      <c r="E68" s="58"/>
      <c r="F68" s="61"/>
    </row>
  </sheetData>
  <sheetProtection/>
  <autoFilter ref="A1:A68"/>
  <mergeCells count="9">
    <mergeCell ref="E5:F5"/>
    <mergeCell ref="B1:F1"/>
    <mergeCell ref="A2:F2"/>
    <mergeCell ref="B3:F3"/>
    <mergeCell ref="A4:F4"/>
    <mergeCell ref="A5:A6"/>
    <mergeCell ref="B5:B6"/>
    <mergeCell ref="C5:C6"/>
    <mergeCell ref="D5:D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15" zoomScaleSheetLayoutView="115" zoomScalePageLayoutView="0" workbookViewId="0" topLeftCell="A28">
      <selection activeCell="B19" sqref="B19"/>
    </sheetView>
  </sheetViews>
  <sheetFormatPr defaultColWidth="9.140625" defaultRowHeight="12.75"/>
  <cols>
    <col min="1" max="1" width="5.140625" style="155" bestFit="1" customWidth="1"/>
    <col min="2" max="2" width="40.421875" style="155" customWidth="1"/>
    <col min="3" max="3" width="9.28125" style="155" customWidth="1"/>
    <col min="4" max="4" width="11.421875" style="155" bestFit="1" customWidth="1"/>
    <col min="5" max="5" width="12.8515625" style="155" customWidth="1"/>
    <col min="6" max="6" width="13.421875" style="155" bestFit="1" customWidth="1"/>
    <col min="7" max="16384" width="9.140625" style="155" customWidth="1"/>
  </cols>
  <sheetData>
    <row r="1" spans="1:6" s="40" customFormat="1" ht="17.25">
      <c r="A1" s="43"/>
      <c r="B1" s="245"/>
      <c r="C1" s="245"/>
      <c r="D1" s="245"/>
      <c r="E1" s="245"/>
      <c r="F1" s="245"/>
    </row>
    <row r="2" spans="1:6" s="40" customFormat="1" ht="17.25">
      <c r="A2" s="246" t="s">
        <v>33</v>
      </c>
      <c r="B2" s="246"/>
      <c r="C2" s="246"/>
      <c r="D2" s="246"/>
      <c r="E2" s="246"/>
      <c r="F2" s="246"/>
    </row>
    <row r="3" spans="1:6" s="40" customFormat="1" ht="17.25">
      <c r="A3" s="43"/>
      <c r="B3" s="247" t="s">
        <v>132</v>
      </c>
      <c r="C3" s="247"/>
      <c r="D3" s="247"/>
      <c r="E3" s="247"/>
      <c r="F3" s="247"/>
    </row>
    <row r="4" spans="1:6" s="40" customFormat="1" ht="17.25">
      <c r="A4" s="247" t="s">
        <v>155</v>
      </c>
      <c r="B4" s="247"/>
      <c r="C4" s="247"/>
      <c r="D4" s="247"/>
      <c r="E4" s="247"/>
      <c r="F4" s="247"/>
    </row>
    <row r="5" spans="1:6" s="40" customFormat="1" ht="16.5">
      <c r="A5" s="248" t="s">
        <v>0</v>
      </c>
      <c r="B5" s="248" t="s">
        <v>1</v>
      </c>
      <c r="C5" s="248" t="s">
        <v>2</v>
      </c>
      <c r="D5" s="248" t="s">
        <v>23</v>
      </c>
      <c r="E5" s="244" t="s">
        <v>164</v>
      </c>
      <c r="F5" s="244"/>
    </row>
    <row r="6" spans="1:6" s="40" customFormat="1" ht="16.5">
      <c r="A6" s="248"/>
      <c r="B6" s="248"/>
      <c r="C6" s="248"/>
      <c r="D6" s="248"/>
      <c r="E6" s="41" t="s">
        <v>3</v>
      </c>
      <c r="F6" s="42" t="s">
        <v>4</v>
      </c>
    </row>
    <row r="7" spans="1:6" s="40" customFormat="1" ht="16.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5">
        <v>6</v>
      </c>
    </row>
    <row r="8" spans="1:6" s="160" customFormat="1" ht="14.25">
      <c r="A8" s="156"/>
      <c r="B8" s="156" t="s">
        <v>155</v>
      </c>
      <c r="C8" s="157"/>
      <c r="D8" s="158"/>
      <c r="E8" s="157"/>
      <c r="F8" s="159"/>
    </row>
    <row r="9" spans="1:7" s="79" customFormat="1" ht="14.25">
      <c r="A9" s="73">
        <v>1</v>
      </c>
      <c r="B9" s="74" t="s">
        <v>68</v>
      </c>
      <c r="C9" s="75" t="s">
        <v>8</v>
      </c>
      <c r="D9" s="87">
        <v>2.8</v>
      </c>
      <c r="E9" s="75"/>
      <c r="F9" s="77"/>
      <c r="G9" s="78"/>
    </row>
    <row r="10" spans="1:7" s="79" customFormat="1" ht="28.5">
      <c r="A10" s="73">
        <v>2</v>
      </c>
      <c r="B10" s="74" t="s">
        <v>152</v>
      </c>
      <c r="C10" s="75" t="s">
        <v>5</v>
      </c>
      <c r="D10" s="87">
        <f>D9*2</f>
        <v>5.6</v>
      </c>
      <c r="E10" s="75"/>
      <c r="F10" s="77"/>
      <c r="G10" s="78"/>
    </row>
    <row r="11" spans="1:8" s="66" customFormat="1" ht="14.25">
      <c r="A11" s="73">
        <v>3</v>
      </c>
      <c r="B11" s="74" t="s">
        <v>149</v>
      </c>
      <c r="C11" s="58" t="s">
        <v>8</v>
      </c>
      <c r="D11" s="90">
        <v>5.6</v>
      </c>
      <c r="E11" s="65"/>
      <c r="F11" s="147"/>
      <c r="G11" s="148"/>
      <c r="H11" s="109"/>
    </row>
    <row r="12" spans="1:7" s="79" customFormat="1" ht="28.5">
      <c r="A12" s="73">
        <v>4</v>
      </c>
      <c r="B12" s="74" t="s">
        <v>150</v>
      </c>
      <c r="C12" s="75" t="s">
        <v>10</v>
      </c>
      <c r="D12" s="87">
        <v>28</v>
      </c>
      <c r="E12" s="75"/>
      <c r="F12" s="77"/>
      <c r="G12" s="78"/>
    </row>
    <row r="13" spans="1:7" s="79" customFormat="1" ht="28.5">
      <c r="A13" s="73">
        <v>5</v>
      </c>
      <c r="B13" s="74" t="s">
        <v>151</v>
      </c>
      <c r="C13" s="75" t="s">
        <v>10</v>
      </c>
      <c r="D13" s="87">
        <f>D12</f>
        <v>28</v>
      </c>
      <c r="E13" s="75"/>
      <c r="F13" s="77"/>
      <c r="G13" s="78"/>
    </row>
    <row r="14" spans="1:6" s="63" customFormat="1" ht="14.25">
      <c r="A14" s="73">
        <v>6</v>
      </c>
      <c r="B14" s="59" t="s">
        <v>36</v>
      </c>
      <c r="C14" s="60" t="s">
        <v>8</v>
      </c>
      <c r="D14" s="61">
        <v>19.1</v>
      </c>
      <c r="E14" s="60"/>
      <c r="F14" s="62"/>
    </row>
    <row r="15" spans="1:6" s="79" customFormat="1" ht="14.25">
      <c r="A15" s="73">
        <v>7</v>
      </c>
      <c r="B15" s="64" t="s">
        <v>37</v>
      </c>
      <c r="C15" s="60" t="s">
        <v>8</v>
      </c>
      <c r="D15" s="60">
        <v>2.1</v>
      </c>
      <c r="E15" s="60"/>
      <c r="F15" s="62"/>
    </row>
    <row r="16" spans="1:6" s="79" customFormat="1" ht="28.5">
      <c r="A16" s="73">
        <v>8</v>
      </c>
      <c r="B16" s="74" t="s">
        <v>24</v>
      </c>
      <c r="C16" s="75" t="s">
        <v>8</v>
      </c>
      <c r="D16" s="76">
        <v>21.2</v>
      </c>
      <c r="E16" s="75"/>
      <c r="F16" s="86"/>
    </row>
    <row r="17" spans="1:6" s="79" customFormat="1" ht="28.5">
      <c r="A17" s="73">
        <v>9</v>
      </c>
      <c r="B17" s="74" t="s">
        <v>26</v>
      </c>
      <c r="C17" s="75" t="s">
        <v>8</v>
      </c>
      <c r="D17" s="87">
        <v>1.76</v>
      </c>
      <c r="E17" s="75"/>
      <c r="F17" s="77"/>
    </row>
    <row r="18" spans="1:6" s="79" customFormat="1" ht="28.5">
      <c r="A18" s="73">
        <v>10</v>
      </c>
      <c r="B18" s="74" t="s">
        <v>42</v>
      </c>
      <c r="C18" s="75" t="s">
        <v>6</v>
      </c>
      <c r="D18" s="76">
        <v>7</v>
      </c>
      <c r="E18" s="75"/>
      <c r="F18" s="77"/>
    </row>
    <row r="19" spans="1:6" s="79" customFormat="1" ht="28.5">
      <c r="A19" s="73">
        <v>11</v>
      </c>
      <c r="B19" s="74" t="s">
        <v>38</v>
      </c>
      <c r="C19" s="75" t="s">
        <v>6</v>
      </c>
      <c r="D19" s="76">
        <f>D18</f>
        <v>7</v>
      </c>
      <c r="E19" s="75"/>
      <c r="F19" s="77"/>
    </row>
    <row r="20" spans="1:6" s="78" customFormat="1" ht="22.5" customHeight="1">
      <c r="A20" s="73">
        <v>12</v>
      </c>
      <c r="B20" s="64" t="s">
        <v>169</v>
      </c>
      <c r="C20" s="60" t="s">
        <v>6</v>
      </c>
      <c r="D20" s="84">
        <f>D18</f>
        <v>7</v>
      </c>
      <c r="E20" s="65"/>
      <c r="F20" s="62"/>
    </row>
    <row r="21" spans="1:6" s="79" customFormat="1" ht="28.5">
      <c r="A21" s="73">
        <v>13</v>
      </c>
      <c r="B21" s="74" t="s">
        <v>48</v>
      </c>
      <c r="C21" s="75" t="s">
        <v>8</v>
      </c>
      <c r="D21" s="76">
        <v>16.2</v>
      </c>
      <c r="E21" s="75"/>
      <c r="F21" s="77"/>
    </row>
    <row r="22" spans="1:6" s="79" customFormat="1" ht="28.5">
      <c r="A22" s="73">
        <v>14</v>
      </c>
      <c r="B22" s="74" t="s">
        <v>50</v>
      </c>
      <c r="C22" s="75" t="s">
        <v>8</v>
      </c>
      <c r="D22" s="76">
        <f>21.2</f>
        <v>21.2</v>
      </c>
      <c r="E22" s="75"/>
      <c r="F22" s="86"/>
    </row>
    <row r="23" spans="1:6" s="79" customFormat="1" ht="28.5">
      <c r="A23" s="73">
        <v>15</v>
      </c>
      <c r="B23" s="74" t="s">
        <v>70</v>
      </c>
      <c r="C23" s="75" t="s">
        <v>5</v>
      </c>
      <c r="D23" s="76">
        <f>D22*1.85+D10</f>
        <v>44.82</v>
      </c>
      <c r="E23" s="75"/>
      <c r="F23" s="77"/>
    </row>
    <row r="24" spans="1:6" s="79" customFormat="1" ht="14.25">
      <c r="A24" s="73">
        <v>16</v>
      </c>
      <c r="B24" s="74" t="s">
        <v>34</v>
      </c>
      <c r="C24" s="75" t="s">
        <v>8</v>
      </c>
      <c r="D24" s="76">
        <v>0.7</v>
      </c>
      <c r="E24" s="75"/>
      <c r="F24" s="77"/>
    </row>
    <row r="25" spans="1:6" s="66" customFormat="1" ht="57">
      <c r="A25" s="73">
        <v>17</v>
      </c>
      <c r="B25" s="59" t="s">
        <v>156</v>
      </c>
      <c r="C25" s="58" t="s">
        <v>12</v>
      </c>
      <c r="D25" s="85">
        <v>1</v>
      </c>
      <c r="E25" s="61"/>
      <c r="F25" s="61"/>
    </row>
    <row r="26" spans="1:6" s="79" customFormat="1" ht="28.5">
      <c r="A26" s="73">
        <v>18</v>
      </c>
      <c r="B26" s="74" t="s">
        <v>35</v>
      </c>
      <c r="C26" s="75" t="s">
        <v>10</v>
      </c>
      <c r="D26" s="76">
        <v>7.8</v>
      </c>
      <c r="E26" s="75"/>
      <c r="F26" s="77"/>
    </row>
    <row r="27" spans="1:6" s="78" customFormat="1" ht="14.25">
      <c r="A27" s="73">
        <v>19</v>
      </c>
      <c r="B27" s="64" t="s">
        <v>44</v>
      </c>
      <c r="C27" s="60" t="s">
        <v>5</v>
      </c>
      <c r="D27" s="85">
        <f>0.0067*1</f>
        <v>0.0067</v>
      </c>
      <c r="E27" s="65"/>
      <c r="F27" s="62"/>
    </row>
    <row r="28" spans="1:6" s="78" customFormat="1" ht="28.5">
      <c r="A28" s="73">
        <v>20</v>
      </c>
      <c r="B28" s="64" t="s">
        <v>54</v>
      </c>
      <c r="C28" s="60" t="s">
        <v>5</v>
      </c>
      <c r="D28" s="85">
        <f>0.01*2</f>
        <v>0.02</v>
      </c>
      <c r="E28" s="65"/>
      <c r="F28" s="62"/>
    </row>
    <row r="29" spans="1:6" s="78" customFormat="1" ht="14.25">
      <c r="A29" s="73">
        <v>21</v>
      </c>
      <c r="B29" s="64" t="s">
        <v>157</v>
      </c>
      <c r="C29" s="60" t="s">
        <v>5</v>
      </c>
      <c r="D29" s="85">
        <v>0.03</v>
      </c>
      <c r="E29" s="65"/>
      <c r="F29" s="62"/>
    </row>
    <row r="30" spans="1:6" s="83" customFormat="1" ht="14.25">
      <c r="A30" s="73">
        <v>22</v>
      </c>
      <c r="B30" s="64" t="s">
        <v>46</v>
      </c>
      <c r="C30" s="58" t="s">
        <v>11</v>
      </c>
      <c r="D30" s="71">
        <v>1</v>
      </c>
      <c r="E30" s="81"/>
      <c r="F30" s="82"/>
    </row>
    <row r="31" spans="1:6" s="78" customFormat="1" ht="28.5">
      <c r="A31" s="73">
        <v>23</v>
      </c>
      <c r="B31" s="64" t="s">
        <v>45</v>
      </c>
      <c r="C31" s="60" t="s">
        <v>11</v>
      </c>
      <c r="D31" s="61">
        <v>2</v>
      </c>
      <c r="E31" s="65"/>
      <c r="F31" s="62"/>
    </row>
    <row r="32" spans="1:6" s="78" customFormat="1" ht="28.5">
      <c r="A32" s="73">
        <v>24</v>
      </c>
      <c r="B32" s="64" t="s">
        <v>158</v>
      </c>
      <c r="C32" s="60" t="s">
        <v>11</v>
      </c>
      <c r="D32" s="84">
        <v>1</v>
      </c>
      <c r="E32" s="65"/>
      <c r="F32" s="62"/>
    </row>
    <row r="33" spans="1:6" s="78" customFormat="1" ht="28.5">
      <c r="A33" s="73">
        <v>25</v>
      </c>
      <c r="B33" s="64" t="s">
        <v>159</v>
      </c>
      <c r="C33" s="60" t="s">
        <v>11</v>
      </c>
      <c r="D33" s="84">
        <v>1</v>
      </c>
      <c r="E33" s="65"/>
      <c r="F33" s="62"/>
    </row>
    <row r="34" spans="1:6" s="79" customFormat="1" ht="14.25">
      <c r="A34" s="68"/>
      <c r="B34" s="59" t="s">
        <v>4</v>
      </c>
      <c r="C34" s="58"/>
      <c r="D34" s="70"/>
      <c r="E34" s="58"/>
      <c r="F34" s="61"/>
    </row>
    <row r="35" spans="1:6" s="47" customFormat="1" ht="13.5">
      <c r="A35" s="48"/>
      <c r="B35" s="6" t="s">
        <v>78</v>
      </c>
      <c r="C35" s="4" t="s">
        <v>165</v>
      </c>
      <c r="D35" s="4"/>
      <c r="E35" s="4"/>
      <c r="F35" s="4"/>
    </row>
    <row r="36" spans="1:6" s="79" customFormat="1" ht="14.25">
      <c r="A36" s="68"/>
      <c r="B36" s="59" t="s">
        <v>4</v>
      </c>
      <c r="C36" s="58"/>
      <c r="D36" s="70"/>
      <c r="E36" s="58"/>
      <c r="F36" s="71"/>
    </row>
    <row r="37" spans="1:6" s="47" customFormat="1" ht="13.5">
      <c r="A37" s="48"/>
      <c r="B37" s="6" t="s">
        <v>7</v>
      </c>
      <c r="C37" s="4" t="s">
        <v>165</v>
      </c>
      <c r="D37" s="52"/>
      <c r="E37" s="4"/>
      <c r="F37" s="53"/>
    </row>
    <row r="38" spans="1:6" s="79" customFormat="1" ht="14.25">
      <c r="A38" s="68"/>
      <c r="B38" s="59" t="s">
        <v>22</v>
      </c>
      <c r="C38" s="58"/>
      <c r="D38" s="70"/>
      <c r="E38" s="58"/>
      <c r="F38" s="61"/>
    </row>
  </sheetData>
  <sheetProtection/>
  <autoFilter ref="A1:A38"/>
  <mergeCells count="9">
    <mergeCell ref="E5:F5"/>
    <mergeCell ref="B1:F1"/>
    <mergeCell ref="A2:F2"/>
    <mergeCell ref="B3:F3"/>
    <mergeCell ref="A4:F4"/>
    <mergeCell ref="A5:A6"/>
    <mergeCell ref="B5:B6"/>
    <mergeCell ref="C5:C6"/>
    <mergeCell ref="D5:D6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134"/>
  <sheetViews>
    <sheetView view="pageBreakPreview" zoomScale="115" zoomScaleSheetLayoutView="115" zoomScalePageLayoutView="0" workbookViewId="0" topLeftCell="A1">
      <selection activeCell="B19" sqref="B19"/>
    </sheetView>
  </sheetViews>
  <sheetFormatPr defaultColWidth="9.140625" defaultRowHeight="12.75"/>
  <cols>
    <col min="1" max="1" width="6.57421875" style="141" customWidth="1"/>
    <col min="2" max="2" width="18.421875" style="141" customWidth="1"/>
    <col min="3" max="3" width="53.8515625" style="141" customWidth="1"/>
    <col min="4" max="4" width="13.421875" style="141" customWidth="1"/>
    <col min="5" max="5" width="9.140625" style="141" customWidth="1"/>
    <col min="6" max="6" width="10.8515625" style="141" customWidth="1"/>
    <col min="7" max="250" width="9.140625" style="141" customWidth="1"/>
    <col min="251" max="16384" width="9.140625" style="169" customWidth="1"/>
  </cols>
  <sheetData>
    <row r="1" spans="1:250" ht="16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</row>
    <row r="2" spans="1:250" ht="16.5">
      <c r="A2" s="249"/>
      <c r="B2" s="24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9" s="170" customFormat="1" ht="20.25">
      <c r="A3" s="250" t="str">
        <f>'[1]B-9-2'!A2:M2</f>
        <v>manglisis wyalmomaragebis gaumjobeseba</v>
      </c>
      <c r="B3" s="250"/>
      <c r="C3" s="250"/>
      <c r="D3" s="250"/>
      <c r="E3" s="9"/>
      <c r="F3" s="9"/>
      <c r="G3" s="9"/>
      <c r="H3" s="9"/>
      <c r="I3" s="9"/>
    </row>
    <row r="4" spans="1:250" s="170" customFormat="1" ht="20.25">
      <c r="A4" s="238" t="s">
        <v>129</v>
      </c>
      <c r="B4" s="238"/>
      <c r="C4" s="238"/>
      <c r="D4" s="23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s="170" customFormat="1" ht="16.5">
      <c r="A5" s="8"/>
      <c r="B5" s="171"/>
      <c r="C5" s="22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s="170" customFormat="1" ht="16.5">
      <c r="A6" s="119"/>
      <c r="B6" s="119"/>
      <c r="C6" s="119"/>
      <c r="D6" s="161"/>
      <c r="E6" s="120"/>
      <c r="F6" s="12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27">
      <c r="A7" s="121" t="s">
        <v>0</v>
      </c>
      <c r="B7" s="122" t="s">
        <v>138</v>
      </c>
      <c r="C7" s="123" t="s">
        <v>139</v>
      </c>
      <c r="D7" s="123" t="s">
        <v>4</v>
      </c>
      <c r="E7" s="120"/>
      <c r="F7" s="12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s="170" customFormat="1" ht="16.5">
      <c r="A8" s="124">
        <v>1</v>
      </c>
      <c r="B8" s="124">
        <v>2</v>
      </c>
      <c r="C8" s="124">
        <v>3</v>
      </c>
      <c r="D8" s="124">
        <v>4</v>
      </c>
      <c r="E8" s="125"/>
      <c r="F8" s="12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3" ht="16.5">
      <c r="A9" s="126">
        <v>1</v>
      </c>
      <c r="B9" s="127" t="s">
        <v>239</v>
      </c>
      <c r="C9" s="130" t="str">
        <f>'[2]B-1'!D3</f>
        <v>teqnologiuri nawili</v>
      </c>
      <c r="D9" s="172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73"/>
      <c r="IR9" s="173"/>
      <c r="IS9" s="173"/>
    </row>
    <row r="10" spans="1:253" ht="16.5">
      <c r="A10" s="174">
        <v>2</v>
      </c>
      <c r="B10" s="127" t="s">
        <v>240</v>
      </c>
      <c r="C10" s="175" t="str">
        <f>'[2]B-2'!D3</f>
        <v>saSibero kamera</v>
      </c>
      <c r="D10" s="176"/>
      <c r="E10" s="177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3"/>
      <c r="IR10" s="173"/>
      <c r="IS10" s="173"/>
    </row>
    <row r="11" spans="1:253" ht="16.5">
      <c r="A11" s="174">
        <v>3</v>
      </c>
      <c r="B11" s="127" t="s">
        <v>241</v>
      </c>
      <c r="C11" s="175" t="str">
        <f>'[2]B-3'!D3</f>
        <v>saSibero kameris jixuri</v>
      </c>
      <c r="D11" s="176"/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3"/>
      <c r="IR11" s="173"/>
      <c r="IS11" s="173"/>
    </row>
    <row r="12" spans="1:253" ht="16.5">
      <c r="A12" s="174">
        <v>3</v>
      </c>
      <c r="B12" s="127" t="s">
        <v>242</v>
      </c>
      <c r="C12" s="175" t="str">
        <f>'[2]B-4'!C4:J4</f>
        <v>el. samuSaoebi</v>
      </c>
      <c r="D12" s="176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3"/>
      <c r="IR12" s="173"/>
      <c r="IS12" s="173"/>
    </row>
    <row r="13" spans="1:253" s="181" customFormat="1" ht="15.75">
      <c r="A13" s="133"/>
      <c r="B13" s="134"/>
      <c r="C13" s="133" t="s">
        <v>13</v>
      </c>
      <c r="D13" s="179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80"/>
      <c r="IR13" s="180"/>
      <c r="IS13" s="180"/>
    </row>
    <row r="14" spans="1:250" s="182" customFormat="1" ht="15.75">
      <c r="A14" s="14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s="182" customFormat="1" ht="15.75">
      <c r="A15" s="140"/>
      <c r="B15" s="10"/>
      <c r="C15" s="18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s="182" customFormat="1" ht="16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s="182" customFormat="1" ht="16.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</row>
    <row r="18" spans="1:250" s="182" customFormat="1" ht="15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  <c r="IJ18" s="142"/>
      <c r="IK18" s="142"/>
      <c r="IL18" s="142"/>
      <c r="IM18" s="142"/>
      <c r="IN18" s="142"/>
      <c r="IO18" s="142"/>
      <c r="IP18" s="142"/>
    </row>
    <row r="19" spans="1:250" s="182" customFormat="1" ht="16.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</row>
    <row r="20" spans="1:250" s="182" customFormat="1" ht="16.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</row>
    <row r="21" spans="1:250" s="182" customFormat="1" ht="16.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</row>
    <row r="22" spans="1:250" s="182" customFormat="1" ht="16.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</row>
    <row r="23" spans="1:250" s="182" customFormat="1" ht="16.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</row>
    <row r="24" spans="1:250" s="182" customFormat="1" ht="16.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</row>
    <row r="25" spans="1:250" s="182" customFormat="1" ht="16.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</row>
    <row r="26" spans="1:250" s="182" customFormat="1" ht="16.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</row>
    <row r="27" spans="1:250" s="182" customFormat="1" ht="16.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</row>
    <row r="28" spans="1:250" s="182" customFormat="1" ht="16.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</row>
    <row r="29" spans="1:250" s="182" customFormat="1" ht="16.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</row>
    <row r="30" spans="1:250" s="182" customFormat="1" ht="16.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</row>
    <row r="31" spans="1:250" s="182" customFormat="1" ht="16.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</row>
    <row r="32" spans="1:250" s="182" customFormat="1" ht="16.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</row>
    <row r="33" spans="1:250" s="182" customFormat="1" ht="16.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</row>
    <row r="34" spans="1:250" s="182" customFormat="1" ht="16.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</row>
    <row r="35" spans="1:250" s="182" customFormat="1" ht="16.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</row>
    <row r="36" spans="1:250" s="182" customFormat="1" ht="16.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</row>
    <row r="37" spans="1:250" s="182" customFormat="1" ht="16.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</row>
    <row r="38" spans="1:250" s="182" customFormat="1" ht="16.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  <c r="GV38" s="141"/>
      <c r="GW38" s="141"/>
      <c r="GX38" s="141"/>
      <c r="GY38" s="141"/>
      <c r="GZ38" s="141"/>
      <c r="HA38" s="141"/>
      <c r="HB38" s="141"/>
      <c r="HC38" s="141"/>
      <c r="HD38" s="141"/>
      <c r="HE38" s="141"/>
      <c r="HF38" s="141"/>
      <c r="HG38" s="141"/>
      <c r="HH38" s="141"/>
      <c r="HI38" s="141"/>
      <c r="HJ38" s="141"/>
      <c r="HK38" s="141"/>
      <c r="HL38" s="141"/>
      <c r="HM38" s="141"/>
      <c r="HN38" s="141"/>
      <c r="HO38" s="141"/>
      <c r="HP38" s="141"/>
      <c r="HQ38" s="141"/>
      <c r="HR38" s="141"/>
      <c r="HS38" s="141"/>
      <c r="HT38" s="141"/>
      <c r="HU38" s="141"/>
      <c r="HV38" s="141"/>
      <c r="HW38" s="141"/>
      <c r="HX38" s="141"/>
      <c r="HY38" s="141"/>
      <c r="HZ38" s="141"/>
      <c r="IA38" s="141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  <c r="IL38" s="141"/>
      <c r="IM38" s="141"/>
      <c r="IN38" s="141"/>
      <c r="IO38" s="141"/>
      <c r="IP38" s="141"/>
    </row>
    <row r="39" spans="1:250" s="182" customFormat="1" ht="16.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  <c r="IL39" s="141"/>
      <c r="IM39" s="141"/>
      <c r="IN39" s="141"/>
      <c r="IO39" s="141"/>
      <c r="IP39" s="141"/>
    </row>
    <row r="40" spans="1:250" s="182" customFormat="1" ht="16.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  <c r="FL40" s="141"/>
      <c r="FM40" s="141"/>
      <c r="FN40" s="141"/>
      <c r="FO40" s="141"/>
      <c r="FP40" s="141"/>
      <c r="FQ40" s="141"/>
      <c r="FR40" s="141"/>
      <c r="FS40" s="141"/>
      <c r="FT40" s="141"/>
      <c r="FU40" s="141"/>
      <c r="FV40" s="141"/>
      <c r="FW40" s="141"/>
      <c r="FX40" s="141"/>
      <c r="FY40" s="141"/>
      <c r="FZ40" s="141"/>
      <c r="GA40" s="141"/>
      <c r="GB40" s="141"/>
      <c r="GC40" s="141"/>
      <c r="GD40" s="141"/>
      <c r="GE40" s="141"/>
      <c r="GF40" s="141"/>
      <c r="GG40" s="141"/>
      <c r="GH40" s="141"/>
      <c r="GI40" s="141"/>
      <c r="GJ40" s="141"/>
      <c r="GK40" s="141"/>
      <c r="GL40" s="141"/>
      <c r="GM40" s="141"/>
      <c r="GN40" s="141"/>
      <c r="GO40" s="141"/>
      <c r="GP40" s="141"/>
      <c r="GQ40" s="141"/>
      <c r="GR40" s="141"/>
      <c r="GS40" s="141"/>
      <c r="GT40" s="141"/>
      <c r="GU40" s="141"/>
      <c r="GV40" s="141"/>
      <c r="GW40" s="141"/>
      <c r="GX40" s="141"/>
      <c r="GY40" s="141"/>
      <c r="GZ40" s="141"/>
      <c r="HA40" s="141"/>
      <c r="HB40" s="141"/>
      <c r="HC40" s="141"/>
      <c r="HD40" s="141"/>
      <c r="HE40" s="141"/>
      <c r="HF40" s="141"/>
      <c r="HG40" s="141"/>
      <c r="HH40" s="141"/>
      <c r="HI40" s="141"/>
      <c r="HJ40" s="141"/>
      <c r="HK40" s="141"/>
      <c r="HL40" s="141"/>
      <c r="HM40" s="141"/>
      <c r="HN40" s="141"/>
      <c r="HO40" s="141"/>
      <c r="HP40" s="141"/>
      <c r="HQ40" s="141"/>
      <c r="HR40" s="141"/>
      <c r="HS40" s="141"/>
      <c r="HT40" s="141"/>
      <c r="HU40" s="141"/>
      <c r="HV40" s="141"/>
      <c r="HW40" s="141"/>
      <c r="HX40" s="141"/>
      <c r="HY40" s="141"/>
      <c r="HZ40" s="141"/>
      <c r="IA40" s="141"/>
      <c r="IB40" s="141"/>
      <c r="IC40" s="141"/>
      <c r="ID40" s="141"/>
      <c r="IE40" s="141"/>
      <c r="IF40" s="141"/>
      <c r="IG40" s="141"/>
      <c r="IH40" s="141"/>
      <c r="II40" s="141"/>
      <c r="IJ40" s="141"/>
      <c r="IK40" s="141"/>
      <c r="IL40" s="141"/>
      <c r="IM40" s="141"/>
      <c r="IN40" s="141"/>
      <c r="IO40" s="141"/>
      <c r="IP40" s="141"/>
    </row>
    <row r="41" spans="1:250" s="182" customFormat="1" ht="16.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1"/>
      <c r="FX41" s="141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1"/>
      <c r="GK41" s="141"/>
      <c r="GL41" s="141"/>
      <c r="GM41" s="141"/>
      <c r="GN41" s="141"/>
      <c r="GO41" s="141"/>
      <c r="GP41" s="141"/>
      <c r="GQ41" s="141"/>
      <c r="GR41" s="141"/>
      <c r="GS41" s="141"/>
      <c r="GT41" s="141"/>
      <c r="GU41" s="141"/>
      <c r="GV41" s="141"/>
      <c r="GW41" s="141"/>
      <c r="GX41" s="141"/>
      <c r="GY41" s="141"/>
      <c r="GZ41" s="141"/>
      <c r="HA41" s="141"/>
      <c r="HB41" s="141"/>
      <c r="HC41" s="141"/>
      <c r="HD41" s="141"/>
      <c r="HE41" s="141"/>
      <c r="HF41" s="141"/>
      <c r="HG41" s="141"/>
      <c r="HH41" s="141"/>
      <c r="HI41" s="141"/>
      <c r="HJ41" s="141"/>
      <c r="HK41" s="141"/>
      <c r="HL41" s="141"/>
      <c r="HM41" s="141"/>
      <c r="HN41" s="141"/>
      <c r="HO41" s="141"/>
      <c r="HP41" s="141"/>
      <c r="HQ41" s="141"/>
      <c r="HR41" s="141"/>
      <c r="HS41" s="141"/>
      <c r="HT41" s="141"/>
      <c r="HU41" s="141"/>
      <c r="HV41" s="141"/>
      <c r="HW41" s="141"/>
      <c r="HX41" s="141"/>
      <c r="HY41" s="141"/>
      <c r="HZ41" s="141"/>
      <c r="IA41" s="141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  <c r="IL41" s="141"/>
      <c r="IM41" s="141"/>
      <c r="IN41" s="141"/>
      <c r="IO41" s="141"/>
      <c r="IP41" s="141"/>
    </row>
    <row r="42" spans="1:250" s="182" customFormat="1" ht="16.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</row>
    <row r="43" spans="1:250" s="182" customFormat="1" ht="16.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</row>
    <row r="44" spans="1:250" s="182" customFormat="1" ht="16.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  <c r="FL44" s="141"/>
      <c r="FM44" s="141"/>
      <c r="FN44" s="141"/>
      <c r="FO44" s="141"/>
      <c r="FP44" s="141"/>
      <c r="FQ44" s="141"/>
      <c r="FR44" s="141"/>
      <c r="FS44" s="141"/>
      <c r="FT44" s="141"/>
      <c r="FU44" s="141"/>
      <c r="FV44" s="141"/>
      <c r="FW44" s="141"/>
      <c r="FX44" s="141"/>
      <c r="FY44" s="141"/>
      <c r="FZ44" s="141"/>
      <c r="GA44" s="141"/>
      <c r="GB44" s="141"/>
      <c r="GC44" s="141"/>
      <c r="GD44" s="141"/>
      <c r="GE44" s="141"/>
      <c r="GF44" s="141"/>
      <c r="GG44" s="141"/>
      <c r="GH44" s="141"/>
      <c r="GI44" s="141"/>
      <c r="GJ44" s="141"/>
      <c r="GK44" s="141"/>
      <c r="GL44" s="141"/>
      <c r="GM44" s="141"/>
      <c r="GN44" s="141"/>
      <c r="GO44" s="141"/>
      <c r="GP44" s="141"/>
      <c r="GQ44" s="141"/>
      <c r="GR44" s="141"/>
      <c r="GS44" s="141"/>
      <c r="GT44" s="141"/>
      <c r="GU44" s="141"/>
      <c r="GV44" s="141"/>
      <c r="GW44" s="141"/>
      <c r="GX44" s="141"/>
      <c r="GY44" s="141"/>
      <c r="GZ44" s="141"/>
      <c r="HA44" s="141"/>
      <c r="HB44" s="141"/>
      <c r="HC44" s="141"/>
      <c r="HD44" s="141"/>
      <c r="HE44" s="141"/>
      <c r="HF44" s="141"/>
      <c r="HG44" s="141"/>
      <c r="HH44" s="141"/>
      <c r="HI44" s="141"/>
      <c r="HJ44" s="141"/>
      <c r="HK44" s="141"/>
      <c r="HL44" s="141"/>
      <c r="HM44" s="141"/>
      <c r="HN44" s="141"/>
      <c r="HO44" s="141"/>
      <c r="HP44" s="141"/>
      <c r="HQ44" s="141"/>
      <c r="HR44" s="141"/>
      <c r="HS44" s="141"/>
      <c r="HT44" s="141"/>
      <c r="HU44" s="141"/>
      <c r="HV44" s="141"/>
      <c r="HW44" s="141"/>
      <c r="HX44" s="141"/>
      <c r="HY44" s="141"/>
      <c r="HZ44" s="141"/>
      <c r="IA44" s="141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  <c r="IL44" s="141"/>
      <c r="IM44" s="141"/>
      <c r="IN44" s="141"/>
      <c r="IO44" s="141"/>
      <c r="IP44" s="141"/>
    </row>
    <row r="45" spans="1:250" s="182" customFormat="1" ht="16.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  <c r="FL45" s="141"/>
      <c r="FM45" s="141"/>
      <c r="FN45" s="141"/>
      <c r="FO45" s="141"/>
      <c r="FP45" s="141"/>
      <c r="FQ45" s="141"/>
      <c r="FR45" s="141"/>
      <c r="FS45" s="141"/>
      <c r="FT45" s="141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141"/>
      <c r="GH45" s="141"/>
      <c r="GI45" s="141"/>
      <c r="GJ45" s="141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141"/>
      <c r="GY45" s="141"/>
      <c r="GZ45" s="141"/>
      <c r="HA45" s="141"/>
      <c r="HB45" s="141"/>
      <c r="HC45" s="141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141"/>
      <c r="HX45" s="141"/>
      <c r="HY45" s="141"/>
      <c r="HZ45" s="141"/>
      <c r="IA45" s="141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  <c r="IL45" s="141"/>
      <c r="IM45" s="141"/>
      <c r="IN45" s="141"/>
      <c r="IO45" s="141"/>
      <c r="IP45" s="141"/>
    </row>
    <row r="46" spans="1:250" s="182" customFormat="1" ht="16.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1"/>
      <c r="GF46" s="141"/>
      <c r="GG46" s="141"/>
      <c r="GH46" s="141"/>
      <c r="GI46" s="141"/>
      <c r="GJ46" s="141"/>
      <c r="GK46" s="141"/>
      <c r="GL46" s="141"/>
      <c r="GM46" s="141"/>
      <c r="GN46" s="141"/>
      <c r="GO46" s="141"/>
      <c r="GP46" s="141"/>
      <c r="GQ46" s="141"/>
      <c r="GR46" s="141"/>
      <c r="GS46" s="141"/>
      <c r="GT46" s="141"/>
      <c r="GU46" s="141"/>
      <c r="GV46" s="141"/>
      <c r="GW46" s="141"/>
      <c r="GX46" s="141"/>
      <c r="GY46" s="141"/>
      <c r="GZ46" s="141"/>
      <c r="HA46" s="141"/>
      <c r="HB46" s="141"/>
      <c r="HC46" s="141"/>
      <c r="HD46" s="141"/>
      <c r="HE46" s="141"/>
      <c r="HF46" s="141"/>
      <c r="HG46" s="141"/>
      <c r="HH46" s="141"/>
      <c r="HI46" s="141"/>
      <c r="HJ46" s="141"/>
      <c r="HK46" s="141"/>
      <c r="HL46" s="141"/>
      <c r="HM46" s="141"/>
      <c r="HN46" s="141"/>
      <c r="HO46" s="141"/>
      <c r="HP46" s="141"/>
      <c r="HQ46" s="141"/>
      <c r="HR46" s="141"/>
      <c r="HS46" s="141"/>
      <c r="HT46" s="141"/>
      <c r="HU46" s="141"/>
      <c r="HV46" s="141"/>
      <c r="HW46" s="141"/>
      <c r="HX46" s="141"/>
      <c r="HY46" s="141"/>
      <c r="HZ46" s="141"/>
      <c r="IA46" s="141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  <c r="IL46" s="141"/>
      <c r="IM46" s="141"/>
      <c r="IN46" s="141"/>
      <c r="IO46" s="141"/>
      <c r="IP46" s="141"/>
    </row>
    <row r="47" spans="1:250" s="182" customFormat="1" ht="16.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1"/>
      <c r="GF47" s="141"/>
      <c r="GG47" s="141"/>
      <c r="GH47" s="141"/>
      <c r="GI47" s="141"/>
      <c r="GJ47" s="141"/>
      <c r="GK47" s="141"/>
      <c r="GL47" s="141"/>
      <c r="GM47" s="141"/>
      <c r="GN47" s="141"/>
      <c r="GO47" s="141"/>
      <c r="GP47" s="141"/>
      <c r="GQ47" s="141"/>
      <c r="GR47" s="141"/>
      <c r="GS47" s="141"/>
      <c r="GT47" s="141"/>
      <c r="GU47" s="141"/>
      <c r="GV47" s="141"/>
      <c r="GW47" s="141"/>
      <c r="GX47" s="141"/>
      <c r="GY47" s="141"/>
      <c r="GZ47" s="141"/>
      <c r="HA47" s="141"/>
      <c r="HB47" s="141"/>
      <c r="HC47" s="141"/>
      <c r="HD47" s="141"/>
      <c r="HE47" s="141"/>
      <c r="HF47" s="141"/>
      <c r="HG47" s="141"/>
      <c r="HH47" s="141"/>
      <c r="HI47" s="141"/>
      <c r="HJ47" s="141"/>
      <c r="HK47" s="141"/>
      <c r="HL47" s="141"/>
      <c r="HM47" s="141"/>
      <c r="HN47" s="141"/>
      <c r="HO47" s="141"/>
      <c r="HP47" s="141"/>
      <c r="HQ47" s="141"/>
      <c r="HR47" s="141"/>
      <c r="HS47" s="141"/>
      <c r="HT47" s="141"/>
      <c r="HU47" s="141"/>
      <c r="HV47" s="141"/>
      <c r="HW47" s="141"/>
      <c r="HX47" s="141"/>
      <c r="HY47" s="141"/>
      <c r="HZ47" s="141"/>
      <c r="IA47" s="141"/>
      <c r="IB47" s="141"/>
      <c r="IC47" s="141"/>
      <c r="ID47" s="141"/>
      <c r="IE47" s="141"/>
      <c r="IF47" s="141"/>
      <c r="IG47" s="141"/>
      <c r="IH47" s="141"/>
      <c r="II47" s="141"/>
      <c r="IJ47" s="141"/>
      <c r="IK47" s="141"/>
      <c r="IL47" s="141"/>
      <c r="IM47" s="141"/>
      <c r="IN47" s="141"/>
      <c r="IO47" s="141"/>
      <c r="IP47" s="141"/>
    </row>
    <row r="48" spans="1:250" s="182" customFormat="1" ht="16.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  <c r="IL48" s="141"/>
      <c r="IM48" s="141"/>
      <c r="IN48" s="141"/>
      <c r="IO48" s="141"/>
      <c r="IP48" s="141"/>
    </row>
    <row r="49" spans="1:250" s="182" customFormat="1" ht="16.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  <c r="FW49" s="141"/>
      <c r="FX49" s="141"/>
      <c r="FY49" s="141"/>
      <c r="FZ49" s="141"/>
      <c r="GA49" s="141"/>
      <c r="GB49" s="141"/>
      <c r="GC49" s="141"/>
      <c r="GD49" s="141"/>
      <c r="GE49" s="141"/>
      <c r="GF49" s="141"/>
      <c r="GG49" s="141"/>
      <c r="GH49" s="141"/>
      <c r="GI49" s="141"/>
      <c r="GJ49" s="141"/>
      <c r="GK49" s="141"/>
      <c r="GL49" s="141"/>
      <c r="GM49" s="141"/>
      <c r="GN49" s="141"/>
      <c r="GO49" s="141"/>
      <c r="GP49" s="141"/>
      <c r="GQ49" s="141"/>
      <c r="GR49" s="141"/>
      <c r="GS49" s="141"/>
      <c r="GT49" s="141"/>
      <c r="GU49" s="141"/>
      <c r="GV49" s="141"/>
      <c r="GW49" s="141"/>
      <c r="GX49" s="141"/>
      <c r="GY49" s="141"/>
      <c r="GZ49" s="141"/>
      <c r="HA49" s="141"/>
      <c r="HB49" s="141"/>
      <c r="HC49" s="141"/>
      <c r="HD49" s="141"/>
      <c r="HE49" s="141"/>
      <c r="HF49" s="141"/>
      <c r="HG49" s="141"/>
      <c r="HH49" s="141"/>
      <c r="HI49" s="141"/>
      <c r="HJ49" s="141"/>
      <c r="HK49" s="141"/>
      <c r="HL49" s="141"/>
      <c r="HM49" s="141"/>
      <c r="HN49" s="141"/>
      <c r="HO49" s="141"/>
      <c r="HP49" s="141"/>
      <c r="HQ49" s="141"/>
      <c r="HR49" s="141"/>
      <c r="HS49" s="141"/>
      <c r="HT49" s="141"/>
      <c r="HU49" s="141"/>
      <c r="HV49" s="141"/>
      <c r="HW49" s="141"/>
      <c r="HX49" s="141"/>
      <c r="HY49" s="141"/>
      <c r="HZ49" s="141"/>
      <c r="IA49" s="141"/>
      <c r="IB49" s="141"/>
      <c r="IC49" s="141"/>
      <c r="ID49" s="141"/>
      <c r="IE49" s="141"/>
      <c r="IF49" s="141"/>
      <c r="IG49" s="141"/>
      <c r="IH49" s="141"/>
      <c r="II49" s="141"/>
      <c r="IJ49" s="141"/>
      <c r="IK49" s="141"/>
      <c r="IL49" s="141"/>
      <c r="IM49" s="141"/>
      <c r="IN49" s="141"/>
      <c r="IO49" s="141"/>
      <c r="IP49" s="141"/>
    </row>
    <row r="50" spans="1:250" s="182" customFormat="1" ht="16.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</row>
    <row r="51" spans="1:250" s="182" customFormat="1" ht="16.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</row>
    <row r="52" spans="1:250" s="182" customFormat="1" ht="16.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</row>
    <row r="53" spans="1:250" s="182" customFormat="1" ht="16.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</row>
    <row r="54" spans="1:250" s="182" customFormat="1" ht="16.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</row>
    <row r="55" spans="1:250" s="182" customFormat="1" ht="16.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</row>
    <row r="56" spans="1:250" s="182" customFormat="1" ht="16.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</row>
    <row r="57" spans="1:250" s="182" customFormat="1" ht="16.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</row>
    <row r="58" spans="1:250" s="182" customFormat="1" ht="16.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</row>
    <row r="59" spans="1:250" s="182" customFormat="1" ht="16.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</row>
    <row r="60" spans="1:250" s="182" customFormat="1" ht="16.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</row>
    <row r="61" spans="1:250" s="182" customFormat="1" ht="16.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</row>
    <row r="62" spans="1:250" s="182" customFormat="1" ht="16.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</row>
    <row r="63" spans="1:250" s="182" customFormat="1" ht="16.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</row>
    <row r="64" spans="1:250" s="182" customFormat="1" ht="16.5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  <c r="GN64" s="141"/>
      <c r="GO64" s="141"/>
      <c r="GP64" s="141"/>
      <c r="GQ64" s="141"/>
      <c r="GR64" s="141"/>
      <c r="GS64" s="141"/>
      <c r="GT64" s="141"/>
      <c r="GU64" s="141"/>
      <c r="GV64" s="141"/>
      <c r="GW64" s="141"/>
      <c r="GX64" s="141"/>
      <c r="GY64" s="141"/>
      <c r="GZ64" s="141"/>
      <c r="HA64" s="141"/>
      <c r="HB64" s="141"/>
      <c r="HC64" s="141"/>
      <c r="HD64" s="141"/>
      <c r="HE64" s="141"/>
      <c r="HF64" s="141"/>
      <c r="HG64" s="141"/>
      <c r="HH64" s="141"/>
      <c r="HI64" s="141"/>
      <c r="HJ64" s="141"/>
      <c r="HK64" s="141"/>
      <c r="HL64" s="141"/>
      <c r="HM64" s="141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  <c r="IK64" s="141"/>
      <c r="IL64" s="141"/>
      <c r="IM64" s="141"/>
      <c r="IN64" s="141"/>
      <c r="IO64" s="141"/>
      <c r="IP64" s="141"/>
    </row>
    <row r="65" spans="1:250" s="182" customFormat="1" ht="16.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41"/>
      <c r="GS65" s="141"/>
      <c r="GT65" s="141"/>
      <c r="GU65" s="141"/>
      <c r="GV65" s="141"/>
      <c r="GW65" s="141"/>
      <c r="GX65" s="141"/>
      <c r="GY65" s="141"/>
      <c r="GZ65" s="141"/>
      <c r="HA65" s="141"/>
      <c r="HB65" s="141"/>
      <c r="HC65" s="141"/>
      <c r="HD65" s="141"/>
      <c r="HE65" s="141"/>
      <c r="HF65" s="141"/>
      <c r="HG65" s="141"/>
      <c r="HH65" s="141"/>
      <c r="HI65" s="141"/>
      <c r="HJ65" s="141"/>
      <c r="HK65" s="141"/>
      <c r="HL65" s="141"/>
      <c r="HM65" s="141"/>
      <c r="HN65" s="141"/>
      <c r="HO65" s="141"/>
      <c r="HP65" s="141"/>
      <c r="HQ65" s="141"/>
      <c r="HR65" s="141"/>
      <c r="HS65" s="141"/>
      <c r="HT65" s="141"/>
      <c r="HU65" s="141"/>
      <c r="HV65" s="141"/>
      <c r="HW65" s="141"/>
      <c r="HX65" s="141"/>
      <c r="HY65" s="141"/>
      <c r="HZ65" s="141"/>
      <c r="IA65" s="141"/>
      <c r="IB65" s="141"/>
      <c r="IC65" s="141"/>
      <c r="ID65" s="141"/>
      <c r="IE65" s="141"/>
      <c r="IF65" s="141"/>
      <c r="IG65" s="141"/>
      <c r="IH65" s="141"/>
      <c r="II65" s="141"/>
      <c r="IJ65" s="141"/>
      <c r="IK65" s="141"/>
      <c r="IL65" s="141"/>
      <c r="IM65" s="141"/>
      <c r="IN65" s="141"/>
      <c r="IO65" s="141"/>
      <c r="IP65" s="141"/>
    </row>
    <row r="66" spans="1:250" s="182" customFormat="1" ht="16.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  <c r="GN66" s="141"/>
      <c r="GO66" s="141"/>
      <c r="GP66" s="141"/>
      <c r="GQ66" s="141"/>
      <c r="GR66" s="141"/>
      <c r="GS66" s="141"/>
      <c r="GT66" s="141"/>
      <c r="GU66" s="141"/>
      <c r="GV66" s="141"/>
      <c r="GW66" s="141"/>
      <c r="GX66" s="141"/>
      <c r="GY66" s="141"/>
      <c r="GZ66" s="141"/>
      <c r="HA66" s="141"/>
      <c r="HB66" s="141"/>
      <c r="HC66" s="141"/>
      <c r="HD66" s="141"/>
      <c r="HE66" s="141"/>
      <c r="HF66" s="141"/>
      <c r="HG66" s="141"/>
      <c r="HH66" s="141"/>
      <c r="HI66" s="141"/>
      <c r="HJ66" s="141"/>
      <c r="HK66" s="141"/>
      <c r="HL66" s="141"/>
      <c r="HM66" s="141"/>
      <c r="HN66" s="141"/>
      <c r="HO66" s="141"/>
      <c r="HP66" s="141"/>
      <c r="HQ66" s="141"/>
      <c r="HR66" s="141"/>
      <c r="HS66" s="141"/>
      <c r="HT66" s="141"/>
      <c r="HU66" s="141"/>
      <c r="HV66" s="141"/>
      <c r="HW66" s="141"/>
      <c r="HX66" s="141"/>
      <c r="HY66" s="141"/>
      <c r="HZ66" s="141"/>
      <c r="IA66" s="141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  <c r="IL66" s="141"/>
      <c r="IM66" s="141"/>
      <c r="IN66" s="141"/>
      <c r="IO66" s="141"/>
      <c r="IP66" s="141"/>
    </row>
    <row r="67" spans="1:250" s="182" customFormat="1" ht="16.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  <c r="GN67" s="141"/>
      <c r="GO67" s="141"/>
      <c r="GP67" s="141"/>
      <c r="GQ67" s="141"/>
      <c r="GR67" s="141"/>
      <c r="GS67" s="141"/>
      <c r="GT67" s="141"/>
      <c r="GU67" s="141"/>
      <c r="GV67" s="141"/>
      <c r="GW67" s="141"/>
      <c r="GX67" s="141"/>
      <c r="GY67" s="141"/>
      <c r="GZ67" s="141"/>
      <c r="HA67" s="141"/>
      <c r="HB67" s="141"/>
      <c r="HC67" s="141"/>
      <c r="HD67" s="141"/>
      <c r="HE67" s="141"/>
      <c r="HF67" s="141"/>
      <c r="HG67" s="141"/>
      <c r="HH67" s="141"/>
      <c r="HI67" s="141"/>
      <c r="HJ67" s="141"/>
      <c r="HK67" s="141"/>
      <c r="HL67" s="141"/>
      <c r="HM67" s="141"/>
      <c r="HN67" s="141"/>
      <c r="HO67" s="141"/>
      <c r="HP67" s="141"/>
      <c r="HQ67" s="141"/>
      <c r="HR67" s="141"/>
      <c r="HS67" s="141"/>
      <c r="HT67" s="141"/>
      <c r="HU67" s="141"/>
      <c r="HV67" s="141"/>
      <c r="HW67" s="141"/>
      <c r="HX67" s="141"/>
      <c r="HY67" s="141"/>
      <c r="HZ67" s="141"/>
      <c r="IA67" s="141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  <c r="IL67" s="141"/>
      <c r="IM67" s="141"/>
      <c r="IN67" s="141"/>
      <c r="IO67" s="141"/>
      <c r="IP67" s="141"/>
    </row>
    <row r="68" spans="1:250" s="182" customFormat="1" ht="16.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  <c r="IA68" s="141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  <c r="IL68" s="141"/>
      <c r="IM68" s="141"/>
      <c r="IN68" s="141"/>
      <c r="IO68" s="141"/>
      <c r="IP68" s="141"/>
    </row>
    <row r="69" spans="1:250" s="182" customFormat="1" ht="16.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</row>
    <row r="70" spans="1:250" s="182" customFormat="1" ht="16.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</row>
    <row r="71" spans="1:250" s="182" customFormat="1" ht="16.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</row>
    <row r="72" spans="1:250" s="182" customFormat="1" ht="16.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1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  <c r="GN72" s="141"/>
      <c r="GO72" s="141"/>
      <c r="GP72" s="141"/>
      <c r="GQ72" s="141"/>
      <c r="GR72" s="141"/>
      <c r="GS72" s="141"/>
      <c r="GT72" s="141"/>
      <c r="GU72" s="141"/>
      <c r="GV72" s="141"/>
      <c r="GW72" s="141"/>
      <c r="GX72" s="141"/>
      <c r="GY72" s="141"/>
      <c r="GZ72" s="141"/>
      <c r="HA72" s="141"/>
      <c r="HB72" s="141"/>
      <c r="HC72" s="141"/>
      <c r="HD72" s="141"/>
      <c r="HE72" s="141"/>
      <c r="HF72" s="141"/>
      <c r="HG72" s="141"/>
      <c r="HH72" s="141"/>
      <c r="HI72" s="141"/>
      <c r="HJ72" s="141"/>
      <c r="HK72" s="141"/>
      <c r="HL72" s="141"/>
      <c r="HM72" s="141"/>
      <c r="HN72" s="141"/>
      <c r="HO72" s="141"/>
      <c r="HP72" s="141"/>
      <c r="HQ72" s="141"/>
      <c r="HR72" s="141"/>
      <c r="HS72" s="141"/>
      <c r="HT72" s="141"/>
      <c r="HU72" s="141"/>
      <c r="HV72" s="141"/>
      <c r="HW72" s="141"/>
      <c r="HX72" s="141"/>
      <c r="HY72" s="141"/>
      <c r="HZ72" s="141"/>
      <c r="IA72" s="141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  <c r="IL72" s="141"/>
      <c r="IM72" s="141"/>
      <c r="IN72" s="141"/>
      <c r="IO72" s="141"/>
      <c r="IP72" s="141"/>
    </row>
    <row r="73" spans="1:250" s="182" customFormat="1" ht="16.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</row>
    <row r="74" spans="1:250" s="182" customFormat="1" ht="16.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  <c r="GN74" s="141"/>
      <c r="GO74" s="141"/>
      <c r="GP74" s="141"/>
      <c r="GQ74" s="141"/>
      <c r="GR74" s="141"/>
      <c r="GS74" s="141"/>
      <c r="GT74" s="141"/>
      <c r="GU74" s="141"/>
      <c r="GV74" s="141"/>
      <c r="GW74" s="141"/>
      <c r="GX74" s="141"/>
      <c r="GY74" s="141"/>
      <c r="GZ74" s="141"/>
      <c r="HA74" s="141"/>
      <c r="HB74" s="141"/>
      <c r="HC74" s="141"/>
      <c r="HD74" s="141"/>
      <c r="HE74" s="141"/>
      <c r="HF74" s="141"/>
      <c r="HG74" s="141"/>
      <c r="HH74" s="141"/>
      <c r="HI74" s="141"/>
      <c r="HJ74" s="141"/>
      <c r="HK74" s="141"/>
      <c r="HL74" s="141"/>
      <c r="HM74" s="141"/>
      <c r="HN74" s="141"/>
      <c r="HO74" s="141"/>
      <c r="HP74" s="141"/>
      <c r="HQ74" s="141"/>
      <c r="HR74" s="141"/>
      <c r="HS74" s="141"/>
      <c r="HT74" s="141"/>
      <c r="HU74" s="141"/>
      <c r="HV74" s="141"/>
      <c r="HW74" s="141"/>
      <c r="HX74" s="141"/>
      <c r="HY74" s="141"/>
      <c r="HZ74" s="141"/>
      <c r="IA74" s="141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  <c r="IL74" s="141"/>
      <c r="IM74" s="141"/>
      <c r="IN74" s="141"/>
      <c r="IO74" s="141"/>
      <c r="IP74" s="141"/>
    </row>
    <row r="75" spans="1:250" s="182" customFormat="1" ht="16.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  <c r="GN75" s="141"/>
      <c r="GO75" s="141"/>
      <c r="GP75" s="141"/>
      <c r="GQ75" s="141"/>
      <c r="GR75" s="141"/>
      <c r="GS75" s="141"/>
      <c r="GT75" s="141"/>
      <c r="GU75" s="141"/>
      <c r="GV75" s="141"/>
      <c r="GW75" s="141"/>
      <c r="GX75" s="141"/>
      <c r="GY75" s="141"/>
      <c r="GZ75" s="141"/>
      <c r="HA75" s="141"/>
      <c r="HB75" s="141"/>
      <c r="HC75" s="141"/>
      <c r="HD75" s="141"/>
      <c r="HE75" s="141"/>
      <c r="HF75" s="141"/>
      <c r="HG75" s="141"/>
      <c r="HH75" s="141"/>
      <c r="HI75" s="141"/>
      <c r="HJ75" s="141"/>
      <c r="HK75" s="141"/>
      <c r="HL75" s="141"/>
      <c r="HM75" s="141"/>
      <c r="HN75" s="141"/>
      <c r="HO75" s="141"/>
      <c r="HP75" s="141"/>
      <c r="HQ75" s="141"/>
      <c r="HR75" s="141"/>
      <c r="HS75" s="141"/>
      <c r="HT75" s="141"/>
      <c r="HU75" s="141"/>
      <c r="HV75" s="141"/>
      <c r="HW75" s="141"/>
      <c r="HX75" s="141"/>
      <c r="HY75" s="141"/>
      <c r="HZ75" s="141"/>
      <c r="IA75" s="141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  <c r="IL75" s="141"/>
      <c r="IM75" s="141"/>
      <c r="IN75" s="141"/>
      <c r="IO75" s="141"/>
      <c r="IP75" s="141"/>
    </row>
    <row r="76" spans="1:250" s="182" customFormat="1" ht="16.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  <c r="FQ76" s="141"/>
      <c r="FR76" s="141"/>
      <c r="FS76" s="141"/>
      <c r="FT76" s="141"/>
      <c r="FU76" s="141"/>
      <c r="FV76" s="141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  <c r="GN76" s="141"/>
      <c r="GO76" s="141"/>
      <c r="GP76" s="141"/>
      <c r="GQ76" s="141"/>
      <c r="GR76" s="141"/>
      <c r="GS76" s="141"/>
      <c r="GT76" s="141"/>
      <c r="GU76" s="141"/>
      <c r="GV76" s="141"/>
      <c r="GW76" s="141"/>
      <c r="GX76" s="141"/>
      <c r="GY76" s="141"/>
      <c r="GZ76" s="141"/>
      <c r="HA76" s="141"/>
      <c r="HB76" s="141"/>
      <c r="HC76" s="141"/>
      <c r="HD76" s="141"/>
      <c r="HE76" s="141"/>
      <c r="HF76" s="141"/>
      <c r="HG76" s="141"/>
      <c r="HH76" s="141"/>
      <c r="HI76" s="141"/>
      <c r="HJ76" s="141"/>
      <c r="HK76" s="141"/>
      <c r="HL76" s="141"/>
      <c r="HM76" s="141"/>
      <c r="HN76" s="141"/>
      <c r="HO76" s="141"/>
      <c r="HP76" s="141"/>
      <c r="HQ76" s="141"/>
      <c r="HR76" s="141"/>
      <c r="HS76" s="141"/>
      <c r="HT76" s="141"/>
      <c r="HU76" s="141"/>
      <c r="HV76" s="141"/>
      <c r="HW76" s="141"/>
      <c r="HX76" s="141"/>
      <c r="HY76" s="141"/>
      <c r="HZ76" s="141"/>
      <c r="IA76" s="141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  <c r="IL76" s="141"/>
      <c r="IM76" s="141"/>
      <c r="IN76" s="141"/>
      <c r="IO76" s="141"/>
      <c r="IP76" s="141"/>
    </row>
    <row r="77" spans="1:250" s="182" customFormat="1" ht="16.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  <c r="GN77" s="141"/>
      <c r="GO77" s="141"/>
      <c r="GP77" s="141"/>
      <c r="GQ77" s="141"/>
      <c r="GR77" s="141"/>
      <c r="GS77" s="141"/>
      <c r="GT77" s="141"/>
      <c r="GU77" s="141"/>
      <c r="GV77" s="141"/>
      <c r="GW77" s="141"/>
      <c r="GX77" s="141"/>
      <c r="GY77" s="141"/>
      <c r="GZ77" s="141"/>
      <c r="HA77" s="141"/>
      <c r="HB77" s="141"/>
      <c r="HC77" s="141"/>
      <c r="HD77" s="141"/>
      <c r="HE77" s="141"/>
      <c r="HF77" s="141"/>
      <c r="HG77" s="141"/>
      <c r="HH77" s="141"/>
      <c r="HI77" s="141"/>
      <c r="HJ77" s="141"/>
      <c r="HK77" s="141"/>
      <c r="HL77" s="141"/>
      <c r="HM77" s="141"/>
      <c r="HN77" s="141"/>
      <c r="HO77" s="141"/>
      <c r="HP77" s="141"/>
      <c r="HQ77" s="141"/>
      <c r="HR77" s="141"/>
      <c r="HS77" s="141"/>
      <c r="HT77" s="141"/>
      <c r="HU77" s="141"/>
      <c r="HV77" s="141"/>
      <c r="HW77" s="141"/>
      <c r="HX77" s="141"/>
      <c r="HY77" s="141"/>
      <c r="HZ77" s="141"/>
      <c r="IA77" s="141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  <c r="IL77" s="141"/>
      <c r="IM77" s="141"/>
      <c r="IN77" s="141"/>
      <c r="IO77" s="141"/>
      <c r="IP77" s="141"/>
    </row>
    <row r="78" spans="1:250" s="182" customFormat="1" ht="16.5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  <c r="HZ78" s="141"/>
      <c r="IA78" s="141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  <c r="IL78" s="141"/>
      <c r="IM78" s="141"/>
      <c r="IN78" s="141"/>
      <c r="IO78" s="141"/>
      <c r="IP78" s="141"/>
    </row>
    <row r="79" spans="1:250" s="182" customFormat="1" ht="16.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  <c r="IA79" s="141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  <c r="IL79" s="141"/>
      <c r="IM79" s="141"/>
      <c r="IN79" s="141"/>
      <c r="IO79" s="141"/>
      <c r="IP79" s="141"/>
    </row>
    <row r="80" spans="1:250" s="182" customFormat="1" ht="16.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/>
      <c r="IN80" s="141"/>
      <c r="IO80" s="141"/>
      <c r="IP80" s="141"/>
    </row>
    <row r="81" spans="1:250" s="182" customFormat="1" ht="16.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/>
      <c r="IN81" s="141"/>
      <c r="IO81" s="141"/>
      <c r="IP81" s="141"/>
    </row>
    <row r="82" spans="1:250" s="182" customFormat="1" ht="16.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  <c r="IA82" s="141"/>
      <c r="IB82" s="141"/>
      <c r="IC82" s="141"/>
      <c r="ID82" s="141"/>
      <c r="IE82" s="141"/>
      <c r="IF82" s="141"/>
      <c r="IG82" s="141"/>
      <c r="IH82" s="141"/>
      <c r="II82" s="141"/>
      <c r="IJ82" s="141"/>
      <c r="IK82" s="141"/>
      <c r="IL82" s="141"/>
      <c r="IM82" s="141"/>
      <c r="IN82" s="141"/>
      <c r="IO82" s="141"/>
      <c r="IP82" s="141"/>
    </row>
    <row r="83" spans="1:250" s="182" customFormat="1" ht="16.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  <c r="GN83" s="141"/>
      <c r="GO83" s="141"/>
      <c r="GP83" s="141"/>
      <c r="GQ83" s="141"/>
      <c r="GR83" s="141"/>
      <c r="GS83" s="141"/>
      <c r="GT83" s="141"/>
      <c r="GU83" s="141"/>
      <c r="GV83" s="141"/>
      <c r="GW83" s="141"/>
      <c r="GX83" s="141"/>
      <c r="GY83" s="141"/>
      <c r="GZ83" s="141"/>
      <c r="HA83" s="141"/>
      <c r="HB83" s="141"/>
      <c r="HC83" s="141"/>
      <c r="HD83" s="141"/>
      <c r="HE83" s="141"/>
      <c r="HF83" s="141"/>
      <c r="HG83" s="141"/>
      <c r="HH83" s="141"/>
      <c r="HI83" s="141"/>
      <c r="HJ83" s="141"/>
      <c r="HK83" s="141"/>
      <c r="HL83" s="141"/>
      <c r="HM83" s="141"/>
      <c r="HN83" s="141"/>
      <c r="HO83" s="141"/>
      <c r="HP83" s="141"/>
      <c r="HQ83" s="141"/>
      <c r="HR83" s="141"/>
      <c r="HS83" s="141"/>
      <c r="HT83" s="141"/>
      <c r="HU83" s="141"/>
      <c r="HV83" s="141"/>
      <c r="HW83" s="141"/>
      <c r="HX83" s="141"/>
      <c r="HY83" s="141"/>
      <c r="HZ83" s="141"/>
      <c r="IA83" s="141"/>
      <c r="IB83" s="141"/>
      <c r="IC83" s="141"/>
      <c r="ID83" s="141"/>
      <c r="IE83" s="141"/>
      <c r="IF83" s="141"/>
      <c r="IG83" s="141"/>
      <c r="IH83" s="141"/>
      <c r="II83" s="141"/>
      <c r="IJ83" s="141"/>
      <c r="IK83" s="141"/>
      <c r="IL83" s="141"/>
      <c r="IM83" s="141"/>
      <c r="IN83" s="141"/>
      <c r="IO83" s="141"/>
      <c r="IP83" s="141"/>
    </row>
    <row r="84" spans="1:250" s="182" customFormat="1" ht="16.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  <c r="GM84" s="141"/>
      <c r="GN84" s="141"/>
      <c r="GO84" s="141"/>
      <c r="GP84" s="141"/>
      <c r="GQ84" s="141"/>
      <c r="GR84" s="141"/>
      <c r="GS84" s="141"/>
      <c r="GT84" s="141"/>
      <c r="GU84" s="141"/>
      <c r="GV84" s="141"/>
      <c r="GW84" s="141"/>
      <c r="GX84" s="141"/>
      <c r="GY84" s="141"/>
      <c r="GZ84" s="141"/>
      <c r="HA84" s="141"/>
      <c r="HB84" s="141"/>
      <c r="HC84" s="141"/>
      <c r="HD84" s="141"/>
      <c r="HE84" s="141"/>
      <c r="HF84" s="141"/>
      <c r="HG84" s="141"/>
      <c r="HH84" s="141"/>
      <c r="HI84" s="141"/>
      <c r="HJ84" s="141"/>
      <c r="HK84" s="141"/>
      <c r="HL84" s="141"/>
      <c r="HM84" s="141"/>
      <c r="HN84" s="141"/>
      <c r="HO84" s="141"/>
      <c r="HP84" s="141"/>
      <c r="HQ84" s="141"/>
      <c r="HR84" s="141"/>
      <c r="HS84" s="141"/>
      <c r="HT84" s="141"/>
      <c r="HU84" s="141"/>
      <c r="HV84" s="141"/>
      <c r="HW84" s="141"/>
      <c r="HX84" s="141"/>
      <c r="HY84" s="141"/>
      <c r="HZ84" s="141"/>
      <c r="IA84" s="141"/>
      <c r="IB84" s="141"/>
      <c r="IC84" s="141"/>
      <c r="ID84" s="141"/>
      <c r="IE84" s="141"/>
      <c r="IF84" s="141"/>
      <c r="IG84" s="141"/>
      <c r="IH84" s="141"/>
      <c r="II84" s="141"/>
      <c r="IJ84" s="141"/>
      <c r="IK84" s="141"/>
      <c r="IL84" s="141"/>
      <c r="IM84" s="141"/>
      <c r="IN84" s="141"/>
      <c r="IO84" s="141"/>
      <c r="IP84" s="141"/>
    </row>
    <row r="85" spans="1:250" s="182" customFormat="1" ht="16.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1"/>
      <c r="GF85" s="141"/>
      <c r="GG85" s="141"/>
      <c r="GH85" s="141"/>
      <c r="GI85" s="141"/>
      <c r="GJ85" s="141"/>
      <c r="GK85" s="141"/>
      <c r="GL85" s="141"/>
      <c r="GM85" s="141"/>
      <c r="GN85" s="141"/>
      <c r="GO85" s="141"/>
      <c r="GP85" s="141"/>
      <c r="GQ85" s="141"/>
      <c r="GR85" s="141"/>
      <c r="GS85" s="141"/>
      <c r="GT85" s="141"/>
      <c r="GU85" s="141"/>
      <c r="GV85" s="141"/>
      <c r="GW85" s="141"/>
      <c r="GX85" s="141"/>
      <c r="GY85" s="141"/>
      <c r="GZ85" s="141"/>
      <c r="HA85" s="141"/>
      <c r="HB85" s="141"/>
      <c r="HC85" s="141"/>
      <c r="HD85" s="141"/>
      <c r="HE85" s="141"/>
      <c r="HF85" s="141"/>
      <c r="HG85" s="141"/>
      <c r="HH85" s="141"/>
      <c r="HI85" s="141"/>
      <c r="HJ85" s="141"/>
      <c r="HK85" s="141"/>
      <c r="HL85" s="141"/>
      <c r="HM85" s="141"/>
      <c r="HN85" s="141"/>
      <c r="HO85" s="141"/>
      <c r="HP85" s="141"/>
      <c r="HQ85" s="141"/>
      <c r="HR85" s="141"/>
      <c r="HS85" s="141"/>
      <c r="HT85" s="141"/>
      <c r="HU85" s="141"/>
      <c r="HV85" s="141"/>
      <c r="HW85" s="141"/>
      <c r="HX85" s="141"/>
      <c r="HY85" s="141"/>
      <c r="HZ85" s="141"/>
      <c r="IA85" s="141"/>
      <c r="IB85" s="141"/>
      <c r="IC85" s="141"/>
      <c r="ID85" s="141"/>
      <c r="IE85" s="141"/>
      <c r="IF85" s="141"/>
      <c r="IG85" s="141"/>
      <c r="IH85" s="141"/>
      <c r="II85" s="141"/>
      <c r="IJ85" s="141"/>
      <c r="IK85" s="141"/>
      <c r="IL85" s="141"/>
      <c r="IM85" s="141"/>
      <c r="IN85" s="141"/>
      <c r="IO85" s="141"/>
      <c r="IP85" s="141"/>
    </row>
    <row r="86" spans="1:250" s="182" customFormat="1" ht="16.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  <c r="GM86" s="141"/>
      <c r="GN86" s="141"/>
      <c r="GO86" s="141"/>
      <c r="GP86" s="141"/>
      <c r="GQ86" s="141"/>
      <c r="GR86" s="141"/>
      <c r="GS86" s="141"/>
      <c r="GT86" s="141"/>
      <c r="GU86" s="141"/>
      <c r="GV86" s="141"/>
      <c r="GW86" s="141"/>
      <c r="GX86" s="141"/>
      <c r="GY86" s="141"/>
      <c r="GZ86" s="141"/>
      <c r="HA86" s="141"/>
      <c r="HB86" s="141"/>
      <c r="HC86" s="141"/>
      <c r="HD86" s="141"/>
      <c r="HE86" s="141"/>
      <c r="HF86" s="141"/>
      <c r="HG86" s="141"/>
      <c r="HH86" s="141"/>
      <c r="HI86" s="141"/>
      <c r="HJ86" s="141"/>
      <c r="HK86" s="141"/>
      <c r="HL86" s="141"/>
      <c r="HM86" s="141"/>
      <c r="HN86" s="141"/>
      <c r="HO86" s="141"/>
      <c r="HP86" s="141"/>
      <c r="HQ86" s="141"/>
      <c r="HR86" s="141"/>
      <c r="HS86" s="141"/>
      <c r="HT86" s="141"/>
      <c r="HU86" s="141"/>
      <c r="HV86" s="141"/>
      <c r="HW86" s="141"/>
      <c r="HX86" s="141"/>
      <c r="HY86" s="141"/>
      <c r="HZ86" s="141"/>
      <c r="IA86" s="141"/>
      <c r="IB86" s="141"/>
      <c r="IC86" s="141"/>
      <c r="ID86" s="141"/>
      <c r="IE86" s="141"/>
      <c r="IF86" s="141"/>
      <c r="IG86" s="141"/>
      <c r="IH86" s="141"/>
      <c r="II86" s="141"/>
      <c r="IJ86" s="141"/>
      <c r="IK86" s="141"/>
      <c r="IL86" s="141"/>
      <c r="IM86" s="141"/>
      <c r="IN86" s="141"/>
      <c r="IO86" s="141"/>
      <c r="IP86" s="141"/>
    </row>
    <row r="87" spans="1:250" s="182" customFormat="1" ht="16.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  <c r="GN87" s="141"/>
      <c r="GO87" s="141"/>
      <c r="GP87" s="141"/>
      <c r="GQ87" s="141"/>
      <c r="GR87" s="141"/>
      <c r="GS87" s="141"/>
      <c r="GT87" s="141"/>
      <c r="GU87" s="141"/>
      <c r="GV87" s="141"/>
      <c r="GW87" s="141"/>
      <c r="GX87" s="141"/>
      <c r="GY87" s="141"/>
      <c r="GZ87" s="141"/>
      <c r="HA87" s="141"/>
      <c r="HB87" s="141"/>
      <c r="HC87" s="141"/>
      <c r="HD87" s="141"/>
      <c r="HE87" s="141"/>
      <c r="HF87" s="141"/>
      <c r="HG87" s="141"/>
      <c r="HH87" s="141"/>
      <c r="HI87" s="141"/>
      <c r="HJ87" s="141"/>
      <c r="HK87" s="141"/>
      <c r="HL87" s="141"/>
      <c r="HM87" s="141"/>
      <c r="HN87" s="141"/>
      <c r="HO87" s="141"/>
      <c r="HP87" s="141"/>
      <c r="HQ87" s="141"/>
      <c r="HR87" s="141"/>
      <c r="HS87" s="141"/>
      <c r="HT87" s="141"/>
      <c r="HU87" s="141"/>
      <c r="HV87" s="141"/>
      <c r="HW87" s="141"/>
      <c r="HX87" s="141"/>
      <c r="HY87" s="141"/>
      <c r="HZ87" s="141"/>
      <c r="IA87" s="141"/>
      <c r="IB87" s="141"/>
      <c r="IC87" s="141"/>
      <c r="ID87" s="141"/>
      <c r="IE87" s="141"/>
      <c r="IF87" s="141"/>
      <c r="IG87" s="141"/>
      <c r="IH87" s="141"/>
      <c r="II87" s="141"/>
      <c r="IJ87" s="141"/>
      <c r="IK87" s="141"/>
      <c r="IL87" s="141"/>
      <c r="IM87" s="141"/>
      <c r="IN87" s="141"/>
      <c r="IO87" s="141"/>
      <c r="IP87" s="141"/>
    </row>
    <row r="88" spans="1:250" s="182" customFormat="1" ht="16.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  <c r="FW88" s="141"/>
      <c r="FX88" s="141"/>
      <c r="FY88" s="141"/>
      <c r="FZ88" s="141"/>
      <c r="GA88" s="141"/>
      <c r="GB88" s="141"/>
      <c r="GC88" s="141"/>
      <c r="GD88" s="141"/>
      <c r="GE88" s="141"/>
      <c r="GF88" s="141"/>
      <c r="GG88" s="141"/>
      <c r="GH88" s="141"/>
      <c r="GI88" s="141"/>
      <c r="GJ88" s="141"/>
      <c r="GK88" s="141"/>
      <c r="GL88" s="141"/>
      <c r="GM88" s="141"/>
      <c r="GN88" s="141"/>
      <c r="GO88" s="141"/>
      <c r="GP88" s="141"/>
      <c r="GQ88" s="141"/>
      <c r="GR88" s="141"/>
      <c r="GS88" s="141"/>
      <c r="GT88" s="141"/>
      <c r="GU88" s="141"/>
      <c r="GV88" s="141"/>
      <c r="GW88" s="141"/>
      <c r="GX88" s="141"/>
      <c r="GY88" s="141"/>
      <c r="GZ88" s="141"/>
      <c r="HA88" s="141"/>
      <c r="HB88" s="141"/>
      <c r="HC88" s="141"/>
      <c r="HD88" s="141"/>
      <c r="HE88" s="141"/>
      <c r="HF88" s="141"/>
      <c r="HG88" s="141"/>
      <c r="HH88" s="141"/>
      <c r="HI88" s="141"/>
      <c r="HJ88" s="141"/>
      <c r="HK88" s="141"/>
      <c r="HL88" s="141"/>
      <c r="HM88" s="141"/>
      <c r="HN88" s="141"/>
      <c r="HO88" s="141"/>
      <c r="HP88" s="141"/>
      <c r="HQ88" s="141"/>
      <c r="HR88" s="141"/>
      <c r="HS88" s="141"/>
      <c r="HT88" s="141"/>
      <c r="HU88" s="141"/>
      <c r="HV88" s="141"/>
      <c r="HW88" s="141"/>
      <c r="HX88" s="141"/>
      <c r="HY88" s="141"/>
      <c r="HZ88" s="141"/>
      <c r="IA88" s="141"/>
      <c r="IB88" s="141"/>
      <c r="IC88" s="141"/>
      <c r="ID88" s="141"/>
      <c r="IE88" s="141"/>
      <c r="IF88" s="141"/>
      <c r="IG88" s="141"/>
      <c r="IH88" s="141"/>
      <c r="II88" s="141"/>
      <c r="IJ88" s="141"/>
      <c r="IK88" s="141"/>
      <c r="IL88" s="141"/>
      <c r="IM88" s="141"/>
      <c r="IN88" s="141"/>
      <c r="IO88" s="141"/>
      <c r="IP88" s="141"/>
    </row>
    <row r="89" spans="1:250" s="182" customFormat="1" ht="16.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  <c r="FW89" s="141"/>
      <c r="FX89" s="141"/>
      <c r="FY89" s="141"/>
      <c r="FZ89" s="141"/>
      <c r="GA89" s="141"/>
      <c r="GB89" s="141"/>
      <c r="GC89" s="141"/>
      <c r="GD89" s="141"/>
      <c r="GE89" s="141"/>
      <c r="GF89" s="141"/>
      <c r="GG89" s="141"/>
      <c r="GH89" s="141"/>
      <c r="GI89" s="141"/>
      <c r="GJ89" s="141"/>
      <c r="GK89" s="141"/>
      <c r="GL89" s="141"/>
      <c r="GM89" s="141"/>
      <c r="GN89" s="141"/>
      <c r="GO89" s="141"/>
      <c r="GP89" s="141"/>
      <c r="GQ89" s="141"/>
      <c r="GR89" s="141"/>
      <c r="GS89" s="141"/>
      <c r="GT89" s="141"/>
      <c r="GU89" s="141"/>
      <c r="GV89" s="141"/>
      <c r="GW89" s="141"/>
      <c r="GX89" s="141"/>
      <c r="GY89" s="141"/>
      <c r="GZ89" s="141"/>
      <c r="HA89" s="141"/>
      <c r="HB89" s="141"/>
      <c r="HC89" s="141"/>
      <c r="HD89" s="141"/>
      <c r="HE89" s="141"/>
      <c r="HF89" s="141"/>
      <c r="HG89" s="141"/>
      <c r="HH89" s="141"/>
      <c r="HI89" s="141"/>
      <c r="HJ89" s="141"/>
      <c r="HK89" s="141"/>
      <c r="HL89" s="141"/>
      <c r="HM89" s="141"/>
      <c r="HN89" s="141"/>
      <c r="HO89" s="141"/>
      <c r="HP89" s="141"/>
      <c r="HQ89" s="141"/>
      <c r="HR89" s="141"/>
      <c r="HS89" s="141"/>
      <c r="HT89" s="141"/>
      <c r="HU89" s="141"/>
      <c r="HV89" s="141"/>
      <c r="HW89" s="141"/>
      <c r="HX89" s="141"/>
      <c r="HY89" s="141"/>
      <c r="HZ89" s="141"/>
      <c r="IA89" s="141"/>
      <c r="IB89" s="141"/>
      <c r="IC89" s="141"/>
      <c r="ID89" s="141"/>
      <c r="IE89" s="141"/>
      <c r="IF89" s="141"/>
      <c r="IG89" s="141"/>
      <c r="IH89" s="141"/>
      <c r="II89" s="141"/>
      <c r="IJ89" s="141"/>
      <c r="IK89" s="141"/>
      <c r="IL89" s="141"/>
      <c r="IM89" s="141"/>
      <c r="IN89" s="141"/>
      <c r="IO89" s="141"/>
      <c r="IP89" s="141"/>
    </row>
    <row r="90" spans="1:250" s="182" customFormat="1" ht="16.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1"/>
      <c r="FS90" s="141"/>
      <c r="FT90" s="141"/>
      <c r="FU90" s="141"/>
      <c r="FV90" s="141"/>
      <c r="FW90" s="141"/>
      <c r="FX90" s="141"/>
      <c r="FY90" s="141"/>
      <c r="FZ90" s="141"/>
      <c r="GA90" s="141"/>
      <c r="GB90" s="141"/>
      <c r="GC90" s="141"/>
      <c r="GD90" s="141"/>
      <c r="GE90" s="141"/>
      <c r="GF90" s="141"/>
      <c r="GG90" s="141"/>
      <c r="GH90" s="141"/>
      <c r="GI90" s="141"/>
      <c r="GJ90" s="141"/>
      <c r="GK90" s="141"/>
      <c r="GL90" s="141"/>
      <c r="GM90" s="141"/>
      <c r="GN90" s="141"/>
      <c r="GO90" s="141"/>
      <c r="GP90" s="141"/>
      <c r="GQ90" s="141"/>
      <c r="GR90" s="141"/>
      <c r="GS90" s="141"/>
      <c r="GT90" s="141"/>
      <c r="GU90" s="141"/>
      <c r="GV90" s="141"/>
      <c r="GW90" s="141"/>
      <c r="GX90" s="141"/>
      <c r="GY90" s="141"/>
      <c r="GZ90" s="141"/>
      <c r="HA90" s="141"/>
      <c r="HB90" s="141"/>
      <c r="HC90" s="141"/>
      <c r="HD90" s="141"/>
      <c r="HE90" s="141"/>
      <c r="HF90" s="141"/>
      <c r="HG90" s="141"/>
      <c r="HH90" s="141"/>
      <c r="HI90" s="141"/>
      <c r="HJ90" s="141"/>
      <c r="HK90" s="141"/>
      <c r="HL90" s="141"/>
      <c r="HM90" s="141"/>
      <c r="HN90" s="141"/>
      <c r="HO90" s="141"/>
      <c r="HP90" s="141"/>
      <c r="HQ90" s="141"/>
      <c r="HR90" s="141"/>
      <c r="HS90" s="141"/>
      <c r="HT90" s="141"/>
      <c r="HU90" s="141"/>
      <c r="HV90" s="141"/>
      <c r="HW90" s="141"/>
      <c r="HX90" s="141"/>
      <c r="HY90" s="141"/>
      <c r="HZ90" s="141"/>
      <c r="IA90" s="141"/>
      <c r="IB90" s="141"/>
      <c r="IC90" s="141"/>
      <c r="ID90" s="141"/>
      <c r="IE90" s="141"/>
      <c r="IF90" s="141"/>
      <c r="IG90" s="141"/>
      <c r="IH90" s="141"/>
      <c r="II90" s="141"/>
      <c r="IJ90" s="141"/>
      <c r="IK90" s="141"/>
      <c r="IL90" s="141"/>
      <c r="IM90" s="141"/>
      <c r="IN90" s="141"/>
      <c r="IO90" s="141"/>
      <c r="IP90" s="141"/>
    </row>
    <row r="91" spans="1:250" s="182" customFormat="1" ht="16.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  <c r="GM91" s="141"/>
      <c r="GN91" s="141"/>
      <c r="GO91" s="141"/>
      <c r="GP91" s="141"/>
      <c r="GQ91" s="141"/>
      <c r="GR91" s="141"/>
      <c r="GS91" s="141"/>
      <c r="GT91" s="141"/>
      <c r="GU91" s="141"/>
      <c r="GV91" s="141"/>
      <c r="GW91" s="141"/>
      <c r="GX91" s="141"/>
      <c r="GY91" s="141"/>
      <c r="GZ91" s="141"/>
      <c r="HA91" s="141"/>
      <c r="HB91" s="141"/>
      <c r="HC91" s="141"/>
      <c r="HD91" s="141"/>
      <c r="HE91" s="141"/>
      <c r="HF91" s="141"/>
      <c r="HG91" s="141"/>
      <c r="HH91" s="141"/>
      <c r="HI91" s="141"/>
      <c r="HJ91" s="141"/>
      <c r="HK91" s="141"/>
      <c r="HL91" s="141"/>
      <c r="HM91" s="141"/>
      <c r="HN91" s="141"/>
      <c r="HO91" s="141"/>
      <c r="HP91" s="141"/>
      <c r="HQ91" s="141"/>
      <c r="HR91" s="141"/>
      <c r="HS91" s="141"/>
      <c r="HT91" s="141"/>
      <c r="HU91" s="141"/>
      <c r="HV91" s="141"/>
      <c r="HW91" s="141"/>
      <c r="HX91" s="141"/>
      <c r="HY91" s="141"/>
      <c r="HZ91" s="141"/>
      <c r="IA91" s="141"/>
      <c r="IB91" s="141"/>
      <c r="IC91" s="141"/>
      <c r="ID91" s="141"/>
      <c r="IE91" s="141"/>
      <c r="IF91" s="141"/>
      <c r="IG91" s="141"/>
      <c r="IH91" s="141"/>
      <c r="II91" s="141"/>
      <c r="IJ91" s="141"/>
      <c r="IK91" s="141"/>
      <c r="IL91" s="141"/>
      <c r="IM91" s="141"/>
      <c r="IN91" s="141"/>
      <c r="IO91" s="141"/>
      <c r="IP91" s="141"/>
    </row>
    <row r="92" spans="1:250" s="182" customFormat="1" ht="16.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41"/>
      <c r="GW92" s="141"/>
      <c r="GX92" s="141"/>
      <c r="GY92" s="141"/>
      <c r="GZ92" s="141"/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1"/>
      <c r="HM92" s="141"/>
      <c r="HN92" s="141"/>
      <c r="HO92" s="141"/>
      <c r="HP92" s="141"/>
      <c r="HQ92" s="141"/>
      <c r="HR92" s="141"/>
      <c r="HS92" s="141"/>
      <c r="HT92" s="141"/>
      <c r="HU92" s="141"/>
      <c r="HV92" s="141"/>
      <c r="HW92" s="141"/>
      <c r="HX92" s="141"/>
      <c r="HY92" s="141"/>
      <c r="HZ92" s="141"/>
      <c r="IA92" s="141"/>
      <c r="IB92" s="141"/>
      <c r="IC92" s="141"/>
      <c r="ID92" s="141"/>
      <c r="IE92" s="141"/>
      <c r="IF92" s="141"/>
      <c r="IG92" s="141"/>
      <c r="IH92" s="141"/>
      <c r="II92" s="141"/>
      <c r="IJ92" s="141"/>
      <c r="IK92" s="141"/>
      <c r="IL92" s="141"/>
      <c r="IM92" s="141"/>
      <c r="IN92" s="141"/>
      <c r="IO92" s="141"/>
      <c r="IP92" s="141"/>
    </row>
    <row r="93" spans="1:250" s="182" customFormat="1" ht="16.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  <c r="GV93" s="141"/>
      <c r="GW93" s="141"/>
      <c r="GX93" s="141"/>
      <c r="GY93" s="141"/>
      <c r="GZ93" s="141"/>
      <c r="HA93" s="141"/>
      <c r="HB93" s="141"/>
      <c r="HC93" s="141"/>
      <c r="HD93" s="141"/>
      <c r="HE93" s="141"/>
      <c r="HF93" s="141"/>
      <c r="HG93" s="141"/>
      <c r="HH93" s="141"/>
      <c r="HI93" s="141"/>
      <c r="HJ93" s="141"/>
      <c r="HK93" s="141"/>
      <c r="HL93" s="141"/>
      <c r="HM93" s="141"/>
      <c r="HN93" s="141"/>
      <c r="HO93" s="141"/>
      <c r="HP93" s="141"/>
      <c r="HQ93" s="141"/>
      <c r="HR93" s="141"/>
      <c r="HS93" s="141"/>
      <c r="HT93" s="141"/>
      <c r="HU93" s="141"/>
      <c r="HV93" s="141"/>
      <c r="HW93" s="141"/>
      <c r="HX93" s="141"/>
      <c r="HY93" s="141"/>
      <c r="HZ93" s="141"/>
      <c r="IA93" s="141"/>
      <c r="IB93" s="141"/>
      <c r="IC93" s="141"/>
      <c r="ID93" s="141"/>
      <c r="IE93" s="141"/>
      <c r="IF93" s="141"/>
      <c r="IG93" s="141"/>
      <c r="IH93" s="141"/>
      <c r="II93" s="141"/>
      <c r="IJ93" s="141"/>
      <c r="IK93" s="141"/>
      <c r="IL93" s="141"/>
      <c r="IM93" s="141"/>
      <c r="IN93" s="141"/>
      <c r="IO93" s="141"/>
      <c r="IP93" s="141"/>
    </row>
    <row r="94" spans="1:250" s="182" customFormat="1" ht="16.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  <c r="GN94" s="141"/>
      <c r="GO94" s="141"/>
      <c r="GP94" s="141"/>
      <c r="GQ94" s="141"/>
      <c r="GR94" s="141"/>
      <c r="GS94" s="141"/>
      <c r="GT94" s="141"/>
      <c r="GU94" s="141"/>
      <c r="GV94" s="141"/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  <c r="HP94" s="141"/>
      <c r="HQ94" s="141"/>
      <c r="HR94" s="141"/>
      <c r="HS94" s="141"/>
      <c r="HT94" s="141"/>
      <c r="HU94" s="141"/>
      <c r="HV94" s="141"/>
      <c r="HW94" s="141"/>
      <c r="HX94" s="141"/>
      <c r="HY94" s="141"/>
      <c r="HZ94" s="141"/>
      <c r="IA94" s="141"/>
      <c r="IB94" s="141"/>
      <c r="IC94" s="141"/>
      <c r="ID94" s="141"/>
      <c r="IE94" s="141"/>
      <c r="IF94" s="141"/>
      <c r="IG94" s="141"/>
      <c r="IH94" s="141"/>
      <c r="II94" s="141"/>
      <c r="IJ94" s="141"/>
      <c r="IK94" s="141"/>
      <c r="IL94" s="141"/>
      <c r="IM94" s="141"/>
      <c r="IN94" s="141"/>
      <c r="IO94" s="141"/>
      <c r="IP94" s="141"/>
    </row>
    <row r="95" spans="1:250" s="182" customFormat="1" ht="16.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  <c r="HZ95" s="141"/>
      <c r="IA95" s="141"/>
      <c r="IB95" s="141"/>
      <c r="IC95" s="141"/>
      <c r="ID95" s="141"/>
      <c r="IE95" s="141"/>
      <c r="IF95" s="141"/>
      <c r="IG95" s="141"/>
      <c r="IH95" s="141"/>
      <c r="II95" s="141"/>
      <c r="IJ95" s="141"/>
      <c r="IK95" s="141"/>
      <c r="IL95" s="141"/>
      <c r="IM95" s="141"/>
      <c r="IN95" s="141"/>
      <c r="IO95" s="141"/>
      <c r="IP95" s="141"/>
    </row>
    <row r="96" spans="1:250" s="182" customFormat="1" ht="16.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  <c r="HP96" s="141"/>
      <c r="HQ96" s="141"/>
      <c r="HR96" s="141"/>
      <c r="HS96" s="141"/>
      <c r="HT96" s="141"/>
      <c r="HU96" s="141"/>
      <c r="HV96" s="141"/>
      <c r="HW96" s="141"/>
      <c r="HX96" s="141"/>
      <c r="HY96" s="141"/>
      <c r="HZ96" s="141"/>
      <c r="IA96" s="141"/>
      <c r="IB96" s="141"/>
      <c r="IC96" s="141"/>
      <c r="ID96" s="141"/>
      <c r="IE96" s="141"/>
      <c r="IF96" s="141"/>
      <c r="IG96" s="141"/>
      <c r="IH96" s="141"/>
      <c r="II96" s="141"/>
      <c r="IJ96" s="141"/>
      <c r="IK96" s="141"/>
      <c r="IL96" s="141"/>
      <c r="IM96" s="141"/>
      <c r="IN96" s="141"/>
      <c r="IO96" s="141"/>
      <c r="IP96" s="141"/>
    </row>
    <row r="97" spans="1:250" s="182" customFormat="1" ht="16.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141"/>
      <c r="FU97" s="141"/>
      <c r="FV97" s="141"/>
      <c r="FW97" s="141"/>
      <c r="FX97" s="141"/>
      <c r="FY97" s="141"/>
      <c r="FZ97" s="141"/>
      <c r="GA97" s="141"/>
      <c r="GB97" s="141"/>
      <c r="GC97" s="141"/>
      <c r="GD97" s="141"/>
      <c r="GE97" s="141"/>
      <c r="GF97" s="141"/>
      <c r="GG97" s="141"/>
      <c r="GH97" s="141"/>
      <c r="GI97" s="141"/>
      <c r="GJ97" s="141"/>
      <c r="GK97" s="141"/>
      <c r="GL97" s="141"/>
      <c r="GM97" s="141"/>
      <c r="GN97" s="141"/>
      <c r="GO97" s="141"/>
      <c r="GP97" s="141"/>
      <c r="GQ97" s="141"/>
      <c r="GR97" s="141"/>
      <c r="GS97" s="141"/>
      <c r="GT97" s="141"/>
      <c r="GU97" s="141"/>
      <c r="GV97" s="141"/>
      <c r="GW97" s="141"/>
      <c r="GX97" s="141"/>
      <c r="GY97" s="141"/>
      <c r="GZ97" s="141"/>
      <c r="HA97" s="141"/>
      <c r="HB97" s="141"/>
      <c r="HC97" s="141"/>
      <c r="HD97" s="141"/>
      <c r="HE97" s="141"/>
      <c r="HF97" s="141"/>
      <c r="HG97" s="141"/>
      <c r="HH97" s="141"/>
      <c r="HI97" s="141"/>
      <c r="HJ97" s="141"/>
      <c r="HK97" s="141"/>
      <c r="HL97" s="141"/>
      <c r="HM97" s="141"/>
      <c r="HN97" s="141"/>
      <c r="HO97" s="141"/>
      <c r="HP97" s="141"/>
      <c r="HQ97" s="141"/>
      <c r="HR97" s="141"/>
      <c r="HS97" s="141"/>
      <c r="HT97" s="141"/>
      <c r="HU97" s="141"/>
      <c r="HV97" s="141"/>
      <c r="HW97" s="141"/>
      <c r="HX97" s="141"/>
      <c r="HY97" s="141"/>
      <c r="HZ97" s="141"/>
      <c r="IA97" s="141"/>
      <c r="IB97" s="141"/>
      <c r="IC97" s="141"/>
      <c r="ID97" s="141"/>
      <c r="IE97" s="141"/>
      <c r="IF97" s="141"/>
      <c r="IG97" s="141"/>
      <c r="IH97" s="141"/>
      <c r="II97" s="141"/>
      <c r="IJ97" s="141"/>
      <c r="IK97" s="141"/>
      <c r="IL97" s="141"/>
      <c r="IM97" s="141"/>
      <c r="IN97" s="141"/>
      <c r="IO97" s="141"/>
      <c r="IP97" s="141"/>
    </row>
    <row r="98" spans="1:250" s="182" customFormat="1" ht="16.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  <c r="HZ98" s="141"/>
      <c r="IA98" s="141"/>
      <c r="IB98" s="141"/>
      <c r="IC98" s="141"/>
      <c r="ID98" s="141"/>
      <c r="IE98" s="141"/>
      <c r="IF98" s="141"/>
      <c r="IG98" s="141"/>
      <c r="IH98" s="141"/>
      <c r="II98" s="141"/>
      <c r="IJ98" s="141"/>
      <c r="IK98" s="141"/>
      <c r="IL98" s="141"/>
      <c r="IM98" s="141"/>
      <c r="IN98" s="141"/>
      <c r="IO98" s="141"/>
      <c r="IP98" s="141"/>
    </row>
    <row r="99" spans="1:250" s="182" customFormat="1" ht="16.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  <c r="FL99" s="141"/>
      <c r="FM99" s="141"/>
      <c r="FN99" s="141"/>
      <c r="FO99" s="141"/>
      <c r="FP99" s="141"/>
      <c r="FQ99" s="141"/>
      <c r="FR99" s="141"/>
      <c r="FS99" s="141"/>
      <c r="FT99" s="141"/>
      <c r="FU99" s="141"/>
      <c r="FV99" s="141"/>
      <c r="FW99" s="141"/>
      <c r="FX99" s="141"/>
      <c r="FY99" s="141"/>
      <c r="FZ99" s="141"/>
      <c r="GA99" s="141"/>
      <c r="GB99" s="141"/>
      <c r="GC99" s="141"/>
      <c r="GD99" s="141"/>
      <c r="GE99" s="141"/>
      <c r="GF99" s="141"/>
      <c r="GG99" s="141"/>
      <c r="GH99" s="141"/>
      <c r="GI99" s="141"/>
      <c r="GJ99" s="141"/>
      <c r="GK99" s="141"/>
      <c r="GL99" s="141"/>
      <c r="GM99" s="141"/>
      <c r="GN99" s="141"/>
      <c r="GO99" s="141"/>
      <c r="GP99" s="141"/>
      <c r="GQ99" s="141"/>
      <c r="GR99" s="141"/>
      <c r="GS99" s="141"/>
      <c r="GT99" s="141"/>
      <c r="GU99" s="141"/>
      <c r="GV99" s="141"/>
      <c r="GW99" s="141"/>
      <c r="GX99" s="141"/>
      <c r="GY99" s="141"/>
      <c r="GZ99" s="141"/>
      <c r="HA99" s="141"/>
      <c r="HB99" s="141"/>
      <c r="HC99" s="141"/>
      <c r="HD99" s="141"/>
      <c r="HE99" s="141"/>
      <c r="HF99" s="141"/>
      <c r="HG99" s="141"/>
      <c r="HH99" s="141"/>
      <c r="HI99" s="141"/>
      <c r="HJ99" s="141"/>
      <c r="HK99" s="141"/>
      <c r="HL99" s="141"/>
      <c r="HM99" s="141"/>
      <c r="HN99" s="141"/>
      <c r="HO99" s="141"/>
      <c r="HP99" s="141"/>
      <c r="HQ99" s="141"/>
      <c r="HR99" s="141"/>
      <c r="HS99" s="141"/>
      <c r="HT99" s="141"/>
      <c r="HU99" s="141"/>
      <c r="HV99" s="141"/>
      <c r="HW99" s="141"/>
      <c r="HX99" s="141"/>
      <c r="HY99" s="141"/>
      <c r="HZ99" s="141"/>
      <c r="IA99" s="141"/>
      <c r="IB99" s="141"/>
      <c r="IC99" s="141"/>
      <c r="ID99" s="141"/>
      <c r="IE99" s="141"/>
      <c r="IF99" s="141"/>
      <c r="IG99" s="141"/>
      <c r="IH99" s="141"/>
      <c r="II99" s="141"/>
      <c r="IJ99" s="141"/>
      <c r="IK99" s="141"/>
      <c r="IL99" s="141"/>
      <c r="IM99" s="141"/>
      <c r="IN99" s="141"/>
      <c r="IO99" s="141"/>
      <c r="IP99" s="141"/>
    </row>
    <row r="100" spans="1:250" s="182" customFormat="1" ht="16.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</row>
    <row r="101" spans="1:250" s="182" customFormat="1" ht="16.5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  <c r="GI101" s="141"/>
      <c r="GJ101" s="141"/>
      <c r="GK101" s="141"/>
      <c r="GL101" s="141"/>
      <c r="GM101" s="141"/>
      <c r="GN101" s="141"/>
      <c r="GO101" s="141"/>
      <c r="GP101" s="141"/>
      <c r="GQ101" s="141"/>
      <c r="GR101" s="141"/>
      <c r="GS101" s="141"/>
      <c r="GT101" s="141"/>
      <c r="GU101" s="141"/>
      <c r="GV101" s="141"/>
      <c r="GW101" s="141"/>
      <c r="GX101" s="141"/>
      <c r="GY101" s="141"/>
      <c r="GZ101" s="141"/>
      <c r="HA101" s="141"/>
      <c r="HB101" s="141"/>
      <c r="HC101" s="141"/>
      <c r="HD101" s="141"/>
      <c r="HE101" s="141"/>
      <c r="HF101" s="141"/>
      <c r="HG101" s="141"/>
      <c r="HH101" s="141"/>
      <c r="HI101" s="141"/>
      <c r="HJ101" s="141"/>
      <c r="HK101" s="141"/>
      <c r="HL101" s="141"/>
      <c r="HM101" s="141"/>
      <c r="HN101" s="141"/>
      <c r="HO101" s="141"/>
      <c r="HP101" s="141"/>
      <c r="HQ101" s="141"/>
      <c r="HR101" s="141"/>
      <c r="HS101" s="141"/>
      <c r="HT101" s="141"/>
      <c r="HU101" s="141"/>
      <c r="HV101" s="141"/>
      <c r="HW101" s="141"/>
      <c r="HX101" s="141"/>
      <c r="HY101" s="141"/>
      <c r="HZ101" s="141"/>
      <c r="IA101" s="141"/>
      <c r="IB101" s="141"/>
      <c r="IC101" s="141"/>
      <c r="ID101" s="141"/>
      <c r="IE101" s="141"/>
      <c r="IF101" s="141"/>
      <c r="IG101" s="141"/>
      <c r="IH101" s="141"/>
      <c r="II101" s="141"/>
      <c r="IJ101" s="141"/>
      <c r="IK101" s="141"/>
      <c r="IL101" s="141"/>
      <c r="IM101" s="141"/>
      <c r="IN101" s="141"/>
      <c r="IO101" s="141"/>
      <c r="IP101" s="141"/>
    </row>
    <row r="102" spans="1:250" s="182" customFormat="1" ht="16.5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41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41"/>
      <c r="GF102" s="141"/>
      <c r="GG102" s="141"/>
      <c r="GH102" s="141"/>
      <c r="GI102" s="141"/>
      <c r="GJ102" s="141"/>
      <c r="GK102" s="141"/>
      <c r="GL102" s="141"/>
      <c r="GM102" s="141"/>
      <c r="GN102" s="141"/>
      <c r="GO102" s="141"/>
      <c r="GP102" s="141"/>
      <c r="GQ102" s="141"/>
      <c r="GR102" s="141"/>
      <c r="GS102" s="141"/>
      <c r="GT102" s="141"/>
      <c r="GU102" s="141"/>
      <c r="GV102" s="141"/>
      <c r="GW102" s="141"/>
      <c r="GX102" s="141"/>
      <c r="GY102" s="141"/>
      <c r="GZ102" s="141"/>
      <c r="HA102" s="141"/>
      <c r="HB102" s="141"/>
      <c r="HC102" s="141"/>
      <c r="HD102" s="141"/>
      <c r="HE102" s="141"/>
      <c r="HF102" s="141"/>
      <c r="HG102" s="141"/>
      <c r="HH102" s="141"/>
      <c r="HI102" s="141"/>
      <c r="HJ102" s="141"/>
      <c r="HK102" s="141"/>
      <c r="HL102" s="141"/>
      <c r="HM102" s="141"/>
      <c r="HN102" s="141"/>
      <c r="HO102" s="141"/>
      <c r="HP102" s="141"/>
      <c r="HQ102" s="141"/>
      <c r="HR102" s="141"/>
      <c r="HS102" s="141"/>
      <c r="HT102" s="141"/>
      <c r="HU102" s="141"/>
      <c r="HV102" s="141"/>
      <c r="HW102" s="141"/>
      <c r="HX102" s="141"/>
      <c r="HY102" s="141"/>
      <c r="HZ102" s="141"/>
      <c r="IA102" s="141"/>
      <c r="IB102" s="141"/>
      <c r="IC102" s="141"/>
      <c r="ID102" s="141"/>
      <c r="IE102" s="141"/>
      <c r="IF102" s="141"/>
      <c r="IG102" s="141"/>
      <c r="IH102" s="141"/>
      <c r="II102" s="141"/>
      <c r="IJ102" s="141"/>
      <c r="IK102" s="141"/>
      <c r="IL102" s="141"/>
      <c r="IM102" s="141"/>
      <c r="IN102" s="141"/>
      <c r="IO102" s="141"/>
      <c r="IP102" s="141"/>
    </row>
    <row r="103" spans="1:250" s="182" customFormat="1" ht="16.5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41"/>
      <c r="GF103" s="141"/>
      <c r="GG103" s="141"/>
      <c r="GH103" s="141"/>
      <c r="GI103" s="141"/>
      <c r="GJ103" s="141"/>
      <c r="GK103" s="141"/>
      <c r="GL103" s="141"/>
      <c r="GM103" s="141"/>
      <c r="GN103" s="141"/>
      <c r="GO103" s="141"/>
      <c r="GP103" s="141"/>
      <c r="GQ103" s="141"/>
      <c r="GR103" s="141"/>
      <c r="GS103" s="141"/>
      <c r="GT103" s="141"/>
      <c r="GU103" s="141"/>
      <c r="GV103" s="141"/>
      <c r="GW103" s="141"/>
      <c r="GX103" s="141"/>
      <c r="GY103" s="141"/>
      <c r="GZ103" s="141"/>
      <c r="HA103" s="141"/>
      <c r="HB103" s="141"/>
      <c r="HC103" s="141"/>
      <c r="HD103" s="141"/>
      <c r="HE103" s="141"/>
      <c r="HF103" s="141"/>
      <c r="HG103" s="141"/>
      <c r="HH103" s="141"/>
      <c r="HI103" s="141"/>
      <c r="HJ103" s="141"/>
      <c r="HK103" s="141"/>
      <c r="HL103" s="141"/>
      <c r="HM103" s="141"/>
      <c r="HN103" s="141"/>
      <c r="HO103" s="141"/>
      <c r="HP103" s="141"/>
      <c r="HQ103" s="141"/>
      <c r="HR103" s="141"/>
      <c r="HS103" s="141"/>
      <c r="HT103" s="141"/>
      <c r="HU103" s="141"/>
      <c r="HV103" s="141"/>
      <c r="HW103" s="141"/>
      <c r="HX103" s="141"/>
      <c r="HY103" s="141"/>
      <c r="HZ103" s="141"/>
      <c r="IA103" s="141"/>
      <c r="IB103" s="141"/>
      <c r="IC103" s="141"/>
      <c r="ID103" s="141"/>
      <c r="IE103" s="141"/>
      <c r="IF103" s="141"/>
      <c r="IG103" s="141"/>
      <c r="IH103" s="141"/>
      <c r="II103" s="141"/>
      <c r="IJ103" s="141"/>
      <c r="IK103" s="141"/>
      <c r="IL103" s="141"/>
      <c r="IM103" s="141"/>
      <c r="IN103" s="141"/>
      <c r="IO103" s="141"/>
      <c r="IP103" s="141"/>
    </row>
    <row r="104" spans="1:250" s="182" customFormat="1" ht="16.5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  <c r="GM104" s="141"/>
      <c r="GN104" s="141"/>
      <c r="GO104" s="141"/>
      <c r="GP104" s="141"/>
      <c r="GQ104" s="141"/>
      <c r="GR104" s="141"/>
      <c r="GS104" s="141"/>
      <c r="GT104" s="141"/>
      <c r="GU104" s="141"/>
      <c r="GV104" s="141"/>
      <c r="GW104" s="141"/>
      <c r="GX104" s="141"/>
      <c r="GY104" s="141"/>
      <c r="GZ104" s="141"/>
      <c r="HA104" s="141"/>
      <c r="HB104" s="141"/>
      <c r="HC104" s="141"/>
      <c r="HD104" s="141"/>
      <c r="HE104" s="141"/>
      <c r="HF104" s="141"/>
      <c r="HG104" s="141"/>
      <c r="HH104" s="141"/>
      <c r="HI104" s="141"/>
      <c r="HJ104" s="141"/>
      <c r="HK104" s="141"/>
      <c r="HL104" s="141"/>
      <c r="HM104" s="141"/>
      <c r="HN104" s="141"/>
      <c r="HO104" s="141"/>
      <c r="HP104" s="141"/>
      <c r="HQ104" s="141"/>
      <c r="HR104" s="141"/>
      <c r="HS104" s="141"/>
      <c r="HT104" s="141"/>
      <c r="HU104" s="141"/>
      <c r="HV104" s="141"/>
      <c r="HW104" s="141"/>
      <c r="HX104" s="141"/>
      <c r="HY104" s="141"/>
      <c r="HZ104" s="141"/>
      <c r="IA104" s="141"/>
      <c r="IB104" s="141"/>
      <c r="IC104" s="141"/>
      <c r="ID104" s="141"/>
      <c r="IE104" s="141"/>
      <c r="IF104" s="141"/>
      <c r="IG104" s="141"/>
      <c r="IH104" s="141"/>
      <c r="II104" s="141"/>
      <c r="IJ104" s="141"/>
      <c r="IK104" s="141"/>
      <c r="IL104" s="141"/>
      <c r="IM104" s="141"/>
      <c r="IN104" s="141"/>
      <c r="IO104" s="141"/>
      <c r="IP104" s="141"/>
    </row>
    <row r="105" spans="1:250" s="182" customFormat="1" ht="16.5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  <c r="FL105" s="141"/>
      <c r="FM105" s="141"/>
      <c r="FN105" s="141"/>
      <c r="FO105" s="141"/>
      <c r="FP105" s="141"/>
      <c r="FQ105" s="141"/>
      <c r="FR105" s="141"/>
      <c r="FS105" s="141"/>
      <c r="FT105" s="141"/>
      <c r="FU105" s="141"/>
      <c r="FV105" s="141"/>
      <c r="FW105" s="141"/>
      <c r="FX105" s="141"/>
      <c r="FY105" s="141"/>
      <c r="FZ105" s="141"/>
      <c r="GA105" s="141"/>
      <c r="GB105" s="141"/>
      <c r="GC105" s="141"/>
      <c r="GD105" s="141"/>
      <c r="GE105" s="141"/>
      <c r="GF105" s="141"/>
      <c r="GG105" s="141"/>
      <c r="GH105" s="141"/>
      <c r="GI105" s="141"/>
      <c r="GJ105" s="141"/>
      <c r="GK105" s="141"/>
      <c r="GL105" s="141"/>
      <c r="GM105" s="141"/>
      <c r="GN105" s="141"/>
      <c r="GO105" s="141"/>
      <c r="GP105" s="141"/>
      <c r="GQ105" s="141"/>
      <c r="GR105" s="141"/>
      <c r="GS105" s="141"/>
      <c r="GT105" s="141"/>
      <c r="GU105" s="141"/>
      <c r="GV105" s="141"/>
      <c r="GW105" s="141"/>
      <c r="GX105" s="141"/>
      <c r="GY105" s="141"/>
      <c r="GZ105" s="141"/>
      <c r="HA105" s="141"/>
      <c r="HB105" s="141"/>
      <c r="HC105" s="141"/>
      <c r="HD105" s="141"/>
      <c r="HE105" s="141"/>
      <c r="HF105" s="141"/>
      <c r="HG105" s="141"/>
      <c r="HH105" s="141"/>
      <c r="HI105" s="141"/>
      <c r="HJ105" s="141"/>
      <c r="HK105" s="141"/>
      <c r="HL105" s="141"/>
      <c r="HM105" s="141"/>
      <c r="HN105" s="141"/>
      <c r="HO105" s="141"/>
      <c r="HP105" s="141"/>
      <c r="HQ105" s="141"/>
      <c r="HR105" s="141"/>
      <c r="HS105" s="141"/>
      <c r="HT105" s="141"/>
      <c r="HU105" s="141"/>
      <c r="HV105" s="141"/>
      <c r="HW105" s="141"/>
      <c r="HX105" s="141"/>
      <c r="HY105" s="141"/>
      <c r="HZ105" s="141"/>
      <c r="IA105" s="141"/>
      <c r="IB105" s="141"/>
      <c r="IC105" s="141"/>
      <c r="ID105" s="141"/>
      <c r="IE105" s="141"/>
      <c r="IF105" s="141"/>
      <c r="IG105" s="141"/>
      <c r="IH105" s="141"/>
      <c r="II105" s="141"/>
      <c r="IJ105" s="141"/>
      <c r="IK105" s="141"/>
      <c r="IL105" s="141"/>
      <c r="IM105" s="141"/>
      <c r="IN105" s="141"/>
      <c r="IO105" s="141"/>
      <c r="IP105" s="141"/>
    </row>
    <row r="106" spans="1:250" s="182" customFormat="1" ht="16.5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1"/>
      <c r="EV106" s="141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  <c r="FH106" s="141"/>
      <c r="FI106" s="141"/>
      <c r="FJ106" s="141"/>
      <c r="FK106" s="141"/>
      <c r="FL106" s="141"/>
      <c r="FM106" s="141"/>
      <c r="FN106" s="141"/>
      <c r="FO106" s="141"/>
      <c r="FP106" s="141"/>
      <c r="FQ106" s="141"/>
      <c r="FR106" s="141"/>
      <c r="FS106" s="141"/>
      <c r="FT106" s="141"/>
      <c r="FU106" s="141"/>
      <c r="FV106" s="141"/>
      <c r="FW106" s="141"/>
      <c r="FX106" s="141"/>
      <c r="FY106" s="141"/>
      <c r="FZ106" s="141"/>
      <c r="GA106" s="141"/>
      <c r="GB106" s="141"/>
      <c r="GC106" s="141"/>
      <c r="GD106" s="141"/>
      <c r="GE106" s="141"/>
      <c r="GF106" s="141"/>
      <c r="GG106" s="141"/>
      <c r="GH106" s="141"/>
      <c r="GI106" s="141"/>
      <c r="GJ106" s="141"/>
      <c r="GK106" s="141"/>
      <c r="GL106" s="141"/>
      <c r="GM106" s="141"/>
      <c r="GN106" s="141"/>
      <c r="GO106" s="141"/>
      <c r="GP106" s="141"/>
      <c r="GQ106" s="141"/>
      <c r="GR106" s="141"/>
      <c r="GS106" s="141"/>
      <c r="GT106" s="141"/>
      <c r="GU106" s="141"/>
      <c r="GV106" s="141"/>
      <c r="GW106" s="141"/>
      <c r="GX106" s="141"/>
      <c r="GY106" s="141"/>
      <c r="GZ106" s="141"/>
      <c r="HA106" s="141"/>
      <c r="HB106" s="141"/>
      <c r="HC106" s="141"/>
      <c r="HD106" s="141"/>
      <c r="HE106" s="141"/>
      <c r="HF106" s="141"/>
      <c r="HG106" s="141"/>
      <c r="HH106" s="141"/>
      <c r="HI106" s="141"/>
      <c r="HJ106" s="141"/>
      <c r="HK106" s="141"/>
      <c r="HL106" s="141"/>
      <c r="HM106" s="141"/>
      <c r="HN106" s="141"/>
      <c r="HO106" s="141"/>
      <c r="HP106" s="141"/>
      <c r="HQ106" s="141"/>
      <c r="HR106" s="141"/>
      <c r="HS106" s="141"/>
      <c r="HT106" s="141"/>
      <c r="HU106" s="141"/>
      <c r="HV106" s="141"/>
      <c r="HW106" s="141"/>
      <c r="HX106" s="141"/>
      <c r="HY106" s="141"/>
      <c r="HZ106" s="141"/>
      <c r="IA106" s="141"/>
      <c r="IB106" s="141"/>
      <c r="IC106" s="141"/>
      <c r="ID106" s="141"/>
      <c r="IE106" s="141"/>
      <c r="IF106" s="141"/>
      <c r="IG106" s="141"/>
      <c r="IH106" s="141"/>
      <c r="II106" s="141"/>
      <c r="IJ106" s="141"/>
      <c r="IK106" s="141"/>
      <c r="IL106" s="141"/>
      <c r="IM106" s="141"/>
      <c r="IN106" s="141"/>
      <c r="IO106" s="141"/>
      <c r="IP106" s="141"/>
    </row>
    <row r="107" spans="1:250" s="182" customFormat="1" ht="16.5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1"/>
      <c r="FS107" s="141"/>
      <c r="FT107" s="141"/>
      <c r="FU107" s="141"/>
      <c r="FV107" s="141"/>
      <c r="FW107" s="141"/>
      <c r="FX107" s="141"/>
      <c r="FY107" s="141"/>
      <c r="FZ107" s="141"/>
      <c r="GA107" s="141"/>
      <c r="GB107" s="141"/>
      <c r="GC107" s="141"/>
      <c r="GD107" s="141"/>
      <c r="GE107" s="141"/>
      <c r="GF107" s="141"/>
      <c r="GG107" s="141"/>
      <c r="GH107" s="141"/>
      <c r="GI107" s="141"/>
      <c r="GJ107" s="141"/>
      <c r="GK107" s="141"/>
      <c r="GL107" s="141"/>
      <c r="GM107" s="141"/>
      <c r="GN107" s="141"/>
      <c r="GO107" s="141"/>
      <c r="GP107" s="141"/>
      <c r="GQ107" s="141"/>
      <c r="GR107" s="141"/>
      <c r="GS107" s="141"/>
      <c r="GT107" s="141"/>
      <c r="GU107" s="141"/>
      <c r="GV107" s="141"/>
      <c r="GW107" s="141"/>
      <c r="GX107" s="141"/>
      <c r="GY107" s="141"/>
      <c r="GZ107" s="141"/>
      <c r="HA107" s="141"/>
      <c r="HB107" s="141"/>
      <c r="HC107" s="141"/>
      <c r="HD107" s="141"/>
      <c r="HE107" s="141"/>
      <c r="HF107" s="141"/>
      <c r="HG107" s="141"/>
      <c r="HH107" s="141"/>
      <c r="HI107" s="141"/>
      <c r="HJ107" s="141"/>
      <c r="HK107" s="141"/>
      <c r="HL107" s="141"/>
      <c r="HM107" s="141"/>
      <c r="HN107" s="141"/>
      <c r="HO107" s="141"/>
      <c r="HP107" s="141"/>
      <c r="HQ107" s="141"/>
      <c r="HR107" s="141"/>
      <c r="HS107" s="141"/>
      <c r="HT107" s="141"/>
      <c r="HU107" s="141"/>
      <c r="HV107" s="141"/>
      <c r="HW107" s="141"/>
      <c r="HX107" s="141"/>
      <c r="HY107" s="141"/>
      <c r="HZ107" s="141"/>
      <c r="IA107" s="141"/>
      <c r="IB107" s="141"/>
      <c r="IC107" s="141"/>
      <c r="ID107" s="141"/>
      <c r="IE107" s="141"/>
      <c r="IF107" s="141"/>
      <c r="IG107" s="141"/>
      <c r="IH107" s="141"/>
      <c r="II107" s="141"/>
      <c r="IJ107" s="141"/>
      <c r="IK107" s="141"/>
      <c r="IL107" s="141"/>
      <c r="IM107" s="141"/>
      <c r="IN107" s="141"/>
      <c r="IO107" s="141"/>
      <c r="IP107" s="141"/>
    </row>
    <row r="108" spans="1:250" s="182" customFormat="1" ht="16.5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  <c r="GM108" s="141"/>
      <c r="GN108" s="141"/>
      <c r="GO108" s="141"/>
      <c r="GP108" s="141"/>
      <c r="GQ108" s="141"/>
      <c r="GR108" s="141"/>
      <c r="GS108" s="141"/>
      <c r="GT108" s="141"/>
      <c r="GU108" s="141"/>
      <c r="GV108" s="141"/>
      <c r="GW108" s="141"/>
      <c r="GX108" s="141"/>
      <c r="GY108" s="141"/>
      <c r="GZ108" s="141"/>
      <c r="HA108" s="141"/>
      <c r="HB108" s="141"/>
      <c r="HC108" s="141"/>
      <c r="HD108" s="141"/>
      <c r="HE108" s="141"/>
      <c r="HF108" s="141"/>
      <c r="HG108" s="141"/>
      <c r="HH108" s="141"/>
      <c r="HI108" s="141"/>
      <c r="HJ108" s="141"/>
      <c r="HK108" s="141"/>
      <c r="HL108" s="141"/>
      <c r="HM108" s="141"/>
      <c r="HN108" s="141"/>
      <c r="HO108" s="141"/>
      <c r="HP108" s="141"/>
      <c r="HQ108" s="141"/>
      <c r="HR108" s="141"/>
      <c r="HS108" s="141"/>
      <c r="HT108" s="141"/>
      <c r="HU108" s="141"/>
      <c r="HV108" s="141"/>
      <c r="HW108" s="141"/>
      <c r="HX108" s="141"/>
      <c r="HY108" s="141"/>
      <c r="HZ108" s="141"/>
      <c r="IA108" s="141"/>
      <c r="IB108" s="141"/>
      <c r="IC108" s="141"/>
      <c r="ID108" s="141"/>
      <c r="IE108" s="141"/>
      <c r="IF108" s="141"/>
      <c r="IG108" s="141"/>
      <c r="IH108" s="141"/>
      <c r="II108" s="141"/>
      <c r="IJ108" s="141"/>
      <c r="IK108" s="141"/>
      <c r="IL108" s="141"/>
      <c r="IM108" s="141"/>
      <c r="IN108" s="141"/>
      <c r="IO108" s="141"/>
      <c r="IP108" s="141"/>
    </row>
    <row r="109" spans="1:250" s="182" customFormat="1" ht="16.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  <c r="FL109" s="141"/>
      <c r="FM109" s="141"/>
      <c r="FN109" s="141"/>
      <c r="FO109" s="141"/>
      <c r="FP109" s="141"/>
      <c r="FQ109" s="141"/>
      <c r="FR109" s="141"/>
      <c r="FS109" s="141"/>
      <c r="FT109" s="141"/>
      <c r="FU109" s="141"/>
      <c r="FV109" s="141"/>
      <c r="FW109" s="141"/>
      <c r="FX109" s="141"/>
      <c r="FY109" s="141"/>
      <c r="FZ109" s="141"/>
      <c r="GA109" s="141"/>
      <c r="GB109" s="141"/>
      <c r="GC109" s="141"/>
      <c r="GD109" s="141"/>
      <c r="GE109" s="141"/>
      <c r="GF109" s="141"/>
      <c r="GG109" s="141"/>
      <c r="GH109" s="141"/>
      <c r="GI109" s="141"/>
      <c r="GJ109" s="141"/>
      <c r="GK109" s="141"/>
      <c r="GL109" s="141"/>
      <c r="GM109" s="141"/>
      <c r="GN109" s="141"/>
      <c r="GO109" s="141"/>
      <c r="GP109" s="141"/>
      <c r="GQ109" s="141"/>
      <c r="GR109" s="141"/>
      <c r="GS109" s="141"/>
      <c r="GT109" s="141"/>
      <c r="GU109" s="141"/>
      <c r="GV109" s="141"/>
      <c r="GW109" s="141"/>
      <c r="GX109" s="141"/>
      <c r="GY109" s="141"/>
      <c r="GZ109" s="141"/>
      <c r="HA109" s="141"/>
      <c r="HB109" s="141"/>
      <c r="HC109" s="141"/>
      <c r="HD109" s="141"/>
      <c r="HE109" s="141"/>
      <c r="HF109" s="141"/>
      <c r="HG109" s="141"/>
      <c r="HH109" s="141"/>
      <c r="HI109" s="141"/>
      <c r="HJ109" s="141"/>
      <c r="HK109" s="141"/>
      <c r="HL109" s="141"/>
      <c r="HM109" s="141"/>
      <c r="HN109" s="141"/>
      <c r="HO109" s="141"/>
      <c r="HP109" s="141"/>
      <c r="HQ109" s="141"/>
      <c r="HR109" s="141"/>
      <c r="HS109" s="141"/>
      <c r="HT109" s="141"/>
      <c r="HU109" s="141"/>
      <c r="HV109" s="141"/>
      <c r="HW109" s="141"/>
      <c r="HX109" s="141"/>
      <c r="HY109" s="141"/>
      <c r="HZ109" s="141"/>
      <c r="IA109" s="141"/>
      <c r="IB109" s="141"/>
      <c r="IC109" s="141"/>
      <c r="ID109" s="141"/>
      <c r="IE109" s="141"/>
      <c r="IF109" s="141"/>
      <c r="IG109" s="141"/>
      <c r="IH109" s="141"/>
      <c r="II109" s="141"/>
      <c r="IJ109" s="141"/>
      <c r="IK109" s="141"/>
      <c r="IL109" s="141"/>
      <c r="IM109" s="141"/>
      <c r="IN109" s="141"/>
      <c r="IO109" s="141"/>
      <c r="IP109" s="141"/>
    </row>
    <row r="110" spans="1:250" s="182" customFormat="1" ht="16.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  <c r="FL110" s="141"/>
      <c r="FM110" s="141"/>
      <c r="FN110" s="141"/>
      <c r="FO110" s="141"/>
      <c r="FP110" s="141"/>
      <c r="FQ110" s="141"/>
      <c r="FR110" s="141"/>
      <c r="FS110" s="141"/>
      <c r="FT110" s="141"/>
      <c r="FU110" s="141"/>
      <c r="FV110" s="141"/>
      <c r="FW110" s="141"/>
      <c r="FX110" s="141"/>
      <c r="FY110" s="141"/>
      <c r="FZ110" s="141"/>
      <c r="GA110" s="141"/>
      <c r="GB110" s="141"/>
      <c r="GC110" s="141"/>
      <c r="GD110" s="141"/>
      <c r="GE110" s="141"/>
      <c r="GF110" s="141"/>
      <c r="GG110" s="141"/>
      <c r="GH110" s="141"/>
      <c r="GI110" s="141"/>
      <c r="GJ110" s="141"/>
      <c r="GK110" s="141"/>
      <c r="GL110" s="141"/>
      <c r="GM110" s="141"/>
      <c r="GN110" s="141"/>
      <c r="GO110" s="141"/>
      <c r="GP110" s="141"/>
      <c r="GQ110" s="141"/>
      <c r="GR110" s="141"/>
      <c r="GS110" s="141"/>
      <c r="GT110" s="141"/>
      <c r="GU110" s="141"/>
      <c r="GV110" s="141"/>
      <c r="GW110" s="141"/>
      <c r="GX110" s="141"/>
      <c r="GY110" s="141"/>
      <c r="GZ110" s="141"/>
      <c r="HA110" s="141"/>
      <c r="HB110" s="141"/>
      <c r="HC110" s="141"/>
      <c r="HD110" s="141"/>
      <c r="HE110" s="141"/>
      <c r="HF110" s="141"/>
      <c r="HG110" s="141"/>
      <c r="HH110" s="141"/>
      <c r="HI110" s="141"/>
      <c r="HJ110" s="141"/>
      <c r="HK110" s="141"/>
      <c r="HL110" s="141"/>
      <c r="HM110" s="141"/>
      <c r="HN110" s="141"/>
      <c r="HO110" s="141"/>
      <c r="HP110" s="141"/>
      <c r="HQ110" s="141"/>
      <c r="HR110" s="141"/>
      <c r="HS110" s="141"/>
      <c r="HT110" s="141"/>
      <c r="HU110" s="141"/>
      <c r="HV110" s="141"/>
      <c r="HW110" s="141"/>
      <c r="HX110" s="141"/>
      <c r="HY110" s="141"/>
      <c r="HZ110" s="141"/>
      <c r="IA110" s="141"/>
      <c r="IB110" s="141"/>
      <c r="IC110" s="141"/>
      <c r="ID110" s="141"/>
      <c r="IE110" s="141"/>
      <c r="IF110" s="141"/>
      <c r="IG110" s="141"/>
      <c r="IH110" s="141"/>
      <c r="II110" s="141"/>
      <c r="IJ110" s="141"/>
      <c r="IK110" s="141"/>
      <c r="IL110" s="141"/>
      <c r="IM110" s="141"/>
      <c r="IN110" s="141"/>
      <c r="IO110" s="141"/>
      <c r="IP110" s="141"/>
    </row>
    <row r="111" spans="1:250" s="182" customFormat="1" ht="16.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1"/>
      <c r="FS111" s="141"/>
      <c r="FT111" s="141"/>
      <c r="FU111" s="141"/>
      <c r="FV111" s="141"/>
      <c r="FW111" s="141"/>
      <c r="FX111" s="141"/>
      <c r="FY111" s="141"/>
      <c r="FZ111" s="141"/>
      <c r="GA111" s="141"/>
      <c r="GB111" s="141"/>
      <c r="GC111" s="141"/>
      <c r="GD111" s="141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1"/>
      <c r="GO111" s="141"/>
      <c r="GP111" s="141"/>
      <c r="GQ111" s="141"/>
      <c r="GR111" s="141"/>
      <c r="GS111" s="141"/>
      <c r="GT111" s="141"/>
      <c r="GU111" s="141"/>
      <c r="GV111" s="141"/>
      <c r="GW111" s="141"/>
      <c r="GX111" s="141"/>
      <c r="GY111" s="141"/>
      <c r="GZ111" s="141"/>
      <c r="HA111" s="141"/>
      <c r="HB111" s="141"/>
      <c r="HC111" s="141"/>
      <c r="HD111" s="141"/>
      <c r="HE111" s="141"/>
      <c r="HF111" s="141"/>
      <c r="HG111" s="141"/>
      <c r="HH111" s="141"/>
      <c r="HI111" s="141"/>
      <c r="HJ111" s="141"/>
      <c r="HK111" s="141"/>
      <c r="HL111" s="141"/>
      <c r="HM111" s="141"/>
      <c r="HN111" s="141"/>
      <c r="HO111" s="141"/>
      <c r="HP111" s="141"/>
      <c r="HQ111" s="141"/>
      <c r="HR111" s="141"/>
      <c r="HS111" s="141"/>
      <c r="HT111" s="141"/>
      <c r="HU111" s="141"/>
      <c r="HV111" s="141"/>
      <c r="HW111" s="141"/>
      <c r="HX111" s="141"/>
      <c r="HY111" s="141"/>
      <c r="HZ111" s="141"/>
      <c r="IA111" s="141"/>
      <c r="IB111" s="141"/>
      <c r="IC111" s="141"/>
      <c r="ID111" s="141"/>
      <c r="IE111" s="141"/>
      <c r="IF111" s="141"/>
      <c r="IG111" s="141"/>
      <c r="IH111" s="141"/>
      <c r="II111" s="141"/>
      <c r="IJ111" s="141"/>
      <c r="IK111" s="141"/>
      <c r="IL111" s="141"/>
      <c r="IM111" s="141"/>
      <c r="IN111" s="141"/>
      <c r="IO111" s="141"/>
      <c r="IP111" s="141"/>
    </row>
    <row r="112" spans="1:250" s="182" customFormat="1" ht="16.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1"/>
      <c r="FK112" s="141"/>
      <c r="FL112" s="141"/>
      <c r="FM112" s="141"/>
      <c r="FN112" s="141"/>
      <c r="FO112" s="141"/>
      <c r="FP112" s="141"/>
      <c r="FQ112" s="141"/>
      <c r="FR112" s="141"/>
      <c r="FS112" s="141"/>
      <c r="FT112" s="141"/>
      <c r="FU112" s="141"/>
      <c r="FV112" s="141"/>
      <c r="FW112" s="141"/>
      <c r="FX112" s="141"/>
      <c r="FY112" s="141"/>
      <c r="FZ112" s="141"/>
      <c r="GA112" s="141"/>
      <c r="GB112" s="141"/>
      <c r="GC112" s="141"/>
      <c r="GD112" s="141"/>
      <c r="GE112" s="141"/>
      <c r="GF112" s="141"/>
      <c r="GG112" s="141"/>
      <c r="GH112" s="141"/>
      <c r="GI112" s="141"/>
      <c r="GJ112" s="141"/>
      <c r="GK112" s="141"/>
      <c r="GL112" s="141"/>
      <c r="GM112" s="141"/>
      <c r="GN112" s="141"/>
      <c r="GO112" s="141"/>
      <c r="GP112" s="141"/>
      <c r="GQ112" s="141"/>
      <c r="GR112" s="141"/>
      <c r="GS112" s="141"/>
      <c r="GT112" s="141"/>
      <c r="GU112" s="141"/>
      <c r="GV112" s="141"/>
      <c r="GW112" s="141"/>
      <c r="GX112" s="141"/>
      <c r="GY112" s="141"/>
      <c r="GZ112" s="141"/>
      <c r="HA112" s="141"/>
      <c r="HB112" s="141"/>
      <c r="HC112" s="141"/>
      <c r="HD112" s="141"/>
      <c r="HE112" s="141"/>
      <c r="HF112" s="141"/>
      <c r="HG112" s="141"/>
      <c r="HH112" s="141"/>
      <c r="HI112" s="141"/>
      <c r="HJ112" s="141"/>
      <c r="HK112" s="141"/>
      <c r="HL112" s="141"/>
      <c r="HM112" s="141"/>
      <c r="HN112" s="141"/>
      <c r="HO112" s="141"/>
      <c r="HP112" s="141"/>
      <c r="HQ112" s="141"/>
      <c r="HR112" s="141"/>
      <c r="HS112" s="141"/>
      <c r="HT112" s="141"/>
      <c r="HU112" s="141"/>
      <c r="HV112" s="141"/>
      <c r="HW112" s="141"/>
      <c r="HX112" s="141"/>
      <c r="HY112" s="141"/>
      <c r="HZ112" s="141"/>
      <c r="IA112" s="141"/>
      <c r="IB112" s="141"/>
      <c r="IC112" s="141"/>
      <c r="ID112" s="141"/>
      <c r="IE112" s="141"/>
      <c r="IF112" s="141"/>
      <c r="IG112" s="141"/>
      <c r="IH112" s="141"/>
      <c r="II112" s="141"/>
      <c r="IJ112" s="141"/>
      <c r="IK112" s="141"/>
      <c r="IL112" s="141"/>
      <c r="IM112" s="141"/>
      <c r="IN112" s="141"/>
      <c r="IO112" s="141"/>
      <c r="IP112" s="141"/>
    </row>
    <row r="113" spans="1:250" s="182" customFormat="1" ht="16.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  <c r="FZ113" s="141"/>
      <c r="GA113" s="141"/>
      <c r="GB113" s="141"/>
      <c r="GC113" s="141"/>
      <c r="GD113" s="141"/>
      <c r="GE113" s="141"/>
      <c r="GF113" s="141"/>
      <c r="GG113" s="141"/>
      <c r="GH113" s="141"/>
      <c r="GI113" s="141"/>
      <c r="GJ113" s="141"/>
      <c r="GK113" s="141"/>
      <c r="GL113" s="141"/>
      <c r="GM113" s="141"/>
      <c r="GN113" s="141"/>
      <c r="GO113" s="141"/>
      <c r="GP113" s="141"/>
      <c r="GQ113" s="141"/>
      <c r="GR113" s="141"/>
      <c r="GS113" s="141"/>
      <c r="GT113" s="141"/>
      <c r="GU113" s="141"/>
      <c r="GV113" s="141"/>
      <c r="GW113" s="141"/>
      <c r="GX113" s="141"/>
      <c r="GY113" s="141"/>
      <c r="GZ113" s="141"/>
      <c r="HA113" s="141"/>
      <c r="HB113" s="141"/>
      <c r="HC113" s="141"/>
      <c r="HD113" s="141"/>
      <c r="HE113" s="141"/>
      <c r="HF113" s="141"/>
      <c r="HG113" s="141"/>
      <c r="HH113" s="141"/>
      <c r="HI113" s="141"/>
      <c r="HJ113" s="141"/>
      <c r="HK113" s="141"/>
      <c r="HL113" s="141"/>
      <c r="HM113" s="141"/>
      <c r="HN113" s="141"/>
      <c r="HO113" s="141"/>
      <c r="HP113" s="141"/>
      <c r="HQ113" s="141"/>
      <c r="HR113" s="141"/>
      <c r="HS113" s="141"/>
      <c r="HT113" s="141"/>
      <c r="HU113" s="141"/>
      <c r="HV113" s="141"/>
      <c r="HW113" s="141"/>
      <c r="HX113" s="141"/>
      <c r="HY113" s="141"/>
      <c r="HZ113" s="141"/>
      <c r="IA113" s="141"/>
      <c r="IB113" s="141"/>
      <c r="IC113" s="141"/>
      <c r="ID113" s="141"/>
      <c r="IE113" s="141"/>
      <c r="IF113" s="141"/>
      <c r="IG113" s="141"/>
      <c r="IH113" s="141"/>
      <c r="II113" s="141"/>
      <c r="IJ113" s="141"/>
      <c r="IK113" s="141"/>
      <c r="IL113" s="141"/>
      <c r="IM113" s="141"/>
      <c r="IN113" s="141"/>
      <c r="IO113" s="141"/>
      <c r="IP113" s="141"/>
    </row>
    <row r="114" spans="1:250" s="182" customFormat="1" ht="16.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  <c r="FL114" s="141"/>
      <c r="FM114" s="141"/>
      <c r="FN114" s="141"/>
      <c r="FO114" s="141"/>
      <c r="FP114" s="141"/>
      <c r="FQ114" s="141"/>
      <c r="FR114" s="141"/>
      <c r="FS114" s="141"/>
      <c r="FT114" s="141"/>
      <c r="FU114" s="141"/>
      <c r="FV114" s="141"/>
      <c r="FW114" s="141"/>
      <c r="FX114" s="141"/>
      <c r="FY114" s="141"/>
      <c r="FZ114" s="141"/>
      <c r="GA114" s="141"/>
      <c r="GB114" s="141"/>
      <c r="GC114" s="141"/>
      <c r="GD114" s="141"/>
      <c r="GE114" s="141"/>
      <c r="GF114" s="141"/>
      <c r="GG114" s="141"/>
      <c r="GH114" s="141"/>
      <c r="GI114" s="141"/>
      <c r="GJ114" s="141"/>
      <c r="GK114" s="141"/>
      <c r="GL114" s="141"/>
      <c r="GM114" s="141"/>
      <c r="GN114" s="141"/>
      <c r="GO114" s="141"/>
      <c r="GP114" s="141"/>
      <c r="GQ114" s="141"/>
      <c r="GR114" s="141"/>
      <c r="GS114" s="141"/>
      <c r="GT114" s="141"/>
      <c r="GU114" s="141"/>
      <c r="GV114" s="141"/>
      <c r="GW114" s="141"/>
      <c r="GX114" s="141"/>
      <c r="GY114" s="141"/>
      <c r="GZ114" s="141"/>
      <c r="HA114" s="141"/>
      <c r="HB114" s="141"/>
      <c r="HC114" s="141"/>
      <c r="HD114" s="141"/>
      <c r="HE114" s="141"/>
      <c r="HF114" s="141"/>
      <c r="HG114" s="141"/>
      <c r="HH114" s="141"/>
      <c r="HI114" s="141"/>
      <c r="HJ114" s="141"/>
      <c r="HK114" s="141"/>
      <c r="HL114" s="141"/>
      <c r="HM114" s="141"/>
      <c r="HN114" s="141"/>
      <c r="HO114" s="141"/>
      <c r="HP114" s="141"/>
      <c r="HQ114" s="141"/>
      <c r="HR114" s="141"/>
      <c r="HS114" s="141"/>
      <c r="HT114" s="141"/>
      <c r="HU114" s="141"/>
      <c r="HV114" s="141"/>
      <c r="HW114" s="141"/>
      <c r="HX114" s="141"/>
      <c r="HY114" s="141"/>
      <c r="HZ114" s="141"/>
      <c r="IA114" s="141"/>
      <c r="IB114" s="141"/>
      <c r="IC114" s="141"/>
      <c r="ID114" s="141"/>
      <c r="IE114" s="141"/>
      <c r="IF114" s="141"/>
      <c r="IG114" s="141"/>
      <c r="IH114" s="141"/>
      <c r="II114" s="141"/>
      <c r="IJ114" s="141"/>
      <c r="IK114" s="141"/>
      <c r="IL114" s="141"/>
      <c r="IM114" s="141"/>
      <c r="IN114" s="141"/>
      <c r="IO114" s="141"/>
      <c r="IP114" s="141"/>
    </row>
    <row r="115" spans="1:250" s="182" customFormat="1" ht="16.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1"/>
      <c r="FF115" s="141"/>
      <c r="FG115" s="141"/>
      <c r="FH115" s="141"/>
      <c r="FI115" s="141"/>
      <c r="FJ115" s="141"/>
      <c r="FK115" s="141"/>
      <c r="FL115" s="141"/>
      <c r="FM115" s="141"/>
      <c r="FN115" s="141"/>
      <c r="FO115" s="141"/>
      <c r="FP115" s="141"/>
      <c r="FQ115" s="141"/>
      <c r="FR115" s="141"/>
      <c r="FS115" s="141"/>
      <c r="FT115" s="141"/>
      <c r="FU115" s="141"/>
      <c r="FV115" s="141"/>
      <c r="FW115" s="141"/>
      <c r="FX115" s="141"/>
      <c r="FY115" s="141"/>
      <c r="FZ115" s="141"/>
      <c r="GA115" s="141"/>
      <c r="GB115" s="141"/>
      <c r="GC115" s="141"/>
      <c r="GD115" s="141"/>
      <c r="GE115" s="141"/>
      <c r="GF115" s="141"/>
      <c r="GG115" s="141"/>
      <c r="GH115" s="141"/>
      <c r="GI115" s="141"/>
      <c r="GJ115" s="141"/>
      <c r="GK115" s="141"/>
      <c r="GL115" s="141"/>
      <c r="GM115" s="141"/>
      <c r="GN115" s="141"/>
      <c r="GO115" s="141"/>
      <c r="GP115" s="141"/>
      <c r="GQ115" s="141"/>
      <c r="GR115" s="141"/>
      <c r="GS115" s="141"/>
      <c r="GT115" s="141"/>
      <c r="GU115" s="141"/>
      <c r="GV115" s="141"/>
      <c r="GW115" s="141"/>
      <c r="GX115" s="141"/>
      <c r="GY115" s="141"/>
      <c r="GZ115" s="141"/>
      <c r="HA115" s="141"/>
      <c r="HB115" s="141"/>
      <c r="HC115" s="141"/>
      <c r="HD115" s="141"/>
      <c r="HE115" s="141"/>
      <c r="HF115" s="141"/>
      <c r="HG115" s="141"/>
      <c r="HH115" s="141"/>
      <c r="HI115" s="141"/>
      <c r="HJ115" s="141"/>
      <c r="HK115" s="141"/>
      <c r="HL115" s="141"/>
      <c r="HM115" s="141"/>
      <c r="HN115" s="141"/>
      <c r="HO115" s="141"/>
      <c r="HP115" s="141"/>
      <c r="HQ115" s="141"/>
      <c r="HR115" s="141"/>
      <c r="HS115" s="141"/>
      <c r="HT115" s="141"/>
      <c r="HU115" s="141"/>
      <c r="HV115" s="141"/>
      <c r="HW115" s="141"/>
      <c r="HX115" s="141"/>
      <c r="HY115" s="141"/>
      <c r="HZ115" s="141"/>
      <c r="IA115" s="141"/>
      <c r="IB115" s="141"/>
      <c r="IC115" s="141"/>
      <c r="ID115" s="141"/>
      <c r="IE115" s="141"/>
      <c r="IF115" s="141"/>
      <c r="IG115" s="141"/>
      <c r="IH115" s="141"/>
      <c r="II115" s="141"/>
      <c r="IJ115" s="141"/>
      <c r="IK115" s="141"/>
      <c r="IL115" s="141"/>
      <c r="IM115" s="141"/>
      <c r="IN115" s="141"/>
      <c r="IO115" s="141"/>
      <c r="IP115" s="141"/>
    </row>
    <row r="116" spans="1:250" s="182" customFormat="1" ht="16.5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  <c r="FL116" s="141"/>
      <c r="FM116" s="141"/>
      <c r="FN116" s="141"/>
      <c r="FO116" s="141"/>
      <c r="FP116" s="141"/>
      <c r="FQ116" s="141"/>
      <c r="FR116" s="141"/>
      <c r="FS116" s="141"/>
      <c r="FT116" s="141"/>
      <c r="FU116" s="141"/>
      <c r="FV116" s="141"/>
      <c r="FW116" s="141"/>
      <c r="FX116" s="141"/>
      <c r="FY116" s="141"/>
      <c r="FZ116" s="141"/>
      <c r="GA116" s="141"/>
      <c r="GB116" s="141"/>
      <c r="GC116" s="141"/>
      <c r="GD116" s="141"/>
      <c r="GE116" s="141"/>
      <c r="GF116" s="141"/>
      <c r="GG116" s="141"/>
      <c r="GH116" s="141"/>
      <c r="GI116" s="141"/>
      <c r="GJ116" s="141"/>
      <c r="GK116" s="141"/>
      <c r="GL116" s="141"/>
      <c r="GM116" s="141"/>
      <c r="GN116" s="141"/>
      <c r="GO116" s="141"/>
      <c r="GP116" s="141"/>
      <c r="GQ116" s="141"/>
      <c r="GR116" s="141"/>
      <c r="GS116" s="141"/>
      <c r="GT116" s="141"/>
      <c r="GU116" s="141"/>
      <c r="GV116" s="141"/>
      <c r="GW116" s="141"/>
      <c r="GX116" s="141"/>
      <c r="GY116" s="141"/>
      <c r="GZ116" s="141"/>
      <c r="HA116" s="141"/>
      <c r="HB116" s="141"/>
      <c r="HC116" s="141"/>
      <c r="HD116" s="141"/>
      <c r="HE116" s="141"/>
      <c r="HF116" s="141"/>
      <c r="HG116" s="141"/>
      <c r="HH116" s="141"/>
      <c r="HI116" s="141"/>
      <c r="HJ116" s="141"/>
      <c r="HK116" s="141"/>
      <c r="HL116" s="141"/>
      <c r="HM116" s="141"/>
      <c r="HN116" s="141"/>
      <c r="HO116" s="141"/>
      <c r="HP116" s="141"/>
      <c r="HQ116" s="141"/>
      <c r="HR116" s="141"/>
      <c r="HS116" s="141"/>
      <c r="HT116" s="141"/>
      <c r="HU116" s="141"/>
      <c r="HV116" s="141"/>
      <c r="HW116" s="141"/>
      <c r="HX116" s="141"/>
      <c r="HY116" s="141"/>
      <c r="HZ116" s="141"/>
      <c r="IA116" s="141"/>
      <c r="IB116" s="141"/>
      <c r="IC116" s="141"/>
      <c r="ID116" s="141"/>
      <c r="IE116" s="141"/>
      <c r="IF116" s="141"/>
      <c r="IG116" s="141"/>
      <c r="IH116" s="141"/>
      <c r="II116" s="141"/>
      <c r="IJ116" s="141"/>
      <c r="IK116" s="141"/>
      <c r="IL116" s="141"/>
      <c r="IM116" s="141"/>
      <c r="IN116" s="141"/>
      <c r="IO116" s="141"/>
      <c r="IP116" s="141"/>
    </row>
    <row r="117" spans="1:250" s="182" customFormat="1" ht="16.5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  <c r="FL117" s="141"/>
      <c r="FM117" s="141"/>
      <c r="FN117" s="141"/>
      <c r="FO117" s="141"/>
      <c r="FP117" s="141"/>
      <c r="FQ117" s="141"/>
      <c r="FR117" s="141"/>
      <c r="FS117" s="141"/>
      <c r="FT117" s="141"/>
      <c r="FU117" s="141"/>
      <c r="FV117" s="141"/>
      <c r="FW117" s="141"/>
      <c r="FX117" s="141"/>
      <c r="FY117" s="141"/>
      <c r="FZ117" s="141"/>
      <c r="GA117" s="141"/>
      <c r="GB117" s="141"/>
      <c r="GC117" s="141"/>
      <c r="GD117" s="141"/>
      <c r="GE117" s="141"/>
      <c r="GF117" s="141"/>
      <c r="GG117" s="141"/>
      <c r="GH117" s="141"/>
      <c r="GI117" s="141"/>
      <c r="GJ117" s="141"/>
      <c r="GK117" s="141"/>
      <c r="GL117" s="141"/>
      <c r="GM117" s="141"/>
      <c r="GN117" s="141"/>
      <c r="GO117" s="141"/>
      <c r="GP117" s="141"/>
      <c r="GQ117" s="141"/>
      <c r="GR117" s="141"/>
      <c r="GS117" s="141"/>
      <c r="GT117" s="141"/>
      <c r="GU117" s="141"/>
      <c r="GV117" s="141"/>
      <c r="GW117" s="141"/>
      <c r="GX117" s="141"/>
      <c r="GY117" s="141"/>
      <c r="GZ117" s="141"/>
      <c r="HA117" s="141"/>
      <c r="HB117" s="141"/>
      <c r="HC117" s="141"/>
      <c r="HD117" s="141"/>
      <c r="HE117" s="141"/>
      <c r="HF117" s="141"/>
      <c r="HG117" s="141"/>
      <c r="HH117" s="141"/>
      <c r="HI117" s="141"/>
      <c r="HJ117" s="141"/>
      <c r="HK117" s="141"/>
      <c r="HL117" s="141"/>
      <c r="HM117" s="141"/>
      <c r="HN117" s="141"/>
      <c r="HO117" s="141"/>
      <c r="HP117" s="141"/>
      <c r="HQ117" s="141"/>
      <c r="HR117" s="141"/>
      <c r="HS117" s="141"/>
      <c r="HT117" s="141"/>
      <c r="HU117" s="141"/>
      <c r="HV117" s="141"/>
      <c r="HW117" s="141"/>
      <c r="HX117" s="141"/>
      <c r="HY117" s="141"/>
      <c r="HZ117" s="141"/>
      <c r="IA117" s="141"/>
      <c r="IB117" s="141"/>
      <c r="IC117" s="141"/>
      <c r="ID117" s="141"/>
      <c r="IE117" s="141"/>
      <c r="IF117" s="141"/>
      <c r="IG117" s="141"/>
      <c r="IH117" s="141"/>
      <c r="II117" s="141"/>
      <c r="IJ117" s="141"/>
      <c r="IK117" s="141"/>
      <c r="IL117" s="141"/>
      <c r="IM117" s="141"/>
      <c r="IN117" s="141"/>
      <c r="IO117" s="141"/>
      <c r="IP117" s="141"/>
    </row>
    <row r="118" spans="1:250" s="182" customFormat="1" ht="16.5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1"/>
      <c r="BC118" s="141"/>
      <c r="BD118" s="141"/>
      <c r="BE118" s="141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  <c r="FL118" s="141"/>
      <c r="FM118" s="141"/>
      <c r="FN118" s="141"/>
      <c r="FO118" s="141"/>
      <c r="FP118" s="141"/>
      <c r="FQ118" s="141"/>
      <c r="FR118" s="141"/>
      <c r="FS118" s="141"/>
      <c r="FT118" s="141"/>
      <c r="FU118" s="141"/>
      <c r="FV118" s="141"/>
      <c r="FW118" s="141"/>
      <c r="FX118" s="141"/>
      <c r="FY118" s="141"/>
      <c r="FZ118" s="141"/>
      <c r="GA118" s="141"/>
      <c r="GB118" s="141"/>
      <c r="GC118" s="141"/>
      <c r="GD118" s="141"/>
      <c r="GE118" s="141"/>
      <c r="GF118" s="141"/>
      <c r="GG118" s="141"/>
      <c r="GH118" s="141"/>
      <c r="GI118" s="141"/>
      <c r="GJ118" s="141"/>
      <c r="GK118" s="141"/>
      <c r="GL118" s="141"/>
      <c r="GM118" s="141"/>
      <c r="GN118" s="141"/>
      <c r="GO118" s="141"/>
      <c r="GP118" s="141"/>
      <c r="GQ118" s="141"/>
      <c r="GR118" s="141"/>
      <c r="GS118" s="141"/>
      <c r="GT118" s="141"/>
      <c r="GU118" s="141"/>
      <c r="GV118" s="141"/>
      <c r="GW118" s="141"/>
      <c r="GX118" s="141"/>
      <c r="GY118" s="141"/>
      <c r="GZ118" s="141"/>
      <c r="HA118" s="141"/>
      <c r="HB118" s="141"/>
      <c r="HC118" s="141"/>
      <c r="HD118" s="141"/>
      <c r="HE118" s="141"/>
      <c r="HF118" s="141"/>
      <c r="HG118" s="141"/>
      <c r="HH118" s="141"/>
      <c r="HI118" s="141"/>
      <c r="HJ118" s="141"/>
      <c r="HK118" s="141"/>
      <c r="HL118" s="141"/>
      <c r="HM118" s="141"/>
      <c r="HN118" s="141"/>
      <c r="HO118" s="141"/>
      <c r="HP118" s="141"/>
      <c r="HQ118" s="141"/>
      <c r="HR118" s="141"/>
      <c r="HS118" s="141"/>
      <c r="HT118" s="141"/>
      <c r="HU118" s="141"/>
      <c r="HV118" s="141"/>
      <c r="HW118" s="141"/>
      <c r="HX118" s="141"/>
      <c r="HY118" s="141"/>
      <c r="HZ118" s="141"/>
      <c r="IA118" s="141"/>
      <c r="IB118" s="141"/>
      <c r="IC118" s="141"/>
      <c r="ID118" s="141"/>
      <c r="IE118" s="141"/>
      <c r="IF118" s="141"/>
      <c r="IG118" s="141"/>
      <c r="IH118" s="141"/>
      <c r="II118" s="141"/>
      <c r="IJ118" s="141"/>
      <c r="IK118" s="141"/>
      <c r="IL118" s="141"/>
      <c r="IM118" s="141"/>
      <c r="IN118" s="141"/>
      <c r="IO118" s="141"/>
      <c r="IP118" s="141"/>
    </row>
    <row r="119" spans="1:250" s="182" customFormat="1" ht="16.5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  <c r="EW119" s="141"/>
      <c r="EX119" s="141"/>
      <c r="EY119" s="141"/>
      <c r="EZ119" s="141"/>
      <c r="FA119" s="141"/>
      <c r="FB119" s="141"/>
      <c r="FC119" s="141"/>
      <c r="FD119" s="141"/>
      <c r="FE119" s="141"/>
      <c r="FF119" s="141"/>
      <c r="FG119" s="141"/>
      <c r="FH119" s="141"/>
      <c r="FI119" s="141"/>
      <c r="FJ119" s="141"/>
      <c r="FK119" s="141"/>
      <c r="FL119" s="141"/>
      <c r="FM119" s="141"/>
      <c r="FN119" s="141"/>
      <c r="FO119" s="141"/>
      <c r="FP119" s="141"/>
      <c r="FQ119" s="141"/>
      <c r="FR119" s="141"/>
      <c r="FS119" s="141"/>
      <c r="FT119" s="141"/>
      <c r="FU119" s="141"/>
      <c r="FV119" s="141"/>
      <c r="FW119" s="141"/>
      <c r="FX119" s="141"/>
      <c r="FY119" s="141"/>
      <c r="FZ119" s="141"/>
      <c r="GA119" s="141"/>
      <c r="GB119" s="141"/>
      <c r="GC119" s="141"/>
      <c r="GD119" s="141"/>
      <c r="GE119" s="141"/>
      <c r="GF119" s="141"/>
      <c r="GG119" s="141"/>
      <c r="GH119" s="141"/>
      <c r="GI119" s="141"/>
      <c r="GJ119" s="141"/>
      <c r="GK119" s="141"/>
      <c r="GL119" s="141"/>
      <c r="GM119" s="141"/>
      <c r="GN119" s="141"/>
      <c r="GO119" s="141"/>
      <c r="GP119" s="141"/>
      <c r="GQ119" s="141"/>
      <c r="GR119" s="141"/>
      <c r="GS119" s="141"/>
      <c r="GT119" s="141"/>
      <c r="GU119" s="141"/>
      <c r="GV119" s="141"/>
      <c r="GW119" s="141"/>
      <c r="GX119" s="141"/>
      <c r="GY119" s="141"/>
      <c r="GZ119" s="141"/>
      <c r="HA119" s="141"/>
      <c r="HB119" s="141"/>
      <c r="HC119" s="141"/>
      <c r="HD119" s="141"/>
      <c r="HE119" s="141"/>
      <c r="HF119" s="141"/>
      <c r="HG119" s="141"/>
      <c r="HH119" s="141"/>
      <c r="HI119" s="141"/>
      <c r="HJ119" s="141"/>
      <c r="HK119" s="141"/>
      <c r="HL119" s="141"/>
      <c r="HM119" s="141"/>
      <c r="HN119" s="141"/>
      <c r="HO119" s="141"/>
      <c r="HP119" s="141"/>
      <c r="HQ119" s="141"/>
      <c r="HR119" s="141"/>
      <c r="HS119" s="141"/>
      <c r="HT119" s="141"/>
      <c r="HU119" s="141"/>
      <c r="HV119" s="141"/>
      <c r="HW119" s="141"/>
      <c r="HX119" s="141"/>
      <c r="HY119" s="141"/>
      <c r="HZ119" s="141"/>
      <c r="IA119" s="141"/>
      <c r="IB119" s="141"/>
      <c r="IC119" s="141"/>
      <c r="ID119" s="141"/>
      <c r="IE119" s="141"/>
      <c r="IF119" s="141"/>
      <c r="IG119" s="141"/>
      <c r="IH119" s="141"/>
      <c r="II119" s="141"/>
      <c r="IJ119" s="141"/>
      <c r="IK119" s="141"/>
      <c r="IL119" s="141"/>
      <c r="IM119" s="141"/>
      <c r="IN119" s="141"/>
      <c r="IO119" s="141"/>
      <c r="IP119" s="141"/>
    </row>
    <row r="120" spans="1:250" s="182" customFormat="1" ht="16.5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  <c r="FL120" s="141"/>
      <c r="FM120" s="141"/>
      <c r="FN120" s="141"/>
      <c r="FO120" s="141"/>
      <c r="FP120" s="141"/>
      <c r="FQ120" s="141"/>
      <c r="FR120" s="141"/>
      <c r="FS120" s="141"/>
      <c r="FT120" s="141"/>
      <c r="FU120" s="141"/>
      <c r="FV120" s="141"/>
      <c r="FW120" s="141"/>
      <c r="FX120" s="141"/>
      <c r="FY120" s="141"/>
      <c r="FZ120" s="141"/>
      <c r="GA120" s="141"/>
      <c r="GB120" s="141"/>
      <c r="GC120" s="141"/>
      <c r="GD120" s="141"/>
      <c r="GE120" s="141"/>
      <c r="GF120" s="141"/>
      <c r="GG120" s="141"/>
      <c r="GH120" s="141"/>
      <c r="GI120" s="141"/>
      <c r="GJ120" s="141"/>
      <c r="GK120" s="141"/>
      <c r="GL120" s="141"/>
      <c r="GM120" s="141"/>
      <c r="GN120" s="141"/>
      <c r="GO120" s="141"/>
      <c r="GP120" s="141"/>
      <c r="GQ120" s="141"/>
      <c r="GR120" s="141"/>
      <c r="GS120" s="141"/>
      <c r="GT120" s="141"/>
      <c r="GU120" s="141"/>
      <c r="GV120" s="141"/>
      <c r="GW120" s="141"/>
      <c r="GX120" s="141"/>
      <c r="GY120" s="141"/>
      <c r="GZ120" s="141"/>
      <c r="HA120" s="141"/>
      <c r="HB120" s="141"/>
      <c r="HC120" s="141"/>
      <c r="HD120" s="141"/>
      <c r="HE120" s="141"/>
      <c r="HF120" s="141"/>
      <c r="HG120" s="141"/>
      <c r="HH120" s="141"/>
      <c r="HI120" s="141"/>
      <c r="HJ120" s="141"/>
      <c r="HK120" s="141"/>
      <c r="HL120" s="141"/>
      <c r="HM120" s="141"/>
      <c r="HN120" s="141"/>
      <c r="HO120" s="141"/>
      <c r="HP120" s="141"/>
      <c r="HQ120" s="141"/>
      <c r="HR120" s="141"/>
      <c r="HS120" s="141"/>
      <c r="HT120" s="141"/>
      <c r="HU120" s="141"/>
      <c r="HV120" s="141"/>
      <c r="HW120" s="141"/>
      <c r="HX120" s="141"/>
      <c r="HY120" s="141"/>
      <c r="HZ120" s="141"/>
      <c r="IA120" s="141"/>
      <c r="IB120" s="141"/>
      <c r="IC120" s="141"/>
      <c r="ID120" s="141"/>
      <c r="IE120" s="141"/>
      <c r="IF120" s="141"/>
      <c r="IG120" s="141"/>
      <c r="IH120" s="141"/>
      <c r="II120" s="141"/>
      <c r="IJ120" s="141"/>
      <c r="IK120" s="141"/>
      <c r="IL120" s="141"/>
      <c r="IM120" s="141"/>
      <c r="IN120" s="141"/>
      <c r="IO120" s="141"/>
      <c r="IP120" s="141"/>
    </row>
    <row r="121" spans="1:250" s="182" customFormat="1" ht="16.5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1"/>
      <c r="FF121" s="141"/>
      <c r="FG121" s="141"/>
      <c r="FH121" s="141"/>
      <c r="FI121" s="141"/>
      <c r="FJ121" s="141"/>
      <c r="FK121" s="141"/>
      <c r="FL121" s="141"/>
      <c r="FM121" s="141"/>
      <c r="FN121" s="141"/>
      <c r="FO121" s="141"/>
      <c r="FP121" s="141"/>
      <c r="FQ121" s="141"/>
      <c r="FR121" s="141"/>
      <c r="FS121" s="141"/>
      <c r="FT121" s="141"/>
      <c r="FU121" s="141"/>
      <c r="FV121" s="141"/>
      <c r="FW121" s="141"/>
      <c r="FX121" s="141"/>
      <c r="FY121" s="141"/>
      <c r="FZ121" s="141"/>
      <c r="GA121" s="141"/>
      <c r="GB121" s="141"/>
      <c r="GC121" s="141"/>
      <c r="GD121" s="141"/>
      <c r="GE121" s="141"/>
      <c r="GF121" s="141"/>
      <c r="GG121" s="141"/>
      <c r="GH121" s="141"/>
      <c r="GI121" s="141"/>
      <c r="GJ121" s="141"/>
      <c r="GK121" s="141"/>
      <c r="GL121" s="141"/>
      <c r="GM121" s="141"/>
      <c r="GN121" s="141"/>
      <c r="GO121" s="141"/>
      <c r="GP121" s="141"/>
      <c r="GQ121" s="141"/>
      <c r="GR121" s="141"/>
      <c r="GS121" s="141"/>
      <c r="GT121" s="141"/>
      <c r="GU121" s="141"/>
      <c r="GV121" s="141"/>
      <c r="GW121" s="141"/>
      <c r="GX121" s="141"/>
      <c r="GY121" s="141"/>
      <c r="GZ121" s="141"/>
      <c r="HA121" s="141"/>
      <c r="HB121" s="141"/>
      <c r="HC121" s="141"/>
      <c r="HD121" s="141"/>
      <c r="HE121" s="141"/>
      <c r="HF121" s="141"/>
      <c r="HG121" s="141"/>
      <c r="HH121" s="141"/>
      <c r="HI121" s="141"/>
      <c r="HJ121" s="141"/>
      <c r="HK121" s="141"/>
      <c r="HL121" s="141"/>
      <c r="HM121" s="141"/>
      <c r="HN121" s="141"/>
      <c r="HO121" s="141"/>
      <c r="HP121" s="141"/>
      <c r="HQ121" s="141"/>
      <c r="HR121" s="141"/>
      <c r="HS121" s="141"/>
      <c r="HT121" s="141"/>
      <c r="HU121" s="141"/>
      <c r="HV121" s="141"/>
      <c r="HW121" s="141"/>
      <c r="HX121" s="141"/>
      <c r="HY121" s="141"/>
      <c r="HZ121" s="141"/>
      <c r="IA121" s="141"/>
      <c r="IB121" s="141"/>
      <c r="IC121" s="141"/>
      <c r="ID121" s="141"/>
      <c r="IE121" s="141"/>
      <c r="IF121" s="141"/>
      <c r="IG121" s="141"/>
      <c r="IH121" s="141"/>
      <c r="II121" s="141"/>
      <c r="IJ121" s="141"/>
      <c r="IK121" s="141"/>
      <c r="IL121" s="141"/>
      <c r="IM121" s="141"/>
      <c r="IN121" s="141"/>
      <c r="IO121" s="141"/>
      <c r="IP121" s="141"/>
    </row>
    <row r="122" spans="1:250" s="182" customFormat="1" ht="16.5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  <c r="FL122" s="141"/>
      <c r="FM122" s="141"/>
      <c r="FN122" s="141"/>
      <c r="FO122" s="141"/>
      <c r="FP122" s="141"/>
      <c r="FQ122" s="141"/>
      <c r="FR122" s="141"/>
      <c r="FS122" s="141"/>
      <c r="FT122" s="141"/>
      <c r="FU122" s="141"/>
      <c r="FV122" s="141"/>
      <c r="FW122" s="141"/>
      <c r="FX122" s="141"/>
      <c r="FY122" s="141"/>
      <c r="FZ122" s="141"/>
      <c r="GA122" s="141"/>
      <c r="GB122" s="141"/>
      <c r="GC122" s="141"/>
      <c r="GD122" s="141"/>
      <c r="GE122" s="141"/>
      <c r="GF122" s="141"/>
      <c r="GG122" s="141"/>
      <c r="GH122" s="141"/>
      <c r="GI122" s="141"/>
      <c r="GJ122" s="141"/>
      <c r="GK122" s="141"/>
      <c r="GL122" s="141"/>
      <c r="GM122" s="141"/>
      <c r="GN122" s="141"/>
      <c r="GO122" s="141"/>
      <c r="GP122" s="141"/>
      <c r="GQ122" s="141"/>
      <c r="GR122" s="141"/>
      <c r="GS122" s="141"/>
      <c r="GT122" s="141"/>
      <c r="GU122" s="141"/>
      <c r="GV122" s="141"/>
      <c r="GW122" s="141"/>
      <c r="GX122" s="141"/>
      <c r="GY122" s="141"/>
      <c r="GZ122" s="141"/>
      <c r="HA122" s="141"/>
      <c r="HB122" s="141"/>
      <c r="HC122" s="141"/>
      <c r="HD122" s="141"/>
      <c r="HE122" s="141"/>
      <c r="HF122" s="141"/>
      <c r="HG122" s="141"/>
      <c r="HH122" s="141"/>
      <c r="HI122" s="141"/>
      <c r="HJ122" s="141"/>
      <c r="HK122" s="141"/>
      <c r="HL122" s="141"/>
      <c r="HM122" s="141"/>
      <c r="HN122" s="141"/>
      <c r="HO122" s="141"/>
      <c r="HP122" s="141"/>
      <c r="HQ122" s="141"/>
      <c r="HR122" s="141"/>
      <c r="HS122" s="141"/>
      <c r="HT122" s="141"/>
      <c r="HU122" s="141"/>
      <c r="HV122" s="141"/>
      <c r="HW122" s="141"/>
      <c r="HX122" s="141"/>
      <c r="HY122" s="141"/>
      <c r="HZ122" s="141"/>
      <c r="IA122" s="141"/>
      <c r="IB122" s="141"/>
      <c r="IC122" s="141"/>
      <c r="ID122" s="141"/>
      <c r="IE122" s="141"/>
      <c r="IF122" s="141"/>
      <c r="IG122" s="141"/>
      <c r="IH122" s="141"/>
      <c r="II122" s="141"/>
      <c r="IJ122" s="141"/>
      <c r="IK122" s="141"/>
      <c r="IL122" s="141"/>
      <c r="IM122" s="141"/>
      <c r="IN122" s="141"/>
      <c r="IO122" s="141"/>
      <c r="IP122" s="141"/>
    </row>
    <row r="123" spans="1:250" s="182" customFormat="1" ht="16.5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1"/>
      <c r="BH123" s="141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  <c r="FL123" s="141"/>
      <c r="FM123" s="141"/>
      <c r="FN123" s="141"/>
      <c r="FO123" s="141"/>
      <c r="FP123" s="141"/>
      <c r="FQ123" s="141"/>
      <c r="FR123" s="141"/>
      <c r="FS123" s="141"/>
      <c r="FT123" s="141"/>
      <c r="FU123" s="141"/>
      <c r="FV123" s="141"/>
      <c r="FW123" s="141"/>
      <c r="FX123" s="141"/>
      <c r="FY123" s="141"/>
      <c r="FZ123" s="141"/>
      <c r="GA123" s="141"/>
      <c r="GB123" s="141"/>
      <c r="GC123" s="141"/>
      <c r="GD123" s="141"/>
      <c r="GE123" s="141"/>
      <c r="GF123" s="141"/>
      <c r="GG123" s="141"/>
      <c r="GH123" s="141"/>
      <c r="GI123" s="141"/>
      <c r="GJ123" s="141"/>
      <c r="GK123" s="141"/>
      <c r="GL123" s="141"/>
      <c r="GM123" s="141"/>
      <c r="GN123" s="141"/>
      <c r="GO123" s="141"/>
      <c r="GP123" s="141"/>
      <c r="GQ123" s="141"/>
      <c r="GR123" s="141"/>
      <c r="GS123" s="141"/>
      <c r="GT123" s="141"/>
      <c r="GU123" s="141"/>
      <c r="GV123" s="141"/>
      <c r="GW123" s="141"/>
      <c r="GX123" s="141"/>
      <c r="GY123" s="141"/>
      <c r="GZ123" s="141"/>
      <c r="HA123" s="141"/>
      <c r="HB123" s="141"/>
      <c r="HC123" s="141"/>
      <c r="HD123" s="141"/>
      <c r="HE123" s="141"/>
      <c r="HF123" s="141"/>
      <c r="HG123" s="141"/>
      <c r="HH123" s="141"/>
      <c r="HI123" s="141"/>
      <c r="HJ123" s="141"/>
      <c r="HK123" s="141"/>
      <c r="HL123" s="141"/>
      <c r="HM123" s="141"/>
      <c r="HN123" s="141"/>
      <c r="HO123" s="141"/>
      <c r="HP123" s="141"/>
      <c r="HQ123" s="141"/>
      <c r="HR123" s="141"/>
      <c r="HS123" s="141"/>
      <c r="HT123" s="141"/>
      <c r="HU123" s="141"/>
      <c r="HV123" s="141"/>
      <c r="HW123" s="141"/>
      <c r="HX123" s="141"/>
      <c r="HY123" s="141"/>
      <c r="HZ123" s="141"/>
      <c r="IA123" s="141"/>
      <c r="IB123" s="141"/>
      <c r="IC123" s="141"/>
      <c r="ID123" s="141"/>
      <c r="IE123" s="141"/>
      <c r="IF123" s="141"/>
      <c r="IG123" s="141"/>
      <c r="IH123" s="141"/>
      <c r="II123" s="141"/>
      <c r="IJ123" s="141"/>
      <c r="IK123" s="141"/>
      <c r="IL123" s="141"/>
      <c r="IM123" s="141"/>
      <c r="IN123" s="141"/>
      <c r="IO123" s="141"/>
      <c r="IP123" s="141"/>
    </row>
    <row r="124" spans="1:250" s="182" customFormat="1" ht="16.5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1"/>
      <c r="FK124" s="141"/>
      <c r="FL124" s="141"/>
      <c r="FM124" s="141"/>
      <c r="FN124" s="141"/>
      <c r="FO124" s="141"/>
      <c r="FP124" s="141"/>
      <c r="FQ124" s="141"/>
      <c r="FR124" s="141"/>
      <c r="FS124" s="141"/>
      <c r="FT124" s="141"/>
      <c r="FU124" s="141"/>
      <c r="FV124" s="141"/>
      <c r="FW124" s="141"/>
      <c r="FX124" s="141"/>
      <c r="FY124" s="141"/>
      <c r="FZ124" s="141"/>
      <c r="GA124" s="141"/>
      <c r="GB124" s="141"/>
      <c r="GC124" s="141"/>
      <c r="GD124" s="141"/>
      <c r="GE124" s="141"/>
      <c r="GF124" s="141"/>
      <c r="GG124" s="141"/>
      <c r="GH124" s="141"/>
      <c r="GI124" s="141"/>
      <c r="GJ124" s="141"/>
      <c r="GK124" s="141"/>
      <c r="GL124" s="141"/>
      <c r="GM124" s="141"/>
      <c r="GN124" s="141"/>
      <c r="GO124" s="141"/>
      <c r="GP124" s="141"/>
      <c r="GQ124" s="141"/>
      <c r="GR124" s="141"/>
      <c r="GS124" s="141"/>
      <c r="GT124" s="141"/>
      <c r="GU124" s="141"/>
      <c r="GV124" s="141"/>
      <c r="GW124" s="141"/>
      <c r="GX124" s="141"/>
      <c r="GY124" s="141"/>
      <c r="GZ124" s="141"/>
      <c r="HA124" s="141"/>
      <c r="HB124" s="141"/>
      <c r="HC124" s="141"/>
      <c r="HD124" s="141"/>
      <c r="HE124" s="141"/>
      <c r="HF124" s="141"/>
      <c r="HG124" s="141"/>
      <c r="HH124" s="141"/>
      <c r="HI124" s="141"/>
      <c r="HJ124" s="141"/>
      <c r="HK124" s="141"/>
      <c r="HL124" s="141"/>
      <c r="HM124" s="141"/>
      <c r="HN124" s="141"/>
      <c r="HO124" s="141"/>
      <c r="HP124" s="141"/>
      <c r="HQ124" s="141"/>
      <c r="HR124" s="141"/>
      <c r="HS124" s="141"/>
      <c r="HT124" s="141"/>
      <c r="HU124" s="141"/>
      <c r="HV124" s="141"/>
      <c r="HW124" s="141"/>
      <c r="HX124" s="141"/>
      <c r="HY124" s="141"/>
      <c r="HZ124" s="141"/>
      <c r="IA124" s="141"/>
      <c r="IB124" s="141"/>
      <c r="IC124" s="141"/>
      <c r="ID124" s="141"/>
      <c r="IE124" s="141"/>
      <c r="IF124" s="141"/>
      <c r="IG124" s="141"/>
      <c r="IH124" s="141"/>
      <c r="II124" s="141"/>
      <c r="IJ124" s="141"/>
      <c r="IK124" s="141"/>
      <c r="IL124" s="141"/>
      <c r="IM124" s="141"/>
      <c r="IN124" s="141"/>
      <c r="IO124" s="141"/>
      <c r="IP124" s="141"/>
    </row>
    <row r="125" spans="1:250" s="182" customFormat="1" ht="16.5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1"/>
      <c r="BH125" s="141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  <c r="EW125" s="141"/>
      <c r="EX125" s="141"/>
      <c r="EY125" s="141"/>
      <c r="EZ125" s="141"/>
      <c r="FA125" s="141"/>
      <c r="FB125" s="141"/>
      <c r="FC125" s="141"/>
      <c r="FD125" s="141"/>
      <c r="FE125" s="141"/>
      <c r="FF125" s="141"/>
      <c r="FG125" s="141"/>
      <c r="FH125" s="141"/>
      <c r="FI125" s="141"/>
      <c r="FJ125" s="141"/>
      <c r="FK125" s="141"/>
      <c r="FL125" s="141"/>
      <c r="FM125" s="141"/>
      <c r="FN125" s="141"/>
      <c r="FO125" s="141"/>
      <c r="FP125" s="141"/>
      <c r="FQ125" s="141"/>
      <c r="FR125" s="141"/>
      <c r="FS125" s="141"/>
      <c r="FT125" s="141"/>
      <c r="FU125" s="141"/>
      <c r="FV125" s="141"/>
      <c r="FW125" s="141"/>
      <c r="FX125" s="141"/>
      <c r="FY125" s="141"/>
      <c r="FZ125" s="141"/>
      <c r="GA125" s="141"/>
      <c r="GB125" s="141"/>
      <c r="GC125" s="141"/>
      <c r="GD125" s="141"/>
      <c r="GE125" s="141"/>
      <c r="GF125" s="141"/>
      <c r="GG125" s="141"/>
      <c r="GH125" s="141"/>
      <c r="GI125" s="141"/>
      <c r="GJ125" s="141"/>
      <c r="GK125" s="141"/>
      <c r="GL125" s="141"/>
      <c r="GM125" s="141"/>
      <c r="GN125" s="141"/>
      <c r="GO125" s="141"/>
      <c r="GP125" s="141"/>
      <c r="GQ125" s="141"/>
      <c r="GR125" s="141"/>
      <c r="GS125" s="141"/>
      <c r="GT125" s="141"/>
      <c r="GU125" s="141"/>
      <c r="GV125" s="141"/>
      <c r="GW125" s="141"/>
      <c r="GX125" s="141"/>
      <c r="GY125" s="141"/>
      <c r="GZ125" s="141"/>
      <c r="HA125" s="141"/>
      <c r="HB125" s="141"/>
      <c r="HC125" s="141"/>
      <c r="HD125" s="141"/>
      <c r="HE125" s="141"/>
      <c r="HF125" s="141"/>
      <c r="HG125" s="141"/>
      <c r="HH125" s="141"/>
      <c r="HI125" s="141"/>
      <c r="HJ125" s="141"/>
      <c r="HK125" s="141"/>
      <c r="HL125" s="141"/>
      <c r="HM125" s="141"/>
      <c r="HN125" s="141"/>
      <c r="HO125" s="141"/>
      <c r="HP125" s="141"/>
      <c r="HQ125" s="141"/>
      <c r="HR125" s="141"/>
      <c r="HS125" s="141"/>
      <c r="HT125" s="141"/>
      <c r="HU125" s="141"/>
      <c r="HV125" s="141"/>
      <c r="HW125" s="141"/>
      <c r="HX125" s="141"/>
      <c r="HY125" s="141"/>
      <c r="HZ125" s="141"/>
      <c r="IA125" s="141"/>
      <c r="IB125" s="141"/>
      <c r="IC125" s="141"/>
      <c r="ID125" s="141"/>
      <c r="IE125" s="141"/>
      <c r="IF125" s="141"/>
      <c r="IG125" s="141"/>
      <c r="IH125" s="141"/>
      <c r="II125" s="141"/>
      <c r="IJ125" s="141"/>
      <c r="IK125" s="141"/>
      <c r="IL125" s="141"/>
      <c r="IM125" s="141"/>
      <c r="IN125" s="141"/>
      <c r="IO125" s="141"/>
      <c r="IP125" s="141"/>
    </row>
    <row r="126" spans="1:250" s="182" customFormat="1" ht="16.5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  <c r="EW126" s="141"/>
      <c r="EX126" s="141"/>
      <c r="EY126" s="141"/>
      <c r="EZ126" s="141"/>
      <c r="FA126" s="141"/>
      <c r="FB126" s="141"/>
      <c r="FC126" s="141"/>
      <c r="FD126" s="141"/>
      <c r="FE126" s="141"/>
      <c r="FF126" s="141"/>
      <c r="FG126" s="141"/>
      <c r="FH126" s="141"/>
      <c r="FI126" s="141"/>
      <c r="FJ126" s="141"/>
      <c r="FK126" s="141"/>
      <c r="FL126" s="141"/>
      <c r="FM126" s="141"/>
      <c r="FN126" s="141"/>
      <c r="FO126" s="141"/>
      <c r="FP126" s="141"/>
      <c r="FQ126" s="141"/>
      <c r="FR126" s="141"/>
      <c r="FS126" s="141"/>
      <c r="FT126" s="141"/>
      <c r="FU126" s="141"/>
      <c r="FV126" s="141"/>
      <c r="FW126" s="141"/>
      <c r="FX126" s="141"/>
      <c r="FY126" s="141"/>
      <c r="FZ126" s="141"/>
      <c r="GA126" s="141"/>
      <c r="GB126" s="141"/>
      <c r="GC126" s="141"/>
      <c r="GD126" s="141"/>
      <c r="GE126" s="141"/>
      <c r="GF126" s="141"/>
      <c r="GG126" s="141"/>
      <c r="GH126" s="141"/>
      <c r="GI126" s="141"/>
      <c r="GJ126" s="141"/>
      <c r="GK126" s="141"/>
      <c r="GL126" s="141"/>
      <c r="GM126" s="141"/>
      <c r="GN126" s="141"/>
      <c r="GO126" s="141"/>
      <c r="GP126" s="141"/>
      <c r="GQ126" s="141"/>
      <c r="GR126" s="141"/>
      <c r="GS126" s="141"/>
      <c r="GT126" s="141"/>
      <c r="GU126" s="141"/>
      <c r="GV126" s="141"/>
      <c r="GW126" s="141"/>
      <c r="GX126" s="141"/>
      <c r="GY126" s="141"/>
      <c r="GZ126" s="141"/>
      <c r="HA126" s="141"/>
      <c r="HB126" s="141"/>
      <c r="HC126" s="141"/>
      <c r="HD126" s="141"/>
      <c r="HE126" s="141"/>
      <c r="HF126" s="141"/>
      <c r="HG126" s="141"/>
      <c r="HH126" s="141"/>
      <c r="HI126" s="141"/>
      <c r="HJ126" s="141"/>
      <c r="HK126" s="141"/>
      <c r="HL126" s="141"/>
      <c r="HM126" s="141"/>
      <c r="HN126" s="141"/>
      <c r="HO126" s="141"/>
      <c r="HP126" s="141"/>
      <c r="HQ126" s="141"/>
      <c r="HR126" s="141"/>
      <c r="HS126" s="141"/>
      <c r="HT126" s="141"/>
      <c r="HU126" s="141"/>
      <c r="HV126" s="141"/>
      <c r="HW126" s="141"/>
      <c r="HX126" s="141"/>
      <c r="HY126" s="141"/>
      <c r="HZ126" s="141"/>
      <c r="IA126" s="141"/>
      <c r="IB126" s="141"/>
      <c r="IC126" s="141"/>
      <c r="ID126" s="141"/>
      <c r="IE126" s="141"/>
      <c r="IF126" s="141"/>
      <c r="IG126" s="141"/>
      <c r="IH126" s="141"/>
      <c r="II126" s="141"/>
      <c r="IJ126" s="141"/>
      <c r="IK126" s="141"/>
      <c r="IL126" s="141"/>
      <c r="IM126" s="141"/>
      <c r="IN126" s="141"/>
      <c r="IO126" s="141"/>
      <c r="IP126" s="141"/>
    </row>
    <row r="127" spans="1:250" s="182" customFormat="1" ht="16.5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/>
      <c r="DH127" s="141"/>
      <c r="DI127" s="141"/>
      <c r="DJ127" s="141"/>
      <c r="DK127" s="141"/>
      <c r="DL127" s="141"/>
      <c r="DM127" s="141"/>
      <c r="DN127" s="141"/>
      <c r="DO127" s="141"/>
      <c r="DP127" s="141"/>
      <c r="DQ127" s="141"/>
      <c r="DR127" s="141"/>
      <c r="DS127" s="141"/>
      <c r="DT127" s="141"/>
      <c r="DU127" s="141"/>
      <c r="DV127" s="141"/>
      <c r="DW127" s="141"/>
      <c r="DX127" s="141"/>
      <c r="DY127" s="141"/>
      <c r="DZ127" s="141"/>
      <c r="EA127" s="141"/>
      <c r="EB127" s="141"/>
      <c r="EC127" s="141"/>
      <c r="ED127" s="141"/>
      <c r="EE127" s="141"/>
      <c r="EF127" s="141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  <c r="EW127" s="141"/>
      <c r="EX127" s="141"/>
      <c r="EY127" s="141"/>
      <c r="EZ127" s="141"/>
      <c r="FA127" s="141"/>
      <c r="FB127" s="141"/>
      <c r="FC127" s="141"/>
      <c r="FD127" s="141"/>
      <c r="FE127" s="141"/>
      <c r="FF127" s="141"/>
      <c r="FG127" s="141"/>
      <c r="FH127" s="141"/>
      <c r="FI127" s="141"/>
      <c r="FJ127" s="141"/>
      <c r="FK127" s="141"/>
      <c r="FL127" s="141"/>
      <c r="FM127" s="141"/>
      <c r="FN127" s="141"/>
      <c r="FO127" s="141"/>
      <c r="FP127" s="141"/>
      <c r="FQ127" s="141"/>
      <c r="FR127" s="141"/>
      <c r="FS127" s="141"/>
      <c r="FT127" s="141"/>
      <c r="FU127" s="141"/>
      <c r="FV127" s="141"/>
      <c r="FW127" s="141"/>
      <c r="FX127" s="141"/>
      <c r="FY127" s="141"/>
      <c r="FZ127" s="141"/>
      <c r="GA127" s="141"/>
      <c r="GB127" s="141"/>
      <c r="GC127" s="141"/>
      <c r="GD127" s="141"/>
      <c r="GE127" s="141"/>
      <c r="GF127" s="141"/>
      <c r="GG127" s="141"/>
      <c r="GH127" s="141"/>
      <c r="GI127" s="141"/>
      <c r="GJ127" s="141"/>
      <c r="GK127" s="141"/>
      <c r="GL127" s="141"/>
      <c r="GM127" s="141"/>
      <c r="GN127" s="141"/>
      <c r="GO127" s="141"/>
      <c r="GP127" s="141"/>
      <c r="GQ127" s="141"/>
      <c r="GR127" s="141"/>
      <c r="GS127" s="141"/>
      <c r="GT127" s="141"/>
      <c r="GU127" s="141"/>
      <c r="GV127" s="141"/>
      <c r="GW127" s="141"/>
      <c r="GX127" s="141"/>
      <c r="GY127" s="141"/>
      <c r="GZ127" s="141"/>
      <c r="HA127" s="141"/>
      <c r="HB127" s="141"/>
      <c r="HC127" s="141"/>
      <c r="HD127" s="141"/>
      <c r="HE127" s="141"/>
      <c r="HF127" s="141"/>
      <c r="HG127" s="141"/>
      <c r="HH127" s="141"/>
      <c r="HI127" s="141"/>
      <c r="HJ127" s="141"/>
      <c r="HK127" s="141"/>
      <c r="HL127" s="141"/>
      <c r="HM127" s="141"/>
      <c r="HN127" s="141"/>
      <c r="HO127" s="141"/>
      <c r="HP127" s="141"/>
      <c r="HQ127" s="141"/>
      <c r="HR127" s="141"/>
      <c r="HS127" s="141"/>
      <c r="HT127" s="141"/>
      <c r="HU127" s="141"/>
      <c r="HV127" s="141"/>
      <c r="HW127" s="141"/>
      <c r="HX127" s="141"/>
      <c r="HY127" s="141"/>
      <c r="HZ127" s="141"/>
      <c r="IA127" s="141"/>
      <c r="IB127" s="141"/>
      <c r="IC127" s="141"/>
      <c r="ID127" s="141"/>
      <c r="IE127" s="141"/>
      <c r="IF127" s="141"/>
      <c r="IG127" s="141"/>
      <c r="IH127" s="141"/>
      <c r="II127" s="141"/>
      <c r="IJ127" s="141"/>
      <c r="IK127" s="141"/>
      <c r="IL127" s="141"/>
      <c r="IM127" s="141"/>
      <c r="IN127" s="141"/>
      <c r="IO127" s="141"/>
      <c r="IP127" s="141"/>
    </row>
    <row r="128" spans="1:250" s="182" customFormat="1" ht="16.5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  <c r="FL128" s="141"/>
      <c r="FM128" s="141"/>
      <c r="FN128" s="141"/>
      <c r="FO128" s="141"/>
      <c r="FP128" s="141"/>
      <c r="FQ128" s="141"/>
      <c r="FR128" s="141"/>
      <c r="FS128" s="141"/>
      <c r="FT128" s="141"/>
      <c r="FU128" s="141"/>
      <c r="FV128" s="141"/>
      <c r="FW128" s="141"/>
      <c r="FX128" s="141"/>
      <c r="FY128" s="141"/>
      <c r="FZ128" s="141"/>
      <c r="GA128" s="141"/>
      <c r="GB128" s="141"/>
      <c r="GC128" s="141"/>
      <c r="GD128" s="141"/>
      <c r="GE128" s="141"/>
      <c r="GF128" s="141"/>
      <c r="GG128" s="141"/>
      <c r="GH128" s="141"/>
      <c r="GI128" s="141"/>
      <c r="GJ128" s="141"/>
      <c r="GK128" s="141"/>
      <c r="GL128" s="141"/>
      <c r="GM128" s="141"/>
      <c r="GN128" s="141"/>
      <c r="GO128" s="141"/>
      <c r="GP128" s="141"/>
      <c r="GQ128" s="141"/>
      <c r="GR128" s="141"/>
      <c r="GS128" s="141"/>
      <c r="GT128" s="141"/>
      <c r="GU128" s="141"/>
      <c r="GV128" s="141"/>
      <c r="GW128" s="141"/>
      <c r="GX128" s="141"/>
      <c r="GY128" s="141"/>
      <c r="GZ128" s="141"/>
      <c r="HA128" s="141"/>
      <c r="HB128" s="141"/>
      <c r="HC128" s="141"/>
      <c r="HD128" s="141"/>
      <c r="HE128" s="141"/>
      <c r="HF128" s="141"/>
      <c r="HG128" s="141"/>
      <c r="HH128" s="141"/>
      <c r="HI128" s="141"/>
      <c r="HJ128" s="141"/>
      <c r="HK128" s="141"/>
      <c r="HL128" s="141"/>
      <c r="HM128" s="141"/>
      <c r="HN128" s="141"/>
      <c r="HO128" s="141"/>
      <c r="HP128" s="141"/>
      <c r="HQ128" s="141"/>
      <c r="HR128" s="141"/>
      <c r="HS128" s="141"/>
      <c r="HT128" s="141"/>
      <c r="HU128" s="141"/>
      <c r="HV128" s="141"/>
      <c r="HW128" s="141"/>
      <c r="HX128" s="141"/>
      <c r="HY128" s="141"/>
      <c r="HZ128" s="141"/>
      <c r="IA128" s="141"/>
      <c r="IB128" s="141"/>
      <c r="IC128" s="141"/>
      <c r="ID128" s="141"/>
      <c r="IE128" s="141"/>
      <c r="IF128" s="141"/>
      <c r="IG128" s="141"/>
      <c r="IH128" s="141"/>
      <c r="II128" s="141"/>
      <c r="IJ128" s="141"/>
      <c r="IK128" s="141"/>
      <c r="IL128" s="141"/>
      <c r="IM128" s="141"/>
      <c r="IN128" s="141"/>
      <c r="IO128" s="141"/>
      <c r="IP128" s="141"/>
    </row>
    <row r="129" spans="1:250" s="182" customFormat="1" ht="16.5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1"/>
      <c r="FH129" s="141"/>
      <c r="FI129" s="141"/>
      <c r="FJ129" s="141"/>
      <c r="FK129" s="141"/>
      <c r="FL129" s="141"/>
      <c r="FM129" s="141"/>
      <c r="FN129" s="141"/>
      <c r="FO129" s="141"/>
      <c r="FP129" s="141"/>
      <c r="FQ129" s="141"/>
      <c r="FR129" s="141"/>
      <c r="FS129" s="141"/>
      <c r="FT129" s="141"/>
      <c r="FU129" s="141"/>
      <c r="FV129" s="141"/>
      <c r="FW129" s="141"/>
      <c r="FX129" s="141"/>
      <c r="FY129" s="141"/>
      <c r="FZ129" s="141"/>
      <c r="GA129" s="141"/>
      <c r="GB129" s="141"/>
      <c r="GC129" s="141"/>
      <c r="GD129" s="141"/>
      <c r="GE129" s="141"/>
      <c r="GF129" s="141"/>
      <c r="GG129" s="141"/>
      <c r="GH129" s="141"/>
      <c r="GI129" s="141"/>
      <c r="GJ129" s="141"/>
      <c r="GK129" s="141"/>
      <c r="GL129" s="141"/>
      <c r="GM129" s="141"/>
      <c r="GN129" s="141"/>
      <c r="GO129" s="141"/>
      <c r="GP129" s="141"/>
      <c r="GQ129" s="141"/>
      <c r="GR129" s="141"/>
      <c r="GS129" s="141"/>
      <c r="GT129" s="141"/>
      <c r="GU129" s="141"/>
      <c r="GV129" s="141"/>
      <c r="GW129" s="141"/>
      <c r="GX129" s="141"/>
      <c r="GY129" s="141"/>
      <c r="GZ129" s="141"/>
      <c r="HA129" s="141"/>
      <c r="HB129" s="141"/>
      <c r="HC129" s="141"/>
      <c r="HD129" s="141"/>
      <c r="HE129" s="141"/>
      <c r="HF129" s="141"/>
      <c r="HG129" s="141"/>
      <c r="HH129" s="141"/>
      <c r="HI129" s="141"/>
      <c r="HJ129" s="141"/>
      <c r="HK129" s="141"/>
      <c r="HL129" s="141"/>
      <c r="HM129" s="141"/>
      <c r="HN129" s="141"/>
      <c r="HO129" s="141"/>
      <c r="HP129" s="141"/>
      <c r="HQ129" s="141"/>
      <c r="HR129" s="141"/>
      <c r="HS129" s="141"/>
      <c r="HT129" s="141"/>
      <c r="HU129" s="141"/>
      <c r="HV129" s="141"/>
      <c r="HW129" s="141"/>
      <c r="HX129" s="141"/>
      <c r="HY129" s="141"/>
      <c r="HZ129" s="141"/>
      <c r="IA129" s="141"/>
      <c r="IB129" s="141"/>
      <c r="IC129" s="141"/>
      <c r="ID129" s="141"/>
      <c r="IE129" s="141"/>
      <c r="IF129" s="141"/>
      <c r="IG129" s="141"/>
      <c r="IH129" s="141"/>
      <c r="II129" s="141"/>
      <c r="IJ129" s="141"/>
      <c r="IK129" s="141"/>
      <c r="IL129" s="141"/>
      <c r="IM129" s="141"/>
      <c r="IN129" s="141"/>
      <c r="IO129" s="141"/>
      <c r="IP129" s="141"/>
    </row>
    <row r="130" spans="1:250" s="182" customFormat="1" ht="16.5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1"/>
      <c r="AW130" s="141"/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  <c r="EW130" s="141"/>
      <c r="EX130" s="141"/>
      <c r="EY130" s="141"/>
      <c r="EZ130" s="141"/>
      <c r="FA130" s="141"/>
      <c r="FB130" s="141"/>
      <c r="FC130" s="141"/>
      <c r="FD130" s="141"/>
      <c r="FE130" s="141"/>
      <c r="FF130" s="141"/>
      <c r="FG130" s="141"/>
      <c r="FH130" s="141"/>
      <c r="FI130" s="141"/>
      <c r="FJ130" s="141"/>
      <c r="FK130" s="141"/>
      <c r="FL130" s="141"/>
      <c r="FM130" s="141"/>
      <c r="FN130" s="141"/>
      <c r="FO130" s="141"/>
      <c r="FP130" s="141"/>
      <c r="FQ130" s="141"/>
      <c r="FR130" s="141"/>
      <c r="FS130" s="141"/>
      <c r="FT130" s="141"/>
      <c r="FU130" s="141"/>
      <c r="FV130" s="141"/>
      <c r="FW130" s="141"/>
      <c r="FX130" s="141"/>
      <c r="FY130" s="141"/>
      <c r="FZ130" s="141"/>
      <c r="GA130" s="141"/>
      <c r="GB130" s="141"/>
      <c r="GC130" s="141"/>
      <c r="GD130" s="141"/>
      <c r="GE130" s="141"/>
      <c r="GF130" s="141"/>
      <c r="GG130" s="141"/>
      <c r="GH130" s="141"/>
      <c r="GI130" s="141"/>
      <c r="GJ130" s="141"/>
      <c r="GK130" s="141"/>
      <c r="GL130" s="141"/>
      <c r="GM130" s="141"/>
      <c r="GN130" s="141"/>
      <c r="GO130" s="141"/>
      <c r="GP130" s="141"/>
      <c r="GQ130" s="141"/>
      <c r="GR130" s="141"/>
      <c r="GS130" s="141"/>
      <c r="GT130" s="141"/>
      <c r="GU130" s="141"/>
      <c r="GV130" s="141"/>
      <c r="GW130" s="141"/>
      <c r="GX130" s="141"/>
      <c r="GY130" s="141"/>
      <c r="GZ130" s="141"/>
      <c r="HA130" s="141"/>
      <c r="HB130" s="141"/>
      <c r="HC130" s="141"/>
      <c r="HD130" s="141"/>
      <c r="HE130" s="141"/>
      <c r="HF130" s="141"/>
      <c r="HG130" s="141"/>
      <c r="HH130" s="141"/>
      <c r="HI130" s="141"/>
      <c r="HJ130" s="141"/>
      <c r="HK130" s="141"/>
      <c r="HL130" s="141"/>
      <c r="HM130" s="141"/>
      <c r="HN130" s="141"/>
      <c r="HO130" s="141"/>
      <c r="HP130" s="141"/>
      <c r="HQ130" s="141"/>
      <c r="HR130" s="141"/>
      <c r="HS130" s="141"/>
      <c r="HT130" s="141"/>
      <c r="HU130" s="141"/>
      <c r="HV130" s="141"/>
      <c r="HW130" s="141"/>
      <c r="HX130" s="141"/>
      <c r="HY130" s="141"/>
      <c r="HZ130" s="141"/>
      <c r="IA130" s="141"/>
      <c r="IB130" s="141"/>
      <c r="IC130" s="141"/>
      <c r="ID130" s="141"/>
      <c r="IE130" s="141"/>
      <c r="IF130" s="141"/>
      <c r="IG130" s="141"/>
      <c r="IH130" s="141"/>
      <c r="II130" s="141"/>
      <c r="IJ130" s="141"/>
      <c r="IK130" s="141"/>
      <c r="IL130" s="141"/>
      <c r="IM130" s="141"/>
      <c r="IN130" s="141"/>
      <c r="IO130" s="141"/>
      <c r="IP130" s="141"/>
    </row>
    <row r="131" spans="1:250" s="182" customFormat="1" ht="16.5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  <c r="FL131" s="141"/>
      <c r="FM131" s="141"/>
      <c r="FN131" s="141"/>
      <c r="FO131" s="141"/>
      <c r="FP131" s="141"/>
      <c r="FQ131" s="141"/>
      <c r="FR131" s="141"/>
      <c r="FS131" s="141"/>
      <c r="FT131" s="141"/>
      <c r="FU131" s="141"/>
      <c r="FV131" s="141"/>
      <c r="FW131" s="141"/>
      <c r="FX131" s="141"/>
      <c r="FY131" s="141"/>
      <c r="FZ131" s="141"/>
      <c r="GA131" s="141"/>
      <c r="GB131" s="141"/>
      <c r="GC131" s="141"/>
      <c r="GD131" s="141"/>
      <c r="GE131" s="141"/>
      <c r="GF131" s="141"/>
      <c r="GG131" s="141"/>
      <c r="GH131" s="141"/>
      <c r="GI131" s="141"/>
      <c r="GJ131" s="141"/>
      <c r="GK131" s="141"/>
      <c r="GL131" s="141"/>
      <c r="GM131" s="141"/>
      <c r="GN131" s="141"/>
      <c r="GO131" s="141"/>
      <c r="GP131" s="141"/>
      <c r="GQ131" s="141"/>
      <c r="GR131" s="141"/>
      <c r="GS131" s="141"/>
      <c r="GT131" s="141"/>
      <c r="GU131" s="141"/>
      <c r="GV131" s="141"/>
      <c r="GW131" s="141"/>
      <c r="GX131" s="141"/>
      <c r="GY131" s="141"/>
      <c r="GZ131" s="141"/>
      <c r="HA131" s="141"/>
      <c r="HB131" s="141"/>
      <c r="HC131" s="141"/>
      <c r="HD131" s="141"/>
      <c r="HE131" s="141"/>
      <c r="HF131" s="141"/>
      <c r="HG131" s="141"/>
      <c r="HH131" s="141"/>
      <c r="HI131" s="141"/>
      <c r="HJ131" s="141"/>
      <c r="HK131" s="141"/>
      <c r="HL131" s="141"/>
      <c r="HM131" s="141"/>
      <c r="HN131" s="141"/>
      <c r="HO131" s="141"/>
      <c r="HP131" s="141"/>
      <c r="HQ131" s="141"/>
      <c r="HR131" s="141"/>
      <c r="HS131" s="141"/>
      <c r="HT131" s="141"/>
      <c r="HU131" s="141"/>
      <c r="HV131" s="141"/>
      <c r="HW131" s="141"/>
      <c r="HX131" s="141"/>
      <c r="HY131" s="141"/>
      <c r="HZ131" s="141"/>
      <c r="IA131" s="141"/>
      <c r="IB131" s="141"/>
      <c r="IC131" s="141"/>
      <c r="ID131" s="141"/>
      <c r="IE131" s="141"/>
      <c r="IF131" s="141"/>
      <c r="IG131" s="141"/>
      <c r="IH131" s="141"/>
      <c r="II131" s="141"/>
      <c r="IJ131" s="141"/>
      <c r="IK131" s="141"/>
      <c r="IL131" s="141"/>
      <c r="IM131" s="141"/>
      <c r="IN131" s="141"/>
      <c r="IO131" s="141"/>
      <c r="IP131" s="141"/>
    </row>
    <row r="132" spans="1:250" s="182" customFormat="1" ht="16.5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1"/>
      <c r="FK132" s="141"/>
      <c r="FL132" s="141"/>
      <c r="FM132" s="141"/>
      <c r="FN132" s="141"/>
      <c r="FO132" s="141"/>
      <c r="FP132" s="141"/>
      <c r="FQ132" s="141"/>
      <c r="FR132" s="141"/>
      <c r="FS132" s="141"/>
      <c r="FT132" s="141"/>
      <c r="FU132" s="141"/>
      <c r="FV132" s="141"/>
      <c r="FW132" s="141"/>
      <c r="FX132" s="141"/>
      <c r="FY132" s="141"/>
      <c r="FZ132" s="141"/>
      <c r="GA132" s="141"/>
      <c r="GB132" s="141"/>
      <c r="GC132" s="141"/>
      <c r="GD132" s="141"/>
      <c r="GE132" s="141"/>
      <c r="GF132" s="141"/>
      <c r="GG132" s="141"/>
      <c r="GH132" s="141"/>
      <c r="GI132" s="141"/>
      <c r="GJ132" s="141"/>
      <c r="GK132" s="141"/>
      <c r="GL132" s="141"/>
      <c r="GM132" s="141"/>
      <c r="GN132" s="141"/>
      <c r="GO132" s="141"/>
      <c r="GP132" s="141"/>
      <c r="GQ132" s="141"/>
      <c r="GR132" s="141"/>
      <c r="GS132" s="141"/>
      <c r="GT132" s="141"/>
      <c r="GU132" s="141"/>
      <c r="GV132" s="141"/>
      <c r="GW132" s="141"/>
      <c r="GX132" s="141"/>
      <c r="GY132" s="141"/>
      <c r="GZ132" s="141"/>
      <c r="HA132" s="141"/>
      <c r="HB132" s="141"/>
      <c r="HC132" s="141"/>
      <c r="HD132" s="141"/>
      <c r="HE132" s="141"/>
      <c r="HF132" s="141"/>
      <c r="HG132" s="141"/>
      <c r="HH132" s="141"/>
      <c r="HI132" s="141"/>
      <c r="HJ132" s="141"/>
      <c r="HK132" s="141"/>
      <c r="HL132" s="141"/>
      <c r="HM132" s="141"/>
      <c r="HN132" s="141"/>
      <c r="HO132" s="141"/>
      <c r="HP132" s="141"/>
      <c r="HQ132" s="141"/>
      <c r="HR132" s="141"/>
      <c r="HS132" s="141"/>
      <c r="HT132" s="141"/>
      <c r="HU132" s="141"/>
      <c r="HV132" s="141"/>
      <c r="HW132" s="141"/>
      <c r="HX132" s="141"/>
      <c r="HY132" s="141"/>
      <c r="HZ132" s="141"/>
      <c r="IA132" s="141"/>
      <c r="IB132" s="141"/>
      <c r="IC132" s="141"/>
      <c r="ID132" s="141"/>
      <c r="IE132" s="141"/>
      <c r="IF132" s="141"/>
      <c r="IG132" s="141"/>
      <c r="IH132" s="141"/>
      <c r="II132" s="141"/>
      <c r="IJ132" s="141"/>
      <c r="IK132" s="141"/>
      <c r="IL132" s="141"/>
      <c r="IM132" s="141"/>
      <c r="IN132" s="141"/>
      <c r="IO132" s="141"/>
      <c r="IP132" s="141"/>
    </row>
    <row r="133" spans="1:250" s="182" customFormat="1" ht="16.5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1"/>
      <c r="FF133" s="141"/>
      <c r="FG133" s="141"/>
      <c r="FH133" s="141"/>
      <c r="FI133" s="141"/>
      <c r="FJ133" s="141"/>
      <c r="FK133" s="141"/>
      <c r="FL133" s="141"/>
      <c r="FM133" s="141"/>
      <c r="FN133" s="141"/>
      <c r="FO133" s="141"/>
      <c r="FP133" s="141"/>
      <c r="FQ133" s="141"/>
      <c r="FR133" s="141"/>
      <c r="FS133" s="141"/>
      <c r="FT133" s="141"/>
      <c r="FU133" s="141"/>
      <c r="FV133" s="141"/>
      <c r="FW133" s="141"/>
      <c r="FX133" s="141"/>
      <c r="FY133" s="141"/>
      <c r="FZ133" s="141"/>
      <c r="GA133" s="141"/>
      <c r="GB133" s="141"/>
      <c r="GC133" s="141"/>
      <c r="GD133" s="141"/>
      <c r="GE133" s="141"/>
      <c r="GF133" s="141"/>
      <c r="GG133" s="141"/>
      <c r="GH133" s="141"/>
      <c r="GI133" s="141"/>
      <c r="GJ133" s="141"/>
      <c r="GK133" s="141"/>
      <c r="GL133" s="141"/>
      <c r="GM133" s="141"/>
      <c r="GN133" s="141"/>
      <c r="GO133" s="141"/>
      <c r="GP133" s="141"/>
      <c r="GQ133" s="141"/>
      <c r="GR133" s="141"/>
      <c r="GS133" s="141"/>
      <c r="GT133" s="141"/>
      <c r="GU133" s="141"/>
      <c r="GV133" s="141"/>
      <c r="GW133" s="141"/>
      <c r="GX133" s="141"/>
      <c r="GY133" s="141"/>
      <c r="GZ133" s="141"/>
      <c r="HA133" s="141"/>
      <c r="HB133" s="141"/>
      <c r="HC133" s="141"/>
      <c r="HD133" s="141"/>
      <c r="HE133" s="141"/>
      <c r="HF133" s="141"/>
      <c r="HG133" s="141"/>
      <c r="HH133" s="141"/>
      <c r="HI133" s="141"/>
      <c r="HJ133" s="141"/>
      <c r="HK133" s="141"/>
      <c r="HL133" s="141"/>
      <c r="HM133" s="141"/>
      <c r="HN133" s="141"/>
      <c r="HO133" s="141"/>
      <c r="HP133" s="141"/>
      <c r="HQ133" s="141"/>
      <c r="HR133" s="141"/>
      <c r="HS133" s="141"/>
      <c r="HT133" s="141"/>
      <c r="HU133" s="141"/>
      <c r="HV133" s="141"/>
      <c r="HW133" s="141"/>
      <c r="HX133" s="141"/>
      <c r="HY133" s="141"/>
      <c r="HZ133" s="141"/>
      <c r="IA133" s="141"/>
      <c r="IB133" s="141"/>
      <c r="IC133" s="141"/>
      <c r="ID133" s="141"/>
      <c r="IE133" s="141"/>
      <c r="IF133" s="141"/>
      <c r="IG133" s="141"/>
      <c r="IH133" s="141"/>
      <c r="II133" s="141"/>
      <c r="IJ133" s="141"/>
      <c r="IK133" s="141"/>
      <c r="IL133" s="141"/>
      <c r="IM133" s="141"/>
      <c r="IN133" s="141"/>
      <c r="IO133" s="141"/>
      <c r="IP133" s="141"/>
    </row>
    <row r="134" spans="1:250" s="182" customFormat="1" ht="16.5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  <c r="GM134" s="141"/>
      <c r="GN134" s="141"/>
      <c r="GO134" s="141"/>
      <c r="GP134" s="141"/>
      <c r="GQ134" s="141"/>
      <c r="GR134" s="141"/>
      <c r="GS134" s="141"/>
      <c r="GT134" s="141"/>
      <c r="GU134" s="141"/>
      <c r="GV134" s="141"/>
      <c r="GW134" s="141"/>
      <c r="GX134" s="141"/>
      <c r="GY134" s="141"/>
      <c r="GZ134" s="141"/>
      <c r="HA134" s="141"/>
      <c r="HB134" s="141"/>
      <c r="HC134" s="141"/>
      <c r="HD134" s="141"/>
      <c r="HE134" s="141"/>
      <c r="HF134" s="141"/>
      <c r="HG134" s="141"/>
      <c r="HH134" s="141"/>
      <c r="HI134" s="141"/>
      <c r="HJ134" s="141"/>
      <c r="HK134" s="141"/>
      <c r="HL134" s="141"/>
      <c r="HM134" s="141"/>
      <c r="HN134" s="141"/>
      <c r="HO134" s="141"/>
      <c r="HP134" s="141"/>
      <c r="HQ134" s="141"/>
      <c r="HR134" s="141"/>
      <c r="HS134" s="141"/>
      <c r="HT134" s="141"/>
      <c r="HU134" s="141"/>
      <c r="HV134" s="141"/>
      <c r="HW134" s="141"/>
      <c r="HX134" s="141"/>
      <c r="HY134" s="141"/>
      <c r="HZ134" s="141"/>
      <c r="IA134" s="141"/>
      <c r="IB134" s="141"/>
      <c r="IC134" s="141"/>
      <c r="ID134" s="141"/>
      <c r="IE134" s="141"/>
      <c r="IF134" s="141"/>
      <c r="IG134" s="141"/>
      <c r="IH134" s="141"/>
      <c r="II134" s="141"/>
      <c r="IJ134" s="141"/>
      <c r="IK134" s="141"/>
      <c r="IL134" s="141"/>
      <c r="IM134" s="141"/>
      <c r="IN134" s="141"/>
      <c r="IO134" s="141"/>
      <c r="IP134" s="141"/>
    </row>
  </sheetData>
  <sheetProtection/>
  <mergeCells count="3">
    <mergeCell ref="A2:B2"/>
    <mergeCell ref="A3:D3"/>
    <mergeCell ref="A4:D4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portrait" paperSize="9" r:id="rId1"/>
  <headerFooter alignWithMargins="0">
    <oddFooter>&amp;CPage &amp;P</oddFooter>
  </headerFooter>
  <colBreaks count="1" manualBreakCount="1">
    <brk id="4" max="3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beqa narimanidze</cp:lastModifiedBy>
  <cp:lastPrinted>2017-08-11T10:40:14Z</cp:lastPrinted>
  <dcterms:created xsi:type="dcterms:W3CDTF">1996-10-14T23:33:28Z</dcterms:created>
  <dcterms:modified xsi:type="dcterms:W3CDTF">2017-08-11T13:12:20Z</dcterms:modified>
  <cp:category/>
  <cp:version/>
  <cp:contentType/>
  <cp:contentStatus/>
</cp:coreProperties>
</file>