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.kavtaradze\Desktop\ბაკურიანი, კონოს რემონტი\"/>
    </mc:Choice>
  </mc:AlternateContent>
  <bookViews>
    <workbookView xWindow="0" yWindow="0" windowWidth="25200" windowHeight="11985" firstSheet="10" activeTab="10"/>
  </bookViews>
  <sheets>
    <sheet name="chikovani" sheetId="1" state="hidden" r:id="rId1"/>
    <sheet name="petridze" sheetId="2" state="hidden" r:id="rId2"/>
    <sheet name="aleksidze" sheetId="3" state="hidden" r:id="rId3"/>
    <sheet name="Sheet1" sheetId="4" state="hidden" r:id="rId4"/>
    <sheet name="Sheet2" sheetId="5" state="hidden" r:id="rId5"/>
    <sheet name="Sheet3" sheetId="6" state="hidden" r:id="rId6"/>
    <sheet name="Sheet4" sheetId="7" state="hidden" r:id="rId7"/>
    <sheet name="Sheet5" sheetId="8" state="hidden" r:id="rId8"/>
    <sheet name="Sheet6" sheetId="9" state="hidden" r:id="rId9"/>
    <sheet name="Sheet7" sheetId="10" state="hidden" r:id="rId10"/>
    <sheet name="Sheet8" sheetId="11" r:id="rId11"/>
  </sheets>
  <calcPr calcId="152511"/>
</workbook>
</file>

<file path=xl/calcChain.xml><?xml version="1.0" encoding="utf-8"?>
<calcChain xmlns="http://schemas.openxmlformats.org/spreadsheetml/2006/main">
  <c r="E131" i="11" l="1"/>
  <c r="E130" i="11"/>
  <c r="E120" i="11" l="1"/>
  <c r="E119" i="11"/>
  <c r="E118" i="11"/>
  <c r="E116" i="11"/>
  <c r="E113" i="11"/>
  <c r="E112" i="11"/>
  <c r="E111" i="11"/>
  <c r="E110" i="11"/>
  <c r="E108" i="11"/>
  <c r="E107" i="11"/>
  <c r="E106" i="11"/>
  <c r="E104" i="11"/>
  <c r="E103" i="11"/>
  <c r="E102" i="11"/>
  <c r="E100" i="11"/>
  <c r="E99" i="11"/>
  <c r="E98" i="11"/>
  <c r="E97" i="11"/>
  <c r="E95" i="11"/>
  <c r="E94" i="11"/>
  <c r="E93" i="11"/>
  <c r="E90" i="11"/>
  <c r="E89" i="11"/>
  <c r="E87" i="11"/>
  <c r="E88" i="11" s="1"/>
  <c r="E85" i="11"/>
  <c r="E84" i="11"/>
  <c r="E83" i="11"/>
  <c r="E82" i="11"/>
  <c r="E81" i="11"/>
  <c r="E79" i="11"/>
  <c r="E78" i="11"/>
  <c r="E77" i="11"/>
  <c r="E76" i="11"/>
  <c r="E75" i="11"/>
  <c r="E148" i="11" l="1"/>
  <c r="E147" i="11"/>
  <c r="E146" i="11"/>
  <c r="E28" i="11"/>
  <c r="E27" i="11"/>
  <c r="E128" i="11"/>
  <c r="E127" i="11"/>
  <c r="E143" i="11" l="1"/>
  <c r="E142" i="11"/>
  <c r="E140" i="11"/>
  <c r="E139" i="11"/>
  <c r="E137" i="11"/>
  <c r="E136" i="11"/>
  <c r="E134" i="11"/>
  <c r="E133" i="11"/>
  <c r="E125" i="11"/>
  <c r="E124" i="11"/>
  <c r="E34" i="11" l="1"/>
  <c r="E33" i="11"/>
  <c r="E32" i="11"/>
  <c r="E31" i="11"/>
  <c r="E159" i="11"/>
  <c r="E158" i="11"/>
  <c r="E72" i="11"/>
  <c r="E71" i="11"/>
  <c r="E70" i="11"/>
  <c r="E67" i="11"/>
  <c r="E66" i="11"/>
  <c r="E65" i="11"/>
  <c r="E63" i="11"/>
  <c r="E62" i="11"/>
  <c r="E61" i="11"/>
  <c r="E59" i="11"/>
  <c r="E58" i="11"/>
  <c r="E57" i="11"/>
  <c r="E55" i="11"/>
  <c r="E54" i="11"/>
  <c r="E52" i="11"/>
  <c r="E51" i="11"/>
  <c r="E49" i="11"/>
  <c r="E48" i="11"/>
  <c r="E47" i="11"/>
  <c r="E45" i="11"/>
  <c r="E43" i="11"/>
  <c r="E42" i="11"/>
  <c r="E40" i="11"/>
  <c r="E39" i="11"/>
  <c r="E38" i="11"/>
  <c r="E37" i="11"/>
  <c r="E36" i="11"/>
  <c r="E25" i="11"/>
  <c r="E24" i="11"/>
  <c r="E22" i="11"/>
  <c r="E21" i="11"/>
  <c r="E19" i="11"/>
  <c r="E18" i="11"/>
  <c r="E16" i="11"/>
  <c r="E15" i="11"/>
  <c r="E13" i="11"/>
  <c r="E12" i="11"/>
  <c r="F16" i="10"/>
  <c r="F15" i="10"/>
  <c r="H15" i="10" s="1"/>
  <c r="M15" i="10" s="1"/>
  <c r="M91" i="10"/>
  <c r="M92" i="10" s="1"/>
  <c r="M93" i="10" s="1"/>
  <c r="M94" i="10" s="1"/>
  <c r="M95" i="10" s="1"/>
  <c r="M96" i="10" s="1"/>
  <c r="M88" i="10"/>
  <c r="M87" i="10"/>
  <c r="M86" i="10"/>
  <c r="M85" i="10"/>
  <c r="M84" i="10"/>
  <c r="M83" i="10"/>
  <c r="F81" i="10"/>
  <c r="J81" i="10" s="1"/>
  <c r="M81" i="10" s="1"/>
  <c r="F80" i="10"/>
  <c r="J80" i="10" s="1"/>
  <c r="M80" i="10" s="1"/>
  <c r="J79" i="10"/>
  <c r="M79" i="10" s="1"/>
  <c r="J78" i="10"/>
  <c r="M78" i="10" s="1"/>
  <c r="F77" i="10"/>
  <c r="J77" i="10" s="1"/>
  <c r="M77" i="10" s="1"/>
  <c r="F76" i="10"/>
  <c r="J76" i="10" s="1"/>
  <c r="M76" i="10" s="1"/>
  <c r="F75" i="10"/>
  <c r="J75" i="10" s="1"/>
  <c r="M75" i="10" s="1"/>
  <c r="F74" i="10"/>
  <c r="L74" i="10" s="1"/>
  <c r="M74" i="10" s="1"/>
  <c r="F73" i="10"/>
  <c r="J73" i="10" s="1"/>
  <c r="J72" i="10"/>
  <c r="F71" i="10"/>
  <c r="J71" i="10" s="1"/>
  <c r="M71" i="10" s="1"/>
  <c r="F70" i="10"/>
  <c r="J70" i="10" s="1"/>
  <c r="M70" i="10" s="1"/>
  <c r="J69" i="10"/>
  <c r="M69" i="10" s="1"/>
  <c r="J68" i="10"/>
  <c r="M68" i="10" s="1"/>
  <c r="F67" i="10"/>
  <c r="J67" i="10" s="1"/>
  <c r="M67" i="10" s="1"/>
  <c r="F66" i="10"/>
  <c r="J66" i="10" s="1"/>
  <c r="M66" i="10" s="1"/>
  <c r="F65" i="10"/>
  <c r="J65" i="10" s="1"/>
  <c r="M65" i="10" s="1"/>
  <c r="F64" i="10"/>
  <c r="L64" i="10" s="1"/>
  <c r="M64" i="10" s="1"/>
  <c r="F63" i="10"/>
  <c r="H63" i="10" s="1"/>
  <c r="M63" i="10" s="1"/>
  <c r="F61" i="10"/>
  <c r="J61" i="10" s="1"/>
  <c r="M61" i="10" s="1"/>
  <c r="F60" i="10"/>
  <c r="J60" i="10" s="1"/>
  <c r="M60" i="10" s="1"/>
  <c r="J59" i="10"/>
  <c r="M59" i="10" s="1"/>
  <c r="J58" i="10"/>
  <c r="M58" i="10" s="1"/>
  <c r="F57" i="10"/>
  <c r="J57" i="10" s="1"/>
  <c r="M57" i="10" s="1"/>
  <c r="F55" i="10"/>
  <c r="J55" i="10" s="1"/>
  <c r="M55" i="10" s="1"/>
  <c r="F53" i="10"/>
  <c r="F56" i="10" s="1"/>
  <c r="J56" i="10" s="1"/>
  <c r="M56" i="10" s="1"/>
  <c r="F51" i="10"/>
  <c r="J51" i="10" s="1"/>
  <c r="M51" i="10" s="1"/>
  <c r="F50" i="10"/>
  <c r="J50" i="10" s="1"/>
  <c r="M50" i="10" s="1"/>
  <c r="J49" i="10"/>
  <c r="M49" i="10" s="1"/>
  <c r="J48" i="10"/>
  <c r="M48" i="10" s="1"/>
  <c r="F43" i="10"/>
  <c r="F44" i="10" s="1"/>
  <c r="F41" i="10"/>
  <c r="J41" i="10" s="1"/>
  <c r="M41" i="10" s="1"/>
  <c r="F40" i="10"/>
  <c r="J40" i="10" s="1"/>
  <c r="M40" i="10" s="1"/>
  <c r="J39" i="10"/>
  <c r="M39" i="10" s="1"/>
  <c r="H39" i="10"/>
  <c r="J38" i="10"/>
  <c r="M38" i="10" s="1"/>
  <c r="F34" i="10"/>
  <c r="F36" i="10" s="1"/>
  <c r="J36" i="10" s="1"/>
  <c r="M36" i="10" s="1"/>
  <c r="F33" i="10"/>
  <c r="J33" i="10" s="1"/>
  <c r="J32" i="10"/>
  <c r="F31" i="10"/>
  <c r="J31" i="10" s="1"/>
  <c r="M31" i="10" s="1"/>
  <c r="F30" i="10"/>
  <c r="J30" i="10" s="1"/>
  <c r="M30" i="10" s="1"/>
  <c r="J29" i="10"/>
  <c r="M29" i="10" s="1"/>
  <c r="L28" i="10"/>
  <c r="J28" i="10"/>
  <c r="M28" i="10" s="1"/>
  <c r="F24" i="10"/>
  <c r="F26" i="10" s="1"/>
  <c r="J26" i="10" s="1"/>
  <c r="M26" i="10" s="1"/>
  <c r="F23" i="10"/>
  <c r="J23" i="10" s="1"/>
  <c r="J22" i="10"/>
  <c r="M22" i="10" s="1"/>
  <c r="F21" i="10"/>
  <c r="J21" i="10" s="1"/>
  <c r="M21" i="10" s="1"/>
  <c r="F20" i="10"/>
  <c r="J20" i="10" s="1"/>
  <c r="L19" i="10"/>
  <c r="M19" i="10" s="1"/>
  <c r="M18" i="10"/>
  <c r="H18" i="10"/>
  <c r="L17" i="10"/>
  <c r="M17" i="10" s="1"/>
  <c r="H16" i="10"/>
  <c r="H14" i="10"/>
  <c r="F13" i="10"/>
  <c r="H13" i="10" s="1"/>
  <c r="M13" i="10" s="1"/>
  <c r="J12" i="10"/>
  <c r="F11" i="10"/>
  <c r="L11" i="10" s="1"/>
  <c r="M11" i="10" s="1"/>
  <c r="F10" i="10"/>
  <c r="H10" i="10" s="1"/>
  <c r="M10" i="10" s="1"/>
  <c r="L8" i="10"/>
  <c r="M8" i="10" s="1"/>
  <c r="F60" i="9"/>
  <c r="F59" i="9"/>
  <c r="H59" i="9" s="1"/>
  <c r="M59" i="9" s="1"/>
  <c r="F57" i="9"/>
  <c r="J57" i="9" s="1"/>
  <c r="M57" i="9" s="1"/>
  <c r="F56" i="9"/>
  <c r="H56" i="9" s="1"/>
  <c r="M56" i="9" s="1"/>
  <c r="F53" i="9"/>
  <c r="J53" i="9" s="1"/>
  <c r="M53" i="9" s="1"/>
  <c r="F52" i="9"/>
  <c r="F51" i="9"/>
  <c r="J51" i="9" s="1"/>
  <c r="M51" i="9" s="1"/>
  <c r="F50" i="9"/>
  <c r="L50" i="9" s="1"/>
  <c r="M50" i="9" s="1"/>
  <c r="F49" i="9"/>
  <c r="H49" i="9" s="1"/>
  <c r="M49" i="9" s="1"/>
  <c r="F47" i="9"/>
  <c r="F46" i="9"/>
  <c r="F45" i="9"/>
  <c r="F44" i="9"/>
  <c r="L44" i="9" s="1"/>
  <c r="M44" i="9" s="1"/>
  <c r="F43" i="9"/>
  <c r="H43" i="9" s="1"/>
  <c r="M43" i="9" s="1"/>
  <c r="F41" i="9"/>
  <c r="J41" i="9" s="1"/>
  <c r="M41" i="9" s="1"/>
  <c r="F40" i="9"/>
  <c r="J40" i="9" s="1"/>
  <c r="M40" i="9" s="1"/>
  <c r="F39" i="9"/>
  <c r="J39" i="9" s="1"/>
  <c r="M39" i="9" s="1"/>
  <c r="F38" i="9"/>
  <c r="L38" i="9" s="1"/>
  <c r="M38" i="9" s="1"/>
  <c r="F37" i="9"/>
  <c r="H37" i="9" s="1"/>
  <c r="M37" i="9" s="1"/>
  <c r="F35" i="9"/>
  <c r="F34" i="9"/>
  <c r="F33" i="9"/>
  <c r="F32" i="9"/>
  <c r="L32" i="9" s="1"/>
  <c r="M32" i="9" s="1"/>
  <c r="F31" i="9"/>
  <c r="H31" i="9" s="1"/>
  <c r="M31" i="9" s="1"/>
  <c r="F29" i="9"/>
  <c r="J29" i="9" s="1"/>
  <c r="M29" i="9" s="1"/>
  <c r="F28" i="9"/>
  <c r="F27" i="9"/>
  <c r="F26" i="9"/>
  <c r="L26" i="9" s="1"/>
  <c r="M26" i="9" s="1"/>
  <c r="F25" i="9"/>
  <c r="H25" i="9" s="1"/>
  <c r="M25" i="9" s="1"/>
  <c r="F23" i="9"/>
  <c r="J23" i="9" s="1"/>
  <c r="M23" i="9" s="1"/>
  <c r="F22" i="9"/>
  <c r="F21" i="9"/>
  <c r="J21" i="9" s="1"/>
  <c r="M21" i="9" s="1"/>
  <c r="F20" i="9"/>
  <c r="L20" i="9" s="1"/>
  <c r="M20" i="9" s="1"/>
  <c r="F19" i="9"/>
  <c r="F17" i="9"/>
  <c r="J17" i="9" s="1"/>
  <c r="M17" i="9" s="1"/>
  <c r="F16" i="9"/>
  <c r="J16" i="9" s="1"/>
  <c r="M16" i="9" s="1"/>
  <c r="F15" i="9"/>
  <c r="L15" i="9" s="1"/>
  <c r="M15" i="9" s="1"/>
  <c r="F14" i="9"/>
  <c r="H14" i="9" s="1"/>
  <c r="M14" i="9" s="1"/>
  <c r="F11" i="9"/>
  <c r="J11" i="9" s="1"/>
  <c r="M11" i="9" s="1"/>
  <c r="F12" i="9"/>
  <c r="F10" i="9"/>
  <c r="L10" i="9" s="1"/>
  <c r="M10" i="9" s="1"/>
  <c r="F9" i="9"/>
  <c r="H9" i="9" s="1"/>
  <c r="M9" i="9" s="1"/>
  <c r="H58" i="9"/>
  <c r="M58" i="9" s="1"/>
  <c r="J56" i="9"/>
  <c r="M55" i="9"/>
  <c r="J54" i="9"/>
  <c r="M54" i="9" s="1"/>
  <c r="J48" i="9"/>
  <c r="M48" i="9" s="1"/>
  <c r="J47" i="9"/>
  <c r="M47" i="9" s="1"/>
  <c r="J46" i="9"/>
  <c r="M46" i="9" s="1"/>
  <c r="J45" i="9"/>
  <c r="M45" i="9" s="1"/>
  <c r="J38" i="9"/>
  <c r="J37" i="9"/>
  <c r="J35" i="9"/>
  <c r="M35" i="9" s="1"/>
  <c r="J32" i="9"/>
  <c r="J30" i="9"/>
  <c r="M30" i="9" s="1"/>
  <c r="J28" i="9"/>
  <c r="M28" i="9" s="1"/>
  <c r="J27" i="9"/>
  <c r="M27" i="9" s="1"/>
  <c r="J22" i="9"/>
  <c r="M22" i="9" s="1"/>
  <c r="J19" i="9"/>
  <c r="L18" i="9"/>
  <c r="M18" i="9" s="1"/>
  <c r="H13" i="9"/>
  <c r="M13" i="9" s="1"/>
  <c r="L8" i="9"/>
  <c r="M8" i="9" s="1"/>
  <c r="H175" i="8"/>
  <c r="H176" i="8"/>
  <c r="H177" i="8"/>
  <c r="H178" i="8"/>
  <c r="H179" i="8"/>
  <c r="H180" i="8"/>
  <c r="H174" i="8"/>
  <c r="J180" i="8"/>
  <c r="J179" i="8"/>
  <c r="J178" i="8"/>
  <c r="J176" i="8"/>
  <c r="J175" i="8"/>
  <c r="H159" i="8"/>
  <c r="H160" i="8"/>
  <c r="H161" i="8"/>
  <c r="H162" i="8"/>
  <c r="H163" i="8"/>
  <c r="H164" i="8"/>
  <c r="H165" i="8"/>
  <c r="H166" i="8"/>
  <c r="H167" i="8"/>
  <c r="H168" i="8"/>
  <c r="H169" i="8"/>
  <c r="H158" i="8"/>
  <c r="H157" i="8"/>
  <c r="J167" i="8"/>
  <c r="J166" i="8"/>
  <c r="J165" i="8"/>
  <c r="J164" i="8"/>
  <c r="M164" i="8" s="1"/>
  <c r="J163" i="8"/>
  <c r="M163" i="8" s="1"/>
  <c r="J162" i="8"/>
  <c r="J161" i="8"/>
  <c r="J160" i="8"/>
  <c r="J159" i="8"/>
  <c r="J158" i="8"/>
  <c r="J157" i="8"/>
  <c r="F17" i="8"/>
  <c r="L17" i="8" s="1"/>
  <c r="M17" i="8" s="1"/>
  <c r="J152" i="8"/>
  <c r="M152" i="8" s="1"/>
  <c r="F151" i="8"/>
  <c r="J151" i="8" s="1"/>
  <c r="M151" i="8" s="1"/>
  <c r="F150" i="8"/>
  <c r="J150" i="8" s="1"/>
  <c r="M150" i="8" s="1"/>
  <c r="F149" i="8"/>
  <c r="L149" i="8" s="1"/>
  <c r="M149" i="8" s="1"/>
  <c r="F148" i="8"/>
  <c r="H148" i="8" s="1"/>
  <c r="M148" i="8" s="1"/>
  <c r="F146" i="8"/>
  <c r="J146" i="8" s="1"/>
  <c r="F145" i="8"/>
  <c r="J145" i="8" s="1"/>
  <c r="M145" i="8" s="1"/>
  <c r="F144" i="8"/>
  <c r="J144" i="8" s="1"/>
  <c r="M144" i="8" s="1"/>
  <c r="F143" i="8"/>
  <c r="F142" i="8"/>
  <c r="F141" i="8"/>
  <c r="J141" i="8" s="1"/>
  <c r="M141" i="8" s="1"/>
  <c r="F140" i="8"/>
  <c r="L140" i="8" s="1"/>
  <c r="M140" i="8" s="1"/>
  <c r="F139" i="8"/>
  <c r="H139" i="8" s="1"/>
  <c r="M139" i="8" s="1"/>
  <c r="F137" i="8"/>
  <c r="J137" i="8" s="1"/>
  <c r="M137" i="8" s="1"/>
  <c r="F136" i="8"/>
  <c r="J136" i="8" s="1"/>
  <c r="M136" i="8" s="1"/>
  <c r="F135" i="8"/>
  <c r="L135" i="8" s="1"/>
  <c r="M135" i="8" s="1"/>
  <c r="F134" i="8"/>
  <c r="H134" i="8" s="1"/>
  <c r="M134" i="8" s="1"/>
  <c r="F120" i="8"/>
  <c r="H120" i="8" s="1"/>
  <c r="M120" i="8" s="1"/>
  <c r="F121" i="8"/>
  <c r="J121" i="8" s="1"/>
  <c r="M121" i="8" s="1"/>
  <c r="F118" i="8"/>
  <c r="F117" i="8"/>
  <c r="F116" i="8"/>
  <c r="J116" i="8" s="1"/>
  <c r="M116" i="8" s="1"/>
  <c r="F115" i="8"/>
  <c r="L115" i="8" s="1"/>
  <c r="M115" i="8" s="1"/>
  <c r="F114" i="8"/>
  <c r="H114" i="8" s="1"/>
  <c r="M114" i="8" s="1"/>
  <c r="F132" i="8"/>
  <c r="F131" i="8"/>
  <c r="J131" i="8" s="1"/>
  <c r="M131" i="8" s="1"/>
  <c r="F129" i="8"/>
  <c r="J129" i="8" s="1"/>
  <c r="M129" i="8" s="1"/>
  <c r="F124" i="8"/>
  <c r="J124" i="8" s="1"/>
  <c r="F123" i="8"/>
  <c r="F128" i="8"/>
  <c r="J128" i="8" s="1"/>
  <c r="M128" i="8" s="1"/>
  <c r="F126" i="8"/>
  <c r="J126" i="8" s="1"/>
  <c r="M126" i="8" s="1"/>
  <c r="F110" i="8"/>
  <c r="J110" i="8" s="1"/>
  <c r="M110" i="8" s="1"/>
  <c r="F109" i="8"/>
  <c r="H109" i="8" s="1"/>
  <c r="M109" i="8" s="1"/>
  <c r="F107" i="8"/>
  <c r="F106" i="8"/>
  <c r="H106" i="8" s="1"/>
  <c r="M106" i="8" s="1"/>
  <c r="F104" i="8"/>
  <c r="J104" i="8" s="1"/>
  <c r="M104" i="8" s="1"/>
  <c r="F103" i="8"/>
  <c r="J103" i="8" s="1"/>
  <c r="M103" i="8" s="1"/>
  <c r="F102" i="8"/>
  <c r="L102" i="8" s="1"/>
  <c r="M102" i="8" s="1"/>
  <c r="F101" i="8"/>
  <c r="H101" i="8" s="1"/>
  <c r="M101" i="8" s="1"/>
  <c r="F89" i="8"/>
  <c r="H89" i="8" s="1"/>
  <c r="M89" i="8" s="1"/>
  <c r="F92" i="8"/>
  <c r="H92" i="8" s="1"/>
  <c r="M92" i="8" s="1"/>
  <c r="F87" i="8"/>
  <c r="J87" i="8" s="1"/>
  <c r="M87" i="8" s="1"/>
  <c r="F86" i="8"/>
  <c r="H86" i="8" s="1"/>
  <c r="F85" i="8"/>
  <c r="J85" i="8" s="1"/>
  <c r="F84" i="8"/>
  <c r="H84" i="8" s="1"/>
  <c r="M84" i="8" s="1"/>
  <c r="F82" i="8"/>
  <c r="F81" i="8"/>
  <c r="F80" i="8"/>
  <c r="F79" i="8"/>
  <c r="L79" i="8" s="1"/>
  <c r="M79" i="8" s="1"/>
  <c r="F78" i="8"/>
  <c r="H78" i="8" s="1"/>
  <c r="M78" i="8" s="1"/>
  <c r="F76" i="8"/>
  <c r="J76" i="8" s="1"/>
  <c r="M76" i="8" s="1"/>
  <c r="F75" i="8"/>
  <c r="J75" i="8" s="1"/>
  <c r="M75" i="8" s="1"/>
  <c r="F73" i="8"/>
  <c r="H73" i="8" s="1"/>
  <c r="M73" i="8" s="1"/>
  <c r="F71" i="8"/>
  <c r="J71" i="8" s="1"/>
  <c r="M71" i="8" s="1"/>
  <c r="F70" i="8"/>
  <c r="H70" i="8" s="1"/>
  <c r="M70" i="8" s="1"/>
  <c r="F68" i="8"/>
  <c r="J68" i="8" s="1"/>
  <c r="M68" i="8" s="1"/>
  <c r="F67" i="8"/>
  <c r="H67" i="8" s="1"/>
  <c r="M67" i="8" s="1"/>
  <c r="F65" i="8"/>
  <c r="J65" i="8" s="1"/>
  <c r="M65" i="8" s="1"/>
  <c r="F64" i="8"/>
  <c r="J64" i="8" s="1"/>
  <c r="M64" i="8" s="1"/>
  <c r="F63" i="8"/>
  <c r="L63" i="8" s="1"/>
  <c r="M63" i="8" s="1"/>
  <c r="F62" i="8"/>
  <c r="H62" i="8" s="1"/>
  <c r="F60" i="8"/>
  <c r="J60" i="8" s="1"/>
  <c r="M60" i="8" s="1"/>
  <c r="F59" i="8"/>
  <c r="J59" i="8" s="1"/>
  <c r="M59" i="8" s="1"/>
  <c r="F58" i="8"/>
  <c r="L58" i="8" s="1"/>
  <c r="M58" i="8" s="1"/>
  <c r="F57" i="8"/>
  <c r="H57" i="8" s="1"/>
  <c r="M57" i="8" s="1"/>
  <c r="F53" i="8"/>
  <c r="L53" i="8" s="1"/>
  <c r="M53" i="8" s="1"/>
  <c r="F52" i="8"/>
  <c r="H52" i="8" s="1"/>
  <c r="M52" i="8" s="1"/>
  <c r="F55" i="8"/>
  <c r="J55" i="8" s="1"/>
  <c r="M55" i="8" s="1"/>
  <c r="F54" i="8"/>
  <c r="J54" i="8" s="1"/>
  <c r="M54" i="8" s="1"/>
  <c r="H31" i="8"/>
  <c r="M31" i="8" s="1"/>
  <c r="F25" i="8"/>
  <c r="H25" i="8" s="1"/>
  <c r="M25" i="8" s="1"/>
  <c r="F49" i="8"/>
  <c r="F48" i="8"/>
  <c r="F47" i="8"/>
  <c r="L47" i="8" s="1"/>
  <c r="M47" i="8" s="1"/>
  <c r="F46" i="8"/>
  <c r="H46" i="8" s="1"/>
  <c r="M46" i="8" s="1"/>
  <c r="F41" i="8"/>
  <c r="F38" i="8"/>
  <c r="J38" i="8" s="1"/>
  <c r="M38" i="8" s="1"/>
  <c r="F37" i="8"/>
  <c r="J37" i="8" s="1"/>
  <c r="M37" i="8" s="1"/>
  <c r="F36" i="8"/>
  <c r="F35" i="8"/>
  <c r="H35" i="8" s="1"/>
  <c r="M35" i="8" s="1"/>
  <c r="F28" i="8"/>
  <c r="L28" i="8" s="1"/>
  <c r="M28" i="8" s="1"/>
  <c r="F27" i="8"/>
  <c r="H27" i="8" s="1"/>
  <c r="M27" i="8" s="1"/>
  <c r="F23" i="8"/>
  <c r="L23" i="8" s="1"/>
  <c r="M23" i="8" s="1"/>
  <c r="F22" i="8"/>
  <c r="H22" i="8" s="1"/>
  <c r="M22" i="8" s="1"/>
  <c r="F20" i="8"/>
  <c r="L20" i="8" s="1"/>
  <c r="M20" i="8" s="1"/>
  <c r="F19" i="8"/>
  <c r="H19" i="8" s="1"/>
  <c r="M19" i="8" s="1"/>
  <c r="F16" i="8"/>
  <c r="H16" i="8" s="1"/>
  <c r="M16" i="8" s="1"/>
  <c r="F14" i="8"/>
  <c r="L14" i="8" s="1"/>
  <c r="M14" i="8" s="1"/>
  <c r="F13" i="8"/>
  <c r="H13" i="8" s="1"/>
  <c r="M13" i="8" s="1"/>
  <c r="F11" i="8"/>
  <c r="L11" i="8" s="1"/>
  <c r="M11" i="8" s="1"/>
  <c r="H184" i="8"/>
  <c r="F181" i="8"/>
  <c r="M181" i="8" s="1"/>
  <c r="J177" i="8"/>
  <c r="J174" i="8"/>
  <c r="F173" i="8"/>
  <c r="J173" i="8" s="1"/>
  <c r="M173" i="8" s="1"/>
  <c r="F172" i="8"/>
  <c r="J172" i="8" s="1"/>
  <c r="H171" i="8"/>
  <c r="J169" i="8"/>
  <c r="J168" i="8"/>
  <c r="M156" i="8"/>
  <c r="J147" i="8"/>
  <c r="M147" i="8" s="1"/>
  <c r="L146" i="8"/>
  <c r="M146" i="8" s="1"/>
  <c r="H145" i="8"/>
  <c r="J143" i="8"/>
  <c r="M143" i="8" s="1"/>
  <c r="J142" i="8"/>
  <c r="M142" i="8" s="1"/>
  <c r="L136" i="8"/>
  <c r="J132" i="8"/>
  <c r="M132" i="8" s="1"/>
  <c r="F127" i="8"/>
  <c r="H127" i="8" s="1"/>
  <c r="F125" i="8"/>
  <c r="J125" i="8" s="1"/>
  <c r="M125" i="8" s="1"/>
  <c r="L124" i="8"/>
  <c r="M124" i="8" s="1"/>
  <c r="H123" i="8"/>
  <c r="M123" i="8" s="1"/>
  <c r="J119" i="8"/>
  <c r="M119" i="8" s="1"/>
  <c r="J118" i="8"/>
  <c r="M118" i="8" s="1"/>
  <c r="J117" i="8"/>
  <c r="M117" i="8" s="1"/>
  <c r="J115" i="8"/>
  <c r="J114" i="8"/>
  <c r="L113" i="8"/>
  <c r="M113" i="8" s="1"/>
  <c r="H112" i="8"/>
  <c r="M112" i="8" s="1"/>
  <c r="H111" i="8"/>
  <c r="M111" i="8" s="1"/>
  <c r="J109" i="8"/>
  <c r="J108" i="8"/>
  <c r="M108" i="8" s="1"/>
  <c r="J107" i="8"/>
  <c r="M107" i="8" s="1"/>
  <c r="J106" i="8"/>
  <c r="J105" i="8"/>
  <c r="M105" i="8" s="1"/>
  <c r="J100" i="8"/>
  <c r="M100" i="8" s="1"/>
  <c r="L97" i="8"/>
  <c r="M97" i="8" s="1"/>
  <c r="J96" i="8"/>
  <c r="M95" i="8"/>
  <c r="J95" i="8"/>
  <c r="J94" i="8"/>
  <c r="M94" i="8" s="1"/>
  <c r="J93" i="8"/>
  <c r="M93" i="8" s="1"/>
  <c r="J92" i="8"/>
  <c r="J91" i="8"/>
  <c r="M91" i="8" s="1"/>
  <c r="J90" i="8"/>
  <c r="M90" i="8" s="1"/>
  <c r="J89" i="8"/>
  <c r="J88" i="8"/>
  <c r="M88" i="8" s="1"/>
  <c r="J84" i="8"/>
  <c r="J83" i="8"/>
  <c r="M83" i="8" s="1"/>
  <c r="J82" i="8"/>
  <c r="M82" i="8" s="1"/>
  <c r="J81" i="8"/>
  <c r="M81" i="8" s="1"/>
  <c r="J80" i="8"/>
  <c r="M80" i="8" s="1"/>
  <c r="L77" i="8"/>
  <c r="M77" i="8" s="1"/>
  <c r="M72" i="8"/>
  <c r="M69" i="8"/>
  <c r="M66" i="8"/>
  <c r="M56" i="8"/>
  <c r="H56" i="8"/>
  <c r="L51" i="8"/>
  <c r="M51" i="8" s="1"/>
  <c r="F50" i="8"/>
  <c r="J49" i="8"/>
  <c r="M49" i="8" s="1"/>
  <c r="J48" i="8"/>
  <c r="M48" i="8" s="1"/>
  <c r="J47" i="8"/>
  <c r="L45" i="8"/>
  <c r="J45" i="8"/>
  <c r="M45" i="8" s="1"/>
  <c r="F43" i="8"/>
  <c r="J43" i="8" s="1"/>
  <c r="M43" i="8" s="1"/>
  <c r="F40" i="8"/>
  <c r="F42" i="8" s="1"/>
  <c r="M39" i="8"/>
  <c r="L36" i="8"/>
  <c r="M36" i="8" s="1"/>
  <c r="M34" i="8"/>
  <c r="J33" i="8"/>
  <c r="M33" i="8"/>
  <c r="J12" i="8"/>
  <c r="F10" i="8"/>
  <c r="H10" i="8" s="1"/>
  <c r="M10" i="8" s="1"/>
  <c r="L8" i="8"/>
  <c r="M8" i="8" s="1"/>
  <c r="M161" i="7"/>
  <c r="M162" i="7" s="1"/>
  <c r="M159" i="7"/>
  <c r="M158" i="7"/>
  <c r="M157" i="7"/>
  <c r="M156" i="7"/>
  <c r="M155" i="7"/>
  <c r="M154" i="7"/>
  <c r="H153" i="7"/>
  <c r="M153" i="7" s="1"/>
  <c r="J153" i="7"/>
  <c r="H164" i="7"/>
  <c r="M164" i="7" s="1"/>
  <c r="J152" i="7"/>
  <c r="J151" i="7"/>
  <c r="M151" i="7" s="1"/>
  <c r="F150" i="7"/>
  <c r="J150" i="7" s="1"/>
  <c r="M150" i="7" s="1"/>
  <c r="F149" i="7"/>
  <c r="H149" i="7" s="1"/>
  <c r="M149" i="7" s="1"/>
  <c r="F146" i="7"/>
  <c r="J146" i="7" s="1"/>
  <c r="M146" i="7" s="1"/>
  <c r="F145" i="7"/>
  <c r="H145" i="7" s="1"/>
  <c r="M145" i="7" s="1"/>
  <c r="F143" i="7"/>
  <c r="J143" i="7" s="1"/>
  <c r="M143" i="7" s="1"/>
  <c r="F142" i="7"/>
  <c r="J142" i="7" s="1"/>
  <c r="M142" i="7" s="1"/>
  <c r="F141" i="7"/>
  <c r="J141" i="7" s="1"/>
  <c r="M141" i="7" s="1"/>
  <c r="F140" i="7"/>
  <c r="H140" i="7" s="1"/>
  <c r="M140" i="7" s="1"/>
  <c r="F138" i="7"/>
  <c r="J138" i="7" s="1"/>
  <c r="M138" i="7" s="1"/>
  <c r="F137" i="7"/>
  <c r="J137" i="7" s="1"/>
  <c r="M137" i="7" s="1"/>
  <c r="F136" i="7"/>
  <c r="H136" i="7" s="1"/>
  <c r="M136" i="7" s="1"/>
  <c r="F134" i="7"/>
  <c r="J134" i="7" s="1"/>
  <c r="M134" i="7" s="1"/>
  <c r="F133" i="7"/>
  <c r="J133" i="7" s="1"/>
  <c r="M133" i="7" s="1"/>
  <c r="F132" i="7"/>
  <c r="H132" i="7" s="1"/>
  <c r="M132" i="7" s="1"/>
  <c r="F130" i="7"/>
  <c r="J130" i="7" s="1"/>
  <c r="M130" i="7" s="1"/>
  <c r="F129" i="7"/>
  <c r="J129" i="7" s="1"/>
  <c r="M129" i="7" s="1"/>
  <c r="F128" i="7"/>
  <c r="H128" i="7" s="1"/>
  <c r="M128" i="7" s="1"/>
  <c r="F126" i="7"/>
  <c r="J126" i="7" s="1"/>
  <c r="M126" i="7" s="1"/>
  <c r="F125" i="7"/>
  <c r="L125" i="7" s="1"/>
  <c r="M125" i="7" s="1"/>
  <c r="F124" i="7"/>
  <c r="H124" i="7" s="1"/>
  <c r="M124" i="7" s="1"/>
  <c r="F121" i="7"/>
  <c r="J121" i="7" s="1"/>
  <c r="M121" i="7" s="1"/>
  <c r="F120" i="7"/>
  <c r="L120" i="7" s="1"/>
  <c r="M120" i="7" s="1"/>
  <c r="F119" i="7"/>
  <c r="H119" i="7" s="1"/>
  <c r="M119" i="7" s="1"/>
  <c r="F117" i="7"/>
  <c r="J117" i="7" s="1"/>
  <c r="M117" i="7" s="1"/>
  <c r="F116" i="7"/>
  <c r="L116" i="7" s="1"/>
  <c r="M116" i="7" s="1"/>
  <c r="F115" i="7"/>
  <c r="H115" i="7" s="1"/>
  <c r="M115" i="7" s="1"/>
  <c r="F113" i="7"/>
  <c r="J113" i="7" s="1"/>
  <c r="M113" i="7" s="1"/>
  <c r="F112" i="7"/>
  <c r="J112" i="7" s="1"/>
  <c r="M112" i="7" s="1"/>
  <c r="F111" i="7"/>
  <c r="L111" i="7" s="1"/>
  <c r="M111" i="7" s="1"/>
  <c r="F110" i="7"/>
  <c r="H110" i="7" s="1"/>
  <c r="M110" i="7" s="1"/>
  <c r="F108" i="7"/>
  <c r="J108" i="7" s="1"/>
  <c r="M108" i="7" s="1"/>
  <c r="F107" i="7"/>
  <c r="J107" i="7" s="1"/>
  <c r="M107" i="7" s="1"/>
  <c r="F106" i="7"/>
  <c r="L106" i="7" s="1"/>
  <c r="M106" i="7" s="1"/>
  <c r="F105" i="7"/>
  <c r="H105" i="7" s="1"/>
  <c r="M105" i="7" s="1"/>
  <c r="F102" i="7"/>
  <c r="J102" i="7" s="1"/>
  <c r="M102" i="7" s="1"/>
  <c r="F101" i="7"/>
  <c r="J101" i="7" s="1"/>
  <c r="M101" i="7" s="1"/>
  <c r="F100" i="7"/>
  <c r="H100" i="7" s="1"/>
  <c r="M100" i="7" s="1"/>
  <c r="F98" i="7"/>
  <c r="J98" i="7" s="1"/>
  <c r="M98" i="7" s="1"/>
  <c r="F97" i="7"/>
  <c r="H97" i="7" s="1"/>
  <c r="M97" i="7" s="1"/>
  <c r="F95" i="7"/>
  <c r="J95" i="7" s="1"/>
  <c r="M95" i="7" s="1"/>
  <c r="F94" i="7"/>
  <c r="L94" i="7" s="1"/>
  <c r="M94" i="7" s="1"/>
  <c r="F93" i="7"/>
  <c r="H93" i="7" s="1"/>
  <c r="M93" i="7" s="1"/>
  <c r="J87" i="7"/>
  <c r="M87" i="7" s="1"/>
  <c r="J77" i="7"/>
  <c r="M77" i="7" s="1"/>
  <c r="F36" i="7"/>
  <c r="J47" i="7"/>
  <c r="M47" i="7" s="1"/>
  <c r="F90" i="7"/>
  <c r="J90" i="7" s="1"/>
  <c r="M90" i="7" s="1"/>
  <c r="F89" i="7"/>
  <c r="J89" i="7" s="1"/>
  <c r="M89" i="7" s="1"/>
  <c r="J88" i="7"/>
  <c r="M88" i="7" s="1"/>
  <c r="F86" i="7"/>
  <c r="J86" i="7" s="1"/>
  <c r="M86" i="7" s="1"/>
  <c r="F85" i="7"/>
  <c r="J85" i="7" s="1"/>
  <c r="M85" i="7" s="1"/>
  <c r="F84" i="7"/>
  <c r="J84" i="7" s="1"/>
  <c r="M84" i="7" s="1"/>
  <c r="F83" i="7"/>
  <c r="L83" i="7" s="1"/>
  <c r="M83" i="7" s="1"/>
  <c r="F82" i="7"/>
  <c r="H82" i="7" s="1"/>
  <c r="M82" i="7" s="1"/>
  <c r="H81" i="7"/>
  <c r="M81" i="7" s="1"/>
  <c r="F80" i="7"/>
  <c r="J80" i="7" s="1"/>
  <c r="M80" i="7" s="1"/>
  <c r="F79" i="7"/>
  <c r="J79" i="7" s="1"/>
  <c r="M79" i="7" s="1"/>
  <c r="J78" i="7"/>
  <c r="M78" i="7" s="1"/>
  <c r="F76" i="7"/>
  <c r="J76" i="7" s="1"/>
  <c r="M76" i="7" s="1"/>
  <c r="F75" i="7"/>
  <c r="J75" i="7" s="1"/>
  <c r="M75" i="7" s="1"/>
  <c r="F74" i="7"/>
  <c r="J74" i="7" s="1"/>
  <c r="M74" i="7" s="1"/>
  <c r="F73" i="7"/>
  <c r="J73" i="7" s="1"/>
  <c r="F72" i="7"/>
  <c r="H72" i="7" s="1"/>
  <c r="M72" i="7" s="1"/>
  <c r="M71" i="7"/>
  <c r="J71" i="7"/>
  <c r="J70" i="7"/>
  <c r="M70" i="7" s="1"/>
  <c r="J69" i="7"/>
  <c r="M69" i="7" s="1"/>
  <c r="F68" i="7"/>
  <c r="J68" i="7" s="1"/>
  <c r="M68" i="7" s="1"/>
  <c r="F67" i="7"/>
  <c r="J67" i="7" s="1"/>
  <c r="M67" i="7" s="1"/>
  <c r="F66" i="7"/>
  <c r="J66" i="7" s="1"/>
  <c r="M66" i="7" s="1"/>
  <c r="F65" i="7"/>
  <c r="J65" i="7" s="1"/>
  <c r="M65" i="7" s="1"/>
  <c r="F64" i="7"/>
  <c r="J64" i="7" s="1"/>
  <c r="M64" i="7" s="1"/>
  <c r="F63" i="7"/>
  <c r="L63" i="7" s="1"/>
  <c r="M63" i="7" s="1"/>
  <c r="F62" i="7"/>
  <c r="J62" i="7" s="1"/>
  <c r="J61" i="7"/>
  <c r="J60" i="7"/>
  <c r="M60" i="7" s="1"/>
  <c r="J59" i="7"/>
  <c r="M59" i="7" s="1"/>
  <c r="F58" i="7"/>
  <c r="J58" i="7" s="1"/>
  <c r="M58" i="7" s="1"/>
  <c r="F57" i="7"/>
  <c r="J57" i="7" s="1"/>
  <c r="M57" i="7" s="1"/>
  <c r="F56" i="7"/>
  <c r="J56" i="7" s="1"/>
  <c r="M56" i="7" s="1"/>
  <c r="F55" i="7"/>
  <c r="J55" i="7" s="1"/>
  <c r="M55" i="7" s="1"/>
  <c r="F54" i="7"/>
  <c r="J54" i="7" s="1"/>
  <c r="M54" i="7" s="1"/>
  <c r="F52" i="7"/>
  <c r="F53" i="7" s="1"/>
  <c r="L53" i="7" s="1"/>
  <c r="M53" i="7" s="1"/>
  <c r="F50" i="7"/>
  <c r="J50" i="7" s="1"/>
  <c r="M50" i="7" s="1"/>
  <c r="F49" i="7"/>
  <c r="J49" i="7" s="1"/>
  <c r="M49" i="7" s="1"/>
  <c r="J48" i="7"/>
  <c r="M48" i="7" s="1"/>
  <c r="F46" i="7"/>
  <c r="J46" i="7" s="1"/>
  <c r="M46" i="7" s="1"/>
  <c r="F45" i="7"/>
  <c r="J45" i="7" s="1"/>
  <c r="M45" i="7" s="1"/>
  <c r="F44" i="7"/>
  <c r="J44" i="7" s="1"/>
  <c r="M44" i="7" s="1"/>
  <c r="F42" i="7"/>
  <c r="F43" i="7" s="1"/>
  <c r="L43" i="7" s="1"/>
  <c r="M43" i="7" s="1"/>
  <c r="F40" i="7"/>
  <c r="J40" i="7" s="1"/>
  <c r="M40" i="7" s="1"/>
  <c r="F39" i="7"/>
  <c r="J39" i="7" s="1"/>
  <c r="M39" i="7" s="1"/>
  <c r="J38" i="7"/>
  <c r="M38" i="7" s="1"/>
  <c r="H38" i="7"/>
  <c r="J37" i="7"/>
  <c r="M37" i="7" s="1"/>
  <c r="F33" i="7"/>
  <c r="F35" i="7" s="1"/>
  <c r="J35" i="7" s="1"/>
  <c r="M35" i="7" s="1"/>
  <c r="F32" i="7"/>
  <c r="J32" i="7" s="1"/>
  <c r="J31" i="7"/>
  <c r="F30" i="7"/>
  <c r="J30" i="7" s="1"/>
  <c r="M30" i="7" s="1"/>
  <c r="F29" i="7"/>
  <c r="J29" i="7" s="1"/>
  <c r="M29" i="7" s="1"/>
  <c r="J28" i="7"/>
  <c r="M28" i="7" s="1"/>
  <c r="L27" i="7"/>
  <c r="J27" i="7"/>
  <c r="M27" i="7" s="1"/>
  <c r="F23" i="7"/>
  <c r="F25" i="7" s="1"/>
  <c r="J25" i="7" s="1"/>
  <c r="M25" i="7" s="1"/>
  <c r="F22" i="7"/>
  <c r="J22" i="7" s="1"/>
  <c r="J21" i="7"/>
  <c r="M21" i="7" s="1"/>
  <c r="F20" i="7"/>
  <c r="J20" i="7" s="1"/>
  <c r="M20" i="7" s="1"/>
  <c r="F19" i="7"/>
  <c r="J19" i="7" s="1"/>
  <c r="L18" i="7"/>
  <c r="M18" i="7" s="1"/>
  <c r="H17" i="7"/>
  <c r="M17" i="7" s="1"/>
  <c r="L16" i="7"/>
  <c r="M16" i="7" s="1"/>
  <c r="H15" i="7"/>
  <c r="M15" i="7" s="1"/>
  <c r="F13" i="7"/>
  <c r="H13" i="7" s="1"/>
  <c r="M13" i="7" s="1"/>
  <c r="J12" i="7"/>
  <c r="L11" i="7"/>
  <c r="M11" i="7" s="1"/>
  <c r="F10" i="7"/>
  <c r="H10" i="7" s="1"/>
  <c r="M10" i="7" s="1"/>
  <c r="L8" i="7"/>
  <c r="M8" i="7" s="1"/>
  <c r="M176" i="8" l="1"/>
  <c r="J25" i="9"/>
  <c r="J44" i="9"/>
  <c r="M158" i="8"/>
  <c r="M162" i="8"/>
  <c r="H182" i="8"/>
  <c r="M182" i="8" s="1"/>
  <c r="M160" i="8"/>
  <c r="J15" i="9"/>
  <c r="M179" i="8"/>
  <c r="M168" i="8"/>
  <c r="M180" i="8"/>
  <c r="J52" i="8"/>
  <c r="F130" i="8"/>
  <c r="H130" i="8" s="1"/>
  <c r="M167" i="8"/>
  <c r="M159" i="8"/>
  <c r="M161" i="8"/>
  <c r="M165" i="8"/>
  <c r="M166" i="8"/>
  <c r="M178" i="8"/>
  <c r="J120" i="8"/>
  <c r="L150" i="8"/>
  <c r="M177" i="8"/>
  <c r="J31" i="9"/>
  <c r="M169" i="8"/>
  <c r="J46" i="8"/>
  <c r="L65" i="8"/>
  <c r="H170" i="8"/>
  <c r="M171" i="8" s="1"/>
  <c r="M175" i="8"/>
  <c r="J20" i="9"/>
  <c r="E46" i="11"/>
  <c r="L228" i="11" s="1"/>
  <c r="L229" i="11" s="1"/>
  <c r="F54" i="10"/>
  <c r="L54" i="10" s="1"/>
  <c r="M54" i="10" s="1"/>
  <c r="H53" i="10"/>
  <c r="M53" i="10" s="1"/>
  <c r="H20" i="10"/>
  <c r="M20" i="10" s="1"/>
  <c r="F45" i="10"/>
  <c r="L44" i="10"/>
  <c r="M44" i="10" s="1"/>
  <c r="J16" i="10"/>
  <c r="M16" i="10" s="1"/>
  <c r="H23" i="10"/>
  <c r="M23" i="10" s="1"/>
  <c r="L24" i="10"/>
  <c r="M24" i="10" s="1"/>
  <c r="F25" i="10"/>
  <c r="H33" i="10"/>
  <c r="M33" i="10" s="1"/>
  <c r="H34" i="10"/>
  <c r="L34" i="10"/>
  <c r="M34" i="10" s="1"/>
  <c r="F35" i="10"/>
  <c r="H43" i="10"/>
  <c r="M43" i="10" s="1"/>
  <c r="H73" i="10"/>
  <c r="M73" i="10" s="1"/>
  <c r="J74" i="10"/>
  <c r="J34" i="10"/>
  <c r="J12" i="9"/>
  <c r="M12" i="9" s="1"/>
  <c r="J52" i="9"/>
  <c r="M52" i="9" s="1"/>
  <c r="H42" i="9"/>
  <c r="M42" i="9" s="1"/>
  <c r="H19" i="9"/>
  <c r="M19" i="9" s="1"/>
  <c r="J60" i="9"/>
  <c r="M60" i="9" s="1"/>
  <c r="J33" i="9"/>
  <c r="M33" i="9" s="1"/>
  <c r="M183" i="8"/>
  <c r="M184" i="8" s="1"/>
  <c r="M174" i="8"/>
  <c r="M157" i="8"/>
  <c r="J170" i="8"/>
  <c r="F74" i="8"/>
  <c r="L74" i="8" s="1"/>
  <c r="M74" i="8" s="1"/>
  <c r="L85" i="8"/>
  <c r="M85" i="8" s="1"/>
  <c r="J127" i="8"/>
  <c r="M127" i="8" s="1"/>
  <c r="J130" i="8"/>
  <c r="M130" i="8" s="1"/>
  <c r="M62" i="8"/>
  <c r="H96" i="8"/>
  <c r="M96" i="8" s="1"/>
  <c r="J97" i="8"/>
  <c r="J42" i="8"/>
  <c r="M42" i="8" s="1"/>
  <c r="F44" i="8"/>
  <c r="J50" i="8"/>
  <c r="M50" i="8" s="1"/>
  <c r="J51" i="8"/>
  <c r="J53" i="8"/>
  <c r="J86" i="8"/>
  <c r="M86" i="8" s="1"/>
  <c r="L87" i="8"/>
  <c r="H40" i="8"/>
  <c r="M40" i="8" s="1"/>
  <c r="L41" i="8"/>
  <c r="M41" i="8" s="1"/>
  <c r="H50" i="8"/>
  <c r="H51" i="8"/>
  <c r="M163" i="7"/>
  <c r="M165" i="7" s="1"/>
  <c r="H19" i="7"/>
  <c r="M19" i="7" s="1"/>
  <c r="J15" i="7"/>
  <c r="H22" i="7"/>
  <c r="M22" i="7" s="1"/>
  <c r="L23" i="7"/>
  <c r="M23" i="7" s="1"/>
  <c r="F24" i="7"/>
  <c r="H32" i="7"/>
  <c r="M32" i="7" s="1"/>
  <c r="H33" i="7"/>
  <c r="L33" i="7"/>
  <c r="M33" i="7" s="1"/>
  <c r="F34" i="7"/>
  <c r="H52" i="7"/>
  <c r="M52" i="7" s="1"/>
  <c r="H62" i="7"/>
  <c r="M62" i="7" s="1"/>
  <c r="J63" i="7"/>
  <c r="J72" i="7"/>
  <c r="L73" i="7"/>
  <c r="M73" i="7" s="1"/>
  <c r="J33" i="7"/>
  <c r="H42" i="7"/>
  <c r="M42" i="7" s="1"/>
  <c r="M170" i="8" l="1"/>
  <c r="M172" i="8" s="1"/>
  <c r="L230" i="11"/>
  <c r="M166" i="7"/>
  <c r="M167" i="7" s="1"/>
  <c r="F46" i="10"/>
  <c r="J45" i="10"/>
  <c r="M45" i="10" s="1"/>
  <c r="J35" i="10"/>
  <c r="M35" i="10" s="1"/>
  <c r="F37" i="10"/>
  <c r="J37" i="10" s="1"/>
  <c r="M37" i="10" s="1"/>
  <c r="F27" i="10"/>
  <c r="H25" i="10"/>
  <c r="J25" i="10"/>
  <c r="M25" i="10" s="1"/>
  <c r="J34" i="9"/>
  <c r="M34" i="9" s="1"/>
  <c r="J36" i="9"/>
  <c r="M36" i="9" s="1"/>
  <c r="H24" i="9"/>
  <c r="M24" i="9"/>
  <c r="M61" i="9" s="1"/>
  <c r="M62" i="9" s="1"/>
  <c r="M63" i="9" s="1"/>
  <c r="M64" i="9" s="1"/>
  <c r="M65" i="9" s="1"/>
  <c r="M66" i="9" s="1"/>
  <c r="M67" i="9" s="1"/>
  <c r="J44" i="8"/>
  <c r="M44" i="8" s="1"/>
  <c r="M153" i="8" s="1"/>
  <c r="J34" i="7"/>
  <c r="M34" i="7" s="1"/>
  <c r="J36" i="7"/>
  <c r="M36" i="7" s="1"/>
  <c r="F26" i="7"/>
  <c r="H24" i="7"/>
  <c r="J24" i="7"/>
  <c r="M24" i="7" s="1"/>
  <c r="L231" i="11" l="1"/>
  <c r="L232" i="11" s="1"/>
  <c r="L233" i="11" s="1"/>
  <c r="L234" i="11" s="1"/>
  <c r="J27" i="10"/>
  <c r="M27" i="10" s="1"/>
  <c r="H27" i="10"/>
  <c r="F47" i="10"/>
  <c r="J47" i="10" s="1"/>
  <c r="M47" i="10" s="1"/>
  <c r="J46" i="10"/>
  <c r="M46" i="10" s="1"/>
  <c r="J26" i="9"/>
  <c r="M154" i="8"/>
  <c r="M155" i="8" s="1"/>
  <c r="M185" i="8" s="1"/>
  <c r="J26" i="7"/>
  <c r="M26" i="7" s="1"/>
  <c r="H26" i="7"/>
  <c r="M186" i="8" l="1"/>
  <c r="M187" i="8" s="1"/>
  <c r="F87" i="6"/>
  <c r="J87" i="6" s="1"/>
  <c r="M87" i="6" s="1"/>
  <c r="F86" i="6"/>
  <c r="F84" i="6"/>
  <c r="F83" i="6"/>
  <c r="J83" i="6" s="1"/>
  <c r="M83" i="6" s="1"/>
  <c r="F82" i="6"/>
  <c r="J82" i="6" s="1"/>
  <c r="M82" i="6" s="1"/>
  <c r="F81" i="6"/>
  <c r="L81" i="6" s="1"/>
  <c r="M81" i="6" s="1"/>
  <c r="F80" i="6"/>
  <c r="H80" i="6" s="1"/>
  <c r="M80" i="6" s="1"/>
  <c r="J76" i="6"/>
  <c r="F78" i="6"/>
  <c r="J78" i="6" s="1"/>
  <c r="M78" i="6" s="1"/>
  <c r="F77" i="6"/>
  <c r="J77" i="6" s="1"/>
  <c r="M77" i="6" s="1"/>
  <c r="F75" i="6"/>
  <c r="F74" i="6"/>
  <c r="J74" i="6" s="1"/>
  <c r="M74" i="6" s="1"/>
  <c r="F73" i="6"/>
  <c r="F72" i="6"/>
  <c r="L72" i="6" s="1"/>
  <c r="M72" i="6" s="1"/>
  <c r="F71" i="6"/>
  <c r="H71" i="6" s="1"/>
  <c r="M71" i="6" s="1"/>
  <c r="F45" i="6"/>
  <c r="F44" i="6"/>
  <c r="J44" i="6" s="1"/>
  <c r="M44" i="6" s="1"/>
  <c r="F67" i="6"/>
  <c r="F66" i="6"/>
  <c r="J66" i="6" s="1"/>
  <c r="M66" i="6" s="1"/>
  <c r="F65" i="6"/>
  <c r="F64" i="6"/>
  <c r="J64" i="6" s="1"/>
  <c r="M64" i="6" s="1"/>
  <c r="F63" i="6"/>
  <c r="J63" i="6" s="1"/>
  <c r="M63" i="6" s="1"/>
  <c r="J58" i="6"/>
  <c r="M58" i="6" s="1"/>
  <c r="J59" i="6"/>
  <c r="J60" i="6"/>
  <c r="J67" i="6"/>
  <c r="J68" i="6"/>
  <c r="M68" i="6" s="1"/>
  <c r="J69" i="6"/>
  <c r="M69" i="6" s="1"/>
  <c r="J72" i="6"/>
  <c r="J75" i="6"/>
  <c r="F57" i="6"/>
  <c r="J57" i="6" s="1"/>
  <c r="M57" i="6" s="1"/>
  <c r="F56" i="6"/>
  <c r="J56" i="6" s="1"/>
  <c r="M56" i="6" s="1"/>
  <c r="F55" i="6"/>
  <c r="J55" i="6" s="1"/>
  <c r="M55" i="6" s="1"/>
  <c r="F54" i="6"/>
  <c r="J54" i="6" s="1"/>
  <c r="M54" i="6" s="1"/>
  <c r="J86" i="6"/>
  <c r="M86" i="6" s="1"/>
  <c r="J85" i="6"/>
  <c r="M85" i="6" s="1"/>
  <c r="J84" i="6"/>
  <c r="M84" i="6" s="1"/>
  <c r="H79" i="6"/>
  <c r="M79" i="6" s="1"/>
  <c r="M75" i="6"/>
  <c r="J70" i="6"/>
  <c r="M67" i="6"/>
  <c r="F62" i="6"/>
  <c r="L62" i="6" s="1"/>
  <c r="M62" i="6" s="1"/>
  <c r="F61" i="6"/>
  <c r="H61" i="6" s="1"/>
  <c r="M61" i="6" s="1"/>
  <c r="M59" i="6"/>
  <c r="F53" i="6"/>
  <c r="F51" i="6"/>
  <c r="H51" i="6" s="1"/>
  <c r="M51" i="6" s="1"/>
  <c r="F49" i="6"/>
  <c r="J49" i="6" s="1"/>
  <c r="M49" i="6" s="1"/>
  <c r="F48" i="6"/>
  <c r="J48" i="6" s="1"/>
  <c r="M48" i="6" s="1"/>
  <c r="J47" i="6"/>
  <c r="M47" i="6" s="1"/>
  <c r="F46" i="6"/>
  <c r="J46" i="6" s="1"/>
  <c r="M46" i="6" s="1"/>
  <c r="F42" i="6"/>
  <c r="F43" i="6" s="1"/>
  <c r="J45" i="6" s="1"/>
  <c r="M45" i="6" s="1"/>
  <c r="F40" i="6"/>
  <c r="J40" i="6" s="1"/>
  <c r="M40" i="6" s="1"/>
  <c r="F39" i="6"/>
  <c r="J39" i="6" s="1"/>
  <c r="M39" i="6" s="1"/>
  <c r="J38" i="6"/>
  <c r="M38" i="6" s="1"/>
  <c r="H38" i="6"/>
  <c r="J37" i="6"/>
  <c r="M37" i="6" s="1"/>
  <c r="F33" i="6"/>
  <c r="F35" i="6" s="1"/>
  <c r="J35" i="6" s="1"/>
  <c r="M35" i="6" s="1"/>
  <c r="F32" i="6"/>
  <c r="J32" i="6" s="1"/>
  <c r="J31" i="6"/>
  <c r="F30" i="6"/>
  <c r="J30" i="6" s="1"/>
  <c r="M30" i="6" s="1"/>
  <c r="F29" i="6"/>
  <c r="J29" i="6" s="1"/>
  <c r="M29" i="6" s="1"/>
  <c r="J28" i="6"/>
  <c r="M28" i="6" s="1"/>
  <c r="L27" i="6"/>
  <c r="J27" i="6"/>
  <c r="M27" i="6" s="1"/>
  <c r="F23" i="6"/>
  <c r="F25" i="6" s="1"/>
  <c r="J25" i="6" s="1"/>
  <c r="M25" i="6" s="1"/>
  <c r="F22" i="6"/>
  <c r="J22" i="6" s="1"/>
  <c r="J21" i="6"/>
  <c r="M21" i="6" s="1"/>
  <c r="F20" i="6"/>
  <c r="J20" i="6" s="1"/>
  <c r="M20" i="6" s="1"/>
  <c r="F19" i="6"/>
  <c r="J19" i="6" s="1"/>
  <c r="L18" i="6"/>
  <c r="M18" i="6" s="1"/>
  <c r="H17" i="6"/>
  <c r="M17" i="6" s="1"/>
  <c r="L16" i="6"/>
  <c r="M16" i="6" s="1"/>
  <c r="F15" i="6"/>
  <c r="J15" i="6" s="1"/>
  <c r="H14" i="6"/>
  <c r="F13" i="6"/>
  <c r="H13" i="6" s="1"/>
  <c r="M13" i="6" s="1"/>
  <c r="J12" i="6"/>
  <c r="F11" i="6"/>
  <c r="L11" i="6" s="1"/>
  <c r="M11" i="6" s="1"/>
  <c r="F10" i="6"/>
  <c r="H10" i="6" s="1"/>
  <c r="M10" i="6" s="1"/>
  <c r="L8" i="6"/>
  <c r="M8" i="6" s="1"/>
  <c r="M123" i="5"/>
  <c r="M124" i="5" s="1"/>
  <c r="M125" i="5" s="1"/>
  <c r="M126" i="5" s="1"/>
  <c r="M127" i="5" s="1"/>
  <c r="M128" i="5" s="1"/>
  <c r="J118" i="5"/>
  <c r="M118" i="5" s="1"/>
  <c r="J116" i="5"/>
  <c r="M116" i="5" s="1"/>
  <c r="F117" i="5"/>
  <c r="J117" i="5" s="1"/>
  <c r="M117" i="5" s="1"/>
  <c r="F115" i="5"/>
  <c r="J115" i="5" s="1"/>
  <c r="M115" i="5" s="1"/>
  <c r="F114" i="5"/>
  <c r="L114" i="5" s="1"/>
  <c r="M114" i="5" s="1"/>
  <c r="F113" i="5"/>
  <c r="H113" i="5" s="1"/>
  <c r="M113" i="5" s="1"/>
  <c r="F111" i="5"/>
  <c r="J111" i="5" s="1"/>
  <c r="M111" i="5" s="1"/>
  <c r="F110" i="5"/>
  <c r="H110" i="5" s="1"/>
  <c r="M110" i="5" s="1"/>
  <c r="F108" i="5"/>
  <c r="J108" i="5" s="1"/>
  <c r="M108" i="5" s="1"/>
  <c r="F107" i="5"/>
  <c r="L107" i="5" s="1"/>
  <c r="M107" i="5" s="1"/>
  <c r="F106" i="5"/>
  <c r="H106" i="5" s="1"/>
  <c r="M106" i="5" s="1"/>
  <c r="J101" i="5"/>
  <c r="M101" i="5" s="1"/>
  <c r="F104" i="5"/>
  <c r="J104" i="5" s="1"/>
  <c r="M104" i="5" s="1"/>
  <c r="F103" i="5"/>
  <c r="J103" i="5" s="1"/>
  <c r="M103" i="5" s="1"/>
  <c r="F102" i="5"/>
  <c r="J102" i="5" s="1"/>
  <c r="M102" i="5" s="1"/>
  <c r="F101" i="5"/>
  <c r="F100" i="5"/>
  <c r="H100" i="5" s="1"/>
  <c r="M100" i="5" s="1"/>
  <c r="F98" i="5"/>
  <c r="J98" i="5" s="1"/>
  <c r="M98" i="5" s="1"/>
  <c r="F97" i="5"/>
  <c r="J97" i="5" s="1"/>
  <c r="M97" i="5" s="1"/>
  <c r="F96" i="5"/>
  <c r="L96" i="5" s="1"/>
  <c r="M96" i="5" s="1"/>
  <c r="F95" i="5"/>
  <c r="H95" i="5" s="1"/>
  <c r="M95" i="5" s="1"/>
  <c r="F93" i="5"/>
  <c r="J93" i="5" s="1"/>
  <c r="M93" i="5" s="1"/>
  <c r="F92" i="5"/>
  <c r="L92" i="5" s="1"/>
  <c r="M92" i="5" s="1"/>
  <c r="F91" i="5"/>
  <c r="H91" i="5" s="1"/>
  <c r="M91" i="5" s="1"/>
  <c r="J89" i="5"/>
  <c r="M89" i="5" s="1"/>
  <c r="J88" i="5"/>
  <c r="M88" i="5" s="1"/>
  <c r="J87" i="5"/>
  <c r="M87" i="5" s="1"/>
  <c r="F86" i="5"/>
  <c r="J86" i="5" s="1"/>
  <c r="M86" i="5" s="1"/>
  <c r="F85" i="5"/>
  <c r="L85" i="5" s="1"/>
  <c r="M85" i="5" s="1"/>
  <c r="F84" i="5"/>
  <c r="H84" i="5" s="1"/>
  <c r="M84" i="5" s="1"/>
  <c r="F82" i="5"/>
  <c r="J82" i="5" s="1"/>
  <c r="M82" i="5" s="1"/>
  <c r="F81" i="5"/>
  <c r="H81" i="5" s="1"/>
  <c r="M81" i="5" s="1"/>
  <c r="J75" i="5"/>
  <c r="M75" i="5" s="1"/>
  <c r="F56" i="5"/>
  <c r="J56" i="5" s="1"/>
  <c r="M56" i="5" s="1"/>
  <c r="F45" i="5"/>
  <c r="J121" i="5"/>
  <c r="J79" i="5"/>
  <c r="M79" i="5" s="1"/>
  <c r="J78" i="5"/>
  <c r="M78" i="5" s="1"/>
  <c r="F77" i="5"/>
  <c r="J77" i="5" s="1"/>
  <c r="M77" i="5" s="1"/>
  <c r="F76" i="5"/>
  <c r="J76" i="5" s="1"/>
  <c r="M76" i="5" s="1"/>
  <c r="F74" i="5"/>
  <c r="L74" i="5" s="1"/>
  <c r="M74" i="5" s="1"/>
  <c r="F73" i="5"/>
  <c r="H73" i="5" s="1"/>
  <c r="M73" i="5" s="1"/>
  <c r="F71" i="5"/>
  <c r="J71" i="5" s="1"/>
  <c r="M71" i="5" s="1"/>
  <c r="J70" i="5"/>
  <c r="M70" i="5" s="1"/>
  <c r="J69" i="5"/>
  <c r="M69" i="5" s="1"/>
  <c r="F68" i="5"/>
  <c r="J68" i="5" s="1"/>
  <c r="M68" i="5" s="1"/>
  <c r="J67" i="5"/>
  <c r="M67" i="5" s="1"/>
  <c r="F66" i="5"/>
  <c r="L66" i="5" s="1"/>
  <c r="M66" i="5" s="1"/>
  <c r="F65" i="5"/>
  <c r="J65" i="5" s="1"/>
  <c r="J64" i="5"/>
  <c r="J63" i="5"/>
  <c r="M63" i="5" s="1"/>
  <c r="J62" i="5"/>
  <c r="M62" i="5" s="1"/>
  <c r="J61" i="5"/>
  <c r="M61" i="5" s="1"/>
  <c r="F60" i="5"/>
  <c r="J60" i="5" s="1"/>
  <c r="F59" i="5"/>
  <c r="L59" i="5" s="1"/>
  <c r="M59" i="5" s="1"/>
  <c r="F58" i="5"/>
  <c r="H58" i="5" s="1"/>
  <c r="M58" i="5" s="1"/>
  <c r="J55" i="5"/>
  <c r="M55" i="5" s="1"/>
  <c r="J54" i="5"/>
  <c r="M54" i="5" s="1"/>
  <c r="F52" i="5"/>
  <c r="J52" i="5" s="1"/>
  <c r="F50" i="5"/>
  <c r="F51" i="5" s="1"/>
  <c r="L51" i="5" s="1"/>
  <c r="M51" i="5" s="1"/>
  <c r="F48" i="5"/>
  <c r="J48" i="5" s="1"/>
  <c r="M48" i="5" s="1"/>
  <c r="F47" i="5"/>
  <c r="J47" i="5" s="1"/>
  <c r="M47" i="5" s="1"/>
  <c r="J46" i="5"/>
  <c r="M46" i="5" s="1"/>
  <c r="F42" i="5"/>
  <c r="F43" i="5" s="1"/>
  <c r="F40" i="5"/>
  <c r="J40" i="5" s="1"/>
  <c r="M40" i="5" s="1"/>
  <c r="F39" i="5"/>
  <c r="J39" i="5" s="1"/>
  <c r="M39" i="5" s="1"/>
  <c r="J38" i="5"/>
  <c r="M38" i="5" s="1"/>
  <c r="H38" i="5"/>
  <c r="J37" i="5"/>
  <c r="M37" i="5" s="1"/>
  <c r="F33" i="5"/>
  <c r="F35" i="5" s="1"/>
  <c r="J35" i="5" s="1"/>
  <c r="M35" i="5" s="1"/>
  <c r="F32" i="5"/>
  <c r="J32" i="5" s="1"/>
  <c r="J31" i="5"/>
  <c r="F30" i="5"/>
  <c r="J30" i="5" s="1"/>
  <c r="M30" i="5" s="1"/>
  <c r="F29" i="5"/>
  <c r="J29" i="5" s="1"/>
  <c r="M29" i="5" s="1"/>
  <c r="J28" i="5"/>
  <c r="M28" i="5" s="1"/>
  <c r="L27" i="5"/>
  <c r="J27" i="5"/>
  <c r="M27" i="5" s="1"/>
  <c r="F23" i="5"/>
  <c r="F25" i="5" s="1"/>
  <c r="J25" i="5" s="1"/>
  <c r="M25" i="5" s="1"/>
  <c r="F22" i="5"/>
  <c r="J22" i="5" s="1"/>
  <c r="J21" i="5"/>
  <c r="M21" i="5" s="1"/>
  <c r="F20" i="5"/>
  <c r="J20" i="5" s="1"/>
  <c r="M20" i="5" s="1"/>
  <c r="F19" i="5"/>
  <c r="J19" i="5" s="1"/>
  <c r="L18" i="5"/>
  <c r="M18" i="5" s="1"/>
  <c r="H17" i="5"/>
  <c r="M17" i="5" s="1"/>
  <c r="L16" i="5"/>
  <c r="M16" i="5" s="1"/>
  <c r="F15" i="5"/>
  <c r="H15" i="5" s="1"/>
  <c r="M15" i="5" s="1"/>
  <c r="H14" i="5"/>
  <c r="F13" i="5"/>
  <c r="H13" i="5" s="1"/>
  <c r="M13" i="5" s="1"/>
  <c r="J12" i="5"/>
  <c r="F11" i="5"/>
  <c r="L11" i="5" s="1"/>
  <c r="M11" i="5" s="1"/>
  <c r="F10" i="5"/>
  <c r="H10" i="5" s="1"/>
  <c r="M10" i="5" s="1"/>
  <c r="L8" i="5"/>
  <c r="M8" i="5" s="1"/>
  <c r="M94" i="4"/>
  <c r="F91" i="4"/>
  <c r="J91" i="4" s="1"/>
  <c r="M91" i="4" s="1"/>
  <c r="F90" i="4"/>
  <c r="J90" i="4" s="1"/>
  <c r="M90" i="4" s="1"/>
  <c r="F89" i="4"/>
  <c r="F88" i="4"/>
  <c r="F87" i="4"/>
  <c r="L87" i="4" s="1"/>
  <c r="M87" i="4" s="1"/>
  <c r="F86" i="4"/>
  <c r="H86" i="4" s="1"/>
  <c r="M86" i="4" s="1"/>
  <c r="F84" i="4"/>
  <c r="J84" i="4" s="1"/>
  <c r="M84" i="4" s="1"/>
  <c r="F83" i="4"/>
  <c r="J83" i="4" s="1"/>
  <c r="M83" i="4" s="1"/>
  <c r="F80" i="4"/>
  <c r="F79" i="4"/>
  <c r="F78" i="4"/>
  <c r="F77" i="4"/>
  <c r="L77" i="4" s="1"/>
  <c r="M77" i="4" s="1"/>
  <c r="F76" i="4"/>
  <c r="H76" i="4" s="1"/>
  <c r="M76" i="4" s="1"/>
  <c r="J71" i="4"/>
  <c r="M71" i="4" s="1"/>
  <c r="J72" i="4"/>
  <c r="M72" i="4" s="1"/>
  <c r="J68" i="4"/>
  <c r="M68" i="4" s="1"/>
  <c r="F74" i="4"/>
  <c r="J74" i="4" s="1"/>
  <c r="M74" i="4" s="1"/>
  <c r="F73" i="4"/>
  <c r="J73" i="4" s="1"/>
  <c r="M73" i="4" s="1"/>
  <c r="F69" i="4"/>
  <c r="J69" i="4" s="1"/>
  <c r="M69" i="4" s="1"/>
  <c r="F68" i="4"/>
  <c r="F70" i="4"/>
  <c r="J70" i="4" s="1"/>
  <c r="M70" i="4" s="1"/>
  <c r="F67" i="4"/>
  <c r="L67" i="4" s="1"/>
  <c r="M67" i="4" s="1"/>
  <c r="F66" i="4"/>
  <c r="H66" i="4" s="1"/>
  <c r="M66" i="4" s="1"/>
  <c r="J61" i="4"/>
  <c r="M61" i="4" s="1"/>
  <c r="J62" i="4"/>
  <c r="M62" i="4" s="1"/>
  <c r="F60" i="4"/>
  <c r="J60" i="4" s="1"/>
  <c r="M60" i="4" s="1"/>
  <c r="F58" i="4"/>
  <c r="J58" i="4" s="1"/>
  <c r="M58" i="4" s="1"/>
  <c r="F64" i="4"/>
  <c r="J64" i="4" s="1"/>
  <c r="M64" i="4" s="1"/>
  <c r="F63" i="4"/>
  <c r="J63" i="4" s="1"/>
  <c r="M63" i="4" s="1"/>
  <c r="F56" i="4"/>
  <c r="H56" i="4" s="1"/>
  <c r="M56" i="4" s="1"/>
  <c r="J51" i="4"/>
  <c r="M51" i="4" s="1"/>
  <c r="J52" i="4"/>
  <c r="M52" i="4" s="1"/>
  <c r="J75" i="4"/>
  <c r="J77" i="4"/>
  <c r="J78" i="4"/>
  <c r="M78" i="4" s="1"/>
  <c r="J79" i="4"/>
  <c r="M79" i="4" s="1"/>
  <c r="J80" i="4"/>
  <c r="M80" i="4" s="1"/>
  <c r="J81" i="4"/>
  <c r="M81" i="4" s="1"/>
  <c r="J82" i="4"/>
  <c r="M82" i="4" s="1"/>
  <c r="F54" i="4"/>
  <c r="J54" i="4" s="1"/>
  <c r="M54" i="4" s="1"/>
  <c r="F53" i="4"/>
  <c r="J53" i="4" s="1"/>
  <c r="M53" i="4" s="1"/>
  <c r="F46" i="4"/>
  <c r="H46" i="4" s="1"/>
  <c r="M46" i="4" s="1"/>
  <c r="F44" i="4"/>
  <c r="J44" i="4" s="1"/>
  <c r="M44" i="4" s="1"/>
  <c r="F43" i="4"/>
  <c r="L43" i="4" s="1"/>
  <c r="M43" i="4" s="1"/>
  <c r="F42" i="4"/>
  <c r="H42" i="4" s="1"/>
  <c r="M42" i="4" s="1"/>
  <c r="J37" i="4"/>
  <c r="M37" i="4" s="1"/>
  <c r="J38" i="4"/>
  <c r="M38" i="4" s="1"/>
  <c r="J89" i="4"/>
  <c r="M89" i="4" s="1"/>
  <c r="J92" i="4"/>
  <c r="F40" i="4"/>
  <c r="J40" i="4" s="1"/>
  <c r="M40" i="4" s="1"/>
  <c r="F39" i="4"/>
  <c r="J39" i="4" s="1"/>
  <c r="M39" i="4" s="1"/>
  <c r="F32" i="4"/>
  <c r="F34" i="4" s="1"/>
  <c r="J34" i="4" s="1"/>
  <c r="M34" i="4" s="1"/>
  <c r="J27" i="4"/>
  <c r="M27" i="4" s="1"/>
  <c r="J28" i="4"/>
  <c r="M28" i="4" s="1"/>
  <c r="J31" i="4"/>
  <c r="F30" i="4"/>
  <c r="J30" i="4" s="1"/>
  <c r="M30" i="4" s="1"/>
  <c r="F29" i="4"/>
  <c r="J29" i="4" s="1"/>
  <c r="M29" i="4" s="1"/>
  <c r="F25" i="4"/>
  <c r="J25" i="4" s="1"/>
  <c r="M25" i="4" s="1"/>
  <c r="J32" i="4"/>
  <c r="F33" i="4"/>
  <c r="J33" i="4" s="1"/>
  <c r="F22" i="4"/>
  <c r="H22" i="4" s="1"/>
  <c r="M22" i="4" s="1"/>
  <c r="F23" i="4"/>
  <c r="L23" i="4" s="1"/>
  <c r="M23" i="4" s="1"/>
  <c r="F20" i="4"/>
  <c r="J20" i="4" s="1"/>
  <c r="M20" i="4" s="1"/>
  <c r="F19" i="4"/>
  <c r="J19" i="4" s="1"/>
  <c r="L16" i="4"/>
  <c r="M16" i="4" s="1"/>
  <c r="F15" i="4"/>
  <c r="J15" i="4" s="1"/>
  <c r="H13" i="4"/>
  <c r="M13" i="4" s="1"/>
  <c r="F13" i="4"/>
  <c r="F11" i="4"/>
  <c r="F10" i="4"/>
  <c r="J88" i="4"/>
  <c r="M88" i="4" s="1"/>
  <c r="H38" i="4"/>
  <c r="L27" i="4"/>
  <c r="J22" i="4"/>
  <c r="J21" i="4"/>
  <c r="M21" i="4" s="1"/>
  <c r="L18" i="4"/>
  <c r="M18" i="4" s="1"/>
  <c r="H17" i="4"/>
  <c r="M17" i="4" s="1"/>
  <c r="H14" i="4"/>
  <c r="J12" i="4"/>
  <c r="L11" i="4"/>
  <c r="M11" i="4" s="1"/>
  <c r="H10" i="4"/>
  <c r="M10" i="4" s="1"/>
  <c r="L8" i="4"/>
  <c r="M8" i="4" s="1"/>
  <c r="J43" i="3"/>
  <c r="J42" i="3"/>
  <c r="J40" i="3"/>
  <c r="F41" i="3"/>
  <c r="J41" i="3" s="1"/>
  <c r="F39" i="3"/>
  <c r="L39" i="3" s="1"/>
  <c r="F38" i="3"/>
  <c r="H38" i="3" s="1"/>
  <c r="J36" i="3"/>
  <c r="J35" i="3"/>
  <c r="F34" i="3"/>
  <c r="J34" i="3" s="1"/>
  <c r="F33" i="3"/>
  <c r="H33" i="3" s="1"/>
  <c r="J31" i="3"/>
  <c r="F30" i="3"/>
  <c r="J30" i="3" s="1"/>
  <c r="F29" i="3"/>
  <c r="J29" i="3" s="1"/>
  <c r="F28" i="3"/>
  <c r="J28" i="3" s="1"/>
  <c r="F27" i="3"/>
  <c r="L27" i="3" s="1"/>
  <c r="F26" i="3"/>
  <c r="H26" i="3" s="1"/>
  <c r="F24" i="3"/>
  <c r="H24" i="3" s="1"/>
  <c r="F15" i="3"/>
  <c r="J15" i="3" s="1"/>
  <c r="J22" i="3"/>
  <c r="M22" i="3" s="1"/>
  <c r="J21" i="3"/>
  <c r="M21" i="3" s="1"/>
  <c r="J20" i="3"/>
  <c r="M20" i="3" s="1"/>
  <c r="J19" i="3"/>
  <c r="M19" i="3" s="1"/>
  <c r="L18" i="3"/>
  <c r="M18" i="3" s="1"/>
  <c r="H17" i="3"/>
  <c r="M17" i="3" s="1"/>
  <c r="H33" i="4" l="1"/>
  <c r="F59" i="4"/>
  <c r="J59" i="4" s="1"/>
  <c r="M59" i="4" s="1"/>
  <c r="F24" i="4"/>
  <c r="J24" i="4" s="1"/>
  <c r="M24" i="4" s="1"/>
  <c r="H19" i="4"/>
  <c r="M19" i="4" s="1"/>
  <c r="H32" i="4"/>
  <c r="M32" i="4" s="1"/>
  <c r="F57" i="4"/>
  <c r="L57" i="4" s="1"/>
  <c r="M57" i="4" s="1"/>
  <c r="H15" i="4"/>
  <c r="M15" i="4" s="1"/>
  <c r="F47" i="4"/>
  <c r="J76" i="4"/>
  <c r="F26" i="4"/>
  <c r="J61" i="6"/>
  <c r="M76" i="6"/>
  <c r="J73" i="6"/>
  <c r="M73" i="6" s="1"/>
  <c r="J71" i="6"/>
  <c r="J65" i="6"/>
  <c r="M65" i="6" s="1"/>
  <c r="J62" i="6"/>
  <c r="M70" i="6"/>
  <c r="H15" i="6"/>
  <c r="M15" i="6" s="1"/>
  <c r="H19" i="6"/>
  <c r="M19" i="6" s="1"/>
  <c r="F52" i="6"/>
  <c r="L52" i="6" s="1"/>
  <c r="M52" i="6" s="1"/>
  <c r="J53" i="6"/>
  <c r="M53" i="6" s="1"/>
  <c r="H42" i="6"/>
  <c r="M42" i="6" s="1"/>
  <c r="H22" i="6"/>
  <c r="M22" i="6" s="1"/>
  <c r="L23" i="6"/>
  <c r="M23" i="6" s="1"/>
  <c r="F24" i="6"/>
  <c r="H32" i="6"/>
  <c r="M32" i="6" s="1"/>
  <c r="H33" i="6"/>
  <c r="L33" i="6"/>
  <c r="M33" i="6" s="1"/>
  <c r="F34" i="6"/>
  <c r="L43" i="6"/>
  <c r="M43" i="6" s="1"/>
  <c r="J33" i="6"/>
  <c r="L60" i="5"/>
  <c r="M60" i="5" s="1"/>
  <c r="L52" i="5"/>
  <c r="M52" i="5" s="1"/>
  <c r="H50" i="5"/>
  <c r="M50" i="5" s="1"/>
  <c r="J53" i="5"/>
  <c r="M53" i="5" s="1"/>
  <c r="H19" i="5"/>
  <c r="M19" i="5" s="1"/>
  <c r="F44" i="5"/>
  <c r="L43" i="5"/>
  <c r="M43" i="5" s="1"/>
  <c r="J15" i="5"/>
  <c r="H22" i="5"/>
  <c r="M22" i="5" s="1"/>
  <c r="L23" i="5"/>
  <c r="M23" i="5" s="1"/>
  <c r="F24" i="5"/>
  <c r="H32" i="5"/>
  <c r="M32" i="5" s="1"/>
  <c r="H33" i="5"/>
  <c r="L33" i="5"/>
  <c r="M33" i="5" s="1"/>
  <c r="F34" i="5"/>
  <c r="H42" i="5"/>
  <c r="M42" i="5" s="1"/>
  <c r="H65" i="5"/>
  <c r="M65" i="5" s="1"/>
  <c r="J66" i="5"/>
  <c r="J33" i="5"/>
  <c r="F36" i="4"/>
  <c r="J36" i="4" s="1"/>
  <c r="M36" i="4" s="1"/>
  <c r="L33" i="4"/>
  <c r="M33" i="4" s="1"/>
  <c r="F35" i="4"/>
  <c r="J35" i="4" s="1"/>
  <c r="M35" i="4" s="1"/>
  <c r="M95" i="4" s="1"/>
  <c r="M96" i="4" s="1"/>
  <c r="M97" i="4" s="1"/>
  <c r="M98" i="4" s="1"/>
  <c r="M99" i="4" s="1"/>
  <c r="F14" i="3"/>
  <c r="H14" i="3" s="1"/>
  <c r="F12" i="3"/>
  <c r="J12" i="3" s="1"/>
  <c r="F11" i="3"/>
  <c r="L11" i="3" s="1"/>
  <c r="F10" i="3"/>
  <c r="H10" i="3" s="1"/>
  <c r="F23" i="2"/>
  <c r="J23" i="2" s="1"/>
  <c r="M23" i="2" s="1"/>
  <c r="F22" i="2"/>
  <c r="J22" i="2" s="1"/>
  <c r="M22" i="2" s="1"/>
  <c r="F21" i="2"/>
  <c r="F20" i="2"/>
  <c r="J20" i="2" s="1"/>
  <c r="M20" i="2" s="1"/>
  <c r="F19" i="2"/>
  <c r="L19" i="2" s="1"/>
  <c r="M19" i="2" s="1"/>
  <c r="J25" i="2"/>
  <c r="M25" i="2" s="1"/>
  <c r="J24" i="2"/>
  <c r="M24" i="2" s="1"/>
  <c r="J21" i="2"/>
  <c r="M21" i="2" s="1"/>
  <c r="F18" i="2"/>
  <c r="H18" i="2" s="1"/>
  <c r="M18" i="2" s="1"/>
  <c r="J16" i="2"/>
  <c r="M16" i="2" s="1"/>
  <c r="J15" i="2"/>
  <c r="M15" i="2" s="1"/>
  <c r="F14" i="2"/>
  <c r="J14" i="2" s="1"/>
  <c r="M14" i="2" s="1"/>
  <c r="F13" i="2"/>
  <c r="J13" i="2" s="1"/>
  <c r="M13" i="2" s="1"/>
  <c r="F12" i="2"/>
  <c r="J12" i="2" s="1"/>
  <c r="M12" i="2" s="1"/>
  <c r="F11" i="2"/>
  <c r="L11" i="2" s="1"/>
  <c r="M11" i="2" s="1"/>
  <c r="F10" i="2"/>
  <c r="H10" i="2" s="1"/>
  <c r="M10" i="2" s="1"/>
  <c r="L8" i="3"/>
  <c r="M8" i="3" s="1"/>
  <c r="M44" i="3" s="1"/>
  <c r="M45" i="3" s="1"/>
  <c r="M46" i="3" s="1"/>
  <c r="M47" i="3" s="1"/>
  <c r="M48" i="3" s="1"/>
  <c r="M49" i="3" s="1"/>
  <c r="M50" i="3" s="1"/>
  <c r="M51" i="3" s="1"/>
  <c r="M52" i="3" s="1"/>
  <c r="L8" i="2"/>
  <c r="M8" i="2" s="1"/>
  <c r="L65" i="1"/>
  <c r="J65" i="1"/>
  <c r="H65" i="1"/>
  <c r="L64" i="1"/>
  <c r="J64" i="1"/>
  <c r="H64" i="1"/>
  <c r="M64" i="1" s="1"/>
  <c r="F63" i="1"/>
  <c r="J63" i="1" s="1"/>
  <c r="F62" i="1"/>
  <c r="L62" i="1" s="1"/>
  <c r="F61" i="1"/>
  <c r="J61" i="1" s="1"/>
  <c r="F60" i="1"/>
  <c r="L60" i="1" s="1"/>
  <c r="L59" i="1"/>
  <c r="J59" i="1"/>
  <c r="H59" i="1"/>
  <c r="M59" i="1" s="1"/>
  <c r="F58" i="1"/>
  <c r="J58" i="1" s="1"/>
  <c r="L57" i="1"/>
  <c r="J57" i="1"/>
  <c r="H57" i="1"/>
  <c r="L56" i="1"/>
  <c r="J56" i="1"/>
  <c r="H56" i="1"/>
  <c r="L55" i="1"/>
  <c r="J55" i="1"/>
  <c r="H55" i="1"/>
  <c r="F54" i="1"/>
  <c r="L54" i="1" s="1"/>
  <c r="F53" i="1"/>
  <c r="J53" i="1" s="1"/>
  <c r="F52" i="1"/>
  <c r="L52" i="1" s="1"/>
  <c r="F51" i="1"/>
  <c r="J51" i="1" s="1"/>
  <c r="F50" i="1"/>
  <c r="L50" i="1" s="1"/>
  <c r="F49" i="1"/>
  <c r="J49" i="1" s="1"/>
  <c r="L48" i="1"/>
  <c r="J48" i="1"/>
  <c r="H48" i="1"/>
  <c r="F47" i="1"/>
  <c r="L47" i="1" s="1"/>
  <c r="L46" i="1"/>
  <c r="J46" i="1"/>
  <c r="H46" i="1"/>
  <c r="L45" i="1"/>
  <c r="J45" i="1"/>
  <c r="H45" i="1"/>
  <c r="F44" i="1"/>
  <c r="L44" i="1" s="1"/>
  <c r="F43" i="1"/>
  <c r="J43" i="1" s="1"/>
  <c r="F42" i="1"/>
  <c r="L42" i="1" s="1"/>
  <c r="F41" i="1"/>
  <c r="J41" i="1" s="1"/>
  <c r="F40" i="1"/>
  <c r="L40" i="1" s="1"/>
  <c r="F39" i="1"/>
  <c r="J39" i="1" s="1"/>
  <c r="L38" i="1"/>
  <c r="J38" i="1"/>
  <c r="H38" i="1"/>
  <c r="L37" i="1"/>
  <c r="J37" i="1"/>
  <c r="H37" i="1"/>
  <c r="L36" i="1"/>
  <c r="J36" i="1"/>
  <c r="H36" i="1"/>
  <c r="F35" i="1"/>
  <c r="L35" i="1" s="1"/>
  <c r="F34" i="1"/>
  <c r="J34" i="1" s="1"/>
  <c r="F33" i="1"/>
  <c r="L33" i="1" s="1"/>
  <c r="F32" i="1"/>
  <c r="J32" i="1" s="1"/>
  <c r="F31" i="1"/>
  <c r="L31" i="1" s="1"/>
  <c r="F30" i="1"/>
  <c r="H30" i="1" s="1"/>
  <c r="F29" i="1"/>
  <c r="J29" i="1" s="1"/>
  <c r="L28" i="1"/>
  <c r="J28" i="1"/>
  <c r="H28" i="1"/>
  <c r="L27" i="1"/>
  <c r="J27" i="1"/>
  <c r="H27" i="1"/>
  <c r="L26" i="1"/>
  <c r="J26" i="1"/>
  <c r="H26" i="1"/>
  <c r="F25" i="1"/>
  <c r="L25" i="1" s="1"/>
  <c r="F24" i="1"/>
  <c r="J24" i="1" s="1"/>
  <c r="F23" i="1"/>
  <c r="L23" i="1" s="1"/>
  <c r="F22" i="1"/>
  <c r="J22" i="1" s="1"/>
  <c r="F21" i="1"/>
  <c r="L21" i="1" s="1"/>
  <c r="L20" i="1"/>
  <c r="J20" i="1"/>
  <c r="H20" i="1"/>
  <c r="L19" i="1"/>
  <c r="J19" i="1"/>
  <c r="L18" i="1"/>
  <c r="M18" i="1" s="1"/>
  <c r="J18" i="1"/>
  <c r="L17" i="1"/>
  <c r="M17" i="1" s="1"/>
  <c r="J17" i="1"/>
  <c r="F16" i="1"/>
  <c r="L16" i="1" s="1"/>
  <c r="F15" i="1"/>
  <c r="L15" i="1" s="1"/>
  <c r="F14" i="1"/>
  <c r="L14" i="1" s="1"/>
  <c r="F13" i="1"/>
  <c r="J13" i="1" s="1"/>
  <c r="M13" i="1" s="1"/>
  <c r="F12" i="1"/>
  <c r="J12" i="1" s="1"/>
  <c r="F11" i="1"/>
  <c r="L11" i="1" s="1"/>
  <c r="M11" i="1" s="1"/>
  <c r="F10" i="1"/>
  <c r="L10" i="1" s="1"/>
  <c r="L9" i="1"/>
  <c r="M9" i="1" s="1"/>
  <c r="L8" i="1"/>
  <c r="M8" i="1" s="1"/>
  <c r="M65" i="1" l="1"/>
  <c r="M28" i="1"/>
  <c r="M38" i="1"/>
  <c r="M48" i="1"/>
  <c r="M26" i="2"/>
  <c r="L49" i="1"/>
  <c r="M56" i="1"/>
  <c r="H24" i="4"/>
  <c r="M45" i="1"/>
  <c r="H51" i="1"/>
  <c r="J26" i="4"/>
  <c r="M26" i="4" s="1"/>
  <c r="H26" i="4"/>
  <c r="M26" i="1"/>
  <c r="M36" i="1"/>
  <c r="M46" i="1"/>
  <c r="H53" i="1"/>
  <c r="M57" i="1"/>
  <c r="F48" i="4"/>
  <c r="L47" i="4"/>
  <c r="M47" i="4" s="1"/>
  <c r="M27" i="1"/>
  <c r="M37" i="1"/>
  <c r="H49" i="1"/>
  <c r="H47" i="1"/>
  <c r="M47" i="1" s="1"/>
  <c r="M55" i="1"/>
  <c r="J34" i="6"/>
  <c r="M34" i="6" s="1"/>
  <c r="F36" i="6"/>
  <c r="J36" i="6" s="1"/>
  <c r="M36" i="6" s="1"/>
  <c r="F26" i="6"/>
  <c r="H24" i="6"/>
  <c r="J24" i="6"/>
  <c r="M24" i="6" s="1"/>
  <c r="J44" i="5"/>
  <c r="M44" i="5" s="1"/>
  <c r="J34" i="5"/>
  <c r="M34" i="5" s="1"/>
  <c r="F36" i="5"/>
  <c r="J36" i="5" s="1"/>
  <c r="M36" i="5" s="1"/>
  <c r="F26" i="5"/>
  <c r="H24" i="5"/>
  <c r="J24" i="5"/>
  <c r="M24" i="5" s="1"/>
  <c r="M49" i="1"/>
  <c r="H10" i="1"/>
  <c r="M10" i="1" s="1"/>
  <c r="L12" i="1"/>
  <c r="M12" i="1" s="1"/>
  <c r="J14" i="1"/>
  <c r="M14" i="1" s="1"/>
  <c r="J15" i="1"/>
  <c r="M15" i="1" s="1"/>
  <c r="J16" i="1"/>
  <c r="M16" i="1" s="1"/>
  <c r="J21" i="1"/>
  <c r="H22" i="1"/>
  <c r="L22" i="1"/>
  <c r="J23" i="1"/>
  <c r="H24" i="1"/>
  <c r="L24" i="1"/>
  <c r="J25" i="1"/>
  <c r="H29" i="1"/>
  <c r="L29" i="1"/>
  <c r="L30" i="1"/>
  <c r="M30" i="1" s="1"/>
  <c r="J31" i="1"/>
  <c r="H32" i="1"/>
  <c r="L32" i="1"/>
  <c r="J33" i="1"/>
  <c r="H34" i="1"/>
  <c r="L34" i="1"/>
  <c r="J35" i="1"/>
  <c r="H39" i="1"/>
  <c r="L39" i="1"/>
  <c r="J40" i="1"/>
  <c r="H41" i="1"/>
  <c r="L41" i="1"/>
  <c r="J42" i="1"/>
  <c r="H43" i="1"/>
  <c r="L43" i="1"/>
  <c r="J44" i="1"/>
  <c r="J50" i="1"/>
  <c r="L51" i="1"/>
  <c r="M51" i="1" s="1"/>
  <c r="J52" i="1"/>
  <c r="L53" i="1"/>
  <c r="J54" i="1"/>
  <c r="H58" i="1"/>
  <c r="L58" i="1"/>
  <c r="J60" i="1"/>
  <c r="H61" i="1"/>
  <c r="L61" i="1"/>
  <c r="J62" i="1"/>
  <c r="H63" i="1"/>
  <c r="L63" i="1"/>
  <c r="H21" i="1"/>
  <c r="M21" i="1" s="1"/>
  <c r="H23" i="1"/>
  <c r="H25" i="1"/>
  <c r="H31" i="1"/>
  <c r="M31" i="1" s="1"/>
  <c r="H33" i="1"/>
  <c r="H35" i="1"/>
  <c r="M35" i="1" s="1"/>
  <c r="H40" i="1"/>
  <c r="M40" i="1" s="1"/>
  <c r="H42" i="1"/>
  <c r="M42" i="1" s="1"/>
  <c r="H44" i="1"/>
  <c r="H50" i="1"/>
  <c r="M50" i="1" s="1"/>
  <c r="H52" i="1"/>
  <c r="M52" i="1" s="1"/>
  <c r="H54" i="1"/>
  <c r="H60" i="1"/>
  <c r="M60" i="1" s="1"/>
  <c r="H62" i="1"/>
  <c r="M62" i="1" s="1"/>
  <c r="M24" i="1" l="1"/>
  <c r="M33" i="1"/>
  <c r="M23" i="1"/>
  <c r="M63" i="1"/>
  <c r="M53" i="1"/>
  <c r="M54" i="1"/>
  <c r="F49" i="4"/>
  <c r="J48" i="4"/>
  <c r="M48" i="4" s="1"/>
  <c r="M25" i="1"/>
  <c r="M44" i="1"/>
  <c r="M58" i="1"/>
  <c r="J26" i="6"/>
  <c r="M26" i="6" s="1"/>
  <c r="M89" i="6" s="1"/>
  <c r="H26" i="6"/>
  <c r="J26" i="5"/>
  <c r="M26" i="5" s="1"/>
  <c r="H26" i="5"/>
  <c r="J45" i="5"/>
  <c r="M45" i="5" s="1"/>
  <c r="M27" i="2"/>
  <c r="M28" i="2" s="1"/>
  <c r="M29" i="2" s="1"/>
  <c r="M30" i="2" s="1"/>
  <c r="M31" i="2" s="1"/>
  <c r="M32" i="2" s="1"/>
  <c r="M33" i="2" s="1"/>
  <c r="M34" i="2" s="1"/>
  <c r="M61" i="1"/>
  <c r="M41" i="1"/>
  <c r="M34" i="1"/>
  <c r="M43" i="1"/>
  <c r="M39" i="1"/>
  <c r="M32" i="1"/>
  <c r="M29" i="1"/>
  <c r="M22" i="1"/>
  <c r="M66" i="1" l="1"/>
  <c r="M67" i="1" s="1"/>
  <c r="M68" i="1" s="1"/>
  <c r="M69" i="1" s="1"/>
  <c r="M70" i="1" s="1"/>
  <c r="M71" i="1" s="1"/>
  <c r="M72" i="1" s="1"/>
  <c r="M73" i="1" s="1"/>
  <c r="M74" i="1" s="1"/>
  <c r="F50" i="4"/>
  <c r="J50" i="4" s="1"/>
  <c r="M50" i="4" s="1"/>
  <c r="J49" i="4"/>
  <c r="M49" i="4" s="1"/>
  <c r="M90" i="6"/>
  <c r="M91" i="6" s="1"/>
  <c r="M92" i="6" l="1"/>
  <c r="M93" i="6" s="1"/>
  <c r="M94" i="6" l="1"/>
  <c r="M95" i="6"/>
</calcChain>
</file>

<file path=xl/sharedStrings.xml><?xml version="1.0" encoding="utf-8"?>
<sst xmlns="http://schemas.openxmlformats.org/spreadsheetml/2006/main" count="2432" uniqueCount="549">
  <si>
    <t>#</t>
  </si>
  <si>
    <t>საფუძველი</t>
  </si>
  <si>
    <t>სამუშაოს დასახელება</t>
  </si>
  <si>
    <t>ნორმატიული რესურსი</t>
  </si>
  <si>
    <t>ხელფასი</t>
  </si>
  <si>
    <t>მასალა</t>
  </si>
  <si>
    <t>ჯამი</t>
  </si>
  <si>
    <t>ერთ.</t>
  </si>
  <si>
    <t>სულ</t>
  </si>
  <si>
    <t>6-16</t>
  </si>
  <si>
    <t>საძირკვლის მონოლითური რკინაბატონის ფილა</t>
  </si>
  <si>
    <t>მ3</t>
  </si>
  <si>
    <t xml:space="preserve">შრომითი რესურსი </t>
  </si>
  <si>
    <t>მანქანები</t>
  </si>
  <si>
    <t>ლ</t>
  </si>
  <si>
    <t>ბტონი ბ25</t>
  </si>
  <si>
    <t>ყალიბის ფარები</t>
  </si>
  <si>
    <t>მ2</t>
  </si>
  <si>
    <t>ყალიბის ფიცარი 40 მმ სისქით</t>
  </si>
  <si>
    <t xml:space="preserve">არმატურა ა1 კლასის </t>
  </si>
  <si>
    <t>ტ</t>
  </si>
  <si>
    <t xml:space="preserve">არმატურა ა3 კლასის </t>
  </si>
  <si>
    <t>საძირკვლის მონოლითური რკინაბატონის კოჭების მოწყობა</t>
  </si>
  <si>
    <t>ბეტონი ბ25</t>
  </si>
  <si>
    <t>ელექტროდი</t>
  </si>
  <si>
    <t>კგ</t>
  </si>
  <si>
    <t>ჩიქოვანის ქუჩაზე მრავალბინიანი საცხოვრებელი სახლი</t>
  </si>
  <si>
    <t>შემსრულებელი:</t>
  </si>
  <si>
    <t>მარტი     2013 წ.</t>
  </si>
  <si>
    <t>სამშენებლო მანქანები</t>
  </si>
  <si>
    <t>განზ</t>
  </si>
  <si>
    <t>ერთ. ფასი</t>
  </si>
  <si>
    <t>კედლები</t>
  </si>
  <si>
    <t>6-11-3</t>
  </si>
  <si>
    <t>მონ.რკინა ბეტონის კედლების მოწყობა</t>
  </si>
  <si>
    <t>შრომითი რესურსები</t>
  </si>
  <si>
    <t>ლარი</t>
  </si>
  <si>
    <t>ბეტონი B25</t>
  </si>
  <si>
    <t>ყალიბის ფარი</t>
  </si>
  <si>
    <t>ძელაკი მე-3 ხარ. 40-60 მმ</t>
  </si>
  <si>
    <t>ყალიბის ფიცარი</t>
  </si>
  <si>
    <t>არმატურა ა Iკლ</t>
  </si>
  <si>
    <t>ტნ</t>
  </si>
  <si>
    <t>არმატურა ა IIIკლ</t>
  </si>
  <si>
    <t>სამშენებლო ჭანჭიკები</t>
  </si>
  <si>
    <t>6–12–7</t>
  </si>
  <si>
    <t>მონოლითური რკინა ბეტონის სვეტები  ს–1–ს12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</si>
  <si>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</si>
  <si>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ბეტონი ბ 25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</si>
  <si>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</si>
  <si>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არმატურა  ა  I კლ</t>
  </si>
  <si>
    <t>არმატურა  ა II Iკლ</t>
  </si>
  <si>
    <t>6–11–6</t>
  </si>
  <si>
    <t>მონოლითური რკინა ბეტონის დიაფრაგმა # 1-8</t>
  </si>
  <si>
    <t>ძელაკი მე–3 ხარისხი 40-60 მმ</t>
  </si>
  <si>
    <t>არმატურა  ა IIIკლ</t>
  </si>
  <si>
    <t>6–11–10</t>
  </si>
  <si>
    <t>მონოლითური რკინა ბეტონის კედლების #1 და ლიფტის შახტის მოწყობა</t>
  </si>
  <si>
    <t>6–16–1</t>
  </si>
  <si>
    <t>მონოლითური რკინა ბეტონის გადახურვის ფილების მოწყობა (ნიშ +0,00}</t>
  </si>
  <si>
    <t>ყალიბის ფიცარი 25-32მმ</t>
  </si>
  <si>
    <t>ყალიბის ფიცარი 40მმ</t>
  </si>
  <si>
    <t>არმატურა  ა III კლ</t>
  </si>
  <si>
    <t>6–15–2</t>
  </si>
  <si>
    <t>მონოლითური რკინა ბეტონის რიგლების მოწყობა</t>
  </si>
  <si>
    <t>ყალიბის ფიცარი მე–2 ხარისხ 40 მმ</t>
  </si>
  <si>
    <t>ყალიბის ფიცარი მე–3 ხარისხ 40-60 მმ</t>
  </si>
  <si>
    <t>არმატურა  ა I  კლ</t>
  </si>
  <si>
    <t>არმატურა  ა III  კლ</t>
  </si>
  <si>
    <t>გაუთვალისწინებელი ხარჯი 2%</t>
  </si>
  <si>
    <t>ზედნადები ხარჯები 5%</t>
  </si>
  <si>
    <t>მოგება 7%</t>
  </si>
  <si>
    <t>დღგ 18%</t>
  </si>
  <si>
    <t>პეტრიძის ქუჩაზე მრავალფუნქციური საცხოვრებელი სახლი</t>
  </si>
  <si>
    <t>საძირკველი</t>
  </si>
  <si>
    <t>ალექსიძის ქ.# 11   მრავალბინიანი საცხოვრებელი სახლი</t>
  </si>
  <si>
    <t>11-1-6</t>
  </si>
  <si>
    <t>ღორღის საფარის მოწყობა ბეტონის მომზადების ქვეშ</t>
  </si>
  <si>
    <t>შრომითი რესურსი</t>
  </si>
  <si>
    <t xml:space="preserve">ღორღი </t>
  </si>
  <si>
    <t>ბეტონის მომზადება სისქ. 10 სმ ბეტონი B-7.5</t>
  </si>
  <si>
    <t>ბეტონი ბ-7.5</t>
  </si>
  <si>
    <t>1-960</t>
  </si>
  <si>
    <t xml:space="preserve">მიწის დამუშავება ხელით </t>
  </si>
  <si>
    <t>რკინაბეტონის ტუმბოების მოწყობა</t>
  </si>
  <si>
    <t>ბეტონი  ბ-25</t>
  </si>
  <si>
    <t>დრენაჟის მოწყობა</t>
  </si>
  <si>
    <t>გ/მ</t>
  </si>
  <si>
    <t>მილი გოფრირებული</t>
  </si>
  <si>
    <t>მუხლი სხვა და სხვა</t>
  </si>
  <si>
    <t>ც</t>
  </si>
  <si>
    <t>გეოტექსტილი</t>
  </si>
  <si>
    <t>46-8-3</t>
  </si>
  <si>
    <t>ტერიტორიის შემოღობვა</t>
  </si>
  <si>
    <t>100მ2</t>
  </si>
  <si>
    <t>კ/სთ</t>
  </si>
  <si>
    <t>ბეტონი ბ-25</t>
  </si>
  <si>
    <t>ლურსმანი</t>
  </si>
  <si>
    <t>თუნუქი</t>
  </si>
  <si>
    <t>ხის ძელები</t>
  </si>
  <si>
    <t>მცხეთის რ-ნი სოფ. საგურამო მოქ. ჩაჩიბაიას საცხოვრებელი სახლი</t>
  </si>
  <si>
    <t>შედგენილია   1 კვარტლის 2014 წ. ფასებში</t>
  </si>
  <si>
    <t>კვარტლის ფასებში</t>
  </si>
  <si>
    <t>მიწის სამუშაოები</t>
  </si>
  <si>
    <t>1-1559</t>
  </si>
  <si>
    <t>გრუნტის დამუშავება ექსკავატორით მუხლუხა სვლაზე  ჩ.მ. 0.25 კუბ.მ</t>
  </si>
  <si>
    <t>1000მ3</t>
  </si>
  <si>
    <t>ექსკავატორის ექსპლუატაცია</t>
  </si>
  <si>
    <t>მ/სთ</t>
  </si>
  <si>
    <t>გრუნტის დამუშავება ხელით</t>
  </si>
  <si>
    <t>1-968</t>
  </si>
  <si>
    <t>გრუნტის  უკუჩაყრა ხელით</t>
  </si>
  <si>
    <t>სრფ13-5</t>
  </si>
  <si>
    <t>ზედმეტი გრუნტის გატანა 5 კმ-ზე</t>
  </si>
  <si>
    <t>საძირკვლები</t>
  </si>
  <si>
    <t>6-1</t>
  </si>
  <si>
    <t>ბეტონის მომზადება ბ-7.5</t>
  </si>
  <si>
    <t>6-1-22</t>
  </si>
  <si>
    <t>მონ.რკ.ბეტონის ლენტური საძირკველის მოწყობა</t>
  </si>
  <si>
    <t>ბეტონი ბ-20</t>
  </si>
  <si>
    <t>ყალიბის ფიცარი მე-3 ხარ. 40მმ</t>
  </si>
  <si>
    <t>არემატურა ა-1 კლ.</t>
  </si>
  <si>
    <t>არმატურა ა-3 კლ.</t>
  </si>
  <si>
    <t>გამომწვარი მავთული</t>
  </si>
  <si>
    <t>მონ.რკ.ბეტონის წერტილოვანი საძირკველის მოწყობა</t>
  </si>
  <si>
    <t>საძირკველის ვერტიკალური ჰიდროიზოლიაცია ცხელი ბიტუმით ორჯერ</t>
  </si>
  <si>
    <t>ბიტუმის მასტიკა</t>
  </si>
  <si>
    <t>მონ. კრ. ბეტონის გადახურვის ფილა ნიშ.-0.08</t>
  </si>
  <si>
    <t>მონ.რკ. ბეტონის სვეტების მოწყობა</t>
  </si>
  <si>
    <t>მონ. რკ. ბეტონის რიგელების მოწყობა</t>
  </si>
  <si>
    <t>მონ. რკინაბეტონის გადახურვის ფილები ნიშ. 3.42, 7.00</t>
  </si>
  <si>
    <t>სახურავის ხის კონსტრუქციების მოწყობა</t>
  </si>
  <si>
    <t>ხის მასალა</t>
  </si>
  <si>
    <t>ჭანჭიკი ქანჩით</t>
  </si>
  <si>
    <t>გლინულა</t>
  </si>
  <si>
    <t>ზედნადები ხარგები 10%</t>
  </si>
  <si>
    <t>შედგენილია :სრფ 2014წ. 4კვ.დონეზე</t>
  </si>
  <si>
    <t>ზედმეტი გრუნტის გატანა  10 კმ-ზე</t>
  </si>
  <si>
    <t>ბეტონი ბ-15</t>
  </si>
  <si>
    <t>მონ.რკ.ბეტონის  საძირკველის კოჭების მოწყობა</t>
  </si>
  <si>
    <t>6-1-5</t>
  </si>
  <si>
    <t>მონ. კრ. ბეტონის გადახურვის ფილა ნიშ.-0.1მ</t>
  </si>
  <si>
    <t>ლითონის სვეტების მონტაჟი</t>
  </si>
  <si>
    <t>მილკვადრატი</t>
  </si>
  <si>
    <t>ზოლოვანა 8*400</t>
  </si>
  <si>
    <t>ზოლოვანა 6*100</t>
  </si>
  <si>
    <t>ლითონის  რიგელების მოწყობა</t>
  </si>
  <si>
    <t>ამწე  საავტომობილო 10ტნ</t>
  </si>
  <si>
    <t>შველერი 24</t>
  </si>
  <si>
    <t>ზოლოვანა 6*50</t>
  </si>
  <si>
    <t>ხის გადახურვის მოწყობა 2.90 ნიშ.</t>
  </si>
  <si>
    <t>ხის მასალა- კოჭი 100*200</t>
  </si>
  <si>
    <t>შეფიცვრის ფიცარი</t>
  </si>
  <si>
    <t>კუთხოვანა 75</t>
  </si>
  <si>
    <t>სახურავის ხის კონსტრუქციების მოწყობა 5.5 და 5.0 ნიშ.</t>
  </si>
  <si>
    <t>ხის მასალა - კოჭი 100*200</t>
  </si>
  <si>
    <t>ფიცარი</t>
  </si>
  <si>
    <t>სახურავის დათბუნება თბოიზოლიაცო მასალით XPS</t>
  </si>
  <si>
    <t>თბოიზოლიაციო მასალა XPS</t>
  </si>
  <si>
    <t>სახურავის მოწყობა მოთუთიებული თუნუქით</t>
  </si>
  <si>
    <t>მოთუთიებული თუნუქი</t>
  </si>
  <si>
    <t>ალუმინის ვიტრაჟების დაყენება</t>
  </si>
  <si>
    <t>კედლებს მოწყობა სენდვიჩ პანელებისაგან</t>
  </si>
  <si>
    <t>მინის კარების დაყენება</t>
  </si>
  <si>
    <t>ცემენტის მოჭიმვის მოწყობა</t>
  </si>
  <si>
    <t>ცემენტის ხსნარი</t>
  </si>
  <si>
    <t>კერამოგრანიტის იატაკის მოწყობა</t>
  </si>
  <si>
    <t>კერამოგრანიტი</t>
  </si>
  <si>
    <t>წებოცემენტი</t>
  </si>
  <si>
    <t>ტიხრების მოწყობა ორმაგი თაბაშირ-მუყაოს ფილებით</t>
  </si>
  <si>
    <t>თაბაშირ-მუყაოს ფილა</t>
  </si>
  <si>
    <t>პროფილი CD</t>
  </si>
  <si>
    <t>პროფილი UD</t>
  </si>
  <si>
    <t>სხვა მასალები</t>
  </si>
  <si>
    <t>მ</t>
  </si>
  <si>
    <t>ლითონის მოაჯირების მოწყობა</t>
  </si>
  <si>
    <t>ლითონის მოაჯირი</t>
  </si>
  <si>
    <t>მეტალის კონსტრუქციების შეღებვა ნიტროემალით</t>
  </si>
  <si>
    <t>ნიტროსაღებავი</t>
  </si>
  <si>
    <t>ლითონის კიბის მოწყობა</t>
  </si>
  <si>
    <t>კიბის ლითონის კონსტრუქცია</t>
  </si>
  <si>
    <t>კიბის ხის საფეხური</t>
  </si>
  <si>
    <t>დეკორატიული საჩრდილობელების მოწყობა</t>
  </si>
  <si>
    <t>წყალ-კანალიზაცია</t>
  </si>
  <si>
    <t>ელექტროგაყვანილობა</t>
  </si>
  <si>
    <t>ზედნადები ხარგები 5%</t>
  </si>
  <si>
    <t xml:space="preserve">რედ სავაჭრო ობიექტის </t>
  </si>
  <si>
    <t>ქ.თბილისში გლდანი-ნაძალადევის რაიონში Y დაYII მიკრორაიონის გამყოფი გზის მიმდებარედ სავაჭრო ობიექტი</t>
  </si>
  <si>
    <t>არმატურა ა-1 კლ.</t>
  </si>
  <si>
    <t>არმატურა ა-111 კლ.</t>
  </si>
  <si>
    <t>მონ. რკ. ბეტონის  რიგელების მოწყობა</t>
  </si>
  <si>
    <t>არმატურა ა-1</t>
  </si>
  <si>
    <t>მონ.რკ. ბეტონის გადახურვის მოწყობა 2.90 ნიშ.</t>
  </si>
  <si>
    <t>მონ. რკ.ბეტონის გადახურვის მოწყობა 5.6 და 5.9 ნიშ.</t>
  </si>
  <si>
    <t>არმატურა ა-1კლ.</t>
  </si>
  <si>
    <t>შედგენილია :სრფ 2015წ. 3კვ.დონეზე</t>
  </si>
  <si>
    <t>სადემონტაჟო სამუშაოები</t>
  </si>
  <si>
    <t>არსებული სახლის დემონტაჟი</t>
  </si>
  <si>
    <t>ქ. ქუთაისში  საცხოვრებელი სახლის  მშენებლობის ლოკალური ხარჯთაღრიცხვა</t>
  </si>
  <si>
    <t>სამშენებლო ნარჩენების გატანა ნაყარში</t>
  </si>
  <si>
    <t>ტერიტორიის  მოშანდაკება</t>
  </si>
  <si>
    <t>მიწის მოჭრა და გატანა ნაყარში</t>
  </si>
  <si>
    <t>ბეტონის მომზადება ბ-7.5 სისქ.40სმ</t>
  </si>
  <si>
    <t>მონ.რკ.ბეტონის  საძირკველის მოწყობა</t>
  </si>
  <si>
    <t>სულფატობეტონი მ-300</t>
  </si>
  <si>
    <t xml:space="preserve">   I სართულის კარკასის მოწყობა (სვეტები,რიგელები,გადახურვის ფილა)</t>
  </si>
  <si>
    <t>II სართულის კარკასის მოწყობა (სვეტები,რიგელები,გადახურვის ფილა)</t>
  </si>
  <si>
    <t>არმატურა ა-3კლ.</t>
  </si>
  <si>
    <t>IIIსართულის კარკასის მოწყობა (სვეტები,რიგელები,გადახურვის ფილა)</t>
  </si>
  <si>
    <t>IV სართულის კარკასის მოწყობა (სვეტები,რიგელები,გადახურვის ფილა)</t>
  </si>
  <si>
    <t>მე-5 სართულის კარკასის მოწყობა</t>
  </si>
  <si>
    <t>მე-6 სართულის კარკასის მოწყობა (სვეტები,რიგელები,გადახურვის ფილა)</t>
  </si>
  <si>
    <t>სახურავის მოწყობა</t>
  </si>
  <si>
    <t>შრომის რესურსები</t>
  </si>
  <si>
    <t>ცემენტის  ხსნარი</t>
  </si>
  <si>
    <t>თბოიზოლიაციის მოწყობა</t>
  </si>
  <si>
    <t>თბოიზოლიაციის მასალა</t>
  </si>
  <si>
    <t>თუნუქის სახურავის მოწყობა</t>
  </si>
  <si>
    <t>ევროშიფერი</t>
  </si>
  <si>
    <t>კედლის წყობა მსუბუქი ბლოკით სისქ.20სმ</t>
  </si>
  <si>
    <t>ბლოკი</t>
  </si>
  <si>
    <t>ტიხრების წყობა ბლოკით 10სმ სისქ.</t>
  </si>
  <si>
    <t>ბლოკი 10სმ</t>
  </si>
  <si>
    <t>ფასადის კედლების შელესვა მაღალხარისხოვანი ქვიშა-ცენენტის ხსნარით,სისქ.3სმ, მ-75</t>
  </si>
  <si>
    <t>ქვიშა-ცემენტის ხსნარი</t>
  </si>
  <si>
    <t>შიდა კედლების შელესვა მაღალხარისხოვანი ცემენტის ხსნარით</t>
  </si>
  <si>
    <t>მოსაპირკეთებელი სამუშაოები</t>
  </si>
  <si>
    <t>ცემენტის ხსნარი მ-100</t>
  </si>
  <si>
    <t>კორიდორებისა და კიბის უჯრედების იატაკის მოწყობა კერამოგრანიტით</t>
  </si>
  <si>
    <t>კედლების შეღებვა წყალემულსიით</t>
  </si>
  <si>
    <t>ფითხი</t>
  </si>
  <si>
    <t>წყალემულსია</t>
  </si>
  <si>
    <t>ფასადის კედლების შეღებვა წყალემულსიური საღებავით</t>
  </si>
  <si>
    <t xml:space="preserve">ფითხი </t>
  </si>
  <si>
    <t>ფასადის საღებავი</t>
  </si>
  <si>
    <t>ლითონის მოაჯირის მოწყობა</t>
  </si>
  <si>
    <t xml:space="preserve">ლითონის მოაჯირი </t>
  </si>
  <si>
    <t>ცემენტი მ-400</t>
  </si>
  <si>
    <t>სახელური</t>
  </si>
  <si>
    <t>გრ/მ</t>
  </si>
  <si>
    <t>ლითონის მოაჯირის შეღებვა ზეთოვანი საღებავით</t>
  </si>
  <si>
    <t>ზეთოვანი საღებავი</t>
  </si>
  <si>
    <t>კარ-ფანჯრები</t>
  </si>
  <si>
    <t>ლითონის კარები</t>
  </si>
  <si>
    <t>ლითონის კარების დაყენება</t>
  </si>
  <si>
    <t>ალუმინის ვიტრაჟების და ფანჯრებს დაყენება</t>
  </si>
  <si>
    <t>ლიფტის მონტაჟი</t>
  </si>
  <si>
    <t>წყალ-კანალიზაციის ქსელის მოწყობა</t>
  </si>
  <si>
    <t>კანალიზაციის შიდა ქსელის მოწყობა</t>
  </si>
  <si>
    <t>წყალგაყვანილობის ქსელის მოწყობა</t>
  </si>
  <si>
    <t>წყლის და კანალიზაციის მიირთების საფასური</t>
  </si>
  <si>
    <t>გაზის ცენტრალური დგარების მოწყობა</t>
  </si>
  <si>
    <t>ელ.ენერგიის გამრიცხველიანება</t>
  </si>
  <si>
    <t>ზედნადები ხარჯები</t>
  </si>
  <si>
    <t>პროექტის ღირებულება</t>
  </si>
  <si>
    <t>%</t>
  </si>
  <si>
    <t>ჯანი</t>
  </si>
  <si>
    <t>სადახლო  სარკინიგზო</t>
  </si>
  <si>
    <t>დემონტაჟი</t>
  </si>
  <si>
    <t>ლამინატის იატაკის დემონტაჟი</t>
  </si>
  <si>
    <t>მეტლახის დემონტაჟი</t>
  </si>
  <si>
    <t>მოჭიქული ფილების და წებოცემენტის დემონტაჟი</t>
  </si>
  <si>
    <t>თაბაშირ-მუყაოს ტიხრის დემონტაჟი</t>
  </si>
  <si>
    <t>კარის დემონტაჟი</t>
  </si>
  <si>
    <t>ფითხის ზედაპირის მოხსნა</t>
  </si>
  <si>
    <t>შეკიდული ჭერის დემონტაჟი</t>
  </si>
  <si>
    <t>ელექტროგაყვანილობის დემონტაჟი</t>
  </si>
  <si>
    <t>წყლის მილგაყვანილობის დემონტაჟი</t>
  </si>
  <si>
    <t>კონდენციონერების დემონტაჟი</t>
  </si>
  <si>
    <t>სარემონტო სამუშაოები</t>
  </si>
  <si>
    <t>სველი   წერტილები</t>
  </si>
  <si>
    <t>ქ/ც მოჭიმვის მოწყობა</t>
  </si>
  <si>
    <t>სხვა და სხვა მასალები</t>
  </si>
  <si>
    <t>მეტლახის ფილების დაგება</t>
  </si>
  <si>
    <t xml:space="preserve">მეტლახის ფილები </t>
  </si>
  <si>
    <t xml:space="preserve">ცემენტის ხსნარი  </t>
  </si>
  <si>
    <t>კედლების მოპირკეთება მოჭიკული ფილებით + სამზარეულო</t>
  </si>
  <si>
    <t>მოჭიკული ფილები</t>
  </si>
  <si>
    <t>პლასტიკატის შეკიდული ჭერი</t>
  </si>
  <si>
    <t>ს.ფ.</t>
  </si>
  <si>
    <t>შრომითი რესურსი (2.61+1.11)</t>
  </si>
  <si>
    <t>სხვა  მანქანები</t>
  </si>
  <si>
    <t>უნიტაზი  შეძენა/მონტაჟი</t>
  </si>
  <si>
    <t>ხელსაბანი შეძენა/მონტაჟი</t>
  </si>
  <si>
    <t>შემრევი ხელსაბანისთვის შეძენა/მონტაჟი</t>
  </si>
  <si>
    <t>შემრევი ონკანი</t>
  </si>
  <si>
    <t>შემრევი ონკანი ყურმილით დუშკაბინისთვის</t>
  </si>
  <si>
    <t xml:space="preserve">შემრევი ონკანი ყურმილით </t>
  </si>
  <si>
    <t>ტრაპის მოწყობა დუშკაბინისთვის</t>
  </si>
  <si>
    <t>ტრაპი</t>
  </si>
  <si>
    <t>სველი წერტილების ჰიდროიზოლიაცია 2ფენა</t>
  </si>
  <si>
    <t>შრონითი რესურსი</t>
  </si>
  <si>
    <t>ჰიდროიზოლიაციის მასალა</t>
  </si>
  <si>
    <t>უნიტაზი</t>
  </si>
  <si>
    <t>ხელსაბანი</t>
  </si>
  <si>
    <t>კანალიზაციის წერტილების მოწყობა</t>
  </si>
  <si>
    <t>მილი 100მმ</t>
  </si>
  <si>
    <t>ხელსაბამის სამზარეულოს და საშხაპის კანალიზაციის მოწყობა</t>
  </si>
  <si>
    <t>მილი 50მმ</t>
  </si>
  <si>
    <t>ცივი და ცხელი წყლის წერტილები</t>
  </si>
  <si>
    <t>ბოჭკოვანი არმირებული პოლიეტილენის მილი 20მმ</t>
  </si>
  <si>
    <t>წყლის ფილტრაციის სამსაფეხურიანი სისტემის მოწყობა</t>
  </si>
  <si>
    <t>წყლის რეზერვუარის გაწმენდა და თბოიზოლიაციის მოწყობა 2ფენა</t>
  </si>
  <si>
    <t>თბოიზოლიაცია</t>
  </si>
  <si>
    <t>წყლისრეზერვუარის მილ გაყვანილობის მონტაჟი (ბოჭკოვანი არმირებული პოლიეთილენის მილი 3/4) თბოიზოლიაციით</t>
  </si>
  <si>
    <t>ცენტრალური კანალიზაციის გამანაწილებელიჭის  მოწყობა დ=1000,თავსახურით</t>
  </si>
  <si>
    <t>რკ,ბეტონის ჭა 1000მმ,თავსახურით</t>
  </si>
  <si>
    <t>ჭისთან კანალიზაციის მილის მიყვანა (მიწის სამუშაოებით,გოფრირებული საკანალიზაციო მილი)</t>
  </si>
  <si>
    <t>გოფრირებული მილი</t>
  </si>
  <si>
    <t>საკანალიზაციო ჭის მოწყობა (ანუ სეპტიკი,წყლის მიწაში გაწოვის პრინციპით ბეტონის თავსახურის დალუქის მოწყობა)</t>
  </si>
  <si>
    <t>ოთახები</t>
  </si>
  <si>
    <t>ლამინატის იატაკის მოწყობა</t>
  </si>
  <si>
    <t>ბოჭკოვანი არმირებული მილი</t>
  </si>
  <si>
    <t xml:space="preserve">ლამინატი </t>
  </si>
  <si>
    <t>პლინტუსი</t>
  </si>
  <si>
    <t>მდფ-ის პლინტუსის მოწყობა 8სმ</t>
  </si>
  <si>
    <t>მდფ-ის პლინტუსი</t>
  </si>
  <si>
    <t>თაბაშირ-მუყაოს ტიხრის მოწყობა</t>
  </si>
  <si>
    <t>თაბაშირ-მუყაოს ფილა 12.5მმ</t>
  </si>
  <si>
    <t>პროფილი  UD</t>
  </si>
  <si>
    <t>კნაუფის პერფ.კუთხოვანა</t>
  </si>
  <si>
    <t>კნაუფის ნაკერების შესავსებელი ლენტი</t>
  </si>
  <si>
    <t>დუბელი 6*35</t>
  </si>
  <si>
    <t>დუბელი ლითონის</t>
  </si>
  <si>
    <t>შურუპი თვითმჭრელი 3.5*25</t>
  </si>
  <si>
    <t>კედლისფითხით დამუშავება და შეღებვა წყალემულსიური ინტერიერის საღებავით 2ჯერ</t>
  </si>
  <si>
    <t>წყალემულსიური ინტერიერის საღებავი</t>
  </si>
  <si>
    <t>შეკიდული ჭერის მოწყობა თაბაშირ-მუყაოს ფილებით</t>
  </si>
  <si>
    <t>შურუპი, დუბელი</t>
  </si>
  <si>
    <t>საფითხნი</t>
  </si>
  <si>
    <t>შეკიდული ჭერის ფითხით დამუშავება და შეღებვა წყალემულსიური ინტერიერის საღებავით 2-ჯერ</t>
  </si>
  <si>
    <t>მდფ-ის კარების დაყენება</t>
  </si>
  <si>
    <t>ზედნადები  ხარჯები</t>
  </si>
  <si>
    <t>ჯამი 1</t>
  </si>
  <si>
    <t>ელექტროსამონტაჟო სამუშაოები</t>
  </si>
  <si>
    <t>ცენტრალური გამანაცილებელი ფარი</t>
  </si>
  <si>
    <t>ნახაზ.</t>
  </si>
  <si>
    <t>ცენტრალური ამომრთველი 63ა</t>
  </si>
  <si>
    <t>ძაბვის დამგდები</t>
  </si>
  <si>
    <t>ამომრთველი 20ა (გამათბობელი,გაზქურა)</t>
  </si>
  <si>
    <t>ამომრთველი 16ა</t>
  </si>
  <si>
    <t>ამომრთველი 10ა</t>
  </si>
  <si>
    <t>ელ.კაბელი 2*1.5 გოფრით</t>
  </si>
  <si>
    <t>ელ.კაბელი 3*4გოფრით(გამათბობელი,გაზქურა)</t>
  </si>
  <si>
    <t>საშტეფსელო როზეტი 2 წერტილიანი</t>
  </si>
  <si>
    <t>საშტეფსელო როზეტი 1 წერტილიანი კონდიციონერისთვის</t>
  </si>
  <si>
    <t>ჩამრთველი</t>
  </si>
  <si>
    <t>წერტილოვანი ლედ სანათი 12w</t>
  </si>
  <si>
    <t>ელ.კაბელი 3*2.5 გოფრით</t>
  </si>
  <si>
    <t>გათბობა</t>
  </si>
  <si>
    <t>გათბობის ქვაბი 24კვ</t>
  </si>
  <si>
    <t>ბოჭკოვანი  მილი 3/4</t>
  </si>
  <si>
    <t>ბოჭკოვანი მილი 20-ანი</t>
  </si>
  <si>
    <t>რადიატორი 120</t>
  </si>
  <si>
    <t>რადიატორი 100</t>
  </si>
  <si>
    <t>რადიატორი 80</t>
  </si>
  <si>
    <t>საშრობი 70*50</t>
  </si>
  <si>
    <t>კუთხეები,გადაბმები,რეზბები,ვენტილები</t>
  </si>
  <si>
    <t>შედგენილია :სრფ 2016წ. 1კვ.დონეზე</t>
  </si>
  <si>
    <t>15-55</t>
  </si>
  <si>
    <t>კედლების მაღალხარისხოვანი შელესვა გაჯით</t>
  </si>
  <si>
    <t>გაჯი</t>
  </si>
  <si>
    <t>15-55-10</t>
  </si>
  <si>
    <t>ჭერების მაღალხარისხოვანი ლესვა გაჯით</t>
  </si>
  <si>
    <t>სრფ4.1</t>
  </si>
  <si>
    <t>კედლების მაღალხარისხოვანი შეღებვა წყალემულსიის საღებავით</t>
  </si>
  <si>
    <t>15-168-7</t>
  </si>
  <si>
    <t>წყალემულსიის საღებავი</t>
  </si>
  <si>
    <t>საფითხი</t>
  </si>
  <si>
    <t>4.2.38</t>
  </si>
  <si>
    <t>4.2.80</t>
  </si>
  <si>
    <t>15-168-8</t>
  </si>
  <si>
    <t>ჭერების მაღალხარისხოვანი შეღებვა წყალემულსიის საღებავით</t>
  </si>
  <si>
    <t>კიბის მოიდანის მოპირკეთება კერამოგრანიტის ფილებით</t>
  </si>
  <si>
    <t>კერამოგრანიტის ფილა</t>
  </si>
  <si>
    <t>4.1.309</t>
  </si>
  <si>
    <t>4.2.124</t>
  </si>
  <si>
    <t>კიბის საფეხურების მოპირკეთება კერამოგრანიტის ფილებით</t>
  </si>
  <si>
    <t>კიბის შუბლის მოპირკეთება კერამოგრანიტის ფილებით</t>
  </si>
  <si>
    <t>7-58-4</t>
  </si>
  <si>
    <t>მოაჯირი ხის სახელურით დაყენება</t>
  </si>
  <si>
    <t xml:space="preserve">მ </t>
  </si>
  <si>
    <t>4.2.134</t>
  </si>
  <si>
    <t xml:space="preserve">ალუმინის მოაჯირი </t>
  </si>
  <si>
    <t>ცემენტი</t>
  </si>
  <si>
    <t>სახელური მოაჯირის მაგარი ჯიშის</t>
  </si>
  <si>
    <t>5.1.82</t>
  </si>
  <si>
    <t>4.1.158</t>
  </si>
  <si>
    <t>ფარკინგის იატაკის მოწყობა</t>
  </si>
  <si>
    <t>ცემენტის მოჭიმვა</t>
  </si>
  <si>
    <t>4.1.352</t>
  </si>
  <si>
    <t>ცვეთამედეგი იატაკი</t>
  </si>
  <si>
    <t>მატერიალური რესურსი ( ეპოქსიდის წებო უნივერსალური, ეპოქსიდის წებო უფერო, კვარცის ქვიშა ნაცრის ფერი 04/08 BER-CQ 02/2 )</t>
  </si>
  <si>
    <t>მრავალბინიანი საცხოვრებელი სახლის მშენებლობის ხარჯთაღრიცხვა</t>
  </si>
  <si>
    <t xml:space="preserve">                          შედგენილია  პროექტის საფუძველზე  </t>
  </si>
  <si>
    <t>გრუნტის დამუშავება ექსკავატორით მუხლუხა სვლაზე  ჩ.მ. 0.65 კუბ.მ</t>
  </si>
  <si>
    <t>შედგენილია პროექტის საფუძველზე</t>
  </si>
  <si>
    <t>გრუნტის დატკეპნა დაშევსება ბალასტით</t>
  </si>
  <si>
    <t>ბალასტი</t>
  </si>
  <si>
    <t>მონ.რკ.ბეტონის  საძირკველისფილას მოწყობა</t>
  </si>
  <si>
    <t>ბეტონი B-25 W4</t>
  </si>
  <si>
    <t>არემატურა  A-240C</t>
  </si>
  <si>
    <t>არმატურა      A-500C</t>
  </si>
  <si>
    <t>6-1-17</t>
  </si>
  <si>
    <t>4.1-345</t>
  </si>
  <si>
    <t>6.1-5</t>
  </si>
  <si>
    <t>ბეტონი B_25 W4</t>
  </si>
  <si>
    <t>არმატურა  A500C</t>
  </si>
  <si>
    <t>მონ.რკ.ბეტონის კედლები და დიაფრაგმები</t>
  </si>
  <si>
    <t>6.11-7</t>
  </si>
  <si>
    <t>არმატურა  A240C</t>
  </si>
  <si>
    <t>მონ. რკინაბეტონის გადახურვის ფილები ნიშ. -0.1</t>
  </si>
  <si>
    <t>სარემონტო სამუშაოების  ხარჯთაღრიცხვა</t>
  </si>
  <si>
    <t>დასაშლელი სამუშაოები</t>
  </si>
  <si>
    <t>არსებული მეტლახის იატაკების დაშლა</t>
  </si>
  <si>
    <t>არსებული ჭერის დემონტაჟი</t>
  </si>
  <si>
    <t>კარი # 1.2.3-ის ღიობების გაჭრა ზომით 1*2.2 მ</t>
  </si>
  <si>
    <t>კარი  # 4-ის ღიობის დემონტაჟი ზომით 0.9*2.1</t>
  </si>
  <si>
    <t>სველ წერტილებში კარების დემონტაჟი 0.9*2.1-4ც</t>
  </si>
  <si>
    <t>რბილი იატაკის მოწყობა</t>
  </si>
  <si>
    <t>რბილი იატაკი</t>
  </si>
  <si>
    <t>წებო</t>
  </si>
  <si>
    <t>გრძ/მ</t>
  </si>
  <si>
    <t>ამსტრონგის ჭერის მოწყობა</t>
  </si>
  <si>
    <t>ამსტრონგის ჭერი</t>
  </si>
  <si>
    <t>პლასტმასის შეკიდული ჭერის მოწყობა</t>
  </si>
  <si>
    <t>პლასტიკატი ფერადი</t>
  </si>
  <si>
    <t>ძელაკები 50*50 მმ</t>
  </si>
  <si>
    <t>დეკორატიული ხის ჭერის მოწყობა</t>
  </si>
  <si>
    <t>დეკორატიული ხის ჭერი</t>
  </si>
  <si>
    <t>კედლების და რიგელების  გალესვა ცემენტის ხსნარით</t>
  </si>
  <si>
    <t>კედლების და რიგელების  შეღებვა წყალემულსიით</t>
  </si>
  <si>
    <t>შეფითხნა</t>
  </si>
  <si>
    <t>კოლონების შეღებვა წყალემულსიის საღებავით</t>
  </si>
  <si>
    <t>ვიტრაჟების მოწყობა</t>
  </si>
  <si>
    <t>ტიხრების აშენება ბლოკით 20*40</t>
  </si>
  <si>
    <t>ტიხრის ბლოკი</t>
  </si>
  <si>
    <t>დეკორატიული ხის დგარების მოწყობა (150*35*150-21ც,150*35*250-21ც,150*35*2900-5ც,150*35*3150-30ც,150*35*3400-51ც)</t>
  </si>
  <si>
    <t>შემაღლებული რბილი იატაკის მოწყობა</t>
  </si>
  <si>
    <t>ხის კარკასის მოწყობა სისქ.12სმ</t>
  </si>
  <si>
    <t>დახლების მოწყობა</t>
  </si>
  <si>
    <t>დეკორატიული ხის დგარების მოწყობა (150*35*900მმ-29ც)</t>
  </si>
  <si>
    <t>ლამინირებული თარო 2800*540*70მმ-2ც</t>
  </si>
  <si>
    <t>ლამინირებული  ფეხი 4ც 70*240*900</t>
  </si>
  <si>
    <t>კუთხის დეკორატიული მაგიდის მოწყობა</t>
  </si>
  <si>
    <t>კუთხის დეკორატიული მაგიდის ფეხების  მოწყობა 3000*800*20-1ც,2000*800*20-1ც,600*800*20-2ც</t>
  </si>
  <si>
    <t>ხელსაბანის მონტაჟი</t>
  </si>
  <si>
    <t>უნიტაზის დაყენება</t>
  </si>
  <si>
    <t>კ-ტი</t>
  </si>
  <si>
    <t>MDF კარების დაყენება  900*2100-4ც</t>
  </si>
  <si>
    <t>სამშენებლო ნაგვის გატანა</t>
  </si>
  <si>
    <t>მეტლახის იატაკების დაგება</t>
  </si>
  <si>
    <t>მეტლახის  ფილები</t>
  </si>
  <si>
    <t>ფუგა</t>
  </si>
  <si>
    <t>კაბელები და მილები</t>
  </si>
  <si>
    <t>სპილენჯის კაბელიორმაგი იზოლიაციით NYMJ 3*1.5</t>
  </si>
  <si>
    <t>სპილენჯის კაბელიორმაგი იზოლიაციით NYMJ 3*2.5</t>
  </si>
  <si>
    <t>სპილენჯის კაბელიორმაგი იზოლიაციით NYMJ 3*10</t>
  </si>
  <si>
    <t>კომპ.ქსელის კაბელი Cat.5e FTP</t>
  </si>
  <si>
    <t>PVC გოფრირებული მილი 20მმ</t>
  </si>
  <si>
    <t>სამონტაჟო მასალა</t>
  </si>
  <si>
    <t>დამხმარე ელ.სამონტაჟო მასალების ნაკრები</t>
  </si>
  <si>
    <t>ნაკრ.</t>
  </si>
  <si>
    <t xml:space="preserve"> 2-კლავიშიანი ჩამრთველი 10ა</t>
  </si>
  <si>
    <t xml:space="preserve"> 1-კლავიშიანი   ჩამრთველი 10ა</t>
  </si>
  <si>
    <t>ინფრაწითელი მოძრაობის დეტექტორი 70</t>
  </si>
  <si>
    <t>საშტეფსელო როზეტი დამიწების კონტაქტით,2P+E-16A</t>
  </si>
  <si>
    <t>საშტეფსელო როზეტი დამიწების კონტაქტით,2P+E-16A  თავსახურით</t>
  </si>
  <si>
    <t>კომპიუტერული ქსელის როზეტი 2*RJ45</t>
  </si>
  <si>
    <t>სამონტაჟო კოლოფი</t>
  </si>
  <si>
    <t>საკლემო ბლოკი უხრახნო მიერთებით,5*2.5მმ224ა</t>
  </si>
  <si>
    <t>LED პანელი 600*600მმ,45ვ</t>
  </si>
  <si>
    <t>გრძივი LED სანათი 1200 მმ 14ვტ</t>
  </si>
  <si>
    <t>წერტილოვანი LED სანათი 8-10 ვტ</t>
  </si>
  <si>
    <t>კედლის LED სანათი IP65</t>
  </si>
  <si>
    <t>სურათის მისანათებელი სანათი</t>
  </si>
  <si>
    <t>წერტილოვანი LED სანათი 15 ვტ (ვიწრო გაშლის კუთხით)</t>
  </si>
  <si>
    <t>ავარიული სანათი საევაკუაცუო ნიშნით EXIT ინტეგრირებული აკუმულიატორით</t>
  </si>
  <si>
    <t>განათებისრელსი  2P+E 16A 2 მ სიგრძით</t>
  </si>
  <si>
    <t xml:space="preserve">განათების რელსზე სამონტაჟო LEDსანათი 15ვტ </t>
  </si>
  <si>
    <t>DB-1 ელ.გამანაწილებელი ფარი</t>
  </si>
  <si>
    <t>მინიატურული ავტომატური ამომრთველი MCB 3*C50/6kA</t>
  </si>
  <si>
    <t>მინიატურული ავტომატური ამომრთველი MCB 3*C40/6kA</t>
  </si>
  <si>
    <t>დენის გაჟონვის რელე 2*40ა/30მა</t>
  </si>
  <si>
    <t>მინიატურული ავტომატური ამომრთველი MCB C16/6kA</t>
  </si>
  <si>
    <t>მინიატურული ავტომატური ამომრთველი MCB C10/6kA</t>
  </si>
  <si>
    <t>მინიატურული ავტომატური ამომრთველი MCB C6/6kA</t>
  </si>
  <si>
    <t>სპილენძის დასაპარალელებულისავარცხელა 3P-63A</t>
  </si>
  <si>
    <t>ჩაფლული მონტაჟის ლითონისელ.კარადა 36 მოდულზე</t>
  </si>
  <si>
    <t>კბ/ც</t>
  </si>
  <si>
    <t>სანათები</t>
  </si>
  <si>
    <t>გამონაწილებელი კოლოფი</t>
  </si>
  <si>
    <t>ალუმინის ვიტრაჟი</t>
  </si>
  <si>
    <t>სარკმელები</t>
  </si>
  <si>
    <t>ალუმინის ორფთიანიკარები</t>
  </si>
  <si>
    <t>ალუმინის ერთფთიანი კარების დაყენება 3ც</t>
  </si>
  <si>
    <t>ალუმინის ორფთიანიკარების დაყენება 1ც</t>
  </si>
  <si>
    <t>MDF კარების დაყენაბა - 11ც</t>
  </si>
  <si>
    <t>სველ წერტილებში კაფელის აკვრა</t>
  </si>
  <si>
    <t>კაფელი</t>
  </si>
  <si>
    <t>ალუმინის ფანჯრების დაყენება-1.2*1.4-1ც,2.2*1.5-1ც</t>
  </si>
  <si>
    <t>ალუმინის ფანჯარა</t>
  </si>
  <si>
    <t>არსებული მეტალოპლასტმასის კარ-ფანჯრებ დემონტაჟი</t>
  </si>
  <si>
    <t>ალუმინის ვიტრაჟების დაყენება -11.405მ2-1ც.2.6*1.15-2ც,</t>
  </si>
  <si>
    <t>სარკმელების დაყენება -2ც-0.5*0.55 მ2</t>
  </si>
  <si>
    <t>MDF კარები 2.1*0.9-7ც, 0.8*2-4ც</t>
  </si>
  <si>
    <t>ალუმინის ერთფთიანი კარები 2.1*0.9 მ</t>
  </si>
  <si>
    <t>მანათობელი ყუთი</t>
  </si>
  <si>
    <t>მანათობელი  ტექსტი</t>
  </si>
  <si>
    <t>დეკორატიული საყვავილეს  მოწყობა 2600*500*30-1ც.</t>
  </si>
  <si>
    <t>შეადგინა :  ვალენტინა ტაბატაძემ</t>
  </si>
  <si>
    <t>რბილი იატაკის (რეზინის) მოწყობა</t>
  </si>
  <si>
    <t>სახურავის დემონტაჟი</t>
  </si>
  <si>
    <t>I-სართულზე დასამატებელი სამუშაოები</t>
  </si>
  <si>
    <t>ფოიეში თაბაშირ მუყაოს ტიხარის მოწყობა</t>
  </si>
  <si>
    <t>პროფილი CW</t>
  </si>
  <si>
    <t>სერვერის ოთახში თაბაშირ მუყაოს ტიხარი</t>
  </si>
  <si>
    <t>დაცვის ოთახსი ჭერის შეთეთრება</t>
  </si>
  <si>
    <t>მე 2სართულზე დასამათებელი სამუშაოები</t>
  </si>
  <si>
    <t>ვინილის იატაკი</t>
  </si>
  <si>
    <t>ჭერის შეთეთრება</t>
  </si>
  <si>
    <t>კედლების შელესვა გაჯით</t>
  </si>
  <si>
    <t>კოლონის ლესვა  გაჯით</t>
  </si>
  <si>
    <t>კედლების და კოლონების შეღებვა</t>
  </si>
  <si>
    <t>ბარის მაგიდის  მოწყობა</t>
  </si>
  <si>
    <t>თუნუქის ფურცლოვანი</t>
  </si>
  <si>
    <t>ელექტრო-სამონტაჟო სამუშაოები</t>
  </si>
  <si>
    <t>სპილენძის კაბელი ორმაგი იზოლაციით NYM-J3*1.5</t>
  </si>
  <si>
    <t>სპილენძის კაბელი ორმაგი იზოლაციით NYM-J3*2.5</t>
  </si>
  <si>
    <t>სპილენძის კაბელი ორმაგი იზოლაციით NYM-J 5*6</t>
  </si>
  <si>
    <t>PVCგოფრირებული მილი 16მმ</t>
  </si>
  <si>
    <t>PVCგოფრირებული მილი 20მმ</t>
  </si>
  <si>
    <t>განანაწილებელი კოლოფი</t>
  </si>
  <si>
    <t>საშფეტელო როზერი დამიწების კონტაქტით 2P+E-16A</t>
  </si>
  <si>
    <t>საამონტაჟო კოლოფი</t>
  </si>
  <si>
    <t>საკლემო ბლოკი უხრახნო მიერთებით 5*2 24A</t>
  </si>
  <si>
    <t>შესაკიდი გრივი LEDსანათი</t>
  </si>
  <si>
    <t>განათებისრელსზე სამონტაჟოLED სანათი 15w</t>
  </si>
  <si>
    <t>მინიატური ავტომატურიამომრთველიMCB16/6ka</t>
  </si>
  <si>
    <t>სპილენძისდასაპარალელებელისავარცხელა 3P-63A</t>
  </si>
  <si>
    <t>კომპ.ქსელის კაბელი Cat.5eFTP</t>
  </si>
  <si>
    <t>წყლის მილების მონტაჟი</t>
  </si>
  <si>
    <t>მოგება 5%</t>
  </si>
  <si>
    <t>გარე რეკლამის მოწყობა</t>
  </si>
  <si>
    <t>სველი წერტილები</t>
  </si>
  <si>
    <t xml:space="preserve">სახურავის მონტაჟი </t>
  </si>
  <si>
    <t xml:space="preserve">გარე რეკლამის მონტაჟი </t>
  </si>
  <si>
    <t>არსებული რეკლამის დემონტაჟი</t>
  </si>
  <si>
    <t>ალუმინის ფანჯრების დაყენება-1.15*2.5-3ც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</si>
</sst>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17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/>
    <xf numFmtId="0" fontId="2" fillId="0" borderId="6" xfId="0" applyFont="1" applyFill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16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 applyAlignment="1">
      <alignment horizontal="left" vertical="top"/>
    </xf>
    <xf numFmtId="0" fontId="0" fillId="0" borderId="6" xfId="0" applyFill="1" applyBorder="1" applyAlignment="1"/>
    <xf numFmtId="0" fontId="0" fillId="0" borderId="0" xfId="0" applyFill="1" applyAlignment="1">
      <alignment horizontal="left" vertical="top"/>
    </xf>
    <xf numFmtId="0" fontId="0" fillId="0" borderId="6" xfId="0" applyFill="1" applyBorder="1" applyAlignment="1"/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6" xfId="0" applyFill="1" applyBorder="1" applyAlignment="1"/>
    <xf numFmtId="0" fontId="4" fillId="0" borderId="1" xfId="0" applyFont="1" applyFill="1" applyBorder="1"/>
    <xf numFmtId="0" fontId="0" fillId="0" borderId="0" xfId="0" applyFill="1" applyAlignment="1">
      <alignment horizontal="left" vertical="top"/>
    </xf>
    <xf numFmtId="0" fontId="0" fillId="0" borderId="6" xfId="0" applyFill="1" applyBorder="1" applyAlignment="1"/>
    <xf numFmtId="0" fontId="0" fillId="0" borderId="0" xfId="0" applyFill="1" applyAlignment="1">
      <alignment horizontal="left" vertical="top"/>
    </xf>
    <xf numFmtId="0" fontId="0" fillId="0" borderId="6" xfId="0" applyFill="1" applyBorder="1" applyAlignment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49" fontId="4" fillId="0" borderId="1" xfId="0" applyNumberFormat="1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0" xfId="0" applyFill="1" applyAlignment="1">
      <alignment horizontal="left" vertical="top"/>
    </xf>
    <xf numFmtId="0" fontId="0" fillId="0" borderId="6" xfId="0" applyFill="1" applyBorder="1" applyAlignment="1"/>
    <xf numFmtId="0" fontId="0" fillId="0" borderId="6" xfId="0" applyFill="1" applyBorder="1" applyAlignment="1">
      <alignment horizontal="center" wrapText="1"/>
    </xf>
    <xf numFmtId="0" fontId="0" fillId="0" borderId="0" xfId="0" applyFill="1" applyAlignment="1">
      <alignment horizontal="left" vertical="top"/>
    </xf>
    <xf numFmtId="0" fontId="0" fillId="0" borderId="6" xfId="0" applyFill="1" applyBorder="1" applyAlignment="1"/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/>
    <xf numFmtId="0" fontId="1" fillId="0" borderId="2" xfId="0" applyFont="1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  <xf numFmtId="0" fontId="0" fillId="0" borderId="4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1" xfId="0" applyFill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64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33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29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0" fillId="3" borderId="9" xfId="1" applyNumberFormat="1" applyBorder="1" applyAlignment="1" applyProtection="1">
      <alignment horizontal="center" vertical="center"/>
      <protection locked="0"/>
    </xf>
    <xf numFmtId="0" fontId="2" fillId="3" borderId="26" xfId="1" applyFont="1" applyBorder="1" applyAlignment="1" applyProtection="1">
      <alignment wrapText="1"/>
      <protection locked="0"/>
    </xf>
    <xf numFmtId="0" fontId="2" fillId="3" borderId="10" xfId="1" applyFont="1" applyBorder="1" applyAlignment="1" applyProtection="1">
      <alignment horizontal="center" vertical="center"/>
      <protection locked="0"/>
    </xf>
    <xf numFmtId="0" fontId="2" fillId="3" borderId="10" xfId="1" applyFont="1" applyBorder="1" applyProtection="1">
      <protection locked="0"/>
    </xf>
    <xf numFmtId="0" fontId="2" fillId="3" borderId="11" xfId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 vertical="top" wrapText="1"/>
    </xf>
    <xf numFmtId="0" fontId="2" fillId="0" borderId="32" xfId="0" applyFont="1" applyFill="1" applyBorder="1" applyAlignment="1" applyProtection="1">
      <alignment horizontal="center" vertical="top" wrapText="1"/>
    </xf>
    <xf numFmtId="0" fontId="0" fillId="0" borderId="22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left" vertical="top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left" vertical="top"/>
    </xf>
    <xf numFmtId="0" fontId="0" fillId="0" borderId="25" xfId="0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>
      <alignment horizontal="center" vertical="center" wrapText="1"/>
    </xf>
    <xf numFmtId="0" fontId="0" fillId="0" borderId="5" xfId="0" applyFill="1" applyBorder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top"/>
    </xf>
    <xf numFmtId="0" fontId="0" fillId="0" borderId="14" xfId="0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 wrapText="1"/>
    </xf>
    <xf numFmtId="0" fontId="0" fillId="0" borderId="7" xfId="0" applyFill="1" applyBorder="1" applyProtection="1"/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15" xfId="0" applyFill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/>
    </xf>
    <xf numFmtId="0" fontId="0" fillId="0" borderId="27" xfId="0" applyNumberForma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wrapText="1"/>
    </xf>
    <xf numFmtId="0" fontId="0" fillId="0" borderId="27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27" xfId="0" applyNumberFormat="1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wrapText="1"/>
    </xf>
    <xf numFmtId="0" fontId="0" fillId="0" borderId="5" xfId="0" applyFont="1" applyFill="1" applyBorder="1" applyAlignment="1" applyProtection="1">
      <alignment wrapText="1"/>
    </xf>
    <xf numFmtId="0" fontId="4" fillId="0" borderId="5" xfId="0" applyFont="1" applyBorder="1" applyAlignment="1" applyProtection="1">
      <alignment wrapText="1"/>
    </xf>
    <xf numFmtId="0" fontId="2" fillId="0" borderId="5" xfId="0" applyFont="1" applyBorder="1" applyAlignment="1" applyProtection="1">
      <alignment wrapText="1"/>
    </xf>
    <xf numFmtId="0" fontId="0" fillId="0" borderId="5" xfId="0" applyBorder="1" applyProtection="1"/>
    <xf numFmtId="0" fontId="0" fillId="0" borderId="27" xfId="0" applyBorder="1" applyProtection="1"/>
    <xf numFmtId="0" fontId="6" fillId="0" borderId="27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wrapText="1"/>
    </xf>
    <xf numFmtId="0" fontId="0" fillId="0" borderId="1" xfId="0" applyFill="1" applyBorder="1" applyProtection="1"/>
    <xf numFmtId="0" fontId="11" fillId="0" borderId="5" xfId="0" applyFont="1" applyBorder="1" applyProtection="1"/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Protection="1"/>
    <xf numFmtId="0" fontId="1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Protection="1"/>
    <xf numFmtId="0" fontId="9" fillId="0" borderId="5" xfId="0" applyFont="1" applyBorder="1" applyAlignment="1" applyProtection="1">
      <alignment wrapText="1"/>
    </xf>
    <xf numFmtId="0" fontId="6" fillId="0" borderId="5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wrapText="1"/>
    </xf>
    <xf numFmtId="0" fontId="6" fillId="0" borderId="5" xfId="0" applyFont="1" applyBorder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0" fontId="6" fillId="0" borderId="5" xfId="0" applyFont="1" applyBorder="1" applyAlignment="1" applyProtection="1">
      <alignment wrapText="1"/>
    </xf>
    <xf numFmtId="0" fontId="0" fillId="0" borderId="34" xfId="0" applyNumberFormat="1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wrapText="1"/>
    </xf>
    <xf numFmtId="0" fontId="0" fillId="0" borderId="19" xfId="0" applyFill="1" applyBorder="1" applyAlignment="1" applyProtection="1">
      <alignment horizontal="center" vertical="center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XFD1048576"/>
    </sheetView>
  </sheetViews>
  <sheetFormatPr defaultColWidth="9.140625" defaultRowHeight="15" x14ac:dyDescent="0.25"/>
  <cols>
    <col min="1" max="1" width="5" style="4" customWidth="1"/>
    <col min="2" max="2" width="10.28515625" style="4" bestFit="1" customWidth="1"/>
    <col min="3" max="3" width="56.7109375" style="4" customWidth="1"/>
    <col min="4" max="6" width="9.140625" style="4"/>
    <col min="7" max="7" width="11.140625" style="4" bestFit="1" customWidth="1"/>
    <col min="8" max="8" width="9.140625" style="4"/>
    <col min="9" max="9" width="11.140625" style="4" bestFit="1" customWidth="1"/>
    <col min="10" max="10" width="9.140625" style="4"/>
    <col min="11" max="11" width="11.140625" style="4" bestFit="1" customWidth="1"/>
    <col min="12" max="16384" width="9.140625" style="4"/>
  </cols>
  <sheetData>
    <row r="1" spans="1:13" x14ac:dyDescent="0.25">
      <c r="C1" s="51" t="s">
        <v>26</v>
      </c>
      <c r="D1" s="51"/>
      <c r="E1" s="51"/>
      <c r="F1" s="51"/>
      <c r="G1" s="51"/>
    </row>
    <row r="2" spans="1:13" x14ac:dyDescent="0.25">
      <c r="C2" s="5"/>
      <c r="D2" s="5"/>
      <c r="E2" s="5"/>
      <c r="F2" s="5"/>
      <c r="G2" s="5"/>
    </row>
    <row r="3" spans="1:13" x14ac:dyDescent="0.25">
      <c r="A3" s="52" t="s">
        <v>27</v>
      </c>
      <c r="B3" s="52"/>
      <c r="C3" s="5" t="s">
        <v>28</v>
      </c>
      <c r="D3" s="5"/>
      <c r="E3" s="5"/>
      <c r="F3" s="5"/>
      <c r="G3" s="5"/>
    </row>
    <row r="5" spans="1:13" x14ac:dyDescent="0.25">
      <c r="A5" s="53" t="s">
        <v>0</v>
      </c>
      <c r="B5" s="55" t="s">
        <v>1</v>
      </c>
      <c r="C5" s="55" t="s">
        <v>2</v>
      </c>
      <c r="D5" s="49" t="s">
        <v>3</v>
      </c>
      <c r="E5" s="56"/>
      <c r="F5" s="50"/>
      <c r="G5" s="49" t="s">
        <v>4</v>
      </c>
      <c r="H5" s="50"/>
      <c r="I5" s="49" t="s">
        <v>5</v>
      </c>
      <c r="J5" s="50"/>
      <c r="K5" s="49" t="s">
        <v>29</v>
      </c>
      <c r="L5" s="50"/>
      <c r="M5" s="6" t="s">
        <v>6</v>
      </c>
    </row>
    <row r="6" spans="1:13" x14ac:dyDescent="0.25">
      <c r="A6" s="54"/>
      <c r="B6" s="54"/>
      <c r="C6" s="54"/>
      <c r="D6" s="6" t="s">
        <v>30</v>
      </c>
      <c r="E6" s="6" t="s">
        <v>7</v>
      </c>
      <c r="F6" s="6" t="s">
        <v>8</v>
      </c>
      <c r="G6" s="6" t="s">
        <v>31</v>
      </c>
      <c r="H6" s="6" t="s">
        <v>8</v>
      </c>
      <c r="I6" s="6" t="s">
        <v>31</v>
      </c>
      <c r="J6" s="6" t="s">
        <v>8</v>
      </c>
      <c r="K6" s="6" t="s">
        <v>31</v>
      </c>
      <c r="L6" s="6" t="s">
        <v>8</v>
      </c>
      <c r="M6" s="6"/>
    </row>
    <row r="7" spans="1:13" x14ac:dyDescent="0.25">
      <c r="A7" s="7">
        <v>1</v>
      </c>
      <c r="B7" s="7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x14ac:dyDescent="0.25">
      <c r="A8" s="8"/>
      <c r="B8" s="8"/>
      <c r="C8" s="9" t="s">
        <v>32</v>
      </c>
      <c r="D8" s="6"/>
      <c r="E8" s="6"/>
      <c r="F8" s="6"/>
      <c r="G8" s="6"/>
      <c r="H8" s="6"/>
      <c r="I8" s="6"/>
      <c r="J8" s="6"/>
      <c r="K8" s="6"/>
      <c r="L8" s="6">
        <f>K8*F8</f>
        <v>0</v>
      </c>
      <c r="M8" s="6">
        <f>L8+J8+H8</f>
        <v>0</v>
      </c>
    </row>
    <row r="9" spans="1:13" x14ac:dyDescent="0.25">
      <c r="A9" s="10">
        <v>1</v>
      </c>
      <c r="B9" s="11" t="s">
        <v>33</v>
      </c>
      <c r="C9" s="10" t="s">
        <v>34</v>
      </c>
      <c r="D9" s="6" t="s">
        <v>11</v>
      </c>
      <c r="E9" s="6">
        <v>18.527999999999999</v>
      </c>
      <c r="F9" s="6"/>
      <c r="G9" s="6"/>
      <c r="H9" s="6"/>
      <c r="I9" s="6"/>
      <c r="J9" s="6"/>
      <c r="K9" s="6"/>
      <c r="L9" s="6">
        <f t="shared" ref="L9:L19" si="0">K9*F9</f>
        <v>0</v>
      </c>
      <c r="M9" s="6">
        <f t="shared" ref="M9:M18" si="1">L9+J9+H9</f>
        <v>0</v>
      </c>
    </row>
    <row r="10" spans="1:13" x14ac:dyDescent="0.25">
      <c r="A10" s="10"/>
      <c r="B10" s="10"/>
      <c r="C10" s="12" t="s">
        <v>35</v>
      </c>
      <c r="D10" s="6" t="s">
        <v>11</v>
      </c>
      <c r="E10" s="6">
        <v>1</v>
      </c>
      <c r="F10" s="6">
        <f>E9*E10</f>
        <v>18.527999999999999</v>
      </c>
      <c r="G10" s="6">
        <v>53</v>
      </c>
      <c r="H10" s="6">
        <f>G10*F10</f>
        <v>981.98399999999992</v>
      </c>
      <c r="I10" s="6"/>
      <c r="J10" s="6"/>
      <c r="K10" s="6"/>
      <c r="L10" s="6">
        <f t="shared" si="0"/>
        <v>0</v>
      </c>
      <c r="M10" s="6">
        <f t="shared" si="1"/>
        <v>981.98399999999992</v>
      </c>
    </row>
    <row r="11" spans="1:13" x14ac:dyDescent="0.25">
      <c r="A11" s="10"/>
      <c r="B11" s="10"/>
      <c r="C11" s="10" t="s">
        <v>13</v>
      </c>
      <c r="D11" s="6" t="s">
        <v>36</v>
      </c>
      <c r="E11" s="6">
        <v>1.1000000000000001</v>
      </c>
      <c r="F11" s="6">
        <f>E11*E9</f>
        <v>20.380800000000001</v>
      </c>
      <c r="G11" s="6"/>
      <c r="H11" s="13"/>
      <c r="I11" s="6"/>
      <c r="J11" s="6"/>
      <c r="K11" s="6">
        <v>3.2</v>
      </c>
      <c r="L11" s="6">
        <f t="shared" si="0"/>
        <v>65.218560000000011</v>
      </c>
      <c r="M11" s="13">
        <f t="shared" si="1"/>
        <v>65.218560000000011</v>
      </c>
    </row>
    <row r="12" spans="1:13" x14ac:dyDescent="0.25">
      <c r="A12" s="10"/>
      <c r="B12" s="10"/>
      <c r="C12" s="10" t="s">
        <v>37</v>
      </c>
      <c r="D12" s="6" t="s">
        <v>11</v>
      </c>
      <c r="E12" s="6">
        <v>1.0149999999999999</v>
      </c>
      <c r="F12" s="6">
        <f>E9*E12</f>
        <v>18.805919999999997</v>
      </c>
      <c r="G12" s="6"/>
      <c r="H12" s="6"/>
      <c r="I12" s="6">
        <v>105</v>
      </c>
      <c r="J12" s="6">
        <f t="shared" ref="J12:J18" si="2">F12*I12</f>
        <v>1974.6215999999997</v>
      </c>
      <c r="K12" s="6"/>
      <c r="L12" s="13">
        <f t="shared" si="0"/>
        <v>0</v>
      </c>
      <c r="M12" s="13">
        <f t="shared" si="1"/>
        <v>1974.6215999999997</v>
      </c>
    </row>
    <row r="13" spans="1:13" x14ac:dyDescent="0.25">
      <c r="A13" s="10"/>
      <c r="B13" s="10"/>
      <c r="C13" s="10" t="s">
        <v>38</v>
      </c>
      <c r="D13" s="6" t="s">
        <v>17</v>
      </c>
      <c r="E13" s="6">
        <v>0.6</v>
      </c>
      <c r="F13" s="6">
        <f>E9*E13</f>
        <v>11.1168</v>
      </c>
      <c r="G13" s="6"/>
      <c r="H13" s="6"/>
      <c r="I13" s="6">
        <v>17.940000000000001</v>
      </c>
      <c r="J13" s="6">
        <f t="shared" si="2"/>
        <v>199.43539200000001</v>
      </c>
      <c r="K13" s="6"/>
      <c r="L13" s="13"/>
      <c r="M13" s="13">
        <f t="shared" si="1"/>
        <v>199.43539200000001</v>
      </c>
    </row>
    <row r="14" spans="1:13" x14ac:dyDescent="0.25">
      <c r="A14" s="10"/>
      <c r="B14" s="10"/>
      <c r="C14" s="10" t="s">
        <v>39</v>
      </c>
      <c r="D14" s="6" t="s">
        <v>11</v>
      </c>
      <c r="E14" s="6">
        <v>3.3999999999999998E-3</v>
      </c>
      <c r="F14" s="6">
        <f>E14*E9</f>
        <v>6.2995199999999987E-2</v>
      </c>
      <c r="G14" s="6"/>
      <c r="H14" s="6"/>
      <c r="I14" s="6">
        <v>495</v>
      </c>
      <c r="J14" s="6">
        <f t="shared" si="2"/>
        <v>31.182623999999993</v>
      </c>
      <c r="K14" s="6"/>
      <c r="L14" s="6">
        <f t="shared" si="0"/>
        <v>0</v>
      </c>
      <c r="M14" s="6">
        <f t="shared" si="1"/>
        <v>31.182623999999993</v>
      </c>
    </row>
    <row r="15" spans="1:13" x14ac:dyDescent="0.25">
      <c r="A15" s="10"/>
      <c r="B15" s="10"/>
      <c r="C15" s="10" t="s">
        <v>40</v>
      </c>
      <c r="D15" s="6" t="s">
        <v>11</v>
      </c>
      <c r="E15" s="6">
        <v>3.9100000000000003E-2</v>
      </c>
      <c r="F15" s="6">
        <f>E15*E9</f>
        <v>0.7244448</v>
      </c>
      <c r="G15" s="6"/>
      <c r="H15" s="6"/>
      <c r="I15" s="6">
        <v>495</v>
      </c>
      <c r="J15" s="6">
        <f t="shared" si="2"/>
        <v>358.60017599999998</v>
      </c>
      <c r="K15" s="6"/>
      <c r="L15" s="6">
        <f t="shared" si="0"/>
        <v>0</v>
      </c>
      <c r="M15" s="6">
        <f t="shared" si="1"/>
        <v>358.60017599999998</v>
      </c>
    </row>
    <row r="16" spans="1:13" x14ac:dyDescent="0.25">
      <c r="A16" s="10"/>
      <c r="B16" s="10"/>
      <c r="C16" s="12" t="s">
        <v>24</v>
      </c>
      <c r="D16" s="6" t="s">
        <v>25</v>
      </c>
      <c r="E16" s="6">
        <v>1</v>
      </c>
      <c r="F16" s="6">
        <f>E16*E9</f>
        <v>18.527999999999999</v>
      </c>
      <c r="G16" s="6"/>
      <c r="H16" s="13"/>
      <c r="I16" s="6">
        <v>2.8</v>
      </c>
      <c r="J16" s="6">
        <f t="shared" si="2"/>
        <v>51.878399999999992</v>
      </c>
      <c r="K16" s="6"/>
      <c r="L16" s="6">
        <f t="shared" si="0"/>
        <v>0</v>
      </c>
      <c r="M16" s="13">
        <f t="shared" si="1"/>
        <v>51.878399999999992</v>
      </c>
    </row>
    <row r="17" spans="1:13" x14ac:dyDescent="0.25">
      <c r="A17" s="10"/>
      <c r="B17" s="10"/>
      <c r="C17" s="12" t="s">
        <v>41</v>
      </c>
      <c r="D17" s="6" t="s">
        <v>42</v>
      </c>
      <c r="E17" s="6"/>
      <c r="F17" s="6">
        <v>0.02</v>
      </c>
      <c r="G17" s="6"/>
      <c r="H17" s="6"/>
      <c r="I17" s="6">
        <v>1216</v>
      </c>
      <c r="J17" s="6">
        <f t="shared" si="2"/>
        <v>24.32</v>
      </c>
      <c r="K17" s="6"/>
      <c r="L17" s="13">
        <f t="shared" si="0"/>
        <v>0</v>
      </c>
      <c r="M17" s="13">
        <f t="shared" si="1"/>
        <v>24.32</v>
      </c>
    </row>
    <row r="18" spans="1:13" x14ac:dyDescent="0.25">
      <c r="A18" s="10"/>
      <c r="B18" s="10"/>
      <c r="C18" s="12" t="s">
        <v>43</v>
      </c>
      <c r="D18" s="6" t="s">
        <v>42</v>
      </c>
      <c r="E18" s="6"/>
      <c r="F18" s="6">
        <v>7.1529999999999996</v>
      </c>
      <c r="G18" s="6"/>
      <c r="H18" s="6"/>
      <c r="I18" s="6">
        <v>1216</v>
      </c>
      <c r="J18" s="6">
        <f t="shared" si="2"/>
        <v>8698.0479999999989</v>
      </c>
      <c r="K18" s="6"/>
      <c r="L18" s="6">
        <f t="shared" si="0"/>
        <v>0</v>
      </c>
      <c r="M18" s="6">
        <f t="shared" si="1"/>
        <v>8698.0479999999989</v>
      </c>
    </row>
    <row r="19" spans="1:13" x14ac:dyDescent="0.25">
      <c r="A19" s="10"/>
      <c r="B19" s="10"/>
      <c r="C19" s="14" t="s">
        <v>44</v>
      </c>
      <c r="D19" s="6" t="s">
        <v>25</v>
      </c>
      <c r="E19" s="6"/>
      <c r="F19" s="6">
        <v>162.13999999999999</v>
      </c>
      <c r="G19" s="6"/>
      <c r="H19" s="6"/>
      <c r="I19" s="6">
        <v>2.5</v>
      </c>
      <c r="J19" s="6">
        <f>I19*F19</f>
        <v>405.34999999999997</v>
      </c>
      <c r="K19" s="6"/>
      <c r="L19" s="6">
        <f t="shared" si="0"/>
        <v>0</v>
      </c>
      <c r="M19" s="15">
        <v>405.35</v>
      </c>
    </row>
    <row r="20" spans="1:13" ht="17.25" x14ac:dyDescent="0.25">
      <c r="A20" s="10">
        <v>2</v>
      </c>
      <c r="B20" s="10" t="s">
        <v>45</v>
      </c>
      <c r="C20" s="12" t="s">
        <v>46</v>
      </c>
      <c r="D20" s="6" t="s">
        <v>47</v>
      </c>
      <c r="E20" s="6">
        <v>53.28</v>
      </c>
      <c r="F20" s="6"/>
      <c r="G20" s="6"/>
      <c r="H20" s="6">
        <f t="shared" ref="H20:H65" si="3">F20*G20</f>
        <v>0</v>
      </c>
      <c r="I20" s="6"/>
      <c r="J20" s="6">
        <f t="shared" ref="J20:J46" si="4">F20*I20</f>
        <v>0</v>
      </c>
      <c r="K20" s="6"/>
      <c r="L20" s="6">
        <f t="shared" ref="L20:L65" si="5">F20*K20</f>
        <v>0</v>
      </c>
      <c r="M20" s="6">
        <v>0</v>
      </c>
    </row>
    <row r="21" spans="1:13" ht="17.25" x14ac:dyDescent="0.25">
      <c r="A21" s="10"/>
      <c r="B21" s="10"/>
      <c r="C21" s="12" t="s">
        <v>35</v>
      </c>
      <c r="D21" s="6" t="s">
        <v>47</v>
      </c>
      <c r="E21" s="6">
        <v>1</v>
      </c>
      <c r="F21" s="6">
        <f>E21*E20</f>
        <v>53.28</v>
      </c>
      <c r="G21" s="6">
        <v>53.9</v>
      </c>
      <c r="H21" s="6">
        <f t="shared" si="3"/>
        <v>2871.7919999999999</v>
      </c>
      <c r="I21" s="6"/>
      <c r="J21" s="6">
        <f t="shared" si="4"/>
        <v>0</v>
      </c>
      <c r="K21" s="6"/>
      <c r="L21" s="6">
        <f t="shared" si="5"/>
        <v>0</v>
      </c>
      <c r="M21" s="6">
        <f>H21+J21+L21</f>
        <v>2871.7919999999999</v>
      </c>
    </row>
    <row r="22" spans="1:13" x14ac:dyDescent="0.25">
      <c r="A22" s="10"/>
      <c r="B22" s="10"/>
      <c r="C22" s="12" t="s">
        <v>13</v>
      </c>
      <c r="D22" s="6" t="s">
        <v>36</v>
      </c>
      <c r="E22" s="6">
        <v>3.21</v>
      </c>
      <c r="F22" s="6">
        <f>E22*E20</f>
        <v>171.02879999999999</v>
      </c>
      <c r="G22" s="6"/>
      <c r="H22" s="6">
        <f t="shared" si="3"/>
        <v>0</v>
      </c>
      <c r="I22" s="6"/>
      <c r="J22" s="6">
        <f t="shared" si="4"/>
        <v>0</v>
      </c>
      <c r="K22" s="6">
        <v>3.2</v>
      </c>
      <c r="L22" s="6">
        <f t="shared" si="5"/>
        <v>547.29215999999997</v>
      </c>
      <c r="M22" s="6">
        <f t="shared" ref="M22:M65" si="6">H22+J22+L22</f>
        <v>547.29215999999997</v>
      </c>
    </row>
    <row r="23" spans="1:13" ht="17.25" x14ac:dyDescent="0.25">
      <c r="A23" s="10"/>
      <c r="B23" s="10"/>
      <c r="C23" s="12" t="s">
        <v>48</v>
      </c>
      <c r="D23" s="6" t="s">
        <v>47</v>
      </c>
      <c r="E23" s="6">
        <v>1.0149999999999999</v>
      </c>
      <c r="F23" s="6">
        <f>E23*E20</f>
        <v>54.079199999999993</v>
      </c>
      <c r="G23" s="6"/>
      <c r="H23" s="6">
        <f t="shared" si="3"/>
        <v>0</v>
      </c>
      <c r="I23" s="6">
        <v>105</v>
      </c>
      <c r="J23" s="6">
        <f t="shared" si="4"/>
        <v>5678.3159999999989</v>
      </c>
      <c r="K23" s="6"/>
      <c r="L23" s="6">
        <f t="shared" si="5"/>
        <v>0</v>
      </c>
      <c r="M23" s="6">
        <f t="shared" si="6"/>
        <v>5678.3159999999989</v>
      </c>
    </row>
    <row r="24" spans="1:13" ht="17.25" x14ac:dyDescent="0.25">
      <c r="A24" s="10"/>
      <c r="B24" s="10"/>
      <c r="C24" s="12" t="s">
        <v>38</v>
      </c>
      <c r="D24" s="6" t="s">
        <v>49</v>
      </c>
      <c r="E24" s="6">
        <v>0.6</v>
      </c>
      <c r="F24" s="6">
        <f>E24*E20</f>
        <v>31.968</v>
      </c>
      <c r="G24" s="6"/>
      <c r="H24" s="6">
        <f t="shared" si="3"/>
        <v>0</v>
      </c>
      <c r="I24" s="6">
        <v>17.940000000000001</v>
      </c>
      <c r="J24" s="13">
        <f t="shared" si="4"/>
        <v>573.50592000000006</v>
      </c>
      <c r="K24" s="6"/>
      <c r="L24" s="6">
        <f t="shared" si="5"/>
        <v>0</v>
      </c>
      <c r="M24" s="13">
        <f t="shared" si="6"/>
        <v>573.50592000000006</v>
      </c>
    </row>
    <row r="25" spans="1:13" ht="17.25" x14ac:dyDescent="0.25">
      <c r="A25" s="10"/>
      <c r="B25" s="10"/>
      <c r="C25" s="12" t="s">
        <v>40</v>
      </c>
      <c r="D25" s="6" t="s">
        <v>47</v>
      </c>
      <c r="E25" s="6">
        <v>7.3599999999999999E-2</v>
      </c>
      <c r="F25" s="6">
        <f>E25*E20</f>
        <v>3.921408</v>
      </c>
      <c r="G25" s="6"/>
      <c r="H25" s="6">
        <f t="shared" si="3"/>
        <v>0</v>
      </c>
      <c r="I25" s="6">
        <v>495</v>
      </c>
      <c r="J25" s="6">
        <f>I25*F25</f>
        <v>1941.0969600000001</v>
      </c>
      <c r="K25" s="6"/>
      <c r="L25" s="6">
        <f t="shared" si="5"/>
        <v>0</v>
      </c>
      <c r="M25" s="6">
        <f t="shared" si="6"/>
        <v>1941.0969600000001</v>
      </c>
    </row>
    <row r="26" spans="1:13" x14ac:dyDescent="0.25">
      <c r="A26" s="10"/>
      <c r="B26" s="10"/>
      <c r="C26" s="12" t="s">
        <v>50</v>
      </c>
      <c r="D26" s="6" t="s">
        <v>42</v>
      </c>
      <c r="E26" s="6"/>
      <c r="F26" s="6">
        <v>2.157</v>
      </c>
      <c r="G26" s="6"/>
      <c r="H26" s="6">
        <f t="shared" si="3"/>
        <v>0</v>
      </c>
      <c r="I26" s="6">
        <v>1216</v>
      </c>
      <c r="J26" s="13">
        <f t="shared" si="4"/>
        <v>2622.9120000000003</v>
      </c>
      <c r="K26" s="6"/>
      <c r="L26" s="6">
        <f t="shared" si="5"/>
        <v>0</v>
      </c>
      <c r="M26" s="13">
        <f t="shared" si="6"/>
        <v>2622.9120000000003</v>
      </c>
    </row>
    <row r="27" spans="1:13" x14ac:dyDescent="0.25">
      <c r="A27" s="10"/>
      <c r="B27" s="10"/>
      <c r="C27" s="12" t="s">
        <v>51</v>
      </c>
      <c r="D27" s="6" t="s">
        <v>42</v>
      </c>
      <c r="E27" s="6"/>
      <c r="F27" s="6">
        <v>4</v>
      </c>
      <c r="G27" s="6"/>
      <c r="H27" s="6">
        <f t="shared" si="3"/>
        <v>0</v>
      </c>
      <c r="I27" s="6">
        <v>1216</v>
      </c>
      <c r="J27" s="6">
        <f t="shared" si="4"/>
        <v>4864</v>
      </c>
      <c r="K27" s="6"/>
      <c r="L27" s="6">
        <f t="shared" si="5"/>
        <v>0</v>
      </c>
      <c r="M27" s="6">
        <f t="shared" si="6"/>
        <v>4864</v>
      </c>
    </row>
    <row r="28" spans="1:13" ht="17.25" x14ac:dyDescent="0.25">
      <c r="A28" s="10">
        <v>3</v>
      </c>
      <c r="B28" s="10" t="s">
        <v>52</v>
      </c>
      <c r="C28" s="12" t="s">
        <v>53</v>
      </c>
      <c r="D28" s="6" t="s">
        <v>47</v>
      </c>
      <c r="E28" s="6">
        <v>25.46</v>
      </c>
      <c r="F28" s="6"/>
      <c r="G28" s="6"/>
      <c r="H28" s="6">
        <f t="shared" si="3"/>
        <v>0</v>
      </c>
      <c r="I28" s="6"/>
      <c r="J28" s="6">
        <f t="shared" si="4"/>
        <v>0</v>
      </c>
      <c r="K28" s="6"/>
      <c r="L28" s="6">
        <f t="shared" si="5"/>
        <v>0</v>
      </c>
      <c r="M28" s="6">
        <f t="shared" si="6"/>
        <v>0</v>
      </c>
    </row>
    <row r="29" spans="1:13" ht="17.25" x14ac:dyDescent="0.25">
      <c r="A29" s="10"/>
      <c r="B29" s="10"/>
      <c r="C29" s="12" t="s">
        <v>35</v>
      </c>
      <c r="D29" s="6" t="s">
        <v>47</v>
      </c>
      <c r="E29" s="6">
        <v>1</v>
      </c>
      <c r="F29" s="6">
        <f>E29*E28</f>
        <v>25.46</v>
      </c>
      <c r="G29" s="6">
        <v>53.9</v>
      </c>
      <c r="H29" s="13">
        <f t="shared" si="3"/>
        <v>1372.2940000000001</v>
      </c>
      <c r="I29" s="6"/>
      <c r="J29" s="6">
        <f t="shared" si="4"/>
        <v>0</v>
      </c>
      <c r="K29" s="6"/>
      <c r="L29" s="6">
        <f t="shared" si="5"/>
        <v>0</v>
      </c>
      <c r="M29" s="13">
        <f t="shared" si="6"/>
        <v>1372.2940000000001</v>
      </c>
    </row>
    <row r="30" spans="1:13" x14ac:dyDescent="0.25">
      <c r="A30" s="10"/>
      <c r="B30" s="10"/>
      <c r="C30" s="12" t="s">
        <v>13</v>
      </c>
      <c r="D30" s="6" t="s">
        <v>36</v>
      </c>
      <c r="E30" s="6">
        <v>1.24</v>
      </c>
      <c r="F30" s="6">
        <f>E30*E28</f>
        <v>31.570399999999999</v>
      </c>
      <c r="G30" s="6"/>
      <c r="H30" s="6">
        <f t="shared" si="3"/>
        <v>0</v>
      </c>
      <c r="I30" s="6"/>
      <c r="J30" s="6"/>
      <c r="K30" s="6">
        <v>3.2</v>
      </c>
      <c r="L30" s="6">
        <f t="shared" si="5"/>
        <v>101.02528000000001</v>
      </c>
      <c r="M30" s="6">
        <f t="shared" si="6"/>
        <v>101.02528000000001</v>
      </c>
    </row>
    <row r="31" spans="1:13" ht="17.25" x14ac:dyDescent="0.25">
      <c r="A31" s="10"/>
      <c r="B31" s="10"/>
      <c r="C31" s="12" t="s">
        <v>48</v>
      </c>
      <c r="D31" s="6" t="s">
        <v>47</v>
      </c>
      <c r="E31" s="6">
        <v>1.0149999999999999</v>
      </c>
      <c r="F31" s="6">
        <f>E31*E28</f>
        <v>25.841899999999999</v>
      </c>
      <c r="G31" s="6"/>
      <c r="H31" s="6">
        <f t="shared" si="3"/>
        <v>0</v>
      </c>
      <c r="I31" s="6">
        <v>105</v>
      </c>
      <c r="J31" s="13">
        <f t="shared" si="4"/>
        <v>2713.3995</v>
      </c>
      <c r="K31" s="6"/>
      <c r="L31" s="6">
        <f t="shared" si="5"/>
        <v>0</v>
      </c>
      <c r="M31" s="13">
        <f t="shared" si="6"/>
        <v>2713.3995</v>
      </c>
    </row>
    <row r="32" spans="1:13" ht="17.25" x14ac:dyDescent="0.25">
      <c r="A32" s="10"/>
      <c r="B32" s="10"/>
      <c r="C32" s="12" t="s">
        <v>38</v>
      </c>
      <c r="D32" s="6" t="s">
        <v>49</v>
      </c>
      <c r="E32" s="6">
        <v>0.6</v>
      </c>
      <c r="F32" s="6">
        <f>E32*E28</f>
        <v>15.276</v>
      </c>
      <c r="G32" s="6"/>
      <c r="H32" s="6">
        <f t="shared" si="3"/>
        <v>0</v>
      </c>
      <c r="I32" s="6">
        <v>17.940000000000001</v>
      </c>
      <c r="J32" s="13">
        <f t="shared" si="4"/>
        <v>274.05144000000001</v>
      </c>
      <c r="K32" s="6"/>
      <c r="L32" s="6">
        <f t="shared" si="5"/>
        <v>0</v>
      </c>
      <c r="M32" s="13">
        <f t="shared" si="6"/>
        <v>274.05144000000001</v>
      </c>
    </row>
    <row r="33" spans="1:13" ht="17.25" x14ac:dyDescent="0.25">
      <c r="A33" s="10"/>
      <c r="B33" s="10"/>
      <c r="C33" s="12" t="s">
        <v>54</v>
      </c>
      <c r="D33" s="6" t="s">
        <v>47</v>
      </c>
      <c r="E33" s="6">
        <v>3.3999999999999998E-3</v>
      </c>
      <c r="F33" s="6">
        <f>E33*E28</f>
        <v>8.6564000000000002E-2</v>
      </c>
      <c r="G33" s="6"/>
      <c r="H33" s="6">
        <f t="shared" si="3"/>
        <v>0</v>
      </c>
      <c r="I33" s="6">
        <v>495</v>
      </c>
      <c r="J33" s="13">
        <f t="shared" si="4"/>
        <v>42.849180000000004</v>
      </c>
      <c r="K33" s="6"/>
      <c r="L33" s="6">
        <f t="shared" si="5"/>
        <v>0</v>
      </c>
      <c r="M33" s="13">
        <f t="shared" si="6"/>
        <v>42.849180000000004</v>
      </c>
    </row>
    <row r="34" spans="1:13" ht="17.25" x14ac:dyDescent="0.25">
      <c r="A34" s="10"/>
      <c r="B34" s="10"/>
      <c r="C34" s="12" t="s">
        <v>40</v>
      </c>
      <c r="D34" s="6" t="s">
        <v>47</v>
      </c>
      <c r="E34" s="6">
        <v>4.8300000000000003E-2</v>
      </c>
      <c r="F34" s="6">
        <f>E34*E28</f>
        <v>1.2297180000000001</v>
      </c>
      <c r="G34" s="6"/>
      <c r="H34" s="6">
        <f t="shared" si="3"/>
        <v>0</v>
      </c>
      <c r="I34" s="6">
        <v>495</v>
      </c>
      <c r="J34" s="13">
        <f t="shared" si="4"/>
        <v>608.71041000000002</v>
      </c>
      <c r="K34" s="6"/>
      <c r="L34" s="6">
        <f t="shared" si="5"/>
        <v>0</v>
      </c>
      <c r="M34" s="13">
        <f t="shared" si="6"/>
        <v>608.71041000000002</v>
      </c>
    </row>
    <row r="35" spans="1:13" x14ac:dyDescent="0.25">
      <c r="A35" s="10"/>
      <c r="B35" s="10"/>
      <c r="C35" s="12" t="s">
        <v>44</v>
      </c>
      <c r="D35" s="6" t="s">
        <v>25</v>
      </c>
      <c r="E35" s="6">
        <v>2.2000000000000002</v>
      </c>
      <c r="F35" s="6">
        <f>E35*E28</f>
        <v>56.012000000000008</v>
      </c>
      <c r="G35" s="6"/>
      <c r="H35" s="6">
        <f t="shared" si="3"/>
        <v>0</v>
      </c>
      <c r="I35" s="6">
        <v>2.5</v>
      </c>
      <c r="J35" s="6">
        <f t="shared" si="4"/>
        <v>140.03000000000003</v>
      </c>
      <c r="K35" s="6"/>
      <c r="L35" s="6">
        <f t="shared" si="5"/>
        <v>0</v>
      </c>
      <c r="M35" s="6">
        <f t="shared" si="6"/>
        <v>140.03000000000003</v>
      </c>
    </row>
    <row r="36" spans="1:13" x14ac:dyDescent="0.25">
      <c r="A36" s="10"/>
      <c r="B36" s="10"/>
      <c r="C36" s="12" t="s">
        <v>50</v>
      </c>
      <c r="D36" s="6" t="s">
        <v>42</v>
      </c>
      <c r="E36" s="6"/>
      <c r="F36" s="6">
        <v>0.1</v>
      </c>
      <c r="G36" s="6"/>
      <c r="H36" s="6">
        <f t="shared" si="3"/>
        <v>0</v>
      </c>
      <c r="I36" s="6">
        <v>1216</v>
      </c>
      <c r="J36" s="13">
        <f t="shared" si="4"/>
        <v>121.60000000000001</v>
      </c>
      <c r="K36" s="6"/>
      <c r="L36" s="6">
        <f t="shared" si="5"/>
        <v>0</v>
      </c>
      <c r="M36" s="13">
        <f t="shared" si="6"/>
        <v>121.60000000000001</v>
      </c>
    </row>
    <row r="37" spans="1:13" x14ac:dyDescent="0.25">
      <c r="A37" s="10"/>
      <c r="B37" s="10"/>
      <c r="C37" s="12" t="s">
        <v>55</v>
      </c>
      <c r="D37" s="6" t="s">
        <v>42</v>
      </c>
      <c r="E37" s="6"/>
      <c r="F37" s="6">
        <v>1.63</v>
      </c>
      <c r="G37" s="6"/>
      <c r="H37" s="6">
        <f t="shared" si="3"/>
        <v>0</v>
      </c>
      <c r="I37" s="6">
        <v>1216</v>
      </c>
      <c r="J37" s="6">
        <f t="shared" si="4"/>
        <v>1982.08</v>
      </c>
      <c r="K37" s="6"/>
      <c r="L37" s="6">
        <f t="shared" si="5"/>
        <v>0</v>
      </c>
      <c r="M37" s="6">
        <f t="shared" si="6"/>
        <v>1982.08</v>
      </c>
    </row>
    <row r="38" spans="1:13" ht="30" x14ac:dyDescent="0.25">
      <c r="A38" s="10">
        <v>4</v>
      </c>
      <c r="B38" s="10" t="s">
        <v>56</v>
      </c>
      <c r="C38" s="12" t="s">
        <v>57</v>
      </c>
      <c r="D38" s="6" t="s">
        <v>47</v>
      </c>
      <c r="E38" s="6">
        <v>14.8</v>
      </c>
      <c r="F38" s="6"/>
      <c r="G38" s="6"/>
      <c r="H38" s="6">
        <f t="shared" si="3"/>
        <v>0</v>
      </c>
      <c r="I38" s="6"/>
      <c r="J38" s="6">
        <f t="shared" si="4"/>
        <v>0</v>
      </c>
      <c r="K38" s="6"/>
      <c r="L38" s="6">
        <f t="shared" si="5"/>
        <v>0</v>
      </c>
      <c r="M38" s="6">
        <f t="shared" si="6"/>
        <v>0</v>
      </c>
    </row>
    <row r="39" spans="1:13" ht="17.25" x14ac:dyDescent="0.25">
      <c r="A39" s="10"/>
      <c r="B39" s="10"/>
      <c r="C39" s="12" t="s">
        <v>35</v>
      </c>
      <c r="D39" s="6" t="s">
        <v>47</v>
      </c>
      <c r="E39" s="6">
        <v>1</v>
      </c>
      <c r="F39" s="6">
        <f>E39*E38</f>
        <v>14.8</v>
      </c>
      <c r="G39" s="6">
        <v>50</v>
      </c>
      <c r="H39" s="6">
        <f t="shared" si="3"/>
        <v>740</v>
      </c>
      <c r="I39" s="6"/>
      <c r="J39" s="6">
        <f t="shared" si="4"/>
        <v>0</v>
      </c>
      <c r="K39" s="6"/>
      <c r="L39" s="6">
        <f t="shared" si="5"/>
        <v>0</v>
      </c>
      <c r="M39" s="6">
        <f t="shared" si="6"/>
        <v>740</v>
      </c>
    </row>
    <row r="40" spans="1:13" x14ac:dyDescent="0.25">
      <c r="A40" s="10"/>
      <c r="B40" s="10"/>
      <c r="C40" s="12" t="s">
        <v>13</v>
      </c>
      <c r="D40" s="6" t="s">
        <v>36</v>
      </c>
      <c r="E40" s="6">
        <v>1.35</v>
      </c>
      <c r="F40" s="6">
        <f>E40*E38</f>
        <v>19.980000000000004</v>
      </c>
      <c r="G40" s="6"/>
      <c r="H40" s="6">
        <f t="shared" si="3"/>
        <v>0</v>
      </c>
      <c r="I40" s="6"/>
      <c r="J40" s="6">
        <f t="shared" si="4"/>
        <v>0</v>
      </c>
      <c r="K40" s="6">
        <v>3.2</v>
      </c>
      <c r="L40" s="13">
        <f t="shared" si="5"/>
        <v>63.936000000000014</v>
      </c>
      <c r="M40" s="13">
        <f t="shared" si="6"/>
        <v>63.936000000000014</v>
      </c>
    </row>
    <row r="41" spans="1:13" ht="17.25" x14ac:dyDescent="0.25">
      <c r="A41" s="10"/>
      <c r="B41" s="10"/>
      <c r="C41" s="12" t="s">
        <v>48</v>
      </c>
      <c r="D41" s="6" t="s">
        <v>47</v>
      </c>
      <c r="E41" s="6">
        <v>1.0149999999999999</v>
      </c>
      <c r="F41" s="6">
        <f>E41*E38</f>
        <v>15.021999999999998</v>
      </c>
      <c r="G41" s="6"/>
      <c r="H41" s="6">
        <f t="shared" si="3"/>
        <v>0</v>
      </c>
      <c r="I41" s="6">
        <v>105</v>
      </c>
      <c r="J41" s="13">
        <f t="shared" si="4"/>
        <v>1577.31</v>
      </c>
      <c r="K41" s="6"/>
      <c r="L41" s="6">
        <f t="shared" si="5"/>
        <v>0</v>
      </c>
      <c r="M41" s="13">
        <f t="shared" si="6"/>
        <v>1577.31</v>
      </c>
    </row>
    <row r="42" spans="1:13" ht="17.25" x14ac:dyDescent="0.25">
      <c r="A42" s="10"/>
      <c r="B42" s="10"/>
      <c r="C42" s="12" t="s">
        <v>38</v>
      </c>
      <c r="D42" s="6" t="s">
        <v>49</v>
      </c>
      <c r="E42" s="6">
        <v>0.6</v>
      </c>
      <c r="F42" s="6">
        <f>E42*E38</f>
        <v>8.8800000000000008</v>
      </c>
      <c r="G42" s="6"/>
      <c r="H42" s="6">
        <f t="shared" si="3"/>
        <v>0</v>
      </c>
      <c r="I42" s="6">
        <v>17.940000000000001</v>
      </c>
      <c r="J42" s="6">
        <f t="shared" si="4"/>
        <v>159.30720000000002</v>
      </c>
      <c r="K42" s="6"/>
      <c r="L42" s="6">
        <f t="shared" si="5"/>
        <v>0</v>
      </c>
      <c r="M42" s="13">
        <f t="shared" si="6"/>
        <v>159.30720000000002</v>
      </c>
    </row>
    <row r="43" spans="1:13" ht="17.25" x14ac:dyDescent="0.25">
      <c r="A43" s="10"/>
      <c r="B43" s="10"/>
      <c r="C43" s="12" t="s">
        <v>54</v>
      </c>
      <c r="D43" s="6" t="s">
        <v>47</v>
      </c>
      <c r="E43" s="6">
        <v>3.3999999999999998E-3</v>
      </c>
      <c r="F43" s="6">
        <f>E43*E38</f>
        <v>5.0319999999999997E-2</v>
      </c>
      <c r="G43" s="6"/>
      <c r="H43" s="6">
        <f t="shared" si="3"/>
        <v>0</v>
      </c>
      <c r="I43" s="6">
        <v>495</v>
      </c>
      <c r="J43" s="6">
        <f t="shared" si="4"/>
        <v>24.908399999999997</v>
      </c>
      <c r="K43" s="6"/>
      <c r="L43" s="6">
        <f t="shared" si="5"/>
        <v>0</v>
      </c>
      <c r="M43" s="13">
        <f t="shared" si="6"/>
        <v>24.908399999999997</v>
      </c>
    </row>
    <row r="44" spans="1:13" ht="17.25" x14ac:dyDescent="0.25">
      <c r="A44" s="10"/>
      <c r="B44" s="10"/>
      <c r="C44" s="12" t="s">
        <v>40</v>
      </c>
      <c r="D44" s="6" t="s">
        <v>47</v>
      </c>
      <c r="E44" s="6">
        <v>5.6800000000000003E-2</v>
      </c>
      <c r="F44" s="6">
        <f>E44*E38</f>
        <v>0.84064000000000005</v>
      </c>
      <c r="G44" s="6"/>
      <c r="H44" s="6">
        <f t="shared" si="3"/>
        <v>0</v>
      </c>
      <c r="I44" s="6">
        <v>495</v>
      </c>
      <c r="J44" s="6">
        <f t="shared" si="4"/>
        <v>416.11680000000001</v>
      </c>
      <c r="K44" s="6"/>
      <c r="L44" s="6">
        <f t="shared" si="5"/>
        <v>0</v>
      </c>
      <c r="M44" s="6">
        <f t="shared" si="6"/>
        <v>416.11680000000001</v>
      </c>
    </row>
    <row r="45" spans="1:13" x14ac:dyDescent="0.25">
      <c r="A45" s="10"/>
      <c r="B45" s="10"/>
      <c r="C45" s="12" t="s">
        <v>50</v>
      </c>
      <c r="D45" s="6" t="s">
        <v>42</v>
      </c>
      <c r="E45" s="6"/>
      <c r="F45" s="6">
        <v>0.1</v>
      </c>
      <c r="G45" s="6"/>
      <c r="H45" s="6">
        <f t="shared" si="3"/>
        <v>0</v>
      </c>
      <c r="I45" s="6">
        <v>1216</v>
      </c>
      <c r="J45" s="6">
        <f t="shared" si="4"/>
        <v>121.60000000000001</v>
      </c>
      <c r="K45" s="6"/>
      <c r="L45" s="6">
        <f t="shared" si="5"/>
        <v>0</v>
      </c>
      <c r="M45" s="13">
        <f t="shared" si="6"/>
        <v>121.60000000000001</v>
      </c>
    </row>
    <row r="46" spans="1:13" x14ac:dyDescent="0.25">
      <c r="A46" s="10"/>
      <c r="B46" s="10"/>
      <c r="C46" s="12" t="s">
        <v>55</v>
      </c>
      <c r="D46" s="6" t="s">
        <v>42</v>
      </c>
      <c r="E46" s="6"/>
      <c r="F46" s="6">
        <v>1.24</v>
      </c>
      <c r="G46" s="6"/>
      <c r="H46" s="6">
        <f t="shared" si="3"/>
        <v>0</v>
      </c>
      <c r="I46" s="6">
        <v>1216</v>
      </c>
      <c r="J46" s="6">
        <f t="shared" si="4"/>
        <v>1507.84</v>
      </c>
      <c r="K46" s="6"/>
      <c r="L46" s="6">
        <f t="shared" si="5"/>
        <v>0</v>
      </c>
      <c r="M46" s="6">
        <f t="shared" si="6"/>
        <v>1507.84</v>
      </c>
    </row>
    <row r="47" spans="1:13" x14ac:dyDescent="0.25">
      <c r="A47" s="10"/>
      <c r="B47" s="10"/>
      <c r="C47" s="12" t="s">
        <v>44</v>
      </c>
      <c r="D47" s="6" t="s">
        <v>25</v>
      </c>
      <c r="E47" s="6">
        <v>2.2000000000000002</v>
      </c>
      <c r="F47" s="6">
        <f>E47*E37</f>
        <v>0</v>
      </c>
      <c r="G47" s="6"/>
      <c r="H47" s="6">
        <f t="shared" si="3"/>
        <v>0</v>
      </c>
      <c r="I47" s="6">
        <v>2.5</v>
      </c>
      <c r="J47" s="6">
        <v>81.400000000000006</v>
      </c>
      <c r="K47" s="6"/>
      <c r="L47" s="6">
        <f t="shared" si="5"/>
        <v>0</v>
      </c>
      <c r="M47" s="6">
        <f t="shared" si="6"/>
        <v>81.400000000000006</v>
      </c>
    </row>
    <row r="48" spans="1:13" ht="30" x14ac:dyDescent="0.25">
      <c r="A48" s="1">
        <v>5</v>
      </c>
      <c r="B48" s="1" t="s">
        <v>58</v>
      </c>
      <c r="C48" s="3" t="s">
        <v>59</v>
      </c>
      <c r="D48" s="16" t="s">
        <v>47</v>
      </c>
      <c r="E48" s="16">
        <v>145.6</v>
      </c>
      <c r="F48" s="16"/>
      <c r="G48" s="16"/>
      <c r="H48" s="16">
        <f t="shared" si="3"/>
        <v>0</v>
      </c>
      <c r="I48" s="16"/>
      <c r="J48" s="16">
        <f t="shared" ref="J48:J65" si="7">F48*I48</f>
        <v>0</v>
      </c>
      <c r="K48" s="16"/>
      <c r="L48" s="16">
        <f t="shared" si="5"/>
        <v>0</v>
      </c>
      <c r="M48" s="16">
        <f t="shared" si="6"/>
        <v>0</v>
      </c>
    </row>
    <row r="49" spans="1:13" ht="17.25" x14ac:dyDescent="0.25">
      <c r="A49" s="1"/>
      <c r="B49" s="1"/>
      <c r="C49" s="3" t="s">
        <v>35</v>
      </c>
      <c r="D49" s="16" t="s">
        <v>47</v>
      </c>
      <c r="E49" s="16">
        <v>1</v>
      </c>
      <c r="F49" s="16">
        <f>E49*E48</f>
        <v>145.6</v>
      </c>
      <c r="G49" s="16">
        <v>53.9</v>
      </c>
      <c r="H49" s="16">
        <f>F49*G49</f>
        <v>7847.8399999999992</v>
      </c>
      <c r="I49" s="16"/>
      <c r="J49" s="16">
        <f t="shared" si="7"/>
        <v>0</v>
      </c>
      <c r="K49" s="16"/>
      <c r="L49" s="16">
        <f t="shared" si="5"/>
        <v>0</v>
      </c>
      <c r="M49" s="16">
        <f t="shared" si="6"/>
        <v>7847.8399999999992</v>
      </c>
    </row>
    <row r="50" spans="1:13" x14ac:dyDescent="0.25">
      <c r="A50" s="1"/>
      <c r="B50" s="1"/>
      <c r="C50" s="3" t="s">
        <v>13</v>
      </c>
      <c r="D50" s="16" t="s">
        <v>36</v>
      </c>
      <c r="E50" s="16">
        <v>0.81</v>
      </c>
      <c r="F50" s="16">
        <f>E50*E48</f>
        <v>117.93600000000001</v>
      </c>
      <c r="G50" s="16"/>
      <c r="H50" s="16">
        <f t="shared" si="3"/>
        <v>0</v>
      </c>
      <c r="I50" s="16"/>
      <c r="J50" s="16">
        <f t="shared" si="7"/>
        <v>0</v>
      </c>
      <c r="K50" s="16">
        <v>3.2</v>
      </c>
      <c r="L50" s="16">
        <f t="shared" si="5"/>
        <v>377.39520000000005</v>
      </c>
      <c r="M50" s="17">
        <f t="shared" si="6"/>
        <v>377.39520000000005</v>
      </c>
    </row>
    <row r="51" spans="1:13" ht="17.25" x14ac:dyDescent="0.25">
      <c r="A51" s="1"/>
      <c r="B51" s="1"/>
      <c r="C51" s="3" t="s">
        <v>48</v>
      </c>
      <c r="D51" s="16" t="s">
        <v>47</v>
      </c>
      <c r="E51" s="16">
        <v>1.0149999999999999</v>
      </c>
      <c r="F51" s="16">
        <f>E51*E48</f>
        <v>147.78399999999999</v>
      </c>
      <c r="G51" s="16"/>
      <c r="H51" s="16">
        <f t="shared" si="3"/>
        <v>0</v>
      </c>
      <c r="I51" s="16">
        <v>105</v>
      </c>
      <c r="J51" s="16">
        <f t="shared" si="7"/>
        <v>15517.32</v>
      </c>
      <c r="K51" s="16"/>
      <c r="L51" s="16">
        <f t="shared" si="5"/>
        <v>0</v>
      </c>
      <c r="M51" s="17">
        <f t="shared" si="6"/>
        <v>15517.32</v>
      </c>
    </row>
    <row r="52" spans="1:13" ht="17.25" x14ac:dyDescent="0.25">
      <c r="A52" s="1"/>
      <c r="B52" s="1"/>
      <c r="C52" s="3" t="s">
        <v>38</v>
      </c>
      <c r="D52" s="16" t="s">
        <v>49</v>
      </c>
      <c r="E52" s="16">
        <v>0.6</v>
      </c>
      <c r="F52" s="16">
        <f>E52*E48</f>
        <v>87.36</v>
      </c>
      <c r="G52" s="16"/>
      <c r="H52" s="16">
        <f t="shared" si="3"/>
        <v>0</v>
      </c>
      <c r="I52" s="16">
        <v>17.940000000000001</v>
      </c>
      <c r="J52" s="16">
        <f t="shared" si="7"/>
        <v>1567.2384000000002</v>
      </c>
      <c r="K52" s="16"/>
      <c r="L52" s="16">
        <f t="shared" si="5"/>
        <v>0</v>
      </c>
      <c r="M52" s="17">
        <f t="shared" si="6"/>
        <v>1567.2384000000002</v>
      </c>
    </row>
    <row r="53" spans="1:13" ht="17.25" x14ac:dyDescent="0.25">
      <c r="A53" s="1"/>
      <c r="B53" s="1"/>
      <c r="C53" s="3" t="s">
        <v>60</v>
      </c>
      <c r="D53" s="16" t="s">
        <v>47</v>
      </c>
      <c r="E53" s="16">
        <v>8.3999999999999995E-3</v>
      </c>
      <c r="F53" s="16">
        <f>E53*E48</f>
        <v>1.2230399999999999</v>
      </c>
      <c r="G53" s="16"/>
      <c r="H53" s="16">
        <f t="shared" si="3"/>
        <v>0</v>
      </c>
      <c r="I53" s="16">
        <v>495</v>
      </c>
      <c r="J53" s="16">
        <f t="shared" si="7"/>
        <v>605.40479999999991</v>
      </c>
      <c r="K53" s="16"/>
      <c r="L53" s="16">
        <f t="shared" si="5"/>
        <v>0</v>
      </c>
      <c r="M53" s="17">
        <f t="shared" si="6"/>
        <v>605.40479999999991</v>
      </c>
    </row>
    <row r="54" spans="1:13" ht="17.25" x14ac:dyDescent="0.25">
      <c r="A54" s="1"/>
      <c r="B54" s="1"/>
      <c r="C54" s="3" t="s">
        <v>61</v>
      </c>
      <c r="D54" s="16" t="s">
        <v>47</v>
      </c>
      <c r="E54" s="16">
        <v>2.8199999999999999E-2</v>
      </c>
      <c r="F54" s="16">
        <f>E54*E48</f>
        <v>4.1059199999999993</v>
      </c>
      <c r="G54" s="16"/>
      <c r="H54" s="16">
        <f t="shared" si="3"/>
        <v>0</v>
      </c>
      <c r="I54" s="16">
        <v>495</v>
      </c>
      <c r="J54" s="16">
        <f t="shared" si="7"/>
        <v>2032.4303999999997</v>
      </c>
      <c r="K54" s="16"/>
      <c r="L54" s="16">
        <f t="shared" si="5"/>
        <v>0</v>
      </c>
      <c r="M54" s="17">
        <f t="shared" si="6"/>
        <v>2032.4303999999997</v>
      </c>
    </row>
    <row r="55" spans="1:13" x14ac:dyDescent="0.25">
      <c r="A55" s="18"/>
      <c r="B55" s="18"/>
      <c r="C55" s="19" t="s">
        <v>50</v>
      </c>
      <c r="D55" s="20" t="s">
        <v>42</v>
      </c>
      <c r="E55" s="20"/>
      <c r="F55" s="20">
        <v>0.27800000000000002</v>
      </c>
      <c r="G55" s="20"/>
      <c r="H55" s="20">
        <f t="shared" si="3"/>
        <v>0</v>
      </c>
      <c r="I55" s="20">
        <v>1216</v>
      </c>
      <c r="J55" s="20">
        <f t="shared" si="7"/>
        <v>338.048</v>
      </c>
      <c r="K55" s="20"/>
      <c r="L55" s="20">
        <f t="shared" si="5"/>
        <v>0</v>
      </c>
      <c r="M55" s="21">
        <f t="shared" si="6"/>
        <v>338.048</v>
      </c>
    </row>
    <row r="56" spans="1:13" x14ac:dyDescent="0.25">
      <c r="A56" s="18"/>
      <c r="B56" s="18"/>
      <c r="C56" s="19" t="s">
        <v>62</v>
      </c>
      <c r="D56" s="20" t="s">
        <v>42</v>
      </c>
      <c r="E56" s="20"/>
      <c r="F56" s="20">
        <v>16.573</v>
      </c>
      <c r="G56" s="20"/>
      <c r="H56" s="20">
        <f t="shared" si="3"/>
        <v>0</v>
      </c>
      <c r="I56" s="20">
        <v>1216</v>
      </c>
      <c r="J56" s="20">
        <f t="shared" si="7"/>
        <v>20152.768</v>
      </c>
      <c r="K56" s="20"/>
      <c r="L56" s="20">
        <f t="shared" si="5"/>
        <v>0</v>
      </c>
      <c r="M56" s="21">
        <f t="shared" si="6"/>
        <v>20152.768</v>
      </c>
    </row>
    <row r="57" spans="1:13" ht="17.25" x14ac:dyDescent="0.25">
      <c r="A57" s="1">
        <v>6</v>
      </c>
      <c r="B57" s="1" t="s">
        <v>63</v>
      </c>
      <c r="C57" s="3" t="s">
        <v>64</v>
      </c>
      <c r="D57" s="16" t="s">
        <v>47</v>
      </c>
      <c r="E57" s="16">
        <v>18</v>
      </c>
      <c r="F57" s="16"/>
      <c r="G57" s="16"/>
      <c r="H57" s="16">
        <f t="shared" si="3"/>
        <v>0</v>
      </c>
      <c r="I57" s="16"/>
      <c r="J57" s="16">
        <f t="shared" si="7"/>
        <v>0</v>
      </c>
      <c r="K57" s="16"/>
      <c r="L57" s="16">
        <f t="shared" si="5"/>
        <v>0</v>
      </c>
      <c r="M57" s="16">
        <f t="shared" si="6"/>
        <v>0</v>
      </c>
    </row>
    <row r="58" spans="1:13" ht="17.25" x14ac:dyDescent="0.25">
      <c r="A58" s="1"/>
      <c r="B58" s="1"/>
      <c r="C58" s="3" t="s">
        <v>35</v>
      </c>
      <c r="D58" s="16" t="s">
        <v>47</v>
      </c>
      <c r="E58" s="16">
        <v>1</v>
      </c>
      <c r="F58" s="16">
        <f>E58*E57</f>
        <v>18</v>
      </c>
      <c r="G58" s="16">
        <v>53.9</v>
      </c>
      <c r="H58" s="16">
        <f t="shared" si="3"/>
        <v>970.19999999999993</v>
      </c>
      <c r="I58" s="16"/>
      <c r="J58" s="16">
        <f t="shared" si="7"/>
        <v>0</v>
      </c>
      <c r="K58" s="16"/>
      <c r="L58" s="16">
        <f t="shared" si="5"/>
        <v>0</v>
      </c>
      <c r="M58" s="16">
        <f t="shared" si="6"/>
        <v>970.19999999999993</v>
      </c>
    </row>
    <row r="59" spans="1:13" x14ac:dyDescent="0.25">
      <c r="A59" s="1"/>
      <c r="B59" s="1"/>
      <c r="C59" s="3" t="s">
        <v>13</v>
      </c>
      <c r="D59" s="16" t="s">
        <v>36</v>
      </c>
      <c r="E59" s="16">
        <v>1.21</v>
      </c>
      <c r="F59" s="16">
        <v>243.2</v>
      </c>
      <c r="G59" s="16"/>
      <c r="H59" s="16">
        <f t="shared" si="3"/>
        <v>0</v>
      </c>
      <c r="I59" s="16"/>
      <c r="J59" s="16">
        <f t="shared" si="7"/>
        <v>0</v>
      </c>
      <c r="K59" s="16">
        <v>3.2</v>
      </c>
      <c r="L59" s="16">
        <f t="shared" si="5"/>
        <v>778.24</v>
      </c>
      <c r="M59" s="16">
        <f t="shared" si="6"/>
        <v>778.24</v>
      </c>
    </row>
    <row r="60" spans="1:13" ht="17.25" x14ac:dyDescent="0.25">
      <c r="A60" s="1"/>
      <c r="B60" s="1"/>
      <c r="C60" s="3" t="s">
        <v>48</v>
      </c>
      <c r="D60" s="16" t="s">
        <v>47</v>
      </c>
      <c r="E60" s="16">
        <v>1.0149999999999999</v>
      </c>
      <c r="F60" s="16">
        <f>E60*E57</f>
        <v>18.27</v>
      </c>
      <c r="G60" s="16"/>
      <c r="H60" s="16">
        <f t="shared" si="3"/>
        <v>0</v>
      </c>
      <c r="I60" s="16">
        <v>105</v>
      </c>
      <c r="J60" s="16">
        <f t="shared" si="7"/>
        <v>1918.35</v>
      </c>
      <c r="K60" s="16"/>
      <c r="L60" s="16">
        <f t="shared" si="5"/>
        <v>0</v>
      </c>
      <c r="M60" s="16">
        <f t="shared" si="6"/>
        <v>1918.35</v>
      </c>
    </row>
    <row r="61" spans="1:13" x14ac:dyDescent="0.25">
      <c r="A61" s="1"/>
      <c r="B61" s="1"/>
      <c r="C61" s="3" t="s">
        <v>38</v>
      </c>
      <c r="D61" s="16" t="s">
        <v>17</v>
      </c>
      <c r="E61" s="16">
        <v>0.6</v>
      </c>
      <c r="F61" s="16">
        <f>E57*E61</f>
        <v>10.799999999999999</v>
      </c>
      <c r="G61" s="16"/>
      <c r="H61" s="16">
        <f t="shared" si="3"/>
        <v>0</v>
      </c>
      <c r="I61" s="16">
        <v>17.940000000000001</v>
      </c>
      <c r="J61" s="16">
        <f t="shared" si="7"/>
        <v>193.75199999999998</v>
      </c>
      <c r="K61" s="16"/>
      <c r="L61" s="16">
        <f t="shared" si="5"/>
        <v>0</v>
      </c>
      <c r="M61" s="17">
        <f t="shared" si="6"/>
        <v>193.75199999999998</v>
      </c>
    </row>
    <row r="62" spans="1:13" ht="17.25" x14ac:dyDescent="0.25">
      <c r="A62" s="1"/>
      <c r="B62" s="1"/>
      <c r="C62" s="3" t="s">
        <v>65</v>
      </c>
      <c r="D62" s="16" t="s">
        <v>47</v>
      </c>
      <c r="E62" s="16">
        <v>1.6E-2</v>
      </c>
      <c r="F62" s="16">
        <f>E57*E62</f>
        <v>0.28800000000000003</v>
      </c>
      <c r="G62" s="16"/>
      <c r="H62" s="16">
        <f t="shared" si="3"/>
        <v>0</v>
      </c>
      <c r="I62" s="16">
        <v>495</v>
      </c>
      <c r="J62" s="16">
        <f t="shared" si="7"/>
        <v>142.56000000000003</v>
      </c>
      <c r="K62" s="16"/>
      <c r="L62" s="16">
        <f t="shared" si="5"/>
        <v>0</v>
      </c>
      <c r="M62" s="16">
        <f t="shared" si="6"/>
        <v>142.56000000000003</v>
      </c>
    </row>
    <row r="63" spans="1:13" ht="17.25" x14ac:dyDescent="0.25">
      <c r="A63" s="1"/>
      <c r="B63" s="1"/>
      <c r="C63" s="3" t="s">
        <v>66</v>
      </c>
      <c r="D63" s="16" t="s">
        <v>47</v>
      </c>
      <c r="E63" s="16">
        <v>7.0000000000000001E-3</v>
      </c>
      <c r="F63" s="16">
        <f>E57*E63</f>
        <v>0.126</v>
      </c>
      <c r="G63" s="16"/>
      <c r="H63" s="16">
        <f t="shared" si="3"/>
        <v>0</v>
      </c>
      <c r="I63" s="16">
        <v>495</v>
      </c>
      <c r="J63" s="16">
        <f t="shared" si="7"/>
        <v>62.37</v>
      </c>
      <c r="K63" s="16"/>
      <c r="L63" s="16">
        <f t="shared" si="5"/>
        <v>0</v>
      </c>
      <c r="M63" s="17">
        <f t="shared" si="6"/>
        <v>62.37</v>
      </c>
    </row>
    <row r="64" spans="1:13" x14ac:dyDescent="0.25">
      <c r="A64" s="18"/>
      <c r="B64" s="18"/>
      <c r="C64" s="19" t="s">
        <v>67</v>
      </c>
      <c r="D64" s="20" t="s">
        <v>42</v>
      </c>
      <c r="E64" s="20"/>
      <c r="F64" s="20">
        <v>0.17699999999999999</v>
      </c>
      <c r="G64" s="20"/>
      <c r="H64" s="20">
        <f t="shared" si="3"/>
        <v>0</v>
      </c>
      <c r="I64" s="20">
        <v>1216</v>
      </c>
      <c r="J64" s="20">
        <f t="shared" si="7"/>
        <v>215.232</v>
      </c>
      <c r="K64" s="20"/>
      <c r="L64" s="20">
        <f t="shared" si="5"/>
        <v>0</v>
      </c>
      <c r="M64" s="21">
        <f t="shared" si="6"/>
        <v>215.232</v>
      </c>
    </row>
    <row r="65" spans="1:13" x14ac:dyDescent="0.25">
      <c r="A65" s="18"/>
      <c r="B65" s="18"/>
      <c r="C65" s="19" t="s">
        <v>68</v>
      </c>
      <c r="D65" s="20" t="s">
        <v>42</v>
      </c>
      <c r="E65" s="20"/>
      <c r="F65" s="20">
        <v>3.802</v>
      </c>
      <c r="G65" s="20"/>
      <c r="H65" s="20">
        <f t="shared" si="3"/>
        <v>0</v>
      </c>
      <c r="I65" s="20">
        <v>1216</v>
      </c>
      <c r="J65" s="20">
        <f t="shared" si="7"/>
        <v>4623.232</v>
      </c>
      <c r="K65" s="20"/>
      <c r="L65" s="20">
        <f t="shared" si="5"/>
        <v>0</v>
      </c>
      <c r="M65" s="21">
        <f t="shared" si="6"/>
        <v>4623.232</v>
      </c>
    </row>
    <row r="66" spans="1:13" x14ac:dyDescent="0.25">
      <c r="A66" s="10"/>
      <c r="B66" s="10"/>
      <c r="C66" s="10" t="s">
        <v>8</v>
      </c>
      <c r="D66" s="10"/>
      <c r="E66" s="10"/>
      <c r="F66" s="10"/>
      <c r="G66" s="10"/>
      <c r="H66" s="10"/>
      <c r="I66" s="10"/>
      <c r="J66" s="10"/>
      <c r="K66" s="10"/>
      <c r="L66" s="10"/>
      <c r="M66" s="22">
        <f>SUM(M8:M65)</f>
        <v>101280.39280199999</v>
      </c>
    </row>
    <row r="67" spans="1:13" x14ac:dyDescent="0.25">
      <c r="A67" s="10"/>
      <c r="B67" s="10"/>
      <c r="C67" s="10" t="s">
        <v>69</v>
      </c>
      <c r="D67" s="10"/>
      <c r="E67" s="10"/>
      <c r="F67" s="10"/>
      <c r="G67" s="10"/>
      <c r="H67" s="10"/>
      <c r="I67" s="10"/>
      <c r="J67" s="10"/>
      <c r="K67" s="10"/>
      <c r="L67" s="10"/>
      <c r="M67" s="10">
        <f>M66*2%</f>
        <v>2025.6078560399999</v>
      </c>
    </row>
    <row r="68" spans="1:13" x14ac:dyDescent="0.25">
      <c r="A68" s="10"/>
      <c r="B68" s="10"/>
      <c r="C68" s="10" t="s">
        <v>6</v>
      </c>
      <c r="D68" s="10"/>
      <c r="E68" s="10"/>
      <c r="F68" s="10"/>
      <c r="G68" s="10"/>
      <c r="H68" s="10"/>
      <c r="I68" s="10"/>
      <c r="J68" s="10"/>
      <c r="K68" s="10"/>
      <c r="L68" s="10"/>
      <c r="M68" s="10">
        <f>M67+M66</f>
        <v>103306.00065803999</v>
      </c>
    </row>
    <row r="69" spans="1:13" x14ac:dyDescent="0.25">
      <c r="A69" s="10"/>
      <c r="B69" s="10"/>
      <c r="C69" s="10" t="s">
        <v>70</v>
      </c>
      <c r="D69" s="10"/>
      <c r="E69" s="10"/>
      <c r="F69" s="10"/>
      <c r="G69" s="10"/>
      <c r="H69" s="10"/>
      <c r="I69" s="10"/>
      <c r="J69" s="10"/>
      <c r="K69" s="10"/>
      <c r="L69" s="10"/>
      <c r="M69" s="10">
        <f>M68*5%</f>
        <v>5165.3000329019997</v>
      </c>
    </row>
    <row r="70" spans="1:13" x14ac:dyDescent="0.25">
      <c r="A70" s="10"/>
      <c r="B70" s="10"/>
      <c r="C70" s="10" t="s">
        <v>6</v>
      </c>
      <c r="D70" s="10"/>
      <c r="E70" s="10"/>
      <c r="F70" s="10"/>
      <c r="G70" s="10"/>
      <c r="H70" s="10"/>
      <c r="I70" s="10"/>
      <c r="J70" s="10"/>
      <c r="K70" s="10"/>
      <c r="L70" s="10"/>
      <c r="M70" s="10">
        <f>M69+M68</f>
        <v>108471.30069094199</v>
      </c>
    </row>
    <row r="71" spans="1:13" x14ac:dyDescent="0.25">
      <c r="A71" s="10"/>
      <c r="B71" s="10"/>
      <c r="C71" s="10" t="s">
        <v>71</v>
      </c>
      <c r="D71" s="10"/>
      <c r="E71" s="10"/>
      <c r="F71" s="10"/>
      <c r="G71" s="10"/>
      <c r="H71" s="10"/>
      <c r="I71" s="10"/>
      <c r="J71" s="10"/>
      <c r="K71" s="10"/>
      <c r="L71" s="10"/>
      <c r="M71" s="10">
        <f>M70*7%</f>
        <v>7592.9910483659405</v>
      </c>
    </row>
    <row r="72" spans="1:13" x14ac:dyDescent="0.25">
      <c r="A72" s="10"/>
      <c r="B72" s="10"/>
      <c r="C72" s="10" t="s">
        <v>6</v>
      </c>
      <c r="D72" s="10"/>
      <c r="E72" s="10"/>
      <c r="F72" s="10"/>
      <c r="G72" s="10"/>
      <c r="H72" s="10"/>
      <c r="I72" s="10"/>
      <c r="J72" s="10"/>
      <c r="K72" s="10"/>
      <c r="L72" s="10"/>
      <c r="M72" s="10">
        <f>M71+M70</f>
        <v>116064.29173930793</v>
      </c>
    </row>
    <row r="73" spans="1:13" x14ac:dyDescent="0.25">
      <c r="A73" s="10"/>
      <c r="B73" s="10"/>
      <c r="C73" s="10" t="s">
        <v>72</v>
      </c>
      <c r="D73" s="10"/>
      <c r="E73" s="10"/>
      <c r="F73" s="10"/>
      <c r="G73" s="10"/>
      <c r="H73" s="10"/>
      <c r="I73" s="10"/>
      <c r="J73" s="10"/>
      <c r="K73" s="10"/>
      <c r="L73" s="10"/>
      <c r="M73" s="10">
        <f>M72*18%</f>
        <v>20891.572513075425</v>
      </c>
    </row>
    <row r="74" spans="1:13" x14ac:dyDescent="0.25">
      <c r="A74" s="10"/>
      <c r="B74" s="10"/>
      <c r="C74" s="10" t="s">
        <v>6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f>M73+M72</f>
        <v>136955.86425238336</v>
      </c>
    </row>
  </sheetData>
  <mergeCells count="9">
    <mergeCell ref="I5:J5"/>
    <mergeCell ref="K5:L5"/>
    <mergeCell ref="C1:G1"/>
    <mergeCell ref="A3:B3"/>
    <mergeCell ref="A5:A6"/>
    <mergeCell ref="B5:B6"/>
    <mergeCell ref="C5:C6"/>
    <mergeCell ref="D5:F5"/>
    <mergeCell ref="G5:H5"/>
  </mergeCells>
  <pageMargins left="0.16" right="0.16" top="0.75" bottom="0.75" header="0.3" footer="0.3"/>
  <pageSetup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sqref="A1:XFD1048576"/>
    </sheetView>
  </sheetViews>
  <sheetFormatPr defaultColWidth="9.140625" defaultRowHeight="15" x14ac:dyDescent="0.25"/>
  <cols>
    <col min="1" max="1" width="3.140625" style="4" customWidth="1"/>
    <col min="2" max="2" width="7.28515625" style="4" customWidth="1"/>
    <col min="3" max="3" width="46.42578125" style="4" customWidth="1"/>
    <col min="4" max="4" width="7.7109375" style="4" customWidth="1"/>
    <col min="5" max="5" width="7.140625" style="4" customWidth="1"/>
    <col min="6" max="6" width="9.140625" style="4"/>
    <col min="7" max="7" width="7.42578125" style="4" customWidth="1"/>
    <col min="8" max="8" width="7.28515625" style="4" customWidth="1"/>
    <col min="9" max="9" width="7.5703125" style="4" customWidth="1"/>
    <col min="10" max="10" width="9.140625" style="4"/>
    <col min="11" max="11" width="7" style="4" customWidth="1"/>
    <col min="12" max="12" width="8" style="4" customWidth="1"/>
    <col min="13" max="13" width="7.85546875" style="4" customWidth="1"/>
    <col min="14" max="16384" width="9.140625" style="4"/>
  </cols>
  <sheetData>
    <row r="1" spans="1:13" x14ac:dyDescent="0.25">
      <c r="C1" s="51" t="s">
        <v>393</v>
      </c>
      <c r="D1" s="51"/>
      <c r="E1" s="51"/>
      <c r="F1" s="51"/>
      <c r="G1" s="51"/>
    </row>
    <row r="2" spans="1:13" x14ac:dyDescent="0.25">
      <c r="C2" s="47"/>
      <c r="D2" s="47"/>
      <c r="E2" s="47"/>
      <c r="F2" s="47"/>
      <c r="G2" s="47"/>
    </row>
    <row r="3" spans="1:13" x14ac:dyDescent="0.25">
      <c r="A3" s="52" t="s">
        <v>394</v>
      </c>
      <c r="B3" s="52"/>
      <c r="C3" s="47" t="s">
        <v>396</v>
      </c>
      <c r="D3" s="47"/>
      <c r="E3" s="47"/>
      <c r="F3" s="47"/>
      <c r="G3" s="47"/>
    </row>
    <row r="5" spans="1:13" x14ac:dyDescent="0.25">
      <c r="A5" s="53" t="s">
        <v>0</v>
      </c>
      <c r="B5" s="55" t="s">
        <v>1</v>
      </c>
      <c r="C5" s="55" t="s">
        <v>2</v>
      </c>
      <c r="D5" s="49" t="s">
        <v>3</v>
      </c>
      <c r="E5" s="56"/>
      <c r="F5" s="50"/>
      <c r="G5" s="49" t="s">
        <v>4</v>
      </c>
      <c r="H5" s="50"/>
      <c r="I5" s="49" t="s">
        <v>5</v>
      </c>
      <c r="J5" s="50"/>
      <c r="K5" s="49" t="s">
        <v>29</v>
      </c>
      <c r="L5" s="50"/>
      <c r="M5" s="6" t="s">
        <v>6</v>
      </c>
    </row>
    <row r="6" spans="1:13" x14ac:dyDescent="0.25">
      <c r="A6" s="54"/>
      <c r="B6" s="54"/>
      <c r="C6" s="54"/>
      <c r="D6" s="6" t="s">
        <v>30</v>
      </c>
      <c r="E6" s="6" t="s">
        <v>7</v>
      </c>
      <c r="F6" s="6" t="s">
        <v>8</v>
      </c>
      <c r="G6" s="6" t="s">
        <v>31</v>
      </c>
      <c r="H6" s="6" t="s">
        <v>8</v>
      </c>
      <c r="I6" s="6" t="s">
        <v>31</v>
      </c>
      <c r="J6" s="6" t="s">
        <v>8</v>
      </c>
      <c r="K6" s="6" t="s">
        <v>31</v>
      </c>
      <c r="L6" s="6" t="s">
        <v>8</v>
      </c>
      <c r="M6" s="6"/>
    </row>
    <row r="7" spans="1:13" x14ac:dyDescent="0.25">
      <c r="A7" s="7">
        <v>1</v>
      </c>
      <c r="B7" s="7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x14ac:dyDescent="0.25">
      <c r="A8" s="48"/>
      <c r="B8" s="48"/>
      <c r="C8" s="9" t="s">
        <v>103</v>
      </c>
      <c r="D8" s="6"/>
      <c r="E8" s="6"/>
      <c r="F8" s="6"/>
      <c r="G8" s="6"/>
      <c r="H8" s="6"/>
      <c r="I8" s="6"/>
      <c r="J8" s="6"/>
      <c r="K8" s="6"/>
      <c r="L8" s="6">
        <f>K8*F8</f>
        <v>0</v>
      </c>
      <c r="M8" s="6">
        <f>L8+J8+H8</f>
        <v>0</v>
      </c>
    </row>
    <row r="9" spans="1:13" ht="30" x14ac:dyDescent="0.25">
      <c r="A9" s="10">
        <v>1</v>
      </c>
      <c r="B9" s="11" t="s">
        <v>104</v>
      </c>
      <c r="C9" s="12" t="s">
        <v>395</v>
      </c>
      <c r="D9" s="6" t="s">
        <v>106</v>
      </c>
      <c r="E9" s="6"/>
      <c r="F9" s="6">
        <v>7.93</v>
      </c>
      <c r="G9" s="6"/>
      <c r="H9" s="6"/>
      <c r="I9" s="6"/>
      <c r="J9" s="6"/>
      <c r="K9" s="6"/>
      <c r="L9" s="6"/>
      <c r="M9" s="6"/>
    </row>
    <row r="10" spans="1:13" x14ac:dyDescent="0.25">
      <c r="A10" s="10"/>
      <c r="B10" s="10"/>
      <c r="C10" s="12" t="s">
        <v>78</v>
      </c>
      <c r="D10" s="6" t="s">
        <v>11</v>
      </c>
      <c r="E10" s="6">
        <v>1000</v>
      </c>
      <c r="F10" s="6">
        <f>E10*F9</f>
        <v>7930</v>
      </c>
      <c r="G10" s="6">
        <v>6.5</v>
      </c>
      <c r="H10" s="6">
        <f>F10*G10</f>
        <v>51545</v>
      </c>
      <c r="I10" s="6"/>
      <c r="J10" s="6"/>
      <c r="K10" s="6"/>
      <c r="L10" s="6"/>
      <c r="M10" s="6">
        <f>H10</f>
        <v>51545</v>
      </c>
    </row>
    <row r="11" spans="1:13" x14ac:dyDescent="0.25">
      <c r="A11" s="10"/>
      <c r="B11" s="10">
        <v>919</v>
      </c>
      <c r="C11" s="10" t="s">
        <v>107</v>
      </c>
      <c r="D11" s="6" t="s">
        <v>108</v>
      </c>
      <c r="E11" s="6">
        <v>51.9</v>
      </c>
      <c r="F11" s="6">
        <f>E11*F9</f>
        <v>411.56699999999995</v>
      </c>
      <c r="G11" s="6"/>
      <c r="H11" s="13"/>
      <c r="I11" s="6"/>
      <c r="J11" s="6"/>
      <c r="K11" s="6">
        <v>43.39</v>
      </c>
      <c r="L11" s="6">
        <f>F11*K11</f>
        <v>17857.892129999997</v>
      </c>
      <c r="M11" s="13">
        <f>L11</f>
        <v>17857.892129999997</v>
      </c>
    </row>
    <row r="12" spans="1:13" x14ac:dyDescent="0.25">
      <c r="A12" s="10">
        <v>2</v>
      </c>
      <c r="B12" s="10" t="s">
        <v>82</v>
      </c>
      <c r="C12" s="10" t="s">
        <v>109</v>
      </c>
      <c r="D12" s="6" t="s">
        <v>11</v>
      </c>
      <c r="E12" s="6"/>
      <c r="F12" s="6">
        <v>396.5</v>
      </c>
      <c r="G12" s="6"/>
      <c r="H12" s="6"/>
      <c r="I12" s="6"/>
      <c r="J12" s="6">
        <f>F12*I12</f>
        <v>0</v>
      </c>
      <c r="K12" s="6"/>
      <c r="L12" s="13"/>
      <c r="M12" s="13"/>
    </row>
    <row r="13" spans="1:13" x14ac:dyDescent="0.25">
      <c r="A13" s="10"/>
      <c r="B13" s="23"/>
      <c r="C13" s="10" t="s">
        <v>78</v>
      </c>
      <c r="D13" s="6" t="s">
        <v>11</v>
      </c>
      <c r="E13" s="6">
        <v>1</v>
      </c>
      <c r="F13" s="6">
        <f>E13*F12</f>
        <v>396.5</v>
      </c>
      <c r="G13" s="6">
        <v>18</v>
      </c>
      <c r="H13" s="6">
        <f>F13*G13</f>
        <v>7137</v>
      </c>
      <c r="I13" s="6"/>
      <c r="J13" s="6"/>
      <c r="K13" s="6"/>
      <c r="L13" s="13"/>
      <c r="M13" s="13">
        <f>H13</f>
        <v>7137</v>
      </c>
    </row>
    <row r="14" spans="1:13" x14ac:dyDescent="0.25">
      <c r="A14" s="10">
        <v>3</v>
      </c>
      <c r="B14" s="10" t="s">
        <v>110</v>
      </c>
      <c r="C14" s="10" t="s">
        <v>397</v>
      </c>
      <c r="D14" s="6" t="s">
        <v>11</v>
      </c>
      <c r="E14" s="6"/>
      <c r="F14" s="6">
        <v>280</v>
      </c>
      <c r="G14" s="6"/>
      <c r="H14" s="6">
        <f>F14*G14</f>
        <v>0</v>
      </c>
      <c r="I14" s="6"/>
      <c r="J14" s="6"/>
      <c r="K14" s="6"/>
      <c r="L14" s="6"/>
      <c r="M14" s="6"/>
    </row>
    <row r="15" spans="1:13" x14ac:dyDescent="0.25">
      <c r="A15" s="10"/>
      <c r="B15" s="10"/>
      <c r="C15" s="10" t="s">
        <v>78</v>
      </c>
      <c r="D15" s="6" t="s">
        <v>11</v>
      </c>
      <c r="E15" s="6">
        <v>1</v>
      </c>
      <c r="F15" s="6">
        <f>E15*F14</f>
        <v>280</v>
      </c>
      <c r="G15" s="6">
        <v>15</v>
      </c>
      <c r="H15" s="6">
        <f>F15*G15</f>
        <v>4200</v>
      </c>
      <c r="I15" s="6"/>
      <c r="J15" s="6"/>
      <c r="K15" s="6"/>
      <c r="L15" s="6"/>
      <c r="M15" s="6">
        <f>H15</f>
        <v>4200</v>
      </c>
    </row>
    <row r="16" spans="1:13" x14ac:dyDescent="0.25">
      <c r="A16" s="10"/>
      <c r="B16" s="10"/>
      <c r="C16" s="10" t="s">
        <v>398</v>
      </c>
      <c r="D16" s="6" t="s">
        <v>11</v>
      </c>
      <c r="E16" s="6">
        <v>1.1499999999999999</v>
      </c>
      <c r="F16" s="6">
        <f>E16*F14</f>
        <v>322</v>
      </c>
      <c r="G16" s="6"/>
      <c r="H16" s="6">
        <f>F16*G16</f>
        <v>0</v>
      </c>
      <c r="I16" s="6">
        <v>9</v>
      </c>
      <c r="J16" s="6">
        <f>F16*I16</f>
        <v>2898</v>
      </c>
      <c r="K16" s="6"/>
      <c r="L16" s="6"/>
      <c r="M16" s="6">
        <f>J16</f>
        <v>2898</v>
      </c>
    </row>
    <row r="17" spans="1:13" x14ac:dyDescent="0.25">
      <c r="A17" s="1">
        <v>4</v>
      </c>
      <c r="B17" s="2" t="s">
        <v>112</v>
      </c>
      <c r="C17" s="3" t="s">
        <v>113</v>
      </c>
      <c r="D17" s="1" t="s">
        <v>42</v>
      </c>
      <c r="E17" s="1"/>
      <c r="F17" s="1">
        <v>13677</v>
      </c>
      <c r="G17" s="1"/>
      <c r="H17" s="1"/>
      <c r="I17" s="1"/>
      <c r="J17" s="1"/>
      <c r="K17" s="1">
        <v>3.32</v>
      </c>
      <c r="L17" s="1">
        <f>F17*K17</f>
        <v>45407.64</v>
      </c>
      <c r="M17" s="1">
        <f>L17</f>
        <v>45407.64</v>
      </c>
    </row>
    <row r="18" spans="1:13" x14ac:dyDescent="0.25">
      <c r="A18" s="1"/>
      <c r="B18" s="2"/>
      <c r="C18" s="29" t="s">
        <v>114</v>
      </c>
      <c r="D18" s="1"/>
      <c r="E18" s="1"/>
      <c r="F18" s="1"/>
      <c r="G18" s="1"/>
      <c r="H18" s="1">
        <f>G18*F18</f>
        <v>0</v>
      </c>
      <c r="I18" s="1"/>
      <c r="J18" s="1"/>
      <c r="K18" s="1"/>
      <c r="L18" s="1"/>
      <c r="M18" s="1">
        <f>H18</f>
        <v>0</v>
      </c>
    </row>
    <row r="19" spans="1:13" x14ac:dyDescent="0.25">
      <c r="A19" s="1">
        <v>5</v>
      </c>
      <c r="B19" s="2" t="s">
        <v>115</v>
      </c>
      <c r="C19" s="1" t="s">
        <v>116</v>
      </c>
      <c r="D19" s="1" t="s">
        <v>11</v>
      </c>
      <c r="E19" s="1"/>
      <c r="F19" s="1">
        <v>140.69999999999999</v>
      </c>
      <c r="G19" s="1"/>
      <c r="H19" s="1"/>
      <c r="I19" s="1"/>
      <c r="J19" s="1"/>
      <c r="K19" s="1"/>
      <c r="L19" s="1">
        <f>K19*F19</f>
        <v>0</v>
      </c>
      <c r="M19" s="1">
        <f>L19</f>
        <v>0</v>
      </c>
    </row>
    <row r="20" spans="1:13" x14ac:dyDescent="0.25">
      <c r="A20" s="1"/>
      <c r="B20" s="2"/>
      <c r="C20" s="1" t="s">
        <v>78</v>
      </c>
      <c r="D20" s="1" t="s">
        <v>11</v>
      </c>
      <c r="E20" s="1">
        <v>1</v>
      </c>
      <c r="F20" s="1">
        <f>E20*F19</f>
        <v>140.69999999999999</v>
      </c>
      <c r="G20" s="1">
        <v>35</v>
      </c>
      <c r="H20" s="1">
        <f>F20*G20</f>
        <v>4924.5</v>
      </c>
      <c r="I20" s="1"/>
      <c r="J20" s="1">
        <f>I20*F20</f>
        <v>0</v>
      </c>
      <c r="K20" s="1"/>
      <c r="L20" s="1"/>
      <c r="M20" s="1">
        <f>H20</f>
        <v>4924.5</v>
      </c>
    </row>
    <row r="21" spans="1:13" x14ac:dyDescent="0.25">
      <c r="A21" s="1"/>
      <c r="B21" s="2"/>
      <c r="C21" s="1" t="s">
        <v>81</v>
      </c>
      <c r="D21" s="1" t="s">
        <v>11</v>
      </c>
      <c r="E21" s="1">
        <v>1.02</v>
      </c>
      <c r="F21" s="1">
        <f>E21*F19</f>
        <v>143.51399999999998</v>
      </c>
      <c r="G21" s="1"/>
      <c r="H21" s="1"/>
      <c r="I21" s="1">
        <v>92</v>
      </c>
      <c r="J21" s="1">
        <f>I21*F21</f>
        <v>13203.287999999999</v>
      </c>
      <c r="K21" s="1"/>
      <c r="L21" s="1"/>
      <c r="M21" s="1">
        <f t="shared" ref="M21:M22" si="0">J21</f>
        <v>13203.287999999999</v>
      </c>
    </row>
    <row r="22" spans="1:13" x14ac:dyDescent="0.25">
      <c r="A22" s="1">
        <v>6</v>
      </c>
      <c r="B22" s="2" t="s">
        <v>403</v>
      </c>
      <c r="C22" s="1" t="s">
        <v>399</v>
      </c>
      <c r="D22" s="1" t="s">
        <v>11</v>
      </c>
      <c r="E22" s="1"/>
      <c r="F22" s="1">
        <v>601.6</v>
      </c>
      <c r="G22" s="1"/>
      <c r="H22" s="1"/>
      <c r="I22" s="1"/>
      <c r="J22" s="1">
        <f>I22*F22</f>
        <v>0</v>
      </c>
      <c r="K22" s="1"/>
      <c r="L22" s="1"/>
      <c r="M22" s="1">
        <f t="shared" si="0"/>
        <v>0</v>
      </c>
    </row>
    <row r="23" spans="1:13" x14ac:dyDescent="0.25">
      <c r="A23" s="1"/>
      <c r="B23" s="2"/>
      <c r="C23" s="1" t="s">
        <v>78</v>
      </c>
      <c r="D23" s="1" t="s">
        <v>11</v>
      </c>
      <c r="E23" s="1">
        <v>1</v>
      </c>
      <c r="F23" s="1">
        <f>E23*F22</f>
        <v>601.6</v>
      </c>
      <c r="G23" s="1">
        <v>89.5</v>
      </c>
      <c r="H23" s="1">
        <f>F23*G23</f>
        <v>53843.200000000004</v>
      </c>
      <c r="I23" s="1"/>
      <c r="J23" s="1">
        <f>I23*F23</f>
        <v>0</v>
      </c>
      <c r="K23" s="1"/>
      <c r="L23" s="1"/>
      <c r="M23" s="1">
        <f>H23</f>
        <v>53843.200000000004</v>
      </c>
    </row>
    <row r="24" spans="1:13" x14ac:dyDescent="0.25">
      <c r="A24" s="10"/>
      <c r="B24" s="10"/>
      <c r="C24" s="12" t="s">
        <v>13</v>
      </c>
      <c r="D24" s="6" t="s">
        <v>36</v>
      </c>
      <c r="E24" s="6">
        <v>1.08</v>
      </c>
      <c r="F24" s="6">
        <f>E24*F22</f>
        <v>649.72800000000007</v>
      </c>
      <c r="G24" s="6"/>
      <c r="H24" s="6"/>
      <c r="I24" s="6"/>
      <c r="J24" s="6"/>
      <c r="K24" s="6">
        <v>3.2</v>
      </c>
      <c r="L24" s="6">
        <f>F24*K24</f>
        <v>2079.1296000000002</v>
      </c>
      <c r="M24" s="6">
        <f>L24</f>
        <v>2079.1296000000002</v>
      </c>
    </row>
    <row r="25" spans="1:13" x14ac:dyDescent="0.25">
      <c r="A25" s="10"/>
      <c r="B25" s="10" t="s">
        <v>404</v>
      </c>
      <c r="C25" s="12" t="s">
        <v>400</v>
      </c>
      <c r="D25" s="6" t="s">
        <v>11</v>
      </c>
      <c r="E25" s="6">
        <v>1.0149999999999999</v>
      </c>
      <c r="F25" s="6">
        <f t="shared" ref="F25:F37" si="1">E25*F23</f>
        <v>610.62399999999991</v>
      </c>
      <c r="G25" s="6"/>
      <c r="H25" s="6">
        <f>F25*G25</f>
        <v>0</v>
      </c>
      <c r="I25" s="6">
        <v>123</v>
      </c>
      <c r="J25" s="13">
        <f>F25*I25</f>
        <v>75106.751999999993</v>
      </c>
      <c r="K25" s="6"/>
      <c r="L25" s="6"/>
      <c r="M25" s="13">
        <f t="shared" ref="M25:M31" si="2">J25</f>
        <v>75106.751999999993</v>
      </c>
    </row>
    <row r="26" spans="1:13" x14ac:dyDescent="0.25">
      <c r="A26" s="10"/>
      <c r="B26" s="24"/>
      <c r="C26" s="12" t="s">
        <v>38</v>
      </c>
      <c r="D26" s="6" t="s">
        <v>17</v>
      </c>
      <c r="E26" s="6">
        <v>0.14000000000000001</v>
      </c>
      <c r="F26" s="6">
        <f t="shared" si="1"/>
        <v>90.961920000000021</v>
      </c>
      <c r="G26" s="6"/>
      <c r="H26" s="6"/>
      <c r="I26" s="6">
        <v>13</v>
      </c>
      <c r="J26" s="6">
        <f>F26*I26</f>
        <v>1182.5049600000002</v>
      </c>
      <c r="K26" s="6"/>
      <c r="L26" s="6"/>
      <c r="M26" s="6">
        <f t="shared" si="2"/>
        <v>1182.5049600000002</v>
      </c>
    </row>
    <row r="27" spans="1:13" x14ac:dyDescent="0.25">
      <c r="A27" s="10"/>
      <c r="B27" s="10"/>
      <c r="C27" s="12" t="s">
        <v>120</v>
      </c>
      <c r="D27" s="6" t="s">
        <v>11</v>
      </c>
      <c r="E27" s="6">
        <v>1.6999999999999999E-3</v>
      </c>
      <c r="F27" s="6">
        <f t="shared" si="1"/>
        <v>1.0380607999999998</v>
      </c>
      <c r="G27" s="6"/>
      <c r="H27" s="6">
        <f>F27*G27</f>
        <v>0</v>
      </c>
      <c r="I27" s="6">
        <v>327</v>
      </c>
      <c r="J27" s="6">
        <f t="shared" ref="J27:J34" si="3">F27*I27</f>
        <v>339.44588159999995</v>
      </c>
      <c r="K27" s="6"/>
      <c r="L27" s="6"/>
      <c r="M27" s="13">
        <f t="shared" si="2"/>
        <v>339.44588159999995</v>
      </c>
    </row>
    <row r="28" spans="1:13" x14ac:dyDescent="0.25">
      <c r="A28" s="10"/>
      <c r="B28" s="10"/>
      <c r="C28" s="12" t="s">
        <v>401</v>
      </c>
      <c r="D28" s="6" t="s">
        <v>42</v>
      </c>
      <c r="E28" s="6"/>
      <c r="F28" s="6">
        <v>1.798</v>
      </c>
      <c r="G28" s="6"/>
      <c r="H28" s="6"/>
      <c r="I28" s="6">
        <v>1295</v>
      </c>
      <c r="J28" s="6">
        <f t="shared" si="3"/>
        <v>2328.41</v>
      </c>
      <c r="K28" s="6"/>
      <c r="L28" s="6">
        <f>F28*K28</f>
        <v>0</v>
      </c>
      <c r="M28" s="6">
        <f t="shared" si="2"/>
        <v>2328.41</v>
      </c>
    </row>
    <row r="29" spans="1:13" x14ac:dyDescent="0.25">
      <c r="A29" s="10"/>
      <c r="B29" s="10"/>
      <c r="C29" s="12" t="s">
        <v>402</v>
      </c>
      <c r="D29" s="6" t="s">
        <v>42</v>
      </c>
      <c r="E29" s="6"/>
      <c r="F29" s="6">
        <v>46.371000000000002</v>
      </c>
      <c r="G29" s="6"/>
      <c r="H29" s="6"/>
      <c r="I29" s="6">
        <v>1272</v>
      </c>
      <c r="J29" s="6">
        <f t="shared" si="3"/>
        <v>58983.912000000004</v>
      </c>
      <c r="K29" s="6"/>
      <c r="L29" s="6"/>
      <c r="M29" s="6">
        <f t="shared" si="2"/>
        <v>58983.912000000004</v>
      </c>
    </row>
    <row r="30" spans="1:13" x14ac:dyDescent="0.25">
      <c r="A30" s="10"/>
      <c r="B30" s="10"/>
      <c r="C30" s="12" t="s">
        <v>123</v>
      </c>
      <c r="D30" s="6" t="s">
        <v>25</v>
      </c>
      <c r="E30" s="6">
        <v>0.6</v>
      </c>
      <c r="F30" s="6">
        <f>E30*F22</f>
        <v>360.96</v>
      </c>
      <c r="G30" s="6"/>
      <c r="H30" s="13"/>
      <c r="I30" s="6">
        <v>1.82</v>
      </c>
      <c r="J30" s="6">
        <f t="shared" si="3"/>
        <v>656.94719999999995</v>
      </c>
      <c r="K30" s="6"/>
      <c r="L30" s="6"/>
      <c r="M30" s="13">
        <f t="shared" si="2"/>
        <v>656.94719999999995</v>
      </c>
    </row>
    <row r="31" spans="1:13" x14ac:dyDescent="0.25">
      <c r="A31" s="10"/>
      <c r="B31" s="10"/>
      <c r="C31" s="12" t="s">
        <v>97</v>
      </c>
      <c r="D31" s="6" t="s">
        <v>25</v>
      </c>
      <c r="E31" s="6">
        <v>0.3</v>
      </c>
      <c r="F31" s="6">
        <f>E31*F22</f>
        <v>180.48</v>
      </c>
      <c r="G31" s="6"/>
      <c r="H31" s="6"/>
      <c r="I31" s="6">
        <v>2.1</v>
      </c>
      <c r="J31" s="6">
        <f t="shared" si="3"/>
        <v>379.00799999999998</v>
      </c>
      <c r="K31" s="6"/>
      <c r="L31" s="6"/>
      <c r="M31" s="6">
        <f t="shared" si="2"/>
        <v>379.00799999999998</v>
      </c>
    </row>
    <row r="32" spans="1:13" ht="30" x14ac:dyDescent="0.25">
      <c r="A32" s="10">
        <v>7</v>
      </c>
      <c r="B32" s="24" t="s">
        <v>405</v>
      </c>
      <c r="C32" s="12" t="s">
        <v>124</v>
      </c>
      <c r="D32" s="6" t="s">
        <v>11</v>
      </c>
      <c r="E32" s="6"/>
      <c r="F32" s="6">
        <v>34.700000000000003</v>
      </c>
      <c r="G32" s="6"/>
      <c r="H32" s="6"/>
      <c r="I32" s="6"/>
      <c r="J32" s="6">
        <f t="shared" si="3"/>
        <v>0</v>
      </c>
      <c r="K32" s="6"/>
      <c r="L32" s="6"/>
      <c r="M32" s="13">
        <v>0</v>
      </c>
    </row>
    <row r="33" spans="1:13" x14ac:dyDescent="0.25">
      <c r="A33" s="10"/>
      <c r="B33" s="10"/>
      <c r="C33" s="12" t="s">
        <v>78</v>
      </c>
      <c r="D33" s="6" t="s">
        <v>11</v>
      </c>
      <c r="E33" s="6">
        <v>1</v>
      </c>
      <c r="F33" s="6">
        <f>E33*F32</f>
        <v>34.700000000000003</v>
      </c>
      <c r="G33" s="6">
        <v>89.5</v>
      </c>
      <c r="H33" s="6">
        <f>F33*G33</f>
        <v>3105.65</v>
      </c>
      <c r="I33" s="6"/>
      <c r="J33" s="6">
        <f t="shared" si="3"/>
        <v>0</v>
      </c>
      <c r="K33" s="6"/>
      <c r="L33" s="6"/>
      <c r="M33" s="13">
        <f>H33</f>
        <v>3105.65</v>
      </c>
    </row>
    <row r="34" spans="1:13" x14ac:dyDescent="0.25">
      <c r="A34" s="10"/>
      <c r="B34" s="10"/>
      <c r="C34" s="12" t="s">
        <v>13</v>
      </c>
      <c r="D34" s="6" t="s">
        <v>36</v>
      </c>
      <c r="E34" s="6">
        <v>0.59</v>
      </c>
      <c r="F34" s="6">
        <f t="shared" si="1"/>
        <v>20.472999999999999</v>
      </c>
      <c r="G34" s="6"/>
      <c r="H34" s="6">
        <f>F34*G34</f>
        <v>0</v>
      </c>
      <c r="I34" s="6"/>
      <c r="J34" s="6">
        <f t="shared" si="3"/>
        <v>0</v>
      </c>
      <c r="K34" s="6">
        <v>3.2</v>
      </c>
      <c r="L34" s="6">
        <f>F34*K34</f>
        <v>65.513599999999997</v>
      </c>
      <c r="M34" s="13">
        <f>L34</f>
        <v>65.513599999999997</v>
      </c>
    </row>
    <row r="35" spans="1:13" x14ac:dyDescent="0.25">
      <c r="A35" s="10"/>
      <c r="B35" s="10"/>
      <c r="C35" s="12" t="s">
        <v>406</v>
      </c>
      <c r="D35" s="6" t="s">
        <v>11</v>
      </c>
      <c r="E35" s="6">
        <v>1.0149999999999999</v>
      </c>
      <c r="F35" s="6">
        <f t="shared" si="1"/>
        <v>35.220500000000001</v>
      </c>
      <c r="G35" s="6"/>
      <c r="H35" s="6"/>
      <c r="I35" s="6">
        <v>123</v>
      </c>
      <c r="J35" s="6">
        <f>F35*I35</f>
        <v>4332.1215000000002</v>
      </c>
      <c r="K35" s="6"/>
      <c r="L35" s="6"/>
      <c r="M35" s="13">
        <f t="shared" ref="M35:M41" si="4">J35</f>
        <v>4332.1215000000002</v>
      </c>
    </row>
    <row r="36" spans="1:13" x14ac:dyDescent="0.25">
      <c r="A36" s="10"/>
      <c r="B36" s="10"/>
      <c r="C36" s="12" t="s">
        <v>38</v>
      </c>
      <c r="D36" s="6" t="s">
        <v>17</v>
      </c>
      <c r="E36" s="6">
        <v>1.6</v>
      </c>
      <c r="F36" s="6">
        <f t="shared" si="1"/>
        <v>32.756799999999998</v>
      </c>
      <c r="G36" s="6"/>
      <c r="H36" s="6"/>
      <c r="I36" s="6">
        <v>13</v>
      </c>
      <c r="J36" s="6">
        <f t="shared" ref="J36:J41" si="5">F36*I36</f>
        <v>425.83839999999998</v>
      </c>
      <c r="K36" s="6"/>
      <c r="L36" s="6"/>
      <c r="M36" s="6">
        <f t="shared" si="4"/>
        <v>425.83839999999998</v>
      </c>
    </row>
    <row r="37" spans="1:13" x14ac:dyDescent="0.25">
      <c r="A37" s="10"/>
      <c r="B37" s="10"/>
      <c r="C37" s="12" t="s">
        <v>120</v>
      </c>
      <c r="D37" s="6" t="s">
        <v>11</v>
      </c>
      <c r="E37" s="6">
        <v>1.83E-2</v>
      </c>
      <c r="F37" s="6">
        <f t="shared" si="1"/>
        <v>0.64453515000000006</v>
      </c>
      <c r="G37" s="6"/>
      <c r="H37" s="6"/>
      <c r="I37" s="6">
        <v>327</v>
      </c>
      <c r="J37" s="6">
        <f t="shared" si="5"/>
        <v>210.76299405000003</v>
      </c>
      <c r="K37" s="6"/>
      <c r="L37" s="6"/>
      <c r="M37" s="13">
        <f t="shared" si="4"/>
        <v>210.76299405000003</v>
      </c>
    </row>
    <row r="38" spans="1:13" x14ac:dyDescent="0.25">
      <c r="A38" s="10"/>
      <c r="B38" s="10"/>
      <c r="C38" s="12" t="s">
        <v>410</v>
      </c>
      <c r="D38" s="6" t="s">
        <v>42</v>
      </c>
      <c r="E38" s="6"/>
      <c r="F38" s="6">
        <v>0.82399999999999995</v>
      </c>
      <c r="G38" s="6"/>
      <c r="H38" s="6"/>
      <c r="I38" s="6">
        <v>1295</v>
      </c>
      <c r="J38" s="6">
        <f t="shared" si="5"/>
        <v>1067.08</v>
      </c>
      <c r="K38" s="6"/>
      <c r="L38" s="6"/>
      <c r="M38" s="6">
        <f t="shared" si="4"/>
        <v>1067.08</v>
      </c>
    </row>
    <row r="39" spans="1:13" x14ac:dyDescent="0.25">
      <c r="A39" s="10"/>
      <c r="B39" s="10"/>
      <c r="C39" s="12" t="s">
        <v>407</v>
      </c>
      <c r="D39" s="6" t="s">
        <v>42</v>
      </c>
      <c r="E39" s="6"/>
      <c r="F39" s="6">
        <v>1.024</v>
      </c>
      <c r="G39" s="6"/>
      <c r="H39" s="6">
        <f>F39*G39</f>
        <v>0</v>
      </c>
      <c r="I39" s="6">
        <v>1272</v>
      </c>
      <c r="J39" s="6">
        <f t="shared" si="5"/>
        <v>1302.528</v>
      </c>
      <c r="K39" s="6"/>
      <c r="L39" s="6"/>
      <c r="M39" s="6">
        <f t="shared" si="4"/>
        <v>1302.528</v>
      </c>
    </row>
    <row r="40" spans="1:13" x14ac:dyDescent="0.25">
      <c r="A40" s="10"/>
      <c r="B40" s="10"/>
      <c r="C40" s="12" t="s">
        <v>123</v>
      </c>
      <c r="D40" s="6" t="s">
        <v>25</v>
      </c>
      <c r="E40" s="6">
        <v>0.6</v>
      </c>
      <c r="F40" s="6">
        <f>E40*F32</f>
        <v>20.82</v>
      </c>
      <c r="G40" s="6"/>
      <c r="H40" s="6"/>
      <c r="I40" s="6">
        <v>1.82</v>
      </c>
      <c r="J40" s="6">
        <f t="shared" si="5"/>
        <v>37.892400000000002</v>
      </c>
      <c r="K40" s="6"/>
      <c r="L40" s="6"/>
      <c r="M40" s="6">
        <f t="shared" si="4"/>
        <v>37.892400000000002</v>
      </c>
    </row>
    <row r="41" spans="1:13" x14ac:dyDescent="0.25">
      <c r="A41" s="10"/>
      <c r="B41" s="10"/>
      <c r="C41" s="12" t="s">
        <v>97</v>
      </c>
      <c r="D41" s="6" t="s">
        <v>25</v>
      </c>
      <c r="E41" s="6">
        <v>0.3</v>
      </c>
      <c r="F41" s="6">
        <f>E41*F32</f>
        <v>10.41</v>
      </c>
      <c r="G41" s="6"/>
      <c r="H41" s="6"/>
      <c r="I41" s="6">
        <v>2.1</v>
      </c>
      <c r="J41" s="6">
        <f t="shared" si="5"/>
        <v>21.861000000000001</v>
      </c>
      <c r="K41" s="6"/>
      <c r="L41" s="13"/>
      <c r="M41" s="13">
        <f t="shared" si="4"/>
        <v>21.861000000000001</v>
      </c>
    </row>
    <row r="42" spans="1:13" x14ac:dyDescent="0.25">
      <c r="A42" s="10">
        <v>8</v>
      </c>
      <c r="B42" s="24" t="s">
        <v>409</v>
      </c>
      <c r="C42" s="12" t="s">
        <v>408</v>
      </c>
      <c r="D42" s="6" t="s">
        <v>11</v>
      </c>
      <c r="E42" s="6"/>
      <c r="F42" s="6">
        <v>97.2</v>
      </c>
      <c r="G42" s="6"/>
      <c r="H42" s="6"/>
      <c r="I42" s="6"/>
      <c r="J42" s="6"/>
      <c r="K42" s="6"/>
      <c r="L42" s="13"/>
      <c r="M42" s="13">
        <v>0</v>
      </c>
    </row>
    <row r="43" spans="1:13" x14ac:dyDescent="0.25">
      <c r="A43" s="10"/>
      <c r="B43" s="10"/>
      <c r="C43" s="12" t="s">
        <v>78</v>
      </c>
      <c r="D43" s="6" t="s">
        <v>11</v>
      </c>
      <c r="E43" s="6">
        <v>1</v>
      </c>
      <c r="F43" s="6">
        <f>E43*F42</f>
        <v>97.2</v>
      </c>
      <c r="G43" s="6">
        <v>89.5</v>
      </c>
      <c r="H43" s="6">
        <f>F43*G43</f>
        <v>8699.4</v>
      </c>
      <c r="I43" s="6"/>
      <c r="J43" s="6"/>
      <c r="K43" s="6"/>
      <c r="L43" s="13"/>
      <c r="M43" s="13">
        <f>H43</f>
        <v>8699.4</v>
      </c>
    </row>
    <row r="44" spans="1:13" x14ac:dyDescent="0.25">
      <c r="A44" s="10"/>
      <c r="B44" s="10"/>
      <c r="C44" s="12" t="s">
        <v>13</v>
      </c>
      <c r="D44" s="6" t="s">
        <v>36</v>
      </c>
      <c r="E44" s="6">
        <v>1.0900000000000001</v>
      </c>
      <c r="F44" s="6">
        <f t="shared" ref="F44:F47" si="6">E44*F43</f>
        <v>105.94800000000001</v>
      </c>
      <c r="G44" s="6"/>
      <c r="H44" s="6"/>
      <c r="I44" s="6"/>
      <c r="J44" s="6"/>
      <c r="K44" s="6">
        <v>3.2</v>
      </c>
      <c r="L44" s="13">
        <f>F44*K44</f>
        <v>339.03360000000004</v>
      </c>
      <c r="M44" s="13">
        <f>L44</f>
        <v>339.03360000000004</v>
      </c>
    </row>
    <row r="45" spans="1:13" x14ac:dyDescent="0.25">
      <c r="A45" s="10"/>
      <c r="B45" s="10"/>
      <c r="C45" s="12" t="s">
        <v>406</v>
      </c>
      <c r="D45" s="6" t="s">
        <v>11</v>
      </c>
      <c r="E45" s="6">
        <v>1.0149999999999999</v>
      </c>
      <c r="F45" s="6">
        <f t="shared" si="6"/>
        <v>107.53721999999999</v>
      </c>
      <c r="G45" s="6"/>
      <c r="H45" s="6"/>
      <c r="I45" s="6">
        <v>123</v>
      </c>
      <c r="J45" s="6">
        <f>F45*I45</f>
        <v>13227.078059999998</v>
      </c>
      <c r="K45" s="6"/>
      <c r="L45" s="13"/>
      <c r="M45" s="13">
        <f t="shared" ref="M45:M51" si="7">J45</f>
        <v>13227.078059999998</v>
      </c>
    </row>
    <row r="46" spans="1:13" x14ac:dyDescent="0.25">
      <c r="A46" s="10"/>
      <c r="B46" s="10"/>
      <c r="C46" s="12" t="s">
        <v>38</v>
      </c>
      <c r="D46" s="6" t="s">
        <v>17</v>
      </c>
      <c r="E46" s="6">
        <v>1.18</v>
      </c>
      <c r="F46" s="6">
        <f t="shared" si="6"/>
        <v>126.89391959999998</v>
      </c>
      <c r="G46" s="6"/>
      <c r="H46" s="6"/>
      <c r="I46" s="6">
        <v>13</v>
      </c>
      <c r="J46" s="6">
        <f t="shared" ref="J46:J81" si="8">F46*I46</f>
        <v>1649.6209547999997</v>
      </c>
      <c r="K46" s="6"/>
      <c r="L46" s="13"/>
      <c r="M46" s="13">
        <f t="shared" si="7"/>
        <v>1649.6209547999997</v>
      </c>
    </row>
    <row r="47" spans="1:13" x14ac:dyDescent="0.25">
      <c r="A47" s="10"/>
      <c r="B47" s="10"/>
      <c r="C47" s="12" t="s">
        <v>120</v>
      </c>
      <c r="D47" s="6" t="s">
        <v>11</v>
      </c>
      <c r="E47" s="6">
        <v>2.9899999999999999E-2</v>
      </c>
      <c r="F47" s="6">
        <f t="shared" si="6"/>
        <v>3.7941281960399991</v>
      </c>
      <c r="G47" s="6"/>
      <c r="H47" s="6"/>
      <c r="I47" s="6">
        <v>327</v>
      </c>
      <c r="J47" s="6">
        <f t="shared" si="8"/>
        <v>1240.6799201050796</v>
      </c>
      <c r="K47" s="6"/>
      <c r="L47" s="13"/>
      <c r="M47" s="13">
        <f t="shared" si="7"/>
        <v>1240.6799201050796</v>
      </c>
    </row>
    <row r="48" spans="1:13" x14ac:dyDescent="0.25">
      <c r="A48" s="10"/>
      <c r="B48" s="10"/>
      <c r="C48" s="12" t="s">
        <v>410</v>
      </c>
      <c r="D48" s="6" t="s">
        <v>42</v>
      </c>
      <c r="E48" s="6"/>
      <c r="F48" s="6">
        <v>0.4</v>
      </c>
      <c r="G48" s="6"/>
      <c r="H48" s="6"/>
      <c r="I48" s="6">
        <v>1295</v>
      </c>
      <c r="J48" s="6">
        <f t="shared" si="8"/>
        <v>518</v>
      </c>
      <c r="K48" s="6"/>
      <c r="L48" s="13"/>
      <c r="M48" s="13">
        <f t="shared" si="7"/>
        <v>518</v>
      </c>
    </row>
    <row r="49" spans="1:13" x14ac:dyDescent="0.25">
      <c r="A49" s="10"/>
      <c r="B49" s="10"/>
      <c r="C49" s="12" t="s">
        <v>407</v>
      </c>
      <c r="D49" s="6" t="s">
        <v>42</v>
      </c>
      <c r="E49" s="6"/>
      <c r="F49" s="6">
        <v>16.18</v>
      </c>
      <c r="G49" s="6"/>
      <c r="H49" s="6"/>
      <c r="I49" s="6">
        <v>1272</v>
      </c>
      <c r="J49" s="6">
        <f t="shared" si="8"/>
        <v>20580.96</v>
      </c>
      <c r="K49" s="6"/>
      <c r="L49" s="13"/>
      <c r="M49" s="13">
        <f t="shared" si="7"/>
        <v>20580.96</v>
      </c>
    </row>
    <row r="50" spans="1:13" x14ac:dyDescent="0.25">
      <c r="A50" s="10"/>
      <c r="B50" s="10"/>
      <c r="C50" s="12" t="s">
        <v>123</v>
      </c>
      <c r="D50" s="6" t="s">
        <v>25</v>
      </c>
      <c r="E50" s="6">
        <v>0.6</v>
      </c>
      <c r="F50" s="6">
        <f>E50*F42</f>
        <v>58.32</v>
      </c>
      <c r="G50" s="6"/>
      <c r="H50" s="6"/>
      <c r="I50" s="6">
        <v>1.82</v>
      </c>
      <c r="J50" s="6">
        <f t="shared" si="8"/>
        <v>106.14240000000001</v>
      </c>
      <c r="K50" s="6"/>
      <c r="L50" s="13"/>
      <c r="M50" s="13">
        <f t="shared" si="7"/>
        <v>106.14240000000001</v>
      </c>
    </row>
    <row r="51" spans="1:13" x14ac:dyDescent="0.25">
      <c r="A51" s="10"/>
      <c r="B51" s="10"/>
      <c r="C51" s="12" t="s">
        <v>97</v>
      </c>
      <c r="D51" s="6" t="s">
        <v>25</v>
      </c>
      <c r="E51" s="6">
        <v>0.3</v>
      </c>
      <c r="F51" s="6">
        <f>E51*F42</f>
        <v>29.16</v>
      </c>
      <c r="G51" s="6"/>
      <c r="H51" s="6"/>
      <c r="I51" s="6">
        <v>2.1</v>
      </c>
      <c r="J51" s="6">
        <f t="shared" si="8"/>
        <v>61.236000000000004</v>
      </c>
      <c r="K51" s="6"/>
      <c r="L51" s="13"/>
      <c r="M51" s="13">
        <f t="shared" si="7"/>
        <v>61.236000000000004</v>
      </c>
    </row>
    <row r="52" spans="1:13" x14ac:dyDescent="0.25">
      <c r="A52" s="10">
        <v>9</v>
      </c>
      <c r="B52" s="24"/>
      <c r="C52" s="12" t="s">
        <v>128</v>
      </c>
      <c r="D52" s="6" t="s">
        <v>11</v>
      </c>
      <c r="E52" s="6"/>
      <c r="F52" s="6">
        <v>40.200000000000003</v>
      </c>
      <c r="G52" s="6"/>
      <c r="H52" s="6"/>
      <c r="I52" s="6"/>
      <c r="J52" s="6"/>
      <c r="K52" s="6"/>
      <c r="L52" s="13"/>
      <c r="M52" s="13">
        <v>0</v>
      </c>
    </row>
    <row r="53" spans="1:13" x14ac:dyDescent="0.25">
      <c r="A53" s="10"/>
      <c r="B53" s="10"/>
      <c r="C53" s="12" t="s">
        <v>78</v>
      </c>
      <c r="D53" s="6" t="s">
        <v>11</v>
      </c>
      <c r="E53" s="6">
        <v>1</v>
      </c>
      <c r="F53" s="6">
        <f>E53*F52</f>
        <v>40.200000000000003</v>
      </c>
      <c r="G53" s="6">
        <v>89.5</v>
      </c>
      <c r="H53" s="6">
        <f>F53*G53</f>
        <v>3597.9</v>
      </c>
      <c r="I53" s="6"/>
      <c r="J53" s="6"/>
      <c r="K53" s="6"/>
      <c r="L53" s="13"/>
      <c r="M53" s="13">
        <f>H53</f>
        <v>3597.9</v>
      </c>
    </row>
    <row r="54" spans="1:13" x14ac:dyDescent="0.25">
      <c r="A54" s="10"/>
      <c r="B54" s="10"/>
      <c r="C54" s="12" t="s">
        <v>13</v>
      </c>
      <c r="D54" s="6" t="s">
        <v>36</v>
      </c>
      <c r="E54" s="6">
        <v>3.21</v>
      </c>
      <c r="F54" s="6">
        <f t="shared" ref="F54" si="9">E54*F53</f>
        <v>129.042</v>
      </c>
      <c r="G54" s="6"/>
      <c r="H54" s="6"/>
      <c r="I54" s="6"/>
      <c r="J54" s="6"/>
      <c r="K54" s="6">
        <v>3.2</v>
      </c>
      <c r="L54" s="13">
        <f>F54*K54</f>
        <v>412.93440000000004</v>
      </c>
      <c r="M54" s="13">
        <f>L54</f>
        <v>412.93440000000004</v>
      </c>
    </row>
    <row r="55" spans="1:13" x14ac:dyDescent="0.25">
      <c r="A55" s="10"/>
      <c r="B55" s="10"/>
      <c r="C55" s="12" t="s">
        <v>96</v>
      </c>
      <c r="D55" s="6" t="s">
        <v>11</v>
      </c>
      <c r="E55" s="6">
        <v>1.0149999999999999</v>
      </c>
      <c r="F55" s="6">
        <f>E55*F52</f>
        <v>40.802999999999997</v>
      </c>
      <c r="G55" s="6"/>
      <c r="H55" s="6"/>
      <c r="I55" s="6">
        <v>110</v>
      </c>
      <c r="J55" s="6">
        <f>F55*I55</f>
        <v>4488.33</v>
      </c>
      <c r="K55" s="6"/>
      <c r="L55" s="13"/>
      <c r="M55" s="13">
        <f t="shared" ref="M55:M61" si="10">J55</f>
        <v>4488.33</v>
      </c>
    </row>
    <row r="56" spans="1:13" x14ac:dyDescent="0.25">
      <c r="A56" s="10"/>
      <c r="B56" s="10"/>
      <c r="C56" s="12" t="s">
        <v>38</v>
      </c>
      <c r="D56" s="6" t="s">
        <v>17</v>
      </c>
      <c r="E56" s="6">
        <v>2.42</v>
      </c>
      <c r="F56" s="6">
        <f>E56*F53</f>
        <v>97.284000000000006</v>
      </c>
      <c r="G56" s="6"/>
      <c r="H56" s="6"/>
      <c r="I56" s="6">
        <v>13</v>
      </c>
      <c r="J56" s="6">
        <f t="shared" ref="J56:J61" si="11">F56*I56</f>
        <v>1264.692</v>
      </c>
      <c r="K56" s="6"/>
      <c r="L56" s="13"/>
      <c r="M56" s="13">
        <f t="shared" si="10"/>
        <v>1264.692</v>
      </c>
    </row>
    <row r="57" spans="1:13" x14ac:dyDescent="0.25">
      <c r="A57" s="10"/>
      <c r="B57" s="10"/>
      <c r="C57" s="12" t="s">
        <v>120</v>
      </c>
      <c r="D57" s="6" t="s">
        <v>11</v>
      </c>
      <c r="E57" s="6">
        <v>7.3599999999999999E-2</v>
      </c>
      <c r="F57" s="6">
        <f>E57*F52</f>
        <v>2.95872</v>
      </c>
      <c r="G57" s="6"/>
      <c r="H57" s="6"/>
      <c r="I57" s="6">
        <v>397</v>
      </c>
      <c r="J57" s="6">
        <f t="shared" si="11"/>
        <v>1174.61184</v>
      </c>
      <c r="K57" s="6"/>
      <c r="L57" s="13"/>
      <c r="M57" s="13">
        <f t="shared" si="10"/>
        <v>1174.61184</v>
      </c>
    </row>
    <row r="58" spans="1:13" x14ac:dyDescent="0.25">
      <c r="A58" s="10"/>
      <c r="B58" s="10"/>
      <c r="C58" s="12" t="s">
        <v>121</v>
      </c>
      <c r="D58" s="6" t="s">
        <v>42</v>
      </c>
      <c r="E58" s="6"/>
      <c r="F58" s="6">
        <v>2.613</v>
      </c>
      <c r="G58" s="6"/>
      <c r="H58" s="6"/>
      <c r="I58" s="6">
        <v>1295</v>
      </c>
      <c r="J58" s="6">
        <f t="shared" si="11"/>
        <v>3383.835</v>
      </c>
      <c r="K58" s="6"/>
      <c r="L58" s="13"/>
      <c r="M58" s="13">
        <f t="shared" si="10"/>
        <v>3383.835</v>
      </c>
    </row>
    <row r="59" spans="1:13" x14ac:dyDescent="0.25">
      <c r="A59" s="10"/>
      <c r="B59" s="10"/>
      <c r="C59" s="12" t="s">
        <v>122</v>
      </c>
      <c r="D59" s="6" t="s">
        <v>42</v>
      </c>
      <c r="E59" s="6"/>
      <c r="F59" s="6">
        <v>10.241</v>
      </c>
      <c r="G59" s="6"/>
      <c r="H59" s="6"/>
      <c r="I59" s="6">
        <v>1272</v>
      </c>
      <c r="J59" s="6">
        <f t="shared" si="11"/>
        <v>13026.552</v>
      </c>
      <c r="K59" s="6"/>
      <c r="L59" s="13"/>
      <c r="M59" s="13">
        <f t="shared" si="10"/>
        <v>13026.552</v>
      </c>
    </row>
    <row r="60" spans="1:13" x14ac:dyDescent="0.25">
      <c r="A60" s="10"/>
      <c r="B60" s="10"/>
      <c r="C60" s="12" t="s">
        <v>123</v>
      </c>
      <c r="D60" s="6" t="s">
        <v>25</v>
      </c>
      <c r="E60" s="6">
        <v>0.6</v>
      </c>
      <c r="F60" s="6">
        <f>E60*F52</f>
        <v>24.12</v>
      </c>
      <c r="G60" s="6"/>
      <c r="H60" s="6"/>
      <c r="I60" s="6">
        <v>1.82</v>
      </c>
      <c r="J60" s="6">
        <f t="shared" si="11"/>
        <v>43.898400000000002</v>
      </c>
      <c r="K60" s="6"/>
      <c r="L60" s="13"/>
      <c r="M60" s="13">
        <f t="shared" si="10"/>
        <v>43.898400000000002</v>
      </c>
    </row>
    <row r="61" spans="1:13" x14ac:dyDescent="0.25">
      <c r="A61" s="10"/>
      <c r="B61" s="10"/>
      <c r="C61" s="12" t="s">
        <v>97</v>
      </c>
      <c r="D61" s="6" t="s">
        <v>25</v>
      </c>
      <c r="E61" s="6">
        <v>0.3</v>
      </c>
      <c r="F61" s="6">
        <f>E61*F52</f>
        <v>12.06</v>
      </c>
      <c r="G61" s="6"/>
      <c r="H61" s="6"/>
      <c r="I61" s="6">
        <v>2.1</v>
      </c>
      <c r="J61" s="6">
        <f t="shared" si="11"/>
        <v>25.326000000000001</v>
      </c>
      <c r="K61" s="6"/>
      <c r="L61" s="13"/>
      <c r="M61" s="13">
        <f t="shared" si="10"/>
        <v>25.326000000000001</v>
      </c>
    </row>
    <row r="62" spans="1:13" x14ac:dyDescent="0.25">
      <c r="A62" s="10">
        <v>11</v>
      </c>
      <c r="B62" s="24"/>
      <c r="C62" s="12" t="s">
        <v>129</v>
      </c>
      <c r="D62" s="6" t="s">
        <v>11</v>
      </c>
      <c r="E62" s="6"/>
      <c r="F62" s="6">
        <v>83.2</v>
      </c>
      <c r="G62" s="6"/>
      <c r="H62" s="6"/>
      <c r="I62" s="6"/>
      <c r="J62" s="6"/>
      <c r="K62" s="6"/>
      <c r="L62" s="13"/>
      <c r="M62" s="13">
        <v>0</v>
      </c>
    </row>
    <row r="63" spans="1:13" x14ac:dyDescent="0.25">
      <c r="A63" s="10"/>
      <c r="B63" s="10"/>
      <c r="C63" s="12" t="s">
        <v>78</v>
      </c>
      <c r="D63" s="6" t="s">
        <v>11</v>
      </c>
      <c r="E63" s="6">
        <v>1</v>
      </c>
      <c r="F63" s="6">
        <f>E63*F62</f>
        <v>83.2</v>
      </c>
      <c r="G63" s="6">
        <v>89.5</v>
      </c>
      <c r="H63" s="6">
        <f>F63*G63</f>
        <v>7446.4000000000005</v>
      </c>
      <c r="I63" s="6"/>
      <c r="J63" s="6"/>
      <c r="K63" s="6"/>
      <c r="L63" s="13"/>
      <c r="M63" s="13">
        <f>H63</f>
        <v>7446.4000000000005</v>
      </c>
    </row>
    <row r="64" spans="1:13" x14ac:dyDescent="0.25">
      <c r="A64" s="10"/>
      <c r="B64" s="10"/>
      <c r="C64" s="12" t="s">
        <v>13</v>
      </c>
      <c r="D64" s="6" t="s">
        <v>36</v>
      </c>
      <c r="E64" s="6">
        <v>1.21</v>
      </c>
      <c r="F64" s="6">
        <f>E64*F62</f>
        <v>100.672</v>
      </c>
      <c r="G64" s="6"/>
      <c r="H64" s="6"/>
      <c r="I64" s="6"/>
      <c r="J64" s="6"/>
      <c r="K64" s="6">
        <v>3.2</v>
      </c>
      <c r="L64" s="13">
        <f>F64*K64</f>
        <v>322.15039999999999</v>
      </c>
      <c r="M64" s="13">
        <f>L64</f>
        <v>322.15039999999999</v>
      </c>
    </row>
    <row r="65" spans="1:13" x14ac:dyDescent="0.25">
      <c r="A65" s="10"/>
      <c r="B65" s="10"/>
      <c r="C65" s="12" t="s">
        <v>96</v>
      </c>
      <c r="D65" s="6" t="s">
        <v>11</v>
      </c>
      <c r="E65" s="6">
        <v>1.0149999999999999</v>
      </c>
      <c r="F65" s="6">
        <f>E65*F62</f>
        <v>84.447999999999993</v>
      </c>
      <c r="G65" s="6"/>
      <c r="H65" s="6"/>
      <c r="I65" s="6">
        <v>110</v>
      </c>
      <c r="J65" s="6">
        <f>F65*I65</f>
        <v>9289.2799999999988</v>
      </c>
      <c r="K65" s="6"/>
      <c r="L65" s="13"/>
      <c r="M65" s="13">
        <f t="shared" ref="M65:M71" si="12">J65</f>
        <v>9289.2799999999988</v>
      </c>
    </row>
    <row r="66" spans="1:13" x14ac:dyDescent="0.25">
      <c r="A66" s="10"/>
      <c r="B66" s="10"/>
      <c r="C66" s="12" t="s">
        <v>38</v>
      </c>
      <c r="D66" s="6" t="s">
        <v>17</v>
      </c>
      <c r="E66" s="6">
        <v>2.46</v>
      </c>
      <c r="F66" s="6">
        <f>E66*F62</f>
        <v>204.672</v>
      </c>
      <c r="G66" s="6"/>
      <c r="H66" s="6"/>
      <c r="I66" s="6">
        <v>13</v>
      </c>
      <c r="J66" s="6">
        <f>F66*I66</f>
        <v>2660.7359999999999</v>
      </c>
      <c r="K66" s="6"/>
      <c r="L66" s="13"/>
      <c r="M66" s="13">
        <f t="shared" si="12"/>
        <v>2660.7359999999999</v>
      </c>
    </row>
    <row r="67" spans="1:13" x14ac:dyDescent="0.25">
      <c r="A67" s="10"/>
      <c r="B67" s="10"/>
      <c r="C67" s="12" t="s">
        <v>120</v>
      </c>
      <c r="D67" s="6" t="s">
        <v>11</v>
      </c>
      <c r="E67" s="6">
        <v>2.3E-2</v>
      </c>
      <c r="F67" s="6">
        <f>E67*F62</f>
        <v>1.9136</v>
      </c>
      <c r="G67" s="6"/>
      <c r="H67" s="6"/>
      <c r="I67" s="6">
        <v>397</v>
      </c>
      <c r="J67" s="6">
        <f t="shared" ref="J67:J71" si="13">F67*I67</f>
        <v>759.69920000000002</v>
      </c>
      <c r="K67" s="6"/>
      <c r="L67" s="13"/>
      <c r="M67" s="13">
        <f t="shared" si="12"/>
        <v>759.69920000000002</v>
      </c>
    </row>
    <row r="68" spans="1:13" x14ac:dyDescent="0.25">
      <c r="A68" s="10"/>
      <c r="B68" s="10"/>
      <c r="C68" s="12" t="s">
        <v>121</v>
      </c>
      <c r="D68" s="6" t="s">
        <v>42</v>
      </c>
      <c r="E68" s="6"/>
      <c r="F68" s="6">
        <v>6.2519999999999998</v>
      </c>
      <c r="G68" s="6"/>
      <c r="H68" s="6"/>
      <c r="I68" s="6">
        <v>1295</v>
      </c>
      <c r="J68" s="6">
        <f t="shared" si="13"/>
        <v>8096.34</v>
      </c>
      <c r="K68" s="6"/>
      <c r="L68" s="13"/>
      <c r="M68" s="13">
        <f t="shared" si="12"/>
        <v>8096.34</v>
      </c>
    </row>
    <row r="69" spans="1:13" x14ac:dyDescent="0.25">
      <c r="A69" s="10"/>
      <c r="B69" s="10"/>
      <c r="C69" s="12" t="s">
        <v>122</v>
      </c>
      <c r="D69" s="6" t="s">
        <v>42</v>
      </c>
      <c r="E69" s="6"/>
      <c r="F69" s="6">
        <v>16.239999999999998</v>
      </c>
      <c r="G69" s="6"/>
      <c r="H69" s="6"/>
      <c r="I69" s="6">
        <v>1272</v>
      </c>
      <c r="J69" s="6">
        <f t="shared" si="13"/>
        <v>20657.28</v>
      </c>
      <c r="K69" s="6"/>
      <c r="L69" s="13"/>
      <c r="M69" s="13">
        <f t="shared" si="12"/>
        <v>20657.28</v>
      </c>
    </row>
    <row r="70" spans="1:13" x14ac:dyDescent="0.25">
      <c r="A70" s="10"/>
      <c r="B70" s="10"/>
      <c r="C70" s="12" t="s">
        <v>123</v>
      </c>
      <c r="D70" s="6" t="s">
        <v>25</v>
      </c>
      <c r="E70" s="6">
        <v>0.6</v>
      </c>
      <c r="F70" s="6">
        <f>E70*F62</f>
        <v>49.92</v>
      </c>
      <c r="G70" s="6"/>
      <c r="H70" s="6"/>
      <c r="I70" s="6">
        <v>1.82</v>
      </c>
      <c r="J70" s="6">
        <f t="shared" si="13"/>
        <v>90.854400000000012</v>
      </c>
      <c r="K70" s="6"/>
      <c r="L70" s="13"/>
      <c r="M70" s="13">
        <f t="shared" si="12"/>
        <v>90.854400000000012</v>
      </c>
    </row>
    <row r="71" spans="1:13" x14ac:dyDescent="0.25">
      <c r="A71" s="10"/>
      <c r="B71" s="10"/>
      <c r="C71" s="12" t="s">
        <v>97</v>
      </c>
      <c r="D71" s="6" t="s">
        <v>25</v>
      </c>
      <c r="E71" s="6">
        <v>0.3</v>
      </c>
      <c r="F71" s="6">
        <f>E71*F62</f>
        <v>24.96</v>
      </c>
      <c r="G71" s="6"/>
      <c r="H71" s="6"/>
      <c r="I71" s="6">
        <v>2.1</v>
      </c>
      <c r="J71" s="6">
        <f t="shared" si="13"/>
        <v>52.416000000000004</v>
      </c>
      <c r="K71" s="6"/>
      <c r="L71" s="13"/>
      <c r="M71" s="13">
        <f t="shared" si="12"/>
        <v>52.416000000000004</v>
      </c>
    </row>
    <row r="72" spans="1:13" ht="30" x14ac:dyDescent="0.25">
      <c r="A72" s="10">
        <v>12</v>
      </c>
      <c r="B72" s="24"/>
      <c r="C72" s="12" t="s">
        <v>411</v>
      </c>
      <c r="D72" s="6" t="s">
        <v>11</v>
      </c>
      <c r="E72" s="6"/>
      <c r="F72" s="6">
        <v>277.89999999999998</v>
      </c>
      <c r="G72" s="6"/>
      <c r="H72" s="6"/>
      <c r="I72" s="6"/>
      <c r="J72" s="6">
        <f t="shared" si="8"/>
        <v>0</v>
      </c>
      <c r="K72" s="6"/>
      <c r="L72" s="13"/>
      <c r="M72" s="13">
        <v>0</v>
      </c>
    </row>
    <row r="73" spans="1:13" x14ac:dyDescent="0.25">
      <c r="A73" s="10"/>
      <c r="B73" s="10"/>
      <c r="C73" s="12" t="s">
        <v>78</v>
      </c>
      <c r="D73" s="6" t="s">
        <v>11</v>
      </c>
      <c r="E73" s="6">
        <v>1</v>
      </c>
      <c r="F73" s="6">
        <f>E73*F72</f>
        <v>277.89999999999998</v>
      </c>
      <c r="G73" s="6">
        <v>89.5</v>
      </c>
      <c r="H73" s="6">
        <f>F73*G73</f>
        <v>24872.05</v>
      </c>
      <c r="I73" s="6"/>
      <c r="J73" s="6">
        <f t="shared" si="8"/>
        <v>0</v>
      </c>
      <c r="K73" s="6"/>
      <c r="L73" s="13"/>
      <c r="M73" s="13">
        <f>H73</f>
        <v>24872.05</v>
      </c>
    </row>
    <row r="74" spans="1:13" x14ac:dyDescent="0.25">
      <c r="A74" s="10"/>
      <c r="B74" s="10"/>
      <c r="C74" s="12" t="s">
        <v>13</v>
      </c>
      <c r="D74" s="6" t="s">
        <v>36</v>
      </c>
      <c r="E74" s="6">
        <v>0.81</v>
      </c>
      <c r="F74" s="6">
        <f>E74*F72</f>
        <v>225.09899999999999</v>
      </c>
      <c r="G74" s="6"/>
      <c r="H74" s="6"/>
      <c r="I74" s="6"/>
      <c r="J74" s="6">
        <f t="shared" si="8"/>
        <v>0</v>
      </c>
      <c r="K74" s="6">
        <v>3.2</v>
      </c>
      <c r="L74" s="13">
        <f>F74*K74</f>
        <v>720.31680000000006</v>
      </c>
      <c r="M74" s="13">
        <f>L74</f>
        <v>720.31680000000006</v>
      </c>
    </row>
    <row r="75" spans="1:13" x14ac:dyDescent="0.25">
      <c r="A75" s="10"/>
      <c r="B75" s="10"/>
      <c r="C75" s="12" t="s">
        <v>96</v>
      </c>
      <c r="D75" s="6" t="s">
        <v>11</v>
      </c>
      <c r="E75" s="6">
        <v>1.0149999999999999</v>
      </c>
      <c r="F75" s="6">
        <f>E75*F72</f>
        <v>282.06849999999997</v>
      </c>
      <c r="G75" s="6"/>
      <c r="H75" s="6"/>
      <c r="I75" s="6">
        <v>110</v>
      </c>
      <c r="J75" s="6">
        <f t="shared" si="8"/>
        <v>31027.534999999996</v>
      </c>
      <c r="K75" s="6"/>
      <c r="L75" s="13"/>
      <c r="M75" s="13">
        <f t="shared" ref="M75:M81" si="14">J75</f>
        <v>31027.534999999996</v>
      </c>
    </row>
    <row r="76" spans="1:13" x14ac:dyDescent="0.25">
      <c r="A76" s="10"/>
      <c r="B76" s="10"/>
      <c r="C76" s="12" t="s">
        <v>38</v>
      </c>
      <c r="D76" s="6" t="s">
        <v>17</v>
      </c>
      <c r="E76" s="6">
        <v>1.37</v>
      </c>
      <c r="F76" s="6">
        <f>E76*F72</f>
        <v>380.72300000000001</v>
      </c>
      <c r="G76" s="6"/>
      <c r="H76" s="6"/>
      <c r="I76" s="6">
        <v>13</v>
      </c>
      <c r="J76" s="6">
        <f t="shared" si="8"/>
        <v>4949.3990000000003</v>
      </c>
      <c r="K76" s="6"/>
      <c r="L76" s="13"/>
      <c r="M76" s="13">
        <f t="shared" si="14"/>
        <v>4949.3990000000003</v>
      </c>
    </row>
    <row r="77" spans="1:13" x14ac:dyDescent="0.25">
      <c r="A77" s="10"/>
      <c r="B77" s="10"/>
      <c r="C77" s="12" t="s">
        <v>120</v>
      </c>
      <c r="D77" s="6" t="s">
        <v>11</v>
      </c>
      <c r="E77" s="6">
        <v>3.6600000000000001E-2</v>
      </c>
      <c r="F77" s="6">
        <f>E77*F72</f>
        <v>10.171139999999999</v>
      </c>
      <c r="G77" s="6"/>
      <c r="H77" s="6"/>
      <c r="I77" s="6">
        <v>397</v>
      </c>
      <c r="J77" s="6">
        <f t="shared" si="8"/>
        <v>4037.9425799999999</v>
      </c>
      <c r="K77" s="6"/>
      <c r="L77" s="13"/>
      <c r="M77" s="13">
        <f t="shared" si="14"/>
        <v>4037.9425799999999</v>
      </c>
    </row>
    <row r="78" spans="1:13" x14ac:dyDescent="0.25">
      <c r="A78" s="10"/>
      <c r="B78" s="10"/>
      <c r="C78" s="12" t="s">
        <v>121</v>
      </c>
      <c r="D78" s="6" t="s">
        <v>42</v>
      </c>
      <c r="E78" s="6"/>
      <c r="F78" s="6">
        <v>0.745</v>
      </c>
      <c r="G78" s="6"/>
      <c r="H78" s="6"/>
      <c r="I78" s="6">
        <v>1295</v>
      </c>
      <c r="J78" s="6">
        <f t="shared" si="8"/>
        <v>964.77499999999998</v>
      </c>
      <c r="K78" s="6"/>
      <c r="L78" s="13"/>
      <c r="M78" s="13">
        <f t="shared" si="14"/>
        <v>964.77499999999998</v>
      </c>
    </row>
    <row r="79" spans="1:13" x14ac:dyDescent="0.25">
      <c r="A79" s="10"/>
      <c r="B79" s="10"/>
      <c r="C79" s="12" t="s">
        <v>122</v>
      </c>
      <c r="D79" s="6" t="s">
        <v>42</v>
      </c>
      <c r="E79" s="6"/>
      <c r="F79" s="6">
        <v>26.673999999999999</v>
      </c>
      <c r="G79" s="6"/>
      <c r="H79" s="6"/>
      <c r="I79" s="6">
        <v>1272</v>
      </c>
      <c r="J79" s="6">
        <f t="shared" si="8"/>
        <v>33929.328000000001</v>
      </c>
      <c r="K79" s="6"/>
      <c r="L79" s="13"/>
      <c r="M79" s="13">
        <f t="shared" si="14"/>
        <v>33929.328000000001</v>
      </c>
    </row>
    <row r="80" spans="1:13" x14ac:dyDescent="0.25">
      <c r="A80" s="10"/>
      <c r="B80" s="10"/>
      <c r="C80" s="12" t="s">
        <v>123</v>
      </c>
      <c r="D80" s="6" t="s">
        <v>25</v>
      </c>
      <c r="E80" s="6">
        <v>0.6</v>
      </c>
      <c r="F80" s="6">
        <f>E80*F72</f>
        <v>166.73999999999998</v>
      </c>
      <c r="G80" s="6"/>
      <c r="H80" s="6"/>
      <c r="I80" s="6">
        <v>1.82</v>
      </c>
      <c r="J80" s="6">
        <f t="shared" si="8"/>
        <v>303.46679999999998</v>
      </c>
      <c r="K80" s="6"/>
      <c r="L80" s="13"/>
      <c r="M80" s="13">
        <f t="shared" si="14"/>
        <v>303.46679999999998</v>
      </c>
    </row>
    <row r="81" spans="1:13" x14ac:dyDescent="0.25">
      <c r="A81" s="10"/>
      <c r="B81" s="10"/>
      <c r="C81" s="12" t="s">
        <v>97</v>
      </c>
      <c r="D81" s="6" t="s">
        <v>25</v>
      </c>
      <c r="E81" s="6">
        <v>0.3</v>
      </c>
      <c r="F81" s="6">
        <f>E81*F72</f>
        <v>83.36999999999999</v>
      </c>
      <c r="G81" s="6"/>
      <c r="H81" s="6"/>
      <c r="I81" s="6">
        <v>2.1</v>
      </c>
      <c r="J81" s="6">
        <f t="shared" si="8"/>
        <v>175.077</v>
      </c>
      <c r="K81" s="6"/>
      <c r="L81" s="13"/>
      <c r="M81" s="13">
        <f t="shared" si="14"/>
        <v>175.077</v>
      </c>
    </row>
    <row r="82" spans="1:13" x14ac:dyDescent="0.25">
      <c r="A82" s="10">
        <v>13</v>
      </c>
      <c r="B82" s="24"/>
      <c r="C82" s="12"/>
      <c r="D82" s="6"/>
      <c r="E82" s="6"/>
      <c r="F82" s="6"/>
      <c r="G82" s="6"/>
      <c r="H82" s="6"/>
      <c r="I82" s="6"/>
      <c r="J82" s="6"/>
      <c r="K82" s="6"/>
      <c r="L82" s="13"/>
      <c r="M82" s="13">
        <v>0</v>
      </c>
    </row>
    <row r="83" spans="1:13" x14ac:dyDescent="0.25">
      <c r="A83" s="10"/>
      <c r="B83" s="10"/>
      <c r="C83" s="12"/>
      <c r="D83" s="6"/>
      <c r="E83" s="6"/>
      <c r="F83" s="6"/>
      <c r="G83" s="6"/>
      <c r="H83" s="6"/>
      <c r="I83" s="6"/>
      <c r="J83" s="6"/>
      <c r="K83" s="6"/>
      <c r="L83" s="13"/>
      <c r="M83" s="13">
        <f>H83</f>
        <v>0</v>
      </c>
    </row>
    <row r="84" spans="1:13" x14ac:dyDescent="0.25">
      <c r="A84" s="10"/>
      <c r="B84" s="10"/>
      <c r="C84" s="12"/>
      <c r="D84" s="6"/>
      <c r="E84" s="6"/>
      <c r="F84" s="6"/>
      <c r="G84" s="6"/>
      <c r="H84" s="6"/>
      <c r="I84" s="6"/>
      <c r="J84" s="6"/>
      <c r="K84" s="6"/>
      <c r="L84" s="13"/>
      <c r="M84" s="13">
        <f>L84</f>
        <v>0</v>
      </c>
    </row>
    <row r="85" spans="1:13" x14ac:dyDescent="0.25">
      <c r="A85" s="10"/>
      <c r="B85" s="10"/>
      <c r="C85" s="12"/>
      <c r="D85" s="6"/>
      <c r="E85" s="6"/>
      <c r="F85" s="6"/>
      <c r="G85" s="6"/>
      <c r="H85" s="6"/>
      <c r="I85" s="6"/>
      <c r="J85" s="6"/>
      <c r="K85" s="6"/>
      <c r="L85" s="6"/>
      <c r="M85" s="13">
        <f>J85</f>
        <v>0</v>
      </c>
    </row>
    <row r="86" spans="1:13" x14ac:dyDescent="0.25">
      <c r="A86" s="10"/>
      <c r="B86" s="10"/>
      <c r="C86" s="12"/>
      <c r="D86" s="6"/>
      <c r="E86" s="6"/>
      <c r="F86" s="6"/>
      <c r="G86" s="6"/>
      <c r="H86" s="6"/>
      <c r="I86" s="6"/>
      <c r="J86" s="6"/>
      <c r="K86" s="6"/>
      <c r="L86" s="6"/>
      <c r="M86" s="13">
        <f>J86</f>
        <v>0</v>
      </c>
    </row>
    <row r="87" spans="1:13" x14ac:dyDescent="0.25">
      <c r="A87" s="10"/>
      <c r="B87" s="10"/>
      <c r="C87" s="12"/>
      <c r="D87" s="6"/>
      <c r="E87" s="6"/>
      <c r="F87" s="6"/>
      <c r="G87" s="6"/>
      <c r="H87" s="6"/>
      <c r="I87" s="6"/>
      <c r="J87" s="6"/>
      <c r="K87" s="6"/>
      <c r="L87" s="6"/>
      <c r="M87" s="13">
        <f>J87</f>
        <v>0</v>
      </c>
    </row>
    <row r="88" spans="1:13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6"/>
      <c r="K88" s="10"/>
      <c r="L88" s="10"/>
      <c r="M88" s="22">
        <f>J88</f>
        <v>0</v>
      </c>
    </row>
    <row r="89" spans="1:13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6"/>
      <c r="K89" s="10"/>
      <c r="L89" s="10"/>
      <c r="M89" s="10"/>
    </row>
    <row r="90" spans="1:13" x14ac:dyDescent="0.25">
      <c r="A90" s="10"/>
      <c r="B90" s="10"/>
      <c r="C90" s="10" t="s">
        <v>6</v>
      </c>
      <c r="D90" s="10"/>
      <c r="E90" s="10"/>
      <c r="F90" s="10"/>
      <c r="G90" s="10"/>
      <c r="H90" s="10"/>
      <c r="I90" s="10"/>
      <c r="J90" s="6"/>
      <c r="K90" s="10"/>
      <c r="L90" s="10"/>
      <c r="M90" s="10">
        <v>130207.23</v>
      </c>
    </row>
    <row r="91" spans="1:13" x14ac:dyDescent="0.25">
      <c r="A91" s="10"/>
      <c r="B91" s="10"/>
      <c r="C91" s="10" t="s">
        <v>135</v>
      </c>
      <c r="D91" s="10"/>
      <c r="E91" s="10"/>
      <c r="F91" s="10"/>
      <c r="G91" s="10"/>
      <c r="H91" s="10"/>
      <c r="I91" s="10"/>
      <c r="J91" s="6"/>
      <c r="K91" s="10"/>
      <c r="L91" s="10"/>
      <c r="M91" s="10">
        <f>M90*10%</f>
        <v>13020.723</v>
      </c>
    </row>
    <row r="92" spans="1:13" x14ac:dyDescent="0.25">
      <c r="A92" s="10"/>
      <c r="B92" s="10"/>
      <c r="C92" s="10" t="s">
        <v>6</v>
      </c>
      <c r="D92" s="10"/>
      <c r="E92" s="10"/>
      <c r="F92" s="10"/>
      <c r="G92" s="10"/>
      <c r="H92" s="10"/>
      <c r="I92" s="10"/>
      <c r="J92" s="6"/>
      <c r="K92" s="10"/>
      <c r="L92" s="10"/>
      <c r="M92" s="10">
        <f>M91+M90</f>
        <v>143227.95300000001</v>
      </c>
    </row>
    <row r="93" spans="1:13" x14ac:dyDescent="0.25">
      <c r="A93" s="10"/>
      <c r="B93" s="10"/>
      <c r="C93" s="10" t="s">
        <v>71</v>
      </c>
      <c r="D93" s="10"/>
      <c r="E93" s="10"/>
      <c r="F93" s="10"/>
      <c r="G93" s="10"/>
      <c r="H93" s="10"/>
      <c r="I93" s="10"/>
      <c r="J93" s="6"/>
      <c r="K93" s="10"/>
      <c r="L93" s="10"/>
      <c r="M93" s="10">
        <f>M92*7%</f>
        <v>10025.956710000002</v>
      </c>
    </row>
    <row r="94" spans="1:13" x14ac:dyDescent="0.25">
      <c r="A94" s="10"/>
      <c r="B94" s="10"/>
      <c r="C94" s="10" t="s">
        <v>6</v>
      </c>
      <c r="D94" s="10"/>
      <c r="E94" s="10"/>
      <c r="F94" s="10"/>
      <c r="G94" s="10"/>
      <c r="H94" s="10"/>
      <c r="I94" s="10"/>
      <c r="J94" s="6"/>
      <c r="K94" s="10"/>
      <c r="L94" s="10"/>
      <c r="M94" s="10">
        <f>M93+M92</f>
        <v>153253.90971000001</v>
      </c>
    </row>
    <row r="95" spans="1:13" x14ac:dyDescent="0.25">
      <c r="A95" s="10"/>
      <c r="B95" s="10"/>
      <c r="C95" s="10" t="s">
        <v>72</v>
      </c>
      <c r="D95" s="10"/>
      <c r="E95" s="10"/>
      <c r="F95" s="10"/>
      <c r="G95" s="10"/>
      <c r="H95" s="10"/>
      <c r="I95" s="10"/>
      <c r="J95" s="10"/>
      <c r="K95" s="10"/>
      <c r="L95" s="10"/>
      <c r="M95" s="10">
        <f>M94*18%</f>
        <v>27585.703747800002</v>
      </c>
    </row>
    <row r="96" spans="1:13" x14ac:dyDescent="0.25">
      <c r="A96" s="10"/>
      <c r="B96" s="10"/>
      <c r="C96" s="10" t="s">
        <v>6</v>
      </c>
      <c r="D96" s="10"/>
      <c r="E96" s="10"/>
      <c r="F96" s="10"/>
      <c r="G96" s="10"/>
      <c r="H96" s="10"/>
      <c r="I96" s="10"/>
      <c r="J96" s="10"/>
      <c r="K96" s="10"/>
      <c r="L96" s="10"/>
      <c r="M96" s="10">
        <f>M95+M94</f>
        <v>180839.61345780001</v>
      </c>
    </row>
  </sheetData>
  <mergeCells count="9">
    <mergeCell ref="I5:J5"/>
    <mergeCell ref="K5:L5"/>
    <mergeCell ref="C1:G1"/>
    <mergeCell ref="A3:B3"/>
    <mergeCell ref="A5:A6"/>
    <mergeCell ref="B5:B6"/>
    <mergeCell ref="C5:C6"/>
    <mergeCell ref="D5:F5"/>
    <mergeCell ref="G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9"/>
  <sheetViews>
    <sheetView tabSelected="1" zoomScale="115" zoomScaleNormal="115" workbookViewId="0">
      <selection activeCell="L9" sqref="L9"/>
    </sheetView>
  </sheetViews>
  <sheetFormatPr defaultColWidth="9.140625" defaultRowHeight="15" x14ac:dyDescent="0.25"/>
  <cols>
    <col min="1" max="1" width="9.28515625" style="103" customWidth="1"/>
    <col min="2" max="2" width="38.5703125" style="60" customWidth="1"/>
    <col min="3" max="3" width="7.7109375" style="102" customWidth="1"/>
    <col min="4" max="4" width="7.140625" style="60" customWidth="1"/>
    <col min="5" max="5" width="9.140625" style="102"/>
    <col min="6" max="6" width="7.42578125" style="102" customWidth="1"/>
    <col min="7" max="7" width="5.85546875" style="102" customWidth="1"/>
    <col min="8" max="8" width="6.42578125" style="102" customWidth="1"/>
    <col min="9" max="9" width="5.7109375" style="102" customWidth="1"/>
    <col min="10" max="11" width="9" style="102" customWidth="1"/>
    <col min="12" max="12" width="10" style="102" customWidth="1"/>
    <col min="13" max="13" width="39.7109375" style="60" customWidth="1"/>
    <col min="14" max="16384" width="9.140625" style="60"/>
  </cols>
  <sheetData>
    <row r="1" spans="1:12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ht="15.75" thickBo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15.75" customHeight="1" thickBot="1" x14ac:dyDescent="0.3">
      <c r="A3" s="104" t="s">
        <v>412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ht="15" customHeight="1" x14ac:dyDescent="0.25">
      <c r="A4" s="106" t="s">
        <v>1</v>
      </c>
      <c r="B4" s="107" t="s">
        <v>396</v>
      </c>
      <c r="C4" s="108"/>
      <c r="D4" s="109"/>
      <c r="E4" s="108"/>
      <c r="F4" s="108"/>
      <c r="G4" s="108"/>
      <c r="H4" s="108"/>
      <c r="I4" s="108"/>
      <c r="J4" s="108"/>
      <c r="K4" s="108"/>
      <c r="L4" s="110"/>
    </row>
    <row r="5" spans="1:12" x14ac:dyDescent="0.25">
      <c r="A5" s="111"/>
      <c r="B5" s="112" t="s">
        <v>510</v>
      </c>
      <c r="C5" s="113"/>
      <c r="D5" s="114"/>
      <c r="E5" s="113"/>
      <c r="F5" s="113"/>
      <c r="G5" s="113"/>
      <c r="H5" s="113"/>
      <c r="I5" s="113"/>
      <c r="J5" s="113"/>
      <c r="K5" s="113"/>
      <c r="L5" s="115"/>
    </row>
    <row r="6" spans="1:12" ht="15.75" thickBot="1" x14ac:dyDescent="0.3">
      <c r="A6" s="116"/>
      <c r="B6" s="117"/>
      <c r="C6" s="118"/>
      <c r="D6" s="119"/>
      <c r="E6" s="118"/>
      <c r="F6" s="118"/>
      <c r="G6" s="118"/>
      <c r="H6" s="118"/>
      <c r="I6" s="118"/>
      <c r="J6" s="118"/>
      <c r="K6" s="118"/>
      <c r="L6" s="120"/>
    </row>
    <row r="7" spans="1:12" ht="15" customHeight="1" x14ac:dyDescent="0.25">
      <c r="A7" s="121" t="s">
        <v>0</v>
      </c>
      <c r="B7" s="122" t="s">
        <v>2</v>
      </c>
      <c r="C7" s="123" t="s">
        <v>3</v>
      </c>
      <c r="D7" s="124"/>
      <c r="E7" s="125"/>
      <c r="F7" s="123" t="s">
        <v>4</v>
      </c>
      <c r="G7" s="125"/>
      <c r="H7" s="123" t="s">
        <v>5</v>
      </c>
      <c r="I7" s="125"/>
      <c r="J7" s="126" t="s">
        <v>29</v>
      </c>
      <c r="K7" s="127"/>
      <c r="L7" s="128" t="s">
        <v>6</v>
      </c>
    </row>
    <row r="8" spans="1:12" ht="26.25" thickBot="1" x14ac:dyDescent="0.3">
      <c r="A8" s="129"/>
      <c r="B8" s="130"/>
      <c r="C8" s="131" t="s">
        <v>30</v>
      </c>
      <c r="D8" s="131" t="s">
        <v>7</v>
      </c>
      <c r="E8" s="131" t="s">
        <v>8</v>
      </c>
      <c r="F8" s="131" t="s">
        <v>31</v>
      </c>
      <c r="G8" s="131" t="s">
        <v>8</v>
      </c>
      <c r="H8" s="131" t="s">
        <v>31</v>
      </c>
      <c r="I8" s="131" t="s">
        <v>8</v>
      </c>
      <c r="J8" s="131" t="s">
        <v>31</v>
      </c>
      <c r="K8" s="131" t="s">
        <v>8</v>
      </c>
      <c r="L8" s="132"/>
    </row>
    <row r="9" spans="1:12" x14ac:dyDescent="0.25">
      <c r="A9" s="133">
        <v>1</v>
      </c>
      <c r="B9" s="134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</row>
    <row r="10" spans="1:12" x14ac:dyDescent="0.25">
      <c r="A10" s="135">
        <v>1</v>
      </c>
      <c r="B10" s="136" t="s">
        <v>413</v>
      </c>
      <c r="C10" s="113"/>
      <c r="D10" s="113"/>
      <c r="E10" s="113"/>
      <c r="F10" s="63"/>
      <c r="G10" s="63"/>
      <c r="H10" s="63"/>
      <c r="I10" s="63"/>
      <c r="J10" s="63"/>
      <c r="K10" s="63"/>
      <c r="L10" s="64"/>
    </row>
    <row r="11" spans="1:12" ht="30" x14ac:dyDescent="0.25">
      <c r="A11" s="137">
        <v>2</v>
      </c>
      <c r="B11" s="138" t="s">
        <v>414</v>
      </c>
      <c r="C11" s="113" t="s">
        <v>17</v>
      </c>
      <c r="D11" s="113"/>
      <c r="E11" s="113">
        <v>185.4</v>
      </c>
      <c r="F11" s="63"/>
      <c r="G11" s="63"/>
      <c r="H11" s="63"/>
      <c r="I11" s="63"/>
      <c r="J11" s="63"/>
      <c r="K11" s="63"/>
      <c r="L11" s="64"/>
    </row>
    <row r="12" spans="1:12" x14ac:dyDescent="0.25">
      <c r="A12" s="137">
        <v>3</v>
      </c>
      <c r="B12" s="138" t="s">
        <v>78</v>
      </c>
      <c r="C12" s="113" t="s">
        <v>95</v>
      </c>
      <c r="D12" s="113">
        <v>0.61099999999999999</v>
      </c>
      <c r="E12" s="113">
        <f>D12*E11</f>
        <v>113.2794</v>
      </c>
      <c r="F12" s="63"/>
      <c r="G12" s="63"/>
      <c r="H12" s="63"/>
      <c r="I12" s="63"/>
      <c r="J12" s="63"/>
      <c r="K12" s="63"/>
      <c r="L12" s="64"/>
    </row>
    <row r="13" spans="1:12" x14ac:dyDescent="0.25">
      <c r="A13" s="137">
        <v>4</v>
      </c>
      <c r="B13" s="138" t="s">
        <v>13</v>
      </c>
      <c r="C13" s="113" t="s">
        <v>14</v>
      </c>
      <c r="D13" s="113">
        <v>0.29299999999999998</v>
      </c>
      <c r="E13" s="113">
        <f>D13*E11</f>
        <v>54.322199999999995</v>
      </c>
      <c r="F13" s="63"/>
      <c r="G13" s="70"/>
      <c r="H13" s="63"/>
      <c r="I13" s="63"/>
      <c r="J13" s="63"/>
      <c r="K13" s="63"/>
      <c r="L13" s="71"/>
    </row>
    <row r="14" spans="1:12" x14ac:dyDescent="0.25">
      <c r="A14" s="137">
        <v>5</v>
      </c>
      <c r="B14" s="138" t="s">
        <v>415</v>
      </c>
      <c r="C14" s="113" t="s">
        <v>17</v>
      </c>
      <c r="D14" s="113"/>
      <c r="E14" s="113">
        <v>192</v>
      </c>
      <c r="F14" s="63"/>
      <c r="G14" s="63"/>
      <c r="H14" s="63"/>
      <c r="I14" s="63"/>
      <c r="J14" s="63"/>
      <c r="K14" s="70"/>
      <c r="L14" s="71"/>
    </row>
    <row r="15" spans="1:12" x14ac:dyDescent="0.25">
      <c r="A15" s="137">
        <v>6</v>
      </c>
      <c r="B15" s="138" t="s">
        <v>78</v>
      </c>
      <c r="C15" s="113" t="s">
        <v>95</v>
      </c>
      <c r="D15" s="113">
        <v>0.77</v>
      </c>
      <c r="E15" s="113">
        <f>D15*E14</f>
        <v>147.84</v>
      </c>
      <c r="F15" s="63"/>
      <c r="G15" s="63"/>
      <c r="H15" s="63"/>
      <c r="I15" s="63"/>
      <c r="J15" s="63"/>
      <c r="K15" s="70"/>
      <c r="L15" s="71"/>
    </row>
    <row r="16" spans="1:12" x14ac:dyDescent="0.25">
      <c r="A16" s="137">
        <v>7</v>
      </c>
      <c r="B16" s="138" t="s">
        <v>13</v>
      </c>
      <c r="C16" s="113" t="s">
        <v>14</v>
      </c>
      <c r="D16" s="113">
        <v>4.2099999999999999E-2</v>
      </c>
      <c r="E16" s="113">
        <f>D16*E14</f>
        <v>8.0831999999999997</v>
      </c>
      <c r="F16" s="63"/>
      <c r="G16" s="63"/>
      <c r="H16" s="63"/>
      <c r="I16" s="63"/>
      <c r="J16" s="63"/>
      <c r="K16" s="63"/>
      <c r="L16" s="64"/>
    </row>
    <row r="17" spans="1:16" ht="30" x14ac:dyDescent="0.25">
      <c r="A17" s="137">
        <v>8</v>
      </c>
      <c r="B17" s="138" t="s">
        <v>416</v>
      </c>
      <c r="C17" s="113" t="s">
        <v>17</v>
      </c>
      <c r="D17" s="113"/>
      <c r="E17" s="113">
        <v>6.6</v>
      </c>
      <c r="F17" s="63"/>
      <c r="G17" s="63"/>
      <c r="H17" s="63"/>
      <c r="I17" s="63"/>
      <c r="J17" s="63"/>
      <c r="K17" s="63"/>
      <c r="L17" s="64"/>
    </row>
    <row r="18" spans="1:16" x14ac:dyDescent="0.25">
      <c r="A18" s="137">
        <v>9</v>
      </c>
      <c r="B18" s="138" t="s">
        <v>35</v>
      </c>
      <c r="C18" s="113" t="s">
        <v>95</v>
      </c>
      <c r="D18" s="113">
        <v>2.532</v>
      </c>
      <c r="E18" s="113">
        <f>D18*E17</f>
        <v>16.711199999999998</v>
      </c>
      <c r="F18" s="63"/>
      <c r="G18" s="63"/>
      <c r="H18" s="63"/>
      <c r="I18" s="63"/>
      <c r="J18" s="63"/>
      <c r="K18" s="63"/>
      <c r="L18" s="64"/>
    </row>
    <row r="19" spans="1:16" x14ac:dyDescent="0.25">
      <c r="A19" s="139">
        <v>10</v>
      </c>
      <c r="B19" s="140" t="s">
        <v>13</v>
      </c>
      <c r="C19" s="141" t="s">
        <v>14</v>
      </c>
      <c r="D19" s="142">
        <v>1.764</v>
      </c>
      <c r="E19" s="141">
        <f>D19*E17</f>
        <v>11.6424</v>
      </c>
      <c r="F19" s="72"/>
      <c r="G19" s="72"/>
      <c r="H19" s="72"/>
      <c r="I19" s="72"/>
      <c r="J19" s="72"/>
      <c r="K19" s="72"/>
      <c r="L19" s="74"/>
    </row>
    <row r="20" spans="1:16" ht="30" x14ac:dyDescent="0.25">
      <c r="A20" s="143">
        <v>11</v>
      </c>
      <c r="B20" s="144" t="s">
        <v>417</v>
      </c>
      <c r="C20" s="141" t="s">
        <v>17</v>
      </c>
      <c r="D20" s="142"/>
      <c r="E20" s="141">
        <v>1.9</v>
      </c>
      <c r="F20" s="72"/>
      <c r="G20" s="72"/>
      <c r="H20" s="72"/>
      <c r="I20" s="72"/>
      <c r="J20" s="72"/>
      <c r="K20" s="72"/>
      <c r="L20" s="74"/>
    </row>
    <row r="21" spans="1:16" x14ac:dyDescent="0.25">
      <c r="A21" s="139">
        <v>12</v>
      </c>
      <c r="B21" s="140" t="s">
        <v>78</v>
      </c>
      <c r="C21" s="141" t="s">
        <v>95</v>
      </c>
      <c r="D21" s="142">
        <v>2.532</v>
      </c>
      <c r="E21" s="141">
        <f>D21*E20</f>
        <v>4.8107999999999995</v>
      </c>
      <c r="F21" s="72"/>
      <c r="G21" s="72"/>
      <c r="H21" s="72"/>
      <c r="I21" s="72"/>
      <c r="J21" s="72"/>
      <c r="K21" s="72"/>
      <c r="L21" s="74"/>
    </row>
    <row r="22" spans="1:16" x14ac:dyDescent="0.25">
      <c r="A22" s="139">
        <v>13</v>
      </c>
      <c r="B22" s="140" t="s">
        <v>13</v>
      </c>
      <c r="C22" s="141" t="s">
        <v>14</v>
      </c>
      <c r="D22" s="142">
        <v>1.764</v>
      </c>
      <c r="E22" s="141">
        <f>D22*E20</f>
        <v>3.3515999999999999</v>
      </c>
      <c r="F22" s="72"/>
      <c r="G22" s="72"/>
      <c r="H22" s="72"/>
      <c r="I22" s="72"/>
      <c r="J22" s="72"/>
      <c r="K22" s="72"/>
      <c r="L22" s="74"/>
    </row>
    <row r="23" spans="1:16" ht="30" x14ac:dyDescent="0.25">
      <c r="A23" s="139">
        <v>14</v>
      </c>
      <c r="B23" s="140" t="s">
        <v>418</v>
      </c>
      <c r="C23" s="141" t="s">
        <v>17</v>
      </c>
      <c r="D23" s="142"/>
      <c r="E23" s="141">
        <v>7.6</v>
      </c>
      <c r="F23" s="72"/>
      <c r="G23" s="72"/>
      <c r="H23" s="72"/>
      <c r="I23" s="72"/>
      <c r="J23" s="72"/>
      <c r="K23" s="72"/>
      <c r="L23" s="74"/>
    </row>
    <row r="24" spans="1:16" x14ac:dyDescent="0.25">
      <c r="A24" s="139">
        <v>15</v>
      </c>
      <c r="B24" s="140" t="s">
        <v>35</v>
      </c>
      <c r="C24" s="141" t="s">
        <v>95</v>
      </c>
      <c r="D24" s="142">
        <v>0.88</v>
      </c>
      <c r="E24" s="141">
        <f>D24*E23</f>
        <v>6.6879999999999997</v>
      </c>
      <c r="F24" s="72"/>
      <c r="G24" s="72"/>
      <c r="H24" s="72"/>
      <c r="I24" s="72"/>
      <c r="J24" s="72"/>
      <c r="K24" s="72"/>
      <c r="L24" s="74"/>
    </row>
    <row r="25" spans="1:16" x14ac:dyDescent="0.25">
      <c r="A25" s="139">
        <v>16</v>
      </c>
      <c r="B25" s="140" t="s">
        <v>13</v>
      </c>
      <c r="C25" s="141" t="s">
        <v>14</v>
      </c>
      <c r="D25" s="142">
        <v>9.8400000000000001E-2</v>
      </c>
      <c r="E25" s="141">
        <f>D25*E23</f>
        <v>0.74783999999999995</v>
      </c>
      <c r="F25" s="72"/>
      <c r="G25" s="72"/>
      <c r="H25" s="72"/>
      <c r="I25" s="72"/>
      <c r="J25" s="72"/>
      <c r="K25" s="72"/>
      <c r="L25" s="74"/>
    </row>
    <row r="26" spans="1:16" ht="30" x14ac:dyDescent="0.25">
      <c r="A26" s="139">
        <v>17</v>
      </c>
      <c r="B26" s="140" t="s">
        <v>502</v>
      </c>
      <c r="C26" s="141" t="s">
        <v>17</v>
      </c>
      <c r="D26" s="142"/>
      <c r="E26" s="141">
        <v>52.445</v>
      </c>
      <c r="F26" s="72"/>
      <c r="G26" s="72"/>
      <c r="H26" s="72"/>
      <c r="I26" s="72"/>
      <c r="J26" s="72"/>
      <c r="K26" s="72"/>
      <c r="L26" s="74"/>
    </row>
    <row r="27" spans="1:16" x14ac:dyDescent="0.25">
      <c r="A27" s="139">
        <v>18</v>
      </c>
      <c r="B27" s="140" t="s">
        <v>35</v>
      </c>
      <c r="C27" s="141" t="s">
        <v>95</v>
      </c>
      <c r="D27" s="142">
        <v>1.56</v>
      </c>
      <c r="E27" s="141">
        <f>D27*E26</f>
        <v>81.8142</v>
      </c>
      <c r="F27" s="72"/>
      <c r="G27" s="72"/>
      <c r="H27" s="72"/>
      <c r="I27" s="72"/>
      <c r="J27" s="72"/>
      <c r="K27" s="72"/>
      <c r="L27" s="74"/>
    </row>
    <row r="28" spans="1:16" x14ac:dyDescent="0.25">
      <c r="A28" s="139">
        <v>19</v>
      </c>
      <c r="B28" s="140" t="s">
        <v>13</v>
      </c>
      <c r="C28" s="141" t="s">
        <v>14</v>
      </c>
      <c r="D28" s="142">
        <v>9.8400000000000001E-2</v>
      </c>
      <c r="E28" s="141">
        <f>D28*E26</f>
        <v>5.1605879999999997</v>
      </c>
      <c r="F28" s="72"/>
      <c r="G28" s="72"/>
      <c r="H28" s="72"/>
      <c r="I28" s="72"/>
      <c r="J28" s="72"/>
      <c r="K28" s="72"/>
      <c r="L28" s="74"/>
      <c r="M28" s="75"/>
      <c r="N28" s="75"/>
      <c r="O28" s="75"/>
      <c r="P28" s="75"/>
    </row>
    <row r="29" spans="1:16" x14ac:dyDescent="0.25">
      <c r="A29" s="139">
        <v>20</v>
      </c>
      <c r="B29" s="145" t="s">
        <v>269</v>
      </c>
      <c r="C29" s="141"/>
      <c r="D29" s="142"/>
      <c r="E29" s="141"/>
      <c r="F29" s="72"/>
      <c r="G29" s="72"/>
      <c r="H29" s="72"/>
      <c r="I29" s="72"/>
      <c r="J29" s="72"/>
      <c r="K29" s="72"/>
      <c r="L29" s="74"/>
      <c r="M29" s="76"/>
      <c r="N29" s="76"/>
      <c r="O29" s="76"/>
      <c r="P29" s="76"/>
    </row>
    <row r="30" spans="1:16" x14ac:dyDescent="0.25">
      <c r="A30" s="139">
        <v>21</v>
      </c>
      <c r="B30" s="140" t="s">
        <v>451</v>
      </c>
      <c r="C30" s="141" t="s">
        <v>17</v>
      </c>
      <c r="D30" s="142"/>
      <c r="E30" s="141">
        <v>21</v>
      </c>
      <c r="F30" s="72"/>
      <c r="G30" s="72"/>
      <c r="H30" s="72"/>
      <c r="I30" s="72"/>
      <c r="J30" s="72"/>
      <c r="K30" s="72"/>
      <c r="L30" s="74"/>
      <c r="M30" s="75"/>
      <c r="N30" s="75"/>
      <c r="O30" s="75"/>
      <c r="P30" s="75"/>
    </row>
    <row r="31" spans="1:16" x14ac:dyDescent="0.25">
      <c r="A31" s="139">
        <v>22</v>
      </c>
      <c r="B31" s="140" t="s">
        <v>35</v>
      </c>
      <c r="C31" s="141" t="s">
        <v>17</v>
      </c>
      <c r="D31" s="142">
        <v>1</v>
      </c>
      <c r="E31" s="141">
        <f>D31*E30</f>
        <v>21</v>
      </c>
      <c r="F31" s="72"/>
      <c r="G31" s="72"/>
      <c r="H31" s="72"/>
      <c r="I31" s="72"/>
      <c r="J31" s="72"/>
      <c r="K31" s="72"/>
      <c r="L31" s="74"/>
      <c r="M31" s="76"/>
      <c r="N31" s="76"/>
      <c r="O31" s="76"/>
      <c r="P31" s="76"/>
    </row>
    <row r="32" spans="1:16" x14ac:dyDescent="0.25">
      <c r="A32" s="139">
        <v>23</v>
      </c>
      <c r="B32" s="140" t="s">
        <v>452</v>
      </c>
      <c r="C32" s="141" t="s">
        <v>17</v>
      </c>
      <c r="D32" s="142">
        <v>1.03</v>
      </c>
      <c r="E32" s="141">
        <f>D32*E30</f>
        <v>21.63</v>
      </c>
      <c r="F32" s="72"/>
      <c r="G32" s="72"/>
      <c r="H32" s="72"/>
      <c r="I32" s="72"/>
      <c r="J32" s="72"/>
      <c r="K32" s="72"/>
      <c r="L32" s="74"/>
      <c r="M32" s="75"/>
      <c r="N32" s="75"/>
      <c r="O32" s="75"/>
      <c r="P32" s="75"/>
    </row>
    <row r="33" spans="1:17" x14ac:dyDescent="0.25">
      <c r="A33" s="139">
        <v>24</v>
      </c>
      <c r="B33" s="140" t="s">
        <v>168</v>
      </c>
      <c r="C33" s="141" t="s">
        <v>25</v>
      </c>
      <c r="D33" s="142">
        <v>6.5</v>
      </c>
      <c r="E33" s="141">
        <f>D33*E30</f>
        <v>136.5</v>
      </c>
      <c r="F33" s="72"/>
      <c r="G33" s="72"/>
      <c r="H33" s="72"/>
      <c r="I33" s="72"/>
      <c r="J33" s="72"/>
      <c r="K33" s="72"/>
      <c r="L33" s="74"/>
      <c r="M33" s="75"/>
      <c r="N33" s="75"/>
      <c r="O33" s="75"/>
      <c r="P33" s="75"/>
    </row>
    <row r="34" spans="1:17" x14ac:dyDescent="0.25">
      <c r="A34" s="137">
        <v>25</v>
      </c>
      <c r="B34" s="146" t="s">
        <v>453</v>
      </c>
      <c r="C34" s="113" t="s">
        <v>25</v>
      </c>
      <c r="D34" s="113">
        <v>0.15</v>
      </c>
      <c r="E34" s="113">
        <f>D34*E30</f>
        <v>3.15</v>
      </c>
      <c r="F34" s="63"/>
      <c r="G34" s="63"/>
      <c r="H34" s="63"/>
      <c r="I34" s="63"/>
      <c r="J34" s="63"/>
      <c r="K34" s="63"/>
      <c r="L34" s="64"/>
      <c r="M34" s="75"/>
      <c r="N34" s="75"/>
      <c r="O34" s="75"/>
      <c r="P34" s="75"/>
    </row>
    <row r="35" spans="1:17" x14ac:dyDescent="0.25">
      <c r="A35" s="137">
        <v>26</v>
      </c>
      <c r="B35" s="138" t="s">
        <v>419</v>
      </c>
      <c r="C35" s="113" t="s">
        <v>17</v>
      </c>
      <c r="D35" s="113"/>
      <c r="E35" s="113">
        <v>165.2</v>
      </c>
      <c r="F35" s="63"/>
      <c r="G35" s="63"/>
      <c r="H35" s="63"/>
      <c r="I35" s="70"/>
      <c r="J35" s="63"/>
      <c r="K35" s="63"/>
      <c r="L35" s="71"/>
      <c r="M35" s="75"/>
      <c r="N35" s="75"/>
      <c r="O35" s="75"/>
      <c r="P35" s="75"/>
    </row>
    <row r="36" spans="1:17" x14ac:dyDescent="0.25">
      <c r="A36" s="137">
        <v>27</v>
      </c>
      <c r="B36" s="138" t="s">
        <v>35</v>
      </c>
      <c r="C36" s="113" t="s">
        <v>17</v>
      </c>
      <c r="D36" s="113">
        <v>1</v>
      </c>
      <c r="E36" s="113">
        <f>D36*E35</f>
        <v>165.2</v>
      </c>
      <c r="F36" s="63"/>
      <c r="G36" s="63"/>
      <c r="H36" s="63"/>
      <c r="I36" s="63"/>
      <c r="J36" s="63"/>
      <c r="K36" s="63"/>
      <c r="L36" s="64"/>
      <c r="M36" s="76"/>
      <c r="N36" s="76"/>
      <c r="O36" s="76"/>
      <c r="P36" s="76"/>
    </row>
    <row r="37" spans="1:17" x14ac:dyDescent="0.25">
      <c r="A37" s="137">
        <v>28</v>
      </c>
      <c r="B37" s="138" t="s">
        <v>13</v>
      </c>
      <c r="C37" s="113" t="s">
        <v>14</v>
      </c>
      <c r="D37" s="113">
        <v>0.01</v>
      </c>
      <c r="E37" s="113">
        <f>D37*E35</f>
        <v>1.6519999999999999</v>
      </c>
      <c r="F37" s="63"/>
      <c r="G37" s="63"/>
      <c r="H37" s="63"/>
      <c r="I37" s="63"/>
      <c r="J37" s="63"/>
      <c r="K37" s="63"/>
      <c r="L37" s="71"/>
      <c r="M37" s="75"/>
      <c r="N37" s="75"/>
      <c r="O37" s="75"/>
      <c r="P37" s="75"/>
    </row>
    <row r="38" spans="1:17" x14ac:dyDescent="0.25">
      <c r="A38" s="137">
        <v>29</v>
      </c>
      <c r="B38" s="138" t="s">
        <v>420</v>
      </c>
      <c r="C38" s="113" t="s">
        <v>17</v>
      </c>
      <c r="D38" s="113">
        <v>1.02</v>
      </c>
      <c r="E38" s="113">
        <f>D38*E35</f>
        <v>168.50399999999999</v>
      </c>
      <c r="F38" s="63"/>
      <c r="G38" s="63"/>
      <c r="H38" s="63"/>
      <c r="I38" s="63"/>
      <c r="J38" s="63"/>
      <c r="K38" s="63"/>
      <c r="L38" s="64"/>
      <c r="M38" s="75"/>
      <c r="N38" s="75"/>
      <c r="O38" s="75"/>
      <c r="P38" s="75"/>
    </row>
    <row r="39" spans="1:17" x14ac:dyDescent="0.25">
      <c r="A39" s="137">
        <v>30</v>
      </c>
      <c r="B39" s="138" t="s">
        <v>421</v>
      </c>
      <c r="C39" s="113" t="s">
        <v>25</v>
      </c>
      <c r="D39" s="113">
        <v>0.5</v>
      </c>
      <c r="E39" s="113">
        <f>D39*E35</f>
        <v>82.6</v>
      </c>
      <c r="F39" s="63"/>
      <c r="G39" s="63"/>
      <c r="H39" s="63"/>
      <c r="I39" s="63"/>
      <c r="J39" s="63"/>
      <c r="K39" s="63"/>
      <c r="L39" s="64"/>
      <c r="M39" s="75"/>
      <c r="N39" s="75"/>
      <c r="O39" s="75"/>
      <c r="P39" s="75"/>
    </row>
    <row r="40" spans="1:17" x14ac:dyDescent="0.25">
      <c r="A40" s="137">
        <v>31</v>
      </c>
      <c r="B40" s="138" t="s">
        <v>314</v>
      </c>
      <c r="C40" s="113" t="s">
        <v>422</v>
      </c>
      <c r="D40" s="113">
        <v>1.07</v>
      </c>
      <c r="E40" s="113">
        <f>D40*E35</f>
        <v>176.76400000000001</v>
      </c>
      <c r="F40" s="63"/>
      <c r="G40" s="63"/>
      <c r="H40" s="63"/>
      <c r="I40" s="63"/>
      <c r="J40" s="63"/>
      <c r="K40" s="63"/>
      <c r="L40" s="71"/>
      <c r="M40" s="75"/>
      <c r="N40" s="75"/>
      <c r="O40" s="75"/>
      <c r="P40" s="75"/>
    </row>
    <row r="41" spans="1:17" x14ac:dyDescent="0.25">
      <c r="A41" s="137">
        <v>32</v>
      </c>
      <c r="B41" s="138" t="s">
        <v>423</v>
      </c>
      <c r="C41" s="113" t="s">
        <v>17</v>
      </c>
      <c r="D41" s="113"/>
      <c r="E41" s="113">
        <v>150</v>
      </c>
      <c r="F41" s="63"/>
      <c r="G41" s="63"/>
      <c r="H41" s="63"/>
      <c r="I41" s="63"/>
      <c r="J41" s="63"/>
      <c r="K41" s="63"/>
      <c r="L41" s="64"/>
      <c r="M41" s="75"/>
      <c r="N41" s="75"/>
      <c r="O41" s="75"/>
      <c r="P41" s="75"/>
    </row>
    <row r="42" spans="1:17" x14ac:dyDescent="0.25">
      <c r="A42" s="137">
        <v>33</v>
      </c>
      <c r="B42" s="138" t="s">
        <v>35</v>
      </c>
      <c r="C42" s="113" t="s">
        <v>17</v>
      </c>
      <c r="D42" s="113">
        <v>1</v>
      </c>
      <c r="E42" s="113">
        <f>D42*E41</f>
        <v>150</v>
      </c>
      <c r="F42" s="63"/>
      <c r="G42" s="63"/>
      <c r="H42" s="63"/>
      <c r="I42" s="63"/>
      <c r="J42" s="63"/>
      <c r="K42" s="63"/>
      <c r="L42" s="71"/>
      <c r="M42" s="75"/>
      <c r="N42" s="76"/>
      <c r="O42" s="76"/>
      <c r="P42" s="76"/>
    </row>
    <row r="43" spans="1:17" x14ac:dyDescent="0.25">
      <c r="A43" s="137">
        <v>34</v>
      </c>
      <c r="B43" s="138" t="s">
        <v>424</v>
      </c>
      <c r="C43" s="113" t="s">
        <v>17</v>
      </c>
      <c r="D43" s="113">
        <v>1.05</v>
      </c>
      <c r="E43" s="113">
        <f>D43*E41</f>
        <v>157.5</v>
      </c>
      <c r="F43" s="63"/>
      <c r="G43" s="63"/>
      <c r="H43" s="63"/>
      <c r="I43" s="63"/>
      <c r="J43" s="63"/>
      <c r="K43" s="63"/>
      <c r="L43" s="71"/>
      <c r="M43" s="75"/>
      <c r="N43" s="75"/>
      <c r="O43" s="75"/>
      <c r="P43" s="75"/>
    </row>
    <row r="44" spans="1:17" ht="30" x14ac:dyDescent="0.25">
      <c r="A44" s="137">
        <v>35</v>
      </c>
      <c r="B44" s="138" t="s">
        <v>425</v>
      </c>
      <c r="C44" s="113" t="s">
        <v>17</v>
      </c>
      <c r="D44" s="113"/>
      <c r="E44" s="113">
        <v>21</v>
      </c>
      <c r="F44" s="63"/>
      <c r="G44" s="63"/>
      <c r="H44" s="63"/>
      <c r="I44" s="63"/>
      <c r="J44" s="63"/>
      <c r="K44" s="63"/>
      <c r="L44" s="71"/>
      <c r="M44" s="75"/>
      <c r="N44" s="75"/>
      <c r="O44" s="75"/>
      <c r="P44" s="75"/>
    </row>
    <row r="45" spans="1:17" x14ac:dyDescent="0.25">
      <c r="A45" s="137">
        <v>36</v>
      </c>
      <c r="B45" s="138" t="s">
        <v>78</v>
      </c>
      <c r="C45" s="113" t="s">
        <v>17</v>
      </c>
      <c r="D45" s="113">
        <v>1</v>
      </c>
      <c r="E45" s="113">
        <f>D45*E44</f>
        <v>21</v>
      </c>
      <c r="F45" s="63"/>
      <c r="G45" s="63"/>
      <c r="H45" s="63"/>
      <c r="I45" s="63"/>
      <c r="J45" s="63"/>
      <c r="K45" s="63"/>
      <c r="L45" s="71"/>
      <c r="M45" s="76"/>
      <c r="N45" s="76"/>
      <c r="O45" s="76"/>
      <c r="P45" s="76"/>
      <c r="Q45" s="75"/>
    </row>
    <row r="46" spans="1:17" x14ac:dyDescent="0.25">
      <c r="A46" s="137">
        <v>37</v>
      </c>
      <c r="B46" s="138" t="s">
        <v>13</v>
      </c>
      <c r="C46" s="113" t="s">
        <v>14</v>
      </c>
      <c r="D46" s="113">
        <v>0.02</v>
      </c>
      <c r="E46" s="113">
        <f>D46*E45</f>
        <v>0.42</v>
      </c>
      <c r="F46" s="63"/>
      <c r="G46" s="63"/>
      <c r="H46" s="63"/>
      <c r="I46" s="63"/>
      <c r="J46" s="63"/>
      <c r="K46" s="63"/>
      <c r="L46" s="64"/>
      <c r="M46" s="75"/>
      <c r="N46" s="75"/>
      <c r="O46" s="75"/>
      <c r="P46" s="75"/>
      <c r="Q46" s="75"/>
    </row>
    <row r="47" spans="1:17" x14ac:dyDescent="0.25">
      <c r="A47" s="137">
        <v>38</v>
      </c>
      <c r="B47" s="138" t="s">
        <v>427</v>
      </c>
      <c r="C47" s="113" t="s">
        <v>174</v>
      </c>
      <c r="D47" s="113">
        <v>2</v>
      </c>
      <c r="E47" s="113">
        <f>D47*E44</f>
        <v>42</v>
      </c>
      <c r="F47" s="63"/>
      <c r="G47" s="63"/>
      <c r="H47" s="63"/>
      <c r="I47" s="63"/>
      <c r="J47" s="63"/>
      <c r="K47" s="63"/>
      <c r="L47" s="71"/>
      <c r="M47" s="75"/>
      <c r="N47" s="75"/>
      <c r="O47" s="75"/>
      <c r="P47" s="75"/>
      <c r="Q47" s="75"/>
    </row>
    <row r="48" spans="1:17" x14ac:dyDescent="0.25">
      <c r="A48" s="137">
        <v>39</v>
      </c>
      <c r="B48" s="138" t="s">
        <v>97</v>
      </c>
      <c r="C48" s="113" t="s">
        <v>25</v>
      </c>
      <c r="D48" s="113">
        <v>0.01</v>
      </c>
      <c r="E48" s="113">
        <f>D48*E44</f>
        <v>0.21</v>
      </c>
      <c r="F48" s="63"/>
      <c r="G48" s="63"/>
      <c r="H48" s="63"/>
      <c r="I48" s="63"/>
      <c r="J48" s="63"/>
      <c r="K48" s="63"/>
      <c r="L48" s="64"/>
      <c r="M48" s="75"/>
      <c r="N48" s="75"/>
      <c r="O48" s="75"/>
      <c r="P48" s="75"/>
      <c r="Q48" s="75"/>
    </row>
    <row r="49" spans="1:17" x14ac:dyDescent="0.25">
      <c r="A49" s="137">
        <v>40</v>
      </c>
      <c r="B49" s="138" t="s">
        <v>426</v>
      </c>
      <c r="C49" s="113" t="s">
        <v>17</v>
      </c>
      <c r="D49" s="113">
        <v>1.02</v>
      </c>
      <c r="E49" s="113">
        <f>D49*E44</f>
        <v>21.42</v>
      </c>
      <c r="F49" s="63"/>
      <c r="G49" s="63"/>
      <c r="H49" s="63"/>
      <c r="I49" s="63"/>
      <c r="J49" s="63"/>
      <c r="K49" s="63"/>
      <c r="L49" s="64"/>
      <c r="M49" s="75"/>
      <c r="N49" s="75"/>
      <c r="O49" s="75"/>
      <c r="P49" s="75"/>
      <c r="Q49" s="75"/>
    </row>
    <row r="50" spans="1:17" x14ac:dyDescent="0.25">
      <c r="A50" s="137">
        <v>41</v>
      </c>
      <c r="B50" s="138" t="s">
        <v>428</v>
      </c>
      <c r="C50" s="113" t="s">
        <v>17</v>
      </c>
      <c r="D50" s="113"/>
      <c r="E50" s="113">
        <v>21</v>
      </c>
      <c r="F50" s="63"/>
      <c r="G50" s="63"/>
      <c r="H50" s="63"/>
      <c r="I50" s="63"/>
      <c r="J50" s="63"/>
      <c r="K50" s="63"/>
      <c r="L50" s="64"/>
      <c r="M50" s="75"/>
      <c r="N50" s="75"/>
      <c r="O50" s="75"/>
      <c r="P50" s="75"/>
      <c r="Q50" s="75"/>
    </row>
    <row r="51" spans="1:17" x14ac:dyDescent="0.25">
      <c r="A51" s="137">
        <v>42</v>
      </c>
      <c r="B51" s="138" t="s">
        <v>78</v>
      </c>
      <c r="C51" s="113" t="s">
        <v>17</v>
      </c>
      <c r="D51" s="113">
        <v>1</v>
      </c>
      <c r="E51" s="113">
        <f>D51*E50</f>
        <v>21</v>
      </c>
      <c r="F51" s="63"/>
      <c r="G51" s="63"/>
      <c r="H51" s="63"/>
      <c r="I51" s="63"/>
      <c r="J51" s="63"/>
      <c r="K51" s="70"/>
      <c r="L51" s="71"/>
      <c r="M51" s="75"/>
      <c r="N51" s="75"/>
      <c r="O51" s="75"/>
      <c r="P51" s="75"/>
      <c r="Q51" s="75"/>
    </row>
    <row r="52" spans="1:17" x14ac:dyDescent="0.25">
      <c r="A52" s="137">
        <v>43</v>
      </c>
      <c r="B52" s="138" t="s">
        <v>429</v>
      </c>
      <c r="C52" s="113" t="s">
        <v>17</v>
      </c>
      <c r="D52" s="113">
        <v>1.02</v>
      </c>
      <c r="E52" s="113">
        <f>D52*E50</f>
        <v>21.42</v>
      </c>
      <c r="F52" s="63"/>
      <c r="G52" s="63"/>
      <c r="H52" s="63"/>
      <c r="I52" s="63"/>
      <c r="J52" s="63"/>
      <c r="K52" s="70"/>
      <c r="L52" s="71"/>
      <c r="M52" s="75"/>
      <c r="N52" s="75"/>
      <c r="O52" s="75"/>
      <c r="P52" s="75"/>
      <c r="Q52" s="75"/>
    </row>
    <row r="53" spans="1:17" ht="30" x14ac:dyDescent="0.25">
      <c r="A53" s="137">
        <v>44</v>
      </c>
      <c r="B53" s="138" t="s">
        <v>430</v>
      </c>
      <c r="C53" s="113" t="s">
        <v>17</v>
      </c>
      <c r="D53" s="113"/>
      <c r="E53" s="113">
        <v>370.2</v>
      </c>
      <c r="F53" s="63"/>
      <c r="G53" s="63"/>
      <c r="H53" s="63"/>
      <c r="I53" s="63"/>
      <c r="J53" s="63"/>
      <c r="K53" s="70"/>
      <c r="L53" s="71"/>
      <c r="M53" s="75"/>
      <c r="N53" s="75"/>
      <c r="O53" s="75"/>
      <c r="P53" s="75"/>
      <c r="Q53" s="75"/>
    </row>
    <row r="54" spans="1:17" x14ac:dyDescent="0.25">
      <c r="A54" s="137">
        <v>45</v>
      </c>
      <c r="B54" s="138" t="s">
        <v>78</v>
      </c>
      <c r="C54" s="113" t="s">
        <v>17</v>
      </c>
      <c r="D54" s="113">
        <v>1</v>
      </c>
      <c r="E54" s="113">
        <f>D54*E53</f>
        <v>370.2</v>
      </c>
      <c r="F54" s="63"/>
      <c r="G54" s="63"/>
      <c r="H54" s="63"/>
      <c r="I54" s="63"/>
      <c r="J54" s="63"/>
      <c r="K54" s="70"/>
      <c r="L54" s="71"/>
      <c r="M54" s="75"/>
      <c r="N54" s="75"/>
      <c r="O54" s="75"/>
      <c r="P54" s="75"/>
      <c r="Q54" s="75"/>
    </row>
    <row r="55" spans="1:17" x14ac:dyDescent="0.25">
      <c r="A55" s="137">
        <v>46</v>
      </c>
      <c r="B55" s="138" t="s">
        <v>165</v>
      </c>
      <c r="C55" s="113" t="s">
        <v>11</v>
      </c>
      <c r="D55" s="113">
        <v>0.03</v>
      </c>
      <c r="E55" s="113">
        <f>D55*E53</f>
        <v>11.106</v>
      </c>
      <c r="F55" s="63"/>
      <c r="G55" s="63"/>
      <c r="H55" s="63"/>
      <c r="I55" s="63"/>
      <c r="J55" s="63"/>
      <c r="K55" s="70"/>
      <c r="L55" s="71"/>
      <c r="M55" s="75"/>
      <c r="N55" s="75"/>
      <c r="O55" s="75"/>
      <c r="P55" s="75"/>
      <c r="Q55" s="75"/>
    </row>
    <row r="56" spans="1:17" ht="30" x14ac:dyDescent="0.25">
      <c r="A56" s="137">
        <v>47</v>
      </c>
      <c r="B56" s="138" t="s">
        <v>431</v>
      </c>
      <c r="C56" s="113" t="s">
        <v>17</v>
      </c>
      <c r="D56" s="113"/>
      <c r="E56" s="113">
        <v>370.2</v>
      </c>
      <c r="F56" s="63"/>
      <c r="G56" s="63"/>
      <c r="H56" s="63"/>
      <c r="I56" s="63"/>
      <c r="J56" s="63"/>
      <c r="K56" s="70"/>
      <c r="L56" s="71"/>
      <c r="M56" s="75"/>
      <c r="N56" s="75"/>
      <c r="O56" s="75"/>
      <c r="P56" s="75"/>
      <c r="Q56" s="75"/>
    </row>
    <row r="57" spans="1:17" x14ac:dyDescent="0.25">
      <c r="A57" s="137">
        <v>48</v>
      </c>
      <c r="B57" s="138" t="s">
        <v>35</v>
      </c>
      <c r="C57" s="113" t="s">
        <v>17</v>
      </c>
      <c r="D57" s="113">
        <v>1</v>
      </c>
      <c r="E57" s="113">
        <f>D57*E56</f>
        <v>370.2</v>
      </c>
      <c r="F57" s="63"/>
      <c r="G57" s="63"/>
      <c r="H57" s="63"/>
      <c r="I57" s="63"/>
      <c r="J57" s="63"/>
      <c r="K57" s="70"/>
      <c r="L57" s="71"/>
      <c r="M57" s="75"/>
      <c r="N57" s="75"/>
      <c r="O57" s="75"/>
      <c r="P57" s="75"/>
      <c r="Q57" s="75"/>
    </row>
    <row r="58" spans="1:17" x14ac:dyDescent="0.25">
      <c r="A58" s="137">
        <v>49</v>
      </c>
      <c r="B58" s="138" t="s">
        <v>432</v>
      </c>
      <c r="C58" s="113" t="s">
        <v>25</v>
      </c>
      <c r="D58" s="113">
        <v>0.79</v>
      </c>
      <c r="E58" s="113">
        <f>D58*E56</f>
        <v>292.45800000000003</v>
      </c>
      <c r="F58" s="63"/>
      <c r="G58" s="63"/>
      <c r="H58" s="63"/>
      <c r="I58" s="63"/>
      <c r="J58" s="63"/>
      <c r="K58" s="70"/>
      <c r="L58" s="71"/>
      <c r="M58" s="75"/>
      <c r="N58" s="75"/>
      <c r="O58" s="75"/>
      <c r="P58" s="75"/>
      <c r="Q58" s="75"/>
    </row>
    <row r="59" spans="1:17" x14ac:dyDescent="0.25">
      <c r="A59" s="137">
        <v>50</v>
      </c>
      <c r="B59" s="138" t="s">
        <v>367</v>
      </c>
      <c r="C59" s="113" t="s">
        <v>25</v>
      </c>
      <c r="D59" s="113">
        <v>0.63</v>
      </c>
      <c r="E59" s="113">
        <f>D59*E56</f>
        <v>233.226</v>
      </c>
      <c r="F59" s="63"/>
      <c r="G59" s="63"/>
      <c r="H59" s="63"/>
      <c r="I59" s="63"/>
      <c r="J59" s="63"/>
      <c r="K59" s="70"/>
      <c r="L59" s="71"/>
      <c r="M59" s="75"/>
      <c r="N59" s="75"/>
      <c r="O59" s="75"/>
      <c r="P59" s="75"/>
      <c r="Q59" s="75"/>
    </row>
    <row r="60" spans="1:17" x14ac:dyDescent="0.25">
      <c r="A60" s="137">
        <v>51</v>
      </c>
      <c r="B60" s="138" t="s">
        <v>498</v>
      </c>
      <c r="C60" s="113" t="s">
        <v>17</v>
      </c>
      <c r="D60" s="113"/>
      <c r="E60" s="113">
        <v>41.9</v>
      </c>
      <c r="F60" s="63"/>
      <c r="G60" s="63"/>
      <c r="H60" s="63"/>
      <c r="I60" s="63"/>
      <c r="J60" s="63"/>
      <c r="K60" s="70"/>
      <c r="L60" s="71"/>
      <c r="M60" s="75"/>
      <c r="N60" s="75"/>
      <c r="O60" s="75"/>
      <c r="P60" s="75"/>
      <c r="Q60" s="75"/>
    </row>
    <row r="61" spans="1:17" x14ac:dyDescent="0.25">
      <c r="A61" s="137">
        <v>52</v>
      </c>
      <c r="B61" s="138" t="s">
        <v>35</v>
      </c>
      <c r="C61" s="113" t="s">
        <v>17</v>
      </c>
      <c r="D61" s="113">
        <v>1</v>
      </c>
      <c r="E61" s="113">
        <f>D61*E60</f>
        <v>41.9</v>
      </c>
      <c r="F61" s="63"/>
      <c r="G61" s="63"/>
      <c r="H61" s="63"/>
      <c r="I61" s="63"/>
      <c r="J61" s="63"/>
      <c r="K61" s="70"/>
      <c r="L61" s="71"/>
      <c r="M61" s="75"/>
      <c r="N61" s="75"/>
      <c r="O61" s="75"/>
      <c r="P61" s="75"/>
      <c r="Q61" s="75"/>
    </row>
    <row r="62" spans="1:17" x14ac:dyDescent="0.25">
      <c r="A62" s="137">
        <v>53</v>
      </c>
      <c r="B62" s="138" t="s">
        <v>499</v>
      </c>
      <c r="C62" s="113" t="s">
        <v>17</v>
      </c>
      <c r="D62" s="113">
        <v>1.02</v>
      </c>
      <c r="E62" s="113">
        <f>D62*E60</f>
        <v>42.738</v>
      </c>
      <c r="F62" s="63"/>
      <c r="G62" s="63"/>
      <c r="H62" s="63"/>
      <c r="I62" s="63"/>
      <c r="J62" s="63"/>
      <c r="K62" s="70"/>
      <c r="L62" s="71"/>
      <c r="M62" s="75"/>
      <c r="N62" s="75"/>
      <c r="O62" s="75"/>
      <c r="P62" s="75"/>
      <c r="Q62" s="75"/>
    </row>
    <row r="63" spans="1:17" x14ac:dyDescent="0.25">
      <c r="A63" s="137">
        <v>54</v>
      </c>
      <c r="B63" s="138" t="s">
        <v>168</v>
      </c>
      <c r="C63" s="113" t="s">
        <v>25</v>
      </c>
      <c r="D63" s="113">
        <v>6.5</v>
      </c>
      <c r="E63" s="113">
        <f>D63*E60</f>
        <v>272.34999999999997</v>
      </c>
      <c r="F63" s="63"/>
      <c r="G63" s="63"/>
      <c r="H63" s="63"/>
      <c r="I63" s="63"/>
      <c r="J63" s="63"/>
      <c r="K63" s="70"/>
      <c r="L63" s="71"/>
      <c r="M63" s="75"/>
      <c r="N63" s="75"/>
      <c r="O63" s="75"/>
      <c r="P63" s="75"/>
      <c r="Q63" s="75"/>
    </row>
    <row r="64" spans="1:17" ht="30" x14ac:dyDescent="0.25">
      <c r="A64" s="137">
        <v>55</v>
      </c>
      <c r="B64" s="138" t="s">
        <v>433</v>
      </c>
      <c r="C64" s="113" t="s">
        <v>17</v>
      </c>
      <c r="D64" s="113"/>
      <c r="E64" s="113">
        <v>15</v>
      </c>
      <c r="F64" s="63"/>
      <c r="G64" s="63"/>
      <c r="H64" s="63"/>
      <c r="I64" s="63"/>
      <c r="J64" s="63"/>
      <c r="K64" s="70"/>
      <c r="L64" s="71"/>
      <c r="M64" s="75"/>
      <c r="N64" s="75"/>
      <c r="O64" s="75"/>
      <c r="P64" s="75"/>
      <c r="Q64" s="75"/>
    </row>
    <row r="65" spans="1:18" x14ac:dyDescent="0.25">
      <c r="A65" s="137">
        <v>56</v>
      </c>
      <c r="B65" s="138" t="s">
        <v>35</v>
      </c>
      <c r="C65" s="113" t="s">
        <v>17</v>
      </c>
      <c r="D65" s="113">
        <v>1</v>
      </c>
      <c r="E65" s="113">
        <f>D65*E64</f>
        <v>15</v>
      </c>
      <c r="F65" s="63"/>
      <c r="G65" s="63"/>
      <c r="H65" s="63"/>
      <c r="I65" s="63"/>
      <c r="J65" s="63"/>
      <c r="K65" s="70"/>
      <c r="L65" s="71"/>
      <c r="M65" s="75"/>
      <c r="N65" s="75"/>
      <c r="O65" s="75"/>
      <c r="P65" s="75"/>
      <c r="Q65" s="75"/>
      <c r="R65" s="75"/>
    </row>
    <row r="66" spans="1:18" x14ac:dyDescent="0.25">
      <c r="A66" s="137">
        <v>57</v>
      </c>
      <c r="B66" s="138" t="s">
        <v>432</v>
      </c>
      <c r="C66" s="113" t="s">
        <v>25</v>
      </c>
      <c r="D66" s="113">
        <v>0.79</v>
      </c>
      <c r="E66" s="113">
        <f>D66*E64</f>
        <v>11.850000000000001</v>
      </c>
      <c r="F66" s="63"/>
      <c r="G66" s="63"/>
      <c r="H66" s="63"/>
      <c r="I66" s="63"/>
      <c r="J66" s="63"/>
      <c r="K66" s="70"/>
      <c r="L66" s="71"/>
      <c r="M66" s="75"/>
      <c r="N66" s="75"/>
      <c r="O66" s="75"/>
      <c r="P66" s="75"/>
      <c r="Q66" s="75"/>
      <c r="R66" s="75"/>
    </row>
    <row r="67" spans="1:18" x14ac:dyDescent="0.25">
      <c r="A67" s="137">
        <v>58</v>
      </c>
      <c r="B67" s="138" t="s">
        <v>367</v>
      </c>
      <c r="C67" s="113" t="s">
        <v>25</v>
      </c>
      <c r="D67" s="113">
        <v>0.63</v>
      </c>
      <c r="E67" s="113">
        <f>D67*E64</f>
        <v>9.4499999999999993</v>
      </c>
      <c r="F67" s="63"/>
      <c r="G67" s="63"/>
      <c r="H67" s="63"/>
      <c r="I67" s="63"/>
      <c r="J67" s="63"/>
      <c r="K67" s="70"/>
      <c r="L67" s="71"/>
      <c r="M67" s="75"/>
      <c r="N67" s="75"/>
      <c r="O67" s="75"/>
      <c r="P67" s="75"/>
      <c r="Q67" s="75"/>
      <c r="R67" s="75"/>
    </row>
    <row r="68" spans="1:18" x14ac:dyDescent="0.25">
      <c r="A68" s="137">
        <v>59</v>
      </c>
      <c r="B68" s="138" t="s">
        <v>434</v>
      </c>
      <c r="C68" s="113" t="s">
        <v>17</v>
      </c>
      <c r="D68" s="113"/>
      <c r="E68" s="113">
        <v>3.3</v>
      </c>
      <c r="F68" s="63"/>
      <c r="G68" s="63"/>
      <c r="H68" s="63"/>
      <c r="I68" s="63"/>
      <c r="J68" s="63"/>
      <c r="K68" s="70"/>
      <c r="L68" s="71"/>
      <c r="M68" s="75"/>
      <c r="N68" s="75"/>
      <c r="O68" s="75"/>
      <c r="P68" s="75"/>
      <c r="Q68" s="75"/>
      <c r="R68" s="75"/>
    </row>
    <row r="69" spans="1:18" x14ac:dyDescent="0.25">
      <c r="A69" s="137">
        <v>60</v>
      </c>
      <c r="B69" s="138" t="s">
        <v>435</v>
      </c>
      <c r="C69" s="113" t="s">
        <v>17</v>
      </c>
      <c r="D69" s="113"/>
      <c r="E69" s="113">
        <v>16.8</v>
      </c>
      <c r="F69" s="63"/>
      <c r="G69" s="63"/>
      <c r="H69" s="63"/>
      <c r="I69" s="63"/>
      <c r="J69" s="63"/>
      <c r="K69" s="70"/>
      <c r="L69" s="71"/>
      <c r="M69" s="75"/>
      <c r="N69" s="75"/>
      <c r="O69" s="75"/>
      <c r="P69" s="75"/>
      <c r="Q69" s="75"/>
      <c r="R69" s="75"/>
    </row>
    <row r="70" spans="1:18" x14ac:dyDescent="0.25">
      <c r="A70" s="137">
        <v>61</v>
      </c>
      <c r="B70" s="138" t="s">
        <v>78</v>
      </c>
      <c r="C70" s="113" t="s">
        <v>90</v>
      </c>
      <c r="D70" s="113">
        <v>12.5</v>
      </c>
      <c r="E70" s="113">
        <f>D70*E69</f>
        <v>210</v>
      </c>
      <c r="F70" s="63"/>
      <c r="G70" s="63"/>
      <c r="H70" s="63"/>
      <c r="I70" s="63"/>
      <c r="J70" s="63"/>
      <c r="K70" s="70"/>
      <c r="L70" s="71"/>
      <c r="M70" s="75"/>
      <c r="N70" s="75"/>
      <c r="O70" s="75"/>
      <c r="P70" s="75"/>
      <c r="Q70" s="75"/>
      <c r="R70" s="75"/>
    </row>
    <row r="71" spans="1:18" x14ac:dyDescent="0.25">
      <c r="A71" s="137">
        <v>62</v>
      </c>
      <c r="B71" s="138" t="s">
        <v>436</v>
      </c>
      <c r="C71" s="113" t="s">
        <v>90</v>
      </c>
      <c r="D71" s="113">
        <v>12.5</v>
      </c>
      <c r="E71" s="113">
        <f>D71*E69</f>
        <v>210</v>
      </c>
      <c r="F71" s="63"/>
      <c r="G71" s="63"/>
      <c r="H71" s="63"/>
      <c r="I71" s="63"/>
      <c r="J71" s="63"/>
      <c r="K71" s="70"/>
      <c r="L71" s="71"/>
      <c r="M71" s="75"/>
      <c r="N71" s="75"/>
      <c r="O71" s="75"/>
      <c r="P71" s="75"/>
      <c r="Q71" s="75"/>
      <c r="R71" s="75"/>
    </row>
    <row r="72" spans="1:18" x14ac:dyDescent="0.25">
      <c r="A72" s="137">
        <v>63</v>
      </c>
      <c r="B72" s="138" t="s">
        <v>165</v>
      </c>
      <c r="C72" s="113" t="s">
        <v>11</v>
      </c>
      <c r="D72" s="113">
        <v>1.4E-2</v>
      </c>
      <c r="E72" s="113">
        <f>D72*E69</f>
        <v>0.23520000000000002</v>
      </c>
      <c r="F72" s="63"/>
      <c r="G72" s="63"/>
      <c r="H72" s="63"/>
      <c r="I72" s="63"/>
      <c r="J72" s="63"/>
      <c r="K72" s="70"/>
      <c r="L72" s="71"/>
      <c r="M72" s="75"/>
      <c r="N72" s="75"/>
      <c r="O72" s="75"/>
      <c r="P72" s="75"/>
      <c r="Q72" s="75"/>
      <c r="R72" s="75"/>
    </row>
    <row r="73" spans="1:18" ht="30" x14ac:dyDescent="0.25">
      <c r="A73" s="137">
        <v>64</v>
      </c>
      <c r="B73" s="147" t="s">
        <v>513</v>
      </c>
      <c r="C73" s="141"/>
      <c r="D73" s="142"/>
      <c r="E73" s="141"/>
      <c r="F73" s="72"/>
      <c r="G73" s="72"/>
      <c r="H73" s="72"/>
      <c r="I73" s="72"/>
      <c r="J73" s="72"/>
      <c r="K73" s="72"/>
      <c r="L73" s="74"/>
      <c r="M73" s="75"/>
      <c r="N73" s="75"/>
      <c r="O73" s="75"/>
      <c r="P73" s="75"/>
      <c r="Q73" s="75"/>
      <c r="R73" s="75"/>
    </row>
    <row r="74" spans="1:18" ht="30" x14ac:dyDescent="0.25">
      <c r="A74" s="137">
        <v>65</v>
      </c>
      <c r="B74" s="140" t="s">
        <v>514</v>
      </c>
      <c r="C74" s="141" t="s">
        <v>17</v>
      </c>
      <c r="D74" s="142"/>
      <c r="E74" s="141">
        <v>31</v>
      </c>
      <c r="F74" s="72"/>
      <c r="G74" s="72"/>
      <c r="H74" s="72"/>
      <c r="I74" s="72"/>
      <c r="J74" s="72"/>
      <c r="K74" s="72"/>
      <c r="L74" s="74"/>
      <c r="M74" s="75"/>
      <c r="N74" s="75"/>
      <c r="O74" s="75"/>
      <c r="P74" s="75"/>
      <c r="Q74" s="75"/>
      <c r="R74" s="75"/>
    </row>
    <row r="75" spans="1:18" x14ac:dyDescent="0.25">
      <c r="A75" s="137">
        <v>66</v>
      </c>
      <c r="B75" s="140" t="s">
        <v>78</v>
      </c>
      <c r="C75" s="141" t="s">
        <v>17</v>
      </c>
      <c r="D75" s="142">
        <v>1</v>
      </c>
      <c r="E75" s="141">
        <f>D75*E74</f>
        <v>31</v>
      </c>
      <c r="F75" s="72"/>
      <c r="G75" s="72"/>
      <c r="H75" s="72"/>
      <c r="I75" s="72"/>
      <c r="J75" s="72"/>
      <c r="K75" s="72"/>
      <c r="L75" s="74"/>
      <c r="M75" s="75"/>
      <c r="N75" s="75"/>
      <c r="O75" s="75"/>
      <c r="P75" s="75"/>
      <c r="Q75" s="75"/>
      <c r="R75" s="75"/>
    </row>
    <row r="76" spans="1:18" x14ac:dyDescent="0.25">
      <c r="A76" s="137">
        <v>67</v>
      </c>
      <c r="B76" s="140" t="s">
        <v>170</v>
      </c>
      <c r="C76" s="141" t="s">
        <v>17</v>
      </c>
      <c r="D76" s="142">
        <v>2.12</v>
      </c>
      <c r="E76" s="141">
        <f>D76*E74</f>
        <v>65.72</v>
      </c>
      <c r="F76" s="72"/>
      <c r="G76" s="72"/>
      <c r="H76" s="72"/>
      <c r="I76" s="72"/>
      <c r="J76" s="72"/>
      <c r="K76" s="72"/>
      <c r="L76" s="74"/>
      <c r="M76" s="75"/>
      <c r="N76" s="75"/>
      <c r="O76" s="75"/>
      <c r="P76" s="75"/>
      <c r="Q76" s="75"/>
      <c r="R76" s="75"/>
    </row>
    <row r="77" spans="1:18" x14ac:dyDescent="0.25">
      <c r="A77" s="137">
        <v>68</v>
      </c>
      <c r="B77" s="140" t="s">
        <v>171</v>
      </c>
      <c r="C77" s="141" t="s">
        <v>174</v>
      </c>
      <c r="D77" s="142">
        <v>2.36</v>
      </c>
      <c r="E77" s="141">
        <f>D77*E74</f>
        <v>73.16</v>
      </c>
      <c r="F77" s="72"/>
      <c r="G77" s="72"/>
      <c r="H77" s="72"/>
      <c r="I77" s="72"/>
      <c r="J77" s="72"/>
      <c r="K77" s="72"/>
      <c r="L77" s="74"/>
      <c r="M77" s="75"/>
      <c r="N77" s="75"/>
      <c r="O77" s="75"/>
      <c r="P77" s="75"/>
      <c r="Q77" s="75"/>
      <c r="R77" s="75"/>
    </row>
    <row r="78" spans="1:18" x14ac:dyDescent="0.25">
      <c r="A78" s="137">
        <v>69</v>
      </c>
      <c r="B78" s="140" t="s">
        <v>515</v>
      </c>
      <c r="C78" s="141" t="s">
        <v>174</v>
      </c>
      <c r="D78" s="142">
        <v>0.77</v>
      </c>
      <c r="E78" s="141">
        <f>D78*E74</f>
        <v>23.87</v>
      </c>
      <c r="F78" s="72"/>
      <c r="G78" s="72"/>
      <c r="H78" s="72"/>
      <c r="I78" s="72"/>
      <c r="J78" s="72"/>
      <c r="K78" s="72"/>
      <c r="L78" s="74"/>
      <c r="M78" s="75"/>
      <c r="N78" s="75"/>
      <c r="O78" s="75"/>
      <c r="P78" s="75"/>
      <c r="Q78" s="75"/>
      <c r="R78" s="75"/>
    </row>
    <row r="79" spans="1:18" x14ac:dyDescent="0.25">
      <c r="A79" s="137">
        <v>70</v>
      </c>
      <c r="B79" s="140" t="s">
        <v>272</v>
      </c>
      <c r="C79" s="141" t="s">
        <v>14</v>
      </c>
      <c r="D79" s="142">
        <v>1.3</v>
      </c>
      <c r="E79" s="141">
        <f>D79*E74</f>
        <v>40.300000000000004</v>
      </c>
      <c r="F79" s="72"/>
      <c r="G79" s="72"/>
      <c r="H79" s="72"/>
      <c r="I79" s="72"/>
      <c r="J79" s="72"/>
      <c r="K79" s="72"/>
      <c r="L79" s="74"/>
      <c r="M79" s="75"/>
      <c r="N79" s="75"/>
      <c r="O79" s="75"/>
      <c r="P79" s="75"/>
      <c r="Q79" s="75"/>
      <c r="R79" s="75"/>
    </row>
    <row r="80" spans="1:18" ht="30" x14ac:dyDescent="0.25">
      <c r="A80" s="137">
        <v>71</v>
      </c>
      <c r="B80" s="140" t="s">
        <v>516</v>
      </c>
      <c r="C80" s="141" t="s">
        <v>17</v>
      </c>
      <c r="D80" s="142"/>
      <c r="E80" s="141">
        <v>12</v>
      </c>
      <c r="F80" s="72"/>
      <c r="G80" s="72"/>
      <c r="H80" s="72"/>
      <c r="I80" s="72"/>
      <c r="J80" s="72"/>
      <c r="K80" s="72"/>
      <c r="L80" s="74"/>
    </row>
    <row r="81" spans="1:12" x14ac:dyDescent="0.25">
      <c r="A81" s="137">
        <v>72</v>
      </c>
      <c r="B81" s="140" t="s">
        <v>78</v>
      </c>
      <c r="C81" s="141" t="s">
        <v>17</v>
      </c>
      <c r="D81" s="142">
        <v>1</v>
      </c>
      <c r="E81" s="141">
        <f>D81*E80</f>
        <v>12</v>
      </c>
      <c r="F81" s="72"/>
      <c r="G81" s="72"/>
      <c r="H81" s="72"/>
      <c r="I81" s="72"/>
      <c r="J81" s="72"/>
      <c r="K81" s="72"/>
      <c r="L81" s="74"/>
    </row>
    <row r="82" spans="1:12" x14ac:dyDescent="0.25">
      <c r="A82" s="137">
        <v>73</v>
      </c>
      <c r="B82" s="140" t="s">
        <v>170</v>
      </c>
      <c r="C82" s="141" t="s">
        <v>17</v>
      </c>
      <c r="D82" s="142">
        <v>2.12</v>
      </c>
      <c r="E82" s="141">
        <f>D82*E80</f>
        <v>25.44</v>
      </c>
      <c r="F82" s="72"/>
      <c r="G82" s="72"/>
      <c r="H82" s="72"/>
      <c r="I82" s="72"/>
      <c r="J82" s="72"/>
      <c r="K82" s="72"/>
      <c r="L82" s="74"/>
    </row>
    <row r="83" spans="1:12" x14ac:dyDescent="0.25">
      <c r="A83" s="137">
        <v>74</v>
      </c>
      <c r="B83" s="140" t="s">
        <v>171</v>
      </c>
      <c r="C83" s="141" t="s">
        <v>174</v>
      </c>
      <c r="D83" s="142">
        <v>2.36</v>
      </c>
      <c r="E83" s="141">
        <f>D83*E80</f>
        <v>28.32</v>
      </c>
      <c r="F83" s="72"/>
      <c r="G83" s="72"/>
      <c r="H83" s="72"/>
      <c r="I83" s="72"/>
      <c r="J83" s="72"/>
      <c r="K83" s="72"/>
      <c r="L83" s="74"/>
    </row>
    <row r="84" spans="1:12" x14ac:dyDescent="0.25">
      <c r="A84" s="137">
        <v>75</v>
      </c>
      <c r="B84" s="140" t="s">
        <v>515</v>
      </c>
      <c r="C84" s="141" t="s">
        <v>174</v>
      </c>
      <c r="D84" s="142">
        <v>0.77</v>
      </c>
      <c r="E84" s="141">
        <f>D84*E80</f>
        <v>9.24</v>
      </c>
      <c r="F84" s="72"/>
      <c r="G84" s="72"/>
      <c r="H84" s="72"/>
      <c r="I84" s="72"/>
      <c r="J84" s="72"/>
      <c r="K84" s="72"/>
      <c r="L84" s="74"/>
    </row>
    <row r="85" spans="1:12" x14ac:dyDescent="0.25">
      <c r="A85" s="137">
        <v>76</v>
      </c>
      <c r="B85" s="140" t="s">
        <v>272</v>
      </c>
      <c r="C85" s="141" t="s">
        <v>14</v>
      </c>
      <c r="D85" s="142">
        <v>1.3</v>
      </c>
      <c r="E85" s="141">
        <f>D85*E80</f>
        <v>15.600000000000001</v>
      </c>
      <c r="F85" s="72"/>
      <c r="G85" s="72"/>
      <c r="H85" s="72"/>
      <c r="I85" s="72"/>
      <c r="J85" s="72"/>
      <c r="K85" s="72"/>
      <c r="L85" s="74"/>
    </row>
    <row r="86" spans="1:12" x14ac:dyDescent="0.25">
      <c r="A86" s="137">
        <v>77</v>
      </c>
      <c r="B86" s="140" t="s">
        <v>517</v>
      </c>
      <c r="C86" s="141" t="s">
        <v>17</v>
      </c>
      <c r="D86" s="142"/>
      <c r="E86" s="141">
        <v>9</v>
      </c>
      <c r="F86" s="72"/>
      <c r="G86" s="72"/>
      <c r="H86" s="72"/>
      <c r="I86" s="72"/>
      <c r="J86" s="72"/>
      <c r="K86" s="72"/>
      <c r="L86" s="74"/>
    </row>
    <row r="87" spans="1:12" x14ac:dyDescent="0.25">
      <c r="A87" s="137">
        <v>78</v>
      </c>
      <c r="B87" s="140" t="s">
        <v>78</v>
      </c>
      <c r="C87" s="141" t="s">
        <v>17</v>
      </c>
      <c r="D87" s="142">
        <v>1</v>
      </c>
      <c r="E87" s="141">
        <f>D87*E86</f>
        <v>9</v>
      </c>
      <c r="F87" s="72"/>
      <c r="G87" s="72"/>
      <c r="H87" s="72"/>
      <c r="I87" s="72"/>
      <c r="J87" s="72"/>
      <c r="K87" s="72"/>
      <c r="L87" s="74"/>
    </row>
    <row r="88" spans="1:12" x14ac:dyDescent="0.25">
      <c r="A88" s="137">
        <v>79</v>
      </c>
      <c r="B88" s="140" t="s">
        <v>367</v>
      </c>
      <c r="C88" s="141" t="s">
        <v>25</v>
      </c>
      <c r="D88" s="142">
        <v>0.63</v>
      </c>
      <c r="E88" s="141">
        <f>D88*E87</f>
        <v>5.67</v>
      </c>
      <c r="F88" s="72"/>
      <c r="G88" s="72"/>
      <c r="H88" s="72"/>
      <c r="I88" s="72"/>
      <c r="J88" s="72"/>
      <c r="K88" s="72"/>
      <c r="L88" s="74"/>
    </row>
    <row r="89" spans="1:12" x14ac:dyDescent="0.25">
      <c r="A89" s="137">
        <v>80</v>
      </c>
      <c r="B89" s="140" t="s">
        <v>368</v>
      </c>
      <c r="C89" s="141" t="s">
        <v>25</v>
      </c>
      <c r="D89" s="142">
        <v>0.92</v>
      </c>
      <c r="E89" s="141">
        <f>D89*E86</f>
        <v>8.2800000000000011</v>
      </c>
      <c r="F89" s="72"/>
      <c r="G89" s="72"/>
      <c r="H89" s="72"/>
      <c r="I89" s="72"/>
      <c r="J89" s="72"/>
      <c r="K89" s="72"/>
      <c r="L89" s="74"/>
    </row>
    <row r="90" spans="1:12" x14ac:dyDescent="0.25">
      <c r="A90" s="137">
        <v>81</v>
      </c>
      <c r="B90" s="140" t="s">
        <v>272</v>
      </c>
      <c r="C90" s="141" t="s">
        <v>14</v>
      </c>
      <c r="D90" s="142">
        <v>1.7999999999999999E-2</v>
      </c>
      <c r="E90" s="141">
        <f>D90*E86</f>
        <v>0.16199999999999998</v>
      </c>
      <c r="F90" s="72"/>
      <c r="G90" s="72"/>
      <c r="H90" s="72"/>
      <c r="I90" s="72"/>
      <c r="J90" s="72"/>
      <c r="K90" s="72"/>
      <c r="L90" s="74"/>
    </row>
    <row r="91" spans="1:12" ht="30" x14ac:dyDescent="0.25">
      <c r="A91" s="137">
        <v>82</v>
      </c>
      <c r="B91" s="148" t="s">
        <v>518</v>
      </c>
      <c r="C91" s="141"/>
      <c r="D91" s="142"/>
      <c r="E91" s="141"/>
      <c r="F91" s="72"/>
      <c r="G91" s="72"/>
      <c r="H91" s="72"/>
      <c r="I91" s="72"/>
      <c r="J91" s="72"/>
      <c r="K91" s="72"/>
      <c r="L91" s="74"/>
    </row>
    <row r="92" spans="1:12" x14ac:dyDescent="0.25">
      <c r="A92" s="137">
        <v>83</v>
      </c>
      <c r="B92" s="149" t="s">
        <v>511</v>
      </c>
      <c r="C92" s="141" t="s">
        <v>17</v>
      </c>
      <c r="D92" s="142"/>
      <c r="E92" s="141">
        <v>84</v>
      </c>
      <c r="F92" s="72"/>
      <c r="G92" s="72"/>
      <c r="H92" s="72"/>
      <c r="I92" s="72"/>
      <c r="J92" s="72"/>
      <c r="K92" s="72"/>
      <c r="L92" s="74"/>
    </row>
    <row r="93" spans="1:12" x14ac:dyDescent="0.25">
      <c r="A93" s="137">
        <v>84</v>
      </c>
      <c r="B93" s="149" t="s">
        <v>78</v>
      </c>
      <c r="C93" s="141" t="s">
        <v>17</v>
      </c>
      <c r="D93" s="142">
        <v>1</v>
      </c>
      <c r="E93" s="141">
        <f>D93*E92</f>
        <v>84</v>
      </c>
      <c r="F93" s="72"/>
      <c r="G93" s="72"/>
      <c r="H93" s="72"/>
      <c r="I93" s="72"/>
      <c r="J93" s="72"/>
      <c r="K93" s="72"/>
      <c r="L93" s="74"/>
    </row>
    <row r="94" spans="1:12" x14ac:dyDescent="0.25">
      <c r="A94" s="137">
        <v>85</v>
      </c>
      <c r="B94" s="149" t="s">
        <v>519</v>
      </c>
      <c r="C94" s="141" t="s">
        <v>17</v>
      </c>
      <c r="D94" s="142">
        <v>1.02</v>
      </c>
      <c r="E94" s="141">
        <f>D94*E92</f>
        <v>85.68</v>
      </c>
      <c r="F94" s="72"/>
      <c r="G94" s="72"/>
      <c r="H94" s="72"/>
      <c r="I94" s="72"/>
      <c r="J94" s="72"/>
      <c r="K94" s="72"/>
      <c r="L94" s="74"/>
    </row>
    <row r="95" spans="1:12" x14ac:dyDescent="0.25">
      <c r="A95" s="137">
        <v>86</v>
      </c>
      <c r="B95" s="149" t="s">
        <v>421</v>
      </c>
      <c r="C95" s="141" t="s">
        <v>25</v>
      </c>
      <c r="D95" s="142">
        <v>0.3</v>
      </c>
      <c r="E95" s="141">
        <f>D95*E92</f>
        <v>25.2</v>
      </c>
      <c r="F95" s="72"/>
      <c r="G95" s="72"/>
      <c r="H95" s="72"/>
      <c r="I95" s="72"/>
      <c r="J95" s="72"/>
      <c r="K95" s="72"/>
      <c r="L95" s="74"/>
    </row>
    <row r="96" spans="1:12" x14ac:dyDescent="0.25">
      <c r="A96" s="137">
        <v>87</v>
      </c>
      <c r="B96" s="149" t="s">
        <v>520</v>
      </c>
      <c r="C96" s="141" t="s">
        <v>17</v>
      </c>
      <c r="D96" s="142"/>
      <c r="E96" s="141">
        <v>102</v>
      </c>
      <c r="F96" s="72"/>
      <c r="G96" s="72"/>
      <c r="H96" s="72"/>
      <c r="I96" s="72"/>
      <c r="J96" s="72"/>
      <c r="K96" s="72"/>
      <c r="L96" s="74"/>
    </row>
    <row r="97" spans="1:12" x14ac:dyDescent="0.25">
      <c r="A97" s="137">
        <v>88</v>
      </c>
      <c r="B97" s="149" t="s">
        <v>78</v>
      </c>
      <c r="C97" s="141" t="s">
        <v>17</v>
      </c>
      <c r="D97" s="142">
        <v>1</v>
      </c>
      <c r="E97" s="141">
        <f>D97*E96</f>
        <v>102</v>
      </c>
      <c r="F97" s="72"/>
      <c r="G97" s="72"/>
      <c r="H97" s="72"/>
      <c r="I97" s="72"/>
      <c r="J97" s="72"/>
      <c r="K97" s="72"/>
      <c r="L97" s="74"/>
    </row>
    <row r="98" spans="1:12" x14ac:dyDescent="0.25">
      <c r="A98" s="137">
        <v>89</v>
      </c>
      <c r="B98" s="149" t="s">
        <v>367</v>
      </c>
      <c r="C98" s="141" t="s">
        <v>25</v>
      </c>
      <c r="D98" s="142">
        <v>0.63</v>
      </c>
      <c r="E98" s="141">
        <f>D98*E96</f>
        <v>64.260000000000005</v>
      </c>
      <c r="F98" s="72"/>
      <c r="G98" s="72"/>
      <c r="H98" s="72"/>
      <c r="I98" s="72"/>
      <c r="J98" s="72"/>
      <c r="K98" s="72"/>
      <c r="L98" s="74"/>
    </row>
    <row r="99" spans="1:12" x14ac:dyDescent="0.25">
      <c r="A99" s="137">
        <v>90</v>
      </c>
      <c r="B99" s="149" t="s">
        <v>368</v>
      </c>
      <c r="C99" s="141" t="s">
        <v>25</v>
      </c>
      <c r="D99" s="142">
        <v>0.92</v>
      </c>
      <c r="E99" s="141">
        <f>D99*E96</f>
        <v>93.84</v>
      </c>
      <c r="F99" s="72"/>
      <c r="G99" s="72"/>
      <c r="H99" s="72"/>
      <c r="I99" s="72"/>
      <c r="J99" s="72"/>
      <c r="K99" s="72"/>
      <c r="L99" s="74"/>
    </row>
    <row r="100" spans="1:12" x14ac:dyDescent="0.25">
      <c r="A100" s="137">
        <v>91</v>
      </c>
      <c r="B100" s="149" t="s">
        <v>272</v>
      </c>
      <c r="C100" s="141" t="s">
        <v>14</v>
      </c>
      <c r="D100" s="142">
        <v>1.7999999999999999E-2</v>
      </c>
      <c r="E100" s="141">
        <f>D100*E96</f>
        <v>1.8359999999999999</v>
      </c>
      <c r="F100" s="72"/>
      <c r="G100" s="72"/>
      <c r="H100" s="72"/>
      <c r="I100" s="72"/>
      <c r="J100" s="72"/>
      <c r="K100" s="72"/>
      <c r="L100" s="74"/>
    </row>
    <row r="101" spans="1:12" x14ac:dyDescent="0.25">
      <c r="A101" s="137">
        <v>92</v>
      </c>
      <c r="B101" s="149" t="s">
        <v>521</v>
      </c>
      <c r="C101" s="141" t="s">
        <v>17</v>
      </c>
      <c r="D101" s="142"/>
      <c r="E101" s="141">
        <v>510</v>
      </c>
      <c r="F101" s="72"/>
      <c r="G101" s="72"/>
      <c r="H101" s="72"/>
      <c r="I101" s="72"/>
      <c r="J101" s="72"/>
      <c r="K101" s="72"/>
      <c r="L101" s="74"/>
    </row>
    <row r="102" spans="1:12" x14ac:dyDescent="0.25">
      <c r="A102" s="137">
        <v>93</v>
      </c>
      <c r="B102" s="149" t="s">
        <v>78</v>
      </c>
      <c r="C102" s="141" t="s">
        <v>17</v>
      </c>
      <c r="D102" s="142">
        <v>1</v>
      </c>
      <c r="E102" s="141">
        <f>D102*E101</f>
        <v>510</v>
      </c>
      <c r="F102" s="72"/>
      <c r="G102" s="72"/>
      <c r="H102" s="72"/>
      <c r="I102" s="72"/>
      <c r="J102" s="72"/>
      <c r="K102" s="72"/>
      <c r="L102" s="74"/>
    </row>
    <row r="103" spans="1:12" x14ac:dyDescent="0.25">
      <c r="A103" s="137">
        <v>94</v>
      </c>
      <c r="B103" s="149" t="s">
        <v>13</v>
      </c>
      <c r="C103" s="141" t="s">
        <v>14</v>
      </c>
      <c r="D103" s="142">
        <v>4.48E-2</v>
      </c>
      <c r="E103" s="141">
        <f>D103*E101</f>
        <v>22.847999999999999</v>
      </c>
      <c r="F103" s="72"/>
      <c r="G103" s="72"/>
      <c r="H103" s="72"/>
      <c r="I103" s="72"/>
      <c r="J103" s="72"/>
      <c r="K103" s="72"/>
      <c r="L103" s="74"/>
    </row>
    <row r="104" spans="1:12" x14ac:dyDescent="0.25">
      <c r="A104" s="137">
        <v>95</v>
      </c>
      <c r="B104" s="149" t="s">
        <v>361</v>
      </c>
      <c r="C104" s="141" t="s">
        <v>42</v>
      </c>
      <c r="D104" s="142">
        <v>3.6999999999999998E-2</v>
      </c>
      <c r="E104" s="141">
        <f>D104*E101</f>
        <v>18.869999999999997</v>
      </c>
      <c r="F104" s="72"/>
      <c r="G104" s="72"/>
      <c r="H104" s="72"/>
      <c r="I104" s="72"/>
      <c r="J104" s="72"/>
      <c r="K104" s="72"/>
      <c r="L104" s="74"/>
    </row>
    <row r="105" spans="1:12" x14ac:dyDescent="0.25">
      <c r="A105" s="137">
        <v>96</v>
      </c>
      <c r="B105" s="149" t="s">
        <v>522</v>
      </c>
      <c r="C105" s="141" t="s">
        <v>17</v>
      </c>
      <c r="D105" s="142"/>
      <c r="E105" s="141">
        <v>14</v>
      </c>
      <c r="F105" s="72"/>
      <c r="G105" s="72"/>
      <c r="H105" s="72"/>
      <c r="I105" s="72"/>
      <c r="J105" s="72"/>
      <c r="K105" s="72"/>
      <c r="L105" s="74"/>
    </row>
    <row r="106" spans="1:12" x14ac:dyDescent="0.25">
      <c r="A106" s="137">
        <v>97</v>
      </c>
      <c r="B106" s="149" t="s">
        <v>78</v>
      </c>
      <c r="C106" s="141" t="s">
        <v>17</v>
      </c>
      <c r="D106" s="142">
        <v>1</v>
      </c>
      <c r="E106" s="141">
        <f>D106*E105</f>
        <v>14</v>
      </c>
      <c r="F106" s="72"/>
      <c r="G106" s="72"/>
      <c r="H106" s="72"/>
      <c r="I106" s="72"/>
      <c r="J106" s="72"/>
      <c r="K106" s="72"/>
      <c r="L106" s="74"/>
    </row>
    <row r="107" spans="1:12" x14ac:dyDescent="0.25">
      <c r="A107" s="137">
        <v>98</v>
      </c>
      <c r="B107" s="149" t="s">
        <v>13</v>
      </c>
      <c r="C107" s="141" t="s">
        <v>14</v>
      </c>
      <c r="D107" s="142">
        <v>4.48E-2</v>
      </c>
      <c r="E107" s="141">
        <f>D107*E105</f>
        <v>0.62719999999999998</v>
      </c>
      <c r="F107" s="72"/>
      <c r="G107" s="72"/>
      <c r="H107" s="72"/>
      <c r="I107" s="72"/>
      <c r="J107" s="72"/>
      <c r="K107" s="72"/>
      <c r="L107" s="74"/>
    </row>
    <row r="108" spans="1:12" x14ac:dyDescent="0.25">
      <c r="A108" s="137">
        <v>99</v>
      </c>
      <c r="B108" s="149" t="s">
        <v>361</v>
      </c>
      <c r="C108" s="141" t="s">
        <v>42</v>
      </c>
      <c r="D108" s="142">
        <v>3.6999999999999998E-2</v>
      </c>
      <c r="E108" s="141">
        <f>D108*E105</f>
        <v>0.51800000000000002</v>
      </c>
      <c r="F108" s="72"/>
      <c r="G108" s="72"/>
      <c r="H108" s="72"/>
      <c r="I108" s="72"/>
      <c r="J108" s="72"/>
      <c r="K108" s="72"/>
      <c r="L108" s="74"/>
    </row>
    <row r="109" spans="1:12" x14ac:dyDescent="0.25">
      <c r="A109" s="137">
        <v>100</v>
      </c>
      <c r="B109" s="149" t="s">
        <v>523</v>
      </c>
      <c r="C109" s="141" t="s">
        <v>17</v>
      </c>
      <c r="D109" s="142"/>
      <c r="E109" s="141">
        <v>524</v>
      </c>
      <c r="F109" s="72"/>
      <c r="G109" s="72"/>
      <c r="H109" s="72"/>
      <c r="I109" s="72"/>
      <c r="J109" s="72"/>
      <c r="K109" s="72"/>
      <c r="L109" s="74"/>
    </row>
    <row r="110" spans="1:12" x14ac:dyDescent="0.25">
      <c r="A110" s="137">
        <v>101</v>
      </c>
      <c r="B110" s="149" t="s">
        <v>78</v>
      </c>
      <c r="C110" s="141" t="s">
        <v>17</v>
      </c>
      <c r="D110" s="142">
        <v>1</v>
      </c>
      <c r="E110" s="141">
        <f>D110*E109</f>
        <v>524</v>
      </c>
      <c r="F110" s="72"/>
      <c r="G110" s="72"/>
      <c r="H110" s="72"/>
      <c r="I110" s="72"/>
      <c r="J110" s="72"/>
      <c r="K110" s="72"/>
      <c r="L110" s="74"/>
    </row>
    <row r="111" spans="1:12" x14ac:dyDescent="0.25">
      <c r="A111" s="137">
        <v>102</v>
      </c>
      <c r="B111" s="149" t="s">
        <v>367</v>
      </c>
      <c r="C111" s="141" t="s">
        <v>25</v>
      </c>
      <c r="D111" s="142">
        <v>0.63</v>
      </c>
      <c r="E111" s="141">
        <f>D111*E109</f>
        <v>330.12</v>
      </c>
      <c r="F111" s="72"/>
      <c r="G111" s="72"/>
      <c r="H111" s="72"/>
      <c r="I111" s="72"/>
      <c r="J111" s="72"/>
      <c r="K111" s="72"/>
      <c r="L111" s="74"/>
    </row>
    <row r="112" spans="1:12" x14ac:dyDescent="0.25">
      <c r="A112" s="137">
        <v>103</v>
      </c>
      <c r="B112" s="149" t="s">
        <v>368</v>
      </c>
      <c r="C112" s="141" t="s">
        <v>25</v>
      </c>
      <c r="D112" s="142">
        <v>0.79</v>
      </c>
      <c r="E112" s="141">
        <f>D112*E109</f>
        <v>413.96000000000004</v>
      </c>
      <c r="F112" s="72"/>
      <c r="G112" s="72"/>
      <c r="H112" s="72"/>
      <c r="I112" s="72"/>
      <c r="J112" s="72"/>
      <c r="K112" s="72"/>
      <c r="L112" s="74"/>
    </row>
    <row r="113" spans="1:12" x14ac:dyDescent="0.25">
      <c r="A113" s="137">
        <v>104</v>
      </c>
      <c r="B113" s="149" t="s">
        <v>272</v>
      </c>
      <c r="C113" s="141" t="s">
        <v>14</v>
      </c>
      <c r="D113" s="142">
        <v>1.6E-2</v>
      </c>
      <c r="E113" s="141">
        <f>D113*E109</f>
        <v>8.3840000000000003</v>
      </c>
      <c r="F113" s="72"/>
      <c r="G113" s="72"/>
      <c r="H113" s="72"/>
      <c r="I113" s="72"/>
      <c r="J113" s="72"/>
      <c r="K113" s="72"/>
      <c r="L113" s="74"/>
    </row>
    <row r="114" spans="1:12" x14ac:dyDescent="0.25">
      <c r="A114" s="137">
        <v>105</v>
      </c>
      <c r="B114" s="140" t="s">
        <v>524</v>
      </c>
      <c r="C114" s="141" t="s">
        <v>448</v>
      </c>
      <c r="D114" s="142"/>
      <c r="E114" s="141">
        <v>1</v>
      </c>
      <c r="F114" s="72"/>
      <c r="G114" s="72"/>
      <c r="H114" s="72"/>
      <c r="I114" s="72"/>
      <c r="J114" s="72"/>
      <c r="K114" s="72"/>
      <c r="L114" s="74"/>
    </row>
    <row r="115" spans="1:12" x14ac:dyDescent="0.25">
      <c r="A115" s="137">
        <v>106</v>
      </c>
      <c r="B115" s="149" t="s">
        <v>512</v>
      </c>
      <c r="C115" s="141" t="s">
        <v>17</v>
      </c>
      <c r="D115" s="142"/>
      <c r="E115" s="141">
        <v>300</v>
      </c>
      <c r="F115" s="72"/>
      <c r="G115" s="72"/>
      <c r="H115" s="72"/>
      <c r="I115" s="72"/>
      <c r="J115" s="72"/>
      <c r="K115" s="72"/>
      <c r="L115" s="74"/>
    </row>
    <row r="116" spans="1:12" x14ac:dyDescent="0.25">
      <c r="A116" s="137">
        <v>107</v>
      </c>
      <c r="B116" s="149" t="s">
        <v>78</v>
      </c>
      <c r="C116" s="141" t="s">
        <v>95</v>
      </c>
      <c r="D116" s="142">
        <v>8.2000000000000003E-2</v>
      </c>
      <c r="E116" s="141">
        <f>D116*E115</f>
        <v>24.6</v>
      </c>
      <c r="F116" s="72"/>
      <c r="G116" s="72"/>
      <c r="H116" s="72"/>
      <c r="I116" s="72"/>
      <c r="J116" s="72"/>
      <c r="K116" s="72"/>
      <c r="L116" s="74"/>
    </row>
    <row r="117" spans="1:12" x14ac:dyDescent="0.25">
      <c r="A117" s="137">
        <v>108</v>
      </c>
      <c r="B117" s="149" t="s">
        <v>545</v>
      </c>
      <c r="C117" s="141" t="s">
        <v>17</v>
      </c>
      <c r="D117" s="142"/>
      <c r="E117" s="141">
        <v>300</v>
      </c>
      <c r="F117" s="72"/>
      <c r="G117" s="72"/>
      <c r="H117" s="72"/>
      <c r="I117" s="72"/>
      <c r="J117" s="72"/>
      <c r="K117" s="72"/>
      <c r="L117" s="74"/>
    </row>
    <row r="118" spans="1:12" x14ac:dyDescent="0.25">
      <c r="A118" s="137">
        <v>109</v>
      </c>
      <c r="B118" s="149" t="s">
        <v>78</v>
      </c>
      <c r="C118" s="141" t="s">
        <v>17</v>
      </c>
      <c r="D118" s="142">
        <v>1</v>
      </c>
      <c r="E118" s="141">
        <f>D118*E117</f>
        <v>300</v>
      </c>
      <c r="F118" s="72"/>
      <c r="G118" s="72"/>
      <c r="H118" s="72"/>
      <c r="I118" s="72"/>
      <c r="J118" s="72"/>
      <c r="K118" s="72"/>
      <c r="L118" s="74"/>
    </row>
    <row r="119" spans="1:12" x14ac:dyDescent="0.25">
      <c r="A119" s="137">
        <v>110</v>
      </c>
      <c r="B119" s="140" t="s">
        <v>525</v>
      </c>
      <c r="C119" s="141" t="s">
        <v>17</v>
      </c>
      <c r="D119" s="142">
        <v>1.25</v>
      </c>
      <c r="E119" s="141">
        <f>D119*E117</f>
        <v>375</v>
      </c>
      <c r="F119" s="72"/>
      <c r="G119" s="72"/>
      <c r="H119" s="72"/>
      <c r="I119" s="72"/>
      <c r="J119" s="72"/>
      <c r="K119" s="72"/>
      <c r="L119" s="74"/>
    </row>
    <row r="120" spans="1:12" x14ac:dyDescent="0.25">
      <c r="A120" s="137">
        <v>111</v>
      </c>
      <c r="B120" s="149" t="s">
        <v>97</v>
      </c>
      <c r="C120" s="141" t="s">
        <v>25</v>
      </c>
      <c r="D120" s="142">
        <v>0.72</v>
      </c>
      <c r="E120" s="141">
        <f>D120*E117</f>
        <v>216</v>
      </c>
      <c r="F120" s="72"/>
      <c r="G120" s="72"/>
      <c r="H120" s="72"/>
      <c r="I120" s="72"/>
      <c r="J120" s="72"/>
      <c r="K120" s="72"/>
      <c r="L120" s="74"/>
    </row>
    <row r="121" spans="1:12" ht="60" x14ac:dyDescent="0.25">
      <c r="A121" s="137">
        <v>112</v>
      </c>
      <c r="B121" s="138" t="s">
        <v>437</v>
      </c>
      <c r="C121" s="113" t="s">
        <v>11</v>
      </c>
      <c r="D121" s="113"/>
      <c r="E121" s="113">
        <v>1.53</v>
      </c>
      <c r="F121" s="63"/>
      <c r="G121" s="63"/>
      <c r="H121" s="63"/>
      <c r="I121" s="63"/>
      <c r="J121" s="63"/>
      <c r="K121" s="70"/>
      <c r="L121" s="71"/>
    </row>
    <row r="122" spans="1:12" x14ac:dyDescent="0.25">
      <c r="A122" s="137">
        <v>113</v>
      </c>
      <c r="B122" s="145" t="s">
        <v>242</v>
      </c>
      <c r="C122" s="113"/>
      <c r="D122" s="113"/>
      <c r="E122" s="113"/>
      <c r="F122" s="63"/>
      <c r="G122" s="63"/>
      <c r="H122" s="63"/>
      <c r="I122" s="63"/>
      <c r="J122" s="63"/>
      <c r="K122" s="70"/>
      <c r="L122" s="71"/>
    </row>
    <row r="123" spans="1:12" ht="30" x14ac:dyDescent="0.25">
      <c r="A123" s="137">
        <v>114</v>
      </c>
      <c r="B123" s="138" t="s">
        <v>503</v>
      </c>
      <c r="C123" s="113" t="s">
        <v>17</v>
      </c>
      <c r="D123" s="113"/>
      <c r="E123" s="113">
        <v>17.385000000000002</v>
      </c>
      <c r="F123" s="63"/>
      <c r="G123" s="63"/>
      <c r="H123" s="63"/>
      <c r="I123" s="63"/>
      <c r="J123" s="63"/>
      <c r="K123" s="70"/>
      <c r="L123" s="71"/>
    </row>
    <row r="124" spans="1:12" x14ac:dyDescent="0.25">
      <c r="A124" s="137">
        <v>115</v>
      </c>
      <c r="B124" s="138" t="s">
        <v>78</v>
      </c>
      <c r="C124" s="113" t="s">
        <v>95</v>
      </c>
      <c r="D124" s="113">
        <v>2.72</v>
      </c>
      <c r="E124" s="113">
        <f>D124*E123</f>
        <v>47.287200000000006</v>
      </c>
      <c r="F124" s="63"/>
      <c r="G124" s="63"/>
      <c r="H124" s="63"/>
      <c r="I124" s="63"/>
      <c r="J124" s="63"/>
      <c r="K124" s="70"/>
      <c r="L124" s="71"/>
    </row>
    <row r="125" spans="1:12" x14ac:dyDescent="0.25">
      <c r="A125" s="137">
        <v>166</v>
      </c>
      <c r="B125" s="138" t="s">
        <v>492</v>
      </c>
      <c r="C125" s="113" t="s">
        <v>17</v>
      </c>
      <c r="D125" s="113">
        <v>1</v>
      </c>
      <c r="E125" s="113">
        <f>D125*E123</f>
        <v>17.385000000000002</v>
      </c>
      <c r="F125" s="63"/>
      <c r="G125" s="63"/>
      <c r="H125" s="63"/>
      <c r="I125" s="63"/>
      <c r="J125" s="63"/>
      <c r="K125" s="70"/>
      <c r="L125" s="71"/>
    </row>
    <row r="126" spans="1:12" ht="30" x14ac:dyDescent="0.25">
      <c r="A126" s="137">
        <v>117</v>
      </c>
      <c r="B126" s="138" t="s">
        <v>500</v>
      </c>
      <c r="C126" s="113" t="s">
        <v>17</v>
      </c>
      <c r="D126" s="113"/>
      <c r="E126" s="113">
        <v>4.9800000000000004</v>
      </c>
      <c r="F126" s="63"/>
      <c r="G126" s="63"/>
      <c r="H126" s="63"/>
      <c r="I126" s="63"/>
      <c r="J126" s="63"/>
      <c r="K126" s="70"/>
      <c r="L126" s="71"/>
    </row>
    <row r="127" spans="1:12" x14ac:dyDescent="0.25">
      <c r="A127" s="137">
        <v>118</v>
      </c>
      <c r="B127" s="138" t="s">
        <v>35</v>
      </c>
      <c r="C127" s="113" t="s">
        <v>95</v>
      </c>
      <c r="D127" s="113">
        <v>2.72</v>
      </c>
      <c r="E127" s="113">
        <f>D127*E126</f>
        <v>13.545600000000002</v>
      </c>
      <c r="F127" s="63"/>
      <c r="G127" s="63"/>
      <c r="H127" s="63"/>
      <c r="I127" s="63"/>
      <c r="J127" s="63"/>
      <c r="K127" s="70"/>
      <c r="L127" s="71"/>
    </row>
    <row r="128" spans="1:12" x14ac:dyDescent="0.25">
      <c r="A128" s="137">
        <v>119</v>
      </c>
      <c r="B128" s="138" t="s">
        <v>501</v>
      </c>
      <c r="C128" s="113" t="s">
        <v>17</v>
      </c>
      <c r="D128" s="113">
        <v>1</v>
      </c>
      <c r="E128" s="113">
        <f>D128*E126</f>
        <v>4.9800000000000004</v>
      </c>
      <c r="F128" s="63"/>
      <c r="G128" s="63"/>
      <c r="H128" s="63"/>
      <c r="I128" s="63"/>
      <c r="J128" s="63"/>
      <c r="K128" s="70"/>
      <c r="L128" s="71"/>
    </row>
    <row r="129" spans="1:12" x14ac:dyDescent="0.25">
      <c r="A129" s="150"/>
      <c r="B129" s="149" t="s">
        <v>548</v>
      </c>
      <c r="C129" s="142" t="s">
        <v>17</v>
      </c>
      <c r="D129" s="142"/>
      <c r="E129" s="142">
        <v>8.64</v>
      </c>
      <c r="F129" s="73"/>
      <c r="G129" s="73"/>
      <c r="H129" s="73"/>
      <c r="I129" s="73"/>
      <c r="J129" s="73"/>
      <c r="K129" s="73"/>
      <c r="L129" s="73"/>
    </row>
    <row r="130" spans="1:12" x14ac:dyDescent="0.25">
      <c r="A130" s="150"/>
      <c r="B130" s="149" t="s">
        <v>78</v>
      </c>
      <c r="C130" s="142" t="s">
        <v>95</v>
      </c>
      <c r="D130" s="142">
        <v>2.72</v>
      </c>
      <c r="E130" s="142">
        <f>D130*E129</f>
        <v>23.500800000000002</v>
      </c>
      <c r="F130" s="73"/>
      <c r="G130" s="73"/>
      <c r="H130" s="73"/>
      <c r="I130" s="73"/>
      <c r="J130" s="73"/>
      <c r="K130" s="73"/>
      <c r="L130" s="73"/>
    </row>
    <row r="131" spans="1:12" x14ac:dyDescent="0.25">
      <c r="A131" s="150"/>
      <c r="B131" s="149" t="s">
        <v>492</v>
      </c>
      <c r="C131" s="142" t="s">
        <v>17</v>
      </c>
      <c r="D131" s="142">
        <v>1</v>
      </c>
      <c r="E131" s="142">
        <f>D131*E129</f>
        <v>8.64</v>
      </c>
      <c r="F131" s="73"/>
      <c r="G131" s="73"/>
      <c r="H131" s="73"/>
      <c r="I131" s="73"/>
      <c r="J131" s="73"/>
      <c r="K131" s="73"/>
      <c r="L131" s="73"/>
    </row>
    <row r="132" spans="1:12" x14ac:dyDescent="0.25">
      <c r="A132" s="137">
        <v>120</v>
      </c>
      <c r="B132" s="138" t="s">
        <v>504</v>
      </c>
      <c r="C132" s="113" t="s">
        <v>17</v>
      </c>
      <c r="D132" s="113"/>
      <c r="E132" s="113">
        <v>0.55000000000000004</v>
      </c>
      <c r="F132" s="63"/>
      <c r="G132" s="63"/>
      <c r="H132" s="63"/>
      <c r="I132" s="63"/>
      <c r="J132" s="63"/>
      <c r="K132" s="70"/>
      <c r="L132" s="71"/>
    </row>
    <row r="133" spans="1:12" x14ac:dyDescent="0.25">
      <c r="A133" s="137">
        <v>121</v>
      </c>
      <c r="B133" s="138" t="s">
        <v>78</v>
      </c>
      <c r="C133" s="113" t="s">
        <v>95</v>
      </c>
      <c r="D133" s="113">
        <v>2.72</v>
      </c>
      <c r="E133" s="113">
        <f>D133*E132</f>
        <v>1.4960000000000002</v>
      </c>
      <c r="F133" s="63"/>
      <c r="G133" s="63"/>
      <c r="H133" s="63"/>
      <c r="I133" s="63"/>
      <c r="J133" s="63"/>
      <c r="K133" s="70"/>
      <c r="L133" s="71"/>
    </row>
    <row r="134" spans="1:12" x14ac:dyDescent="0.25">
      <c r="A134" s="137">
        <v>122</v>
      </c>
      <c r="B134" s="138" t="s">
        <v>493</v>
      </c>
      <c r="C134" s="113" t="s">
        <v>17</v>
      </c>
      <c r="D134" s="113">
        <v>1</v>
      </c>
      <c r="E134" s="113">
        <f>D134*E132</f>
        <v>0.55000000000000004</v>
      </c>
      <c r="F134" s="63"/>
      <c r="G134" s="63"/>
      <c r="H134" s="63"/>
      <c r="I134" s="63"/>
      <c r="J134" s="63"/>
      <c r="K134" s="70"/>
      <c r="L134" s="71"/>
    </row>
    <row r="135" spans="1:12" x14ac:dyDescent="0.25">
      <c r="A135" s="137">
        <v>123</v>
      </c>
      <c r="B135" s="138" t="s">
        <v>497</v>
      </c>
      <c r="C135" s="113" t="s">
        <v>17</v>
      </c>
      <c r="D135" s="113"/>
      <c r="E135" s="113">
        <v>19.63</v>
      </c>
      <c r="F135" s="63"/>
      <c r="G135" s="63"/>
      <c r="H135" s="63"/>
      <c r="I135" s="63"/>
      <c r="J135" s="63"/>
      <c r="K135" s="70"/>
      <c r="L135" s="71"/>
    </row>
    <row r="136" spans="1:12" x14ac:dyDescent="0.25">
      <c r="A136" s="137">
        <v>124</v>
      </c>
      <c r="B136" s="138" t="s">
        <v>78</v>
      </c>
      <c r="C136" s="113" t="s">
        <v>95</v>
      </c>
      <c r="D136" s="113">
        <v>2.72</v>
      </c>
      <c r="E136" s="113">
        <f>D136*E135</f>
        <v>53.393599999999999</v>
      </c>
      <c r="F136" s="63"/>
      <c r="G136" s="63"/>
      <c r="H136" s="63"/>
      <c r="I136" s="63"/>
      <c r="J136" s="63"/>
      <c r="K136" s="70"/>
      <c r="L136" s="71"/>
    </row>
    <row r="137" spans="1:12" x14ac:dyDescent="0.25">
      <c r="A137" s="137">
        <v>125</v>
      </c>
      <c r="B137" s="138" t="s">
        <v>505</v>
      </c>
      <c r="C137" s="113" t="s">
        <v>17</v>
      </c>
      <c r="D137" s="113">
        <v>1</v>
      </c>
      <c r="E137" s="113">
        <f>D137*E135</f>
        <v>19.63</v>
      </c>
      <c r="F137" s="63"/>
      <c r="G137" s="63"/>
      <c r="H137" s="63"/>
      <c r="I137" s="63"/>
      <c r="J137" s="63"/>
      <c r="K137" s="70"/>
      <c r="L137" s="71"/>
    </row>
    <row r="138" spans="1:12" ht="30" x14ac:dyDescent="0.25">
      <c r="A138" s="151">
        <v>126</v>
      </c>
      <c r="B138" s="138" t="s">
        <v>496</v>
      </c>
      <c r="C138" s="113" t="s">
        <v>17</v>
      </c>
      <c r="D138" s="113"/>
      <c r="E138" s="113">
        <v>4.2300000000000004</v>
      </c>
      <c r="F138" s="63"/>
      <c r="G138" s="63"/>
      <c r="H138" s="63"/>
      <c r="I138" s="63"/>
      <c r="J138" s="63"/>
      <c r="K138" s="70"/>
      <c r="L138" s="71"/>
    </row>
    <row r="139" spans="1:12" x14ac:dyDescent="0.25">
      <c r="A139" s="137">
        <v>127</v>
      </c>
      <c r="B139" s="138" t="s">
        <v>291</v>
      </c>
      <c r="C139" s="113" t="s">
        <v>95</v>
      </c>
      <c r="D139" s="113">
        <v>2.72</v>
      </c>
      <c r="E139" s="113">
        <f>D139*E138</f>
        <v>11.505600000000001</v>
      </c>
      <c r="F139" s="63"/>
      <c r="G139" s="63"/>
      <c r="H139" s="63"/>
      <c r="I139" s="63"/>
      <c r="J139" s="63"/>
      <c r="K139" s="70"/>
      <c r="L139" s="71"/>
    </row>
    <row r="140" spans="1:12" x14ac:dyDescent="0.25">
      <c r="A140" s="137">
        <v>128</v>
      </c>
      <c r="B140" s="138" t="s">
        <v>494</v>
      </c>
      <c r="C140" s="113" t="s">
        <v>17</v>
      </c>
      <c r="D140" s="113">
        <v>1</v>
      </c>
      <c r="E140" s="113">
        <f>D140*E138</f>
        <v>4.2300000000000004</v>
      </c>
      <c r="F140" s="63"/>
      <c r="G140" s="63"/>
      <c r="H140" s="63"/>
      <c r="I140" s="63"/>
      <c r="J140" s="63"/>
      <c r="K140" s="70"/>
      <c r="L140" s="71"/>
    </row>
    <row r="141" spans="1:12" ht="30" x14ac:dyDescent="0.25">
      <c r="A141" s="137">
        <v>129</v>
      </c>
      <c r="B141" s="138" t="s">
        <v>495</v>
      </c>
      <c r="C141" s="113" t="s">
        <v>17</v>
      </c>
      <c r="D141" s="113"/>
      <c r="E141" s="113">
        <v>5.67</v>
      </c>
      <c r="F141" s="63"/>
      <c r="G141" s="63"/>
      <c r="H141" s="63"/>
      <c r="I141" s="63"/>
      <c r="J141" s="63"/>
      <c r="K141" s="70"/>
      <c r="L141" s="71"/>
    </row>
    <row r="142" spans="1:12" x14ac:dyDescent="0.25">
      <c r="A142" s="137">
        <v>130</v>
      </c>
      <c r="B142" s="138" t="s">
        <v>78</v>
      </c>
      <c r="C142" s="113" t="s">
        <v>95</v>
      </c>
      <c r="D142" s="113">
        <v>2.72</v>
      </c>
      <c r="E142" s="113">
        <f>D142*E141</f>
        <v>15.422400000000001</v>
      </c>
      <c r="F142" s="63"/>
      <c r="G142" s="63"/>
      <c r="H142" s="63"/>
      <c r="I142" s="63"/>
      <c r="J142" s="63"/>
      <c r="K142" s="70"/>
      <c r="L142" s="71"/>
    </row>
    <row r="143" spans="1:12" ht="30" x14ac:dyDescent="0.25">
      <c r="A143" s="151">
        <v>131</v>
      </c>
      <c r="B143" s="138" t="s">
        <v>506</v>
      </c>
      <c r="C143" s="113" t="s">
        <v>17</v>
      </c>
      <c r="D143" s="113">
        <v>1</v>
      </c>
      <c r="E143" s="113">
        <f>D143*E141</f>
        <v>5.67</v>
      </c>
      <c r="F143" s="63"/>
      <c r="G143" s="63"/>
      <c r="H143" s="63"/>
      <c r="I143" s="63"/>
      <c r="J143" s="63"/>
      <c r="K143" s="70"/>
      <c r="L143" s="71"/>
    </row>
    <row r="144" spans="1:12" ht="30" x14ac:dyDescent="0.25">
      <c r="A144" s="137">
        <v>132</v>
      </c>
      <c r="B144" s="145" t="s">
        <v>438</v>
      </c>
      <c r="C144" s="113"/>
      <c r="D144" s="113"/>
      <c r="E144" s="113"/>
      <c r="F144" s="63"/>
      <c r="G144" s="63"/>
      <c r="H144" s="63"/>
      <c r="I144" s="63"/>
      <c r="J144" s="63"/>
      <c r="K144" s="70"/>
      <c r="L144" s="71"/>
    </row>
    <row r="145" spans="1:12" x14ac:dyDescent="0.25">
      <c r="A145" s="137">
        <v>132</v>
      </c>
      <c r="B145" s="138" t="s">
        <v>439</v>
      </c>
      <c r="C145" s="113" t="s">
        <v>11</v>
      </c>
      <c r="D145" s="113"/>
      <c r="E145" s="113">
        <v>3</v>
      </c>
      <c r="F145" s="63"/>
      <c r="G145" s="63"/>
      <c r="H145" s="63"/>
      <c r="I145" s="63"/>
      <c r="J145" s="63"/>
      <c r="K145" s="70"/>
      <c r="L145" s="71"/>
    </row>
    <row r="146" spans="1:12" x14ac:dyDescent="0.25">
      <c r="A146" s="137">
        <v>133</v>
      </c>
      <c r="B146" s="138" t="s">
        <v>78</v>
      </c>
      <c r="C146" s="113" t="s">
        <v>11</v>
      </c>
      <c r="D146" s="113">
        <v>1</v>
      </c>
      <c r="E146" s="113">
        <f>D146*E145</f>
        <v>3</v>
      </c>
      <c r="F146" s="63"/>
      <c r="G146" s="63"/>
      <c r="H146" s="63"/>
      <c r="I146" s="63"/>
      <c r="J146" s="63"/>
      <c r="K146" s="70"/>
      <c r="L146" s="71"/>
    </row>
    <row r="147" spans="1:12" x14ac:dyDescent="0.25">
      <c r="A147" s="151">
        <v>134</v>
      </c>
      <c r="B147" s="138" t="s">
        <v>132</v>
      </c>
      <c r="C147" s="113" t="s">
        <v>11</v>
      </c>
      <c r="D147" s="113">
        <v>1.05</v>
      </c>
      <c r="E147" s="113">
        <f>D147*E145</f>
        <v>3.1500000000000004</v>
      </c>
      <c r="F147" s="63"/>
      <c r="G147" s="63"/>
      <c r="H147" s="63"/>
      <c r="I147" s="63"/>
      <c r="J147" s="63"/>
      <c r="K147" s="70"/>
      <c r="L147" s="71"/>
    </row>
    <row r="148" spans="1:12" x14ac:dyDescent="0.25">
      <c r="A148" s="151">
        <v>135</v>
      </c>
      <c r="B148" s="138" t="s">
        <v>97</v>
      </c>
      <c r="C148" s="113" t="s">
        <v>25</v>
      </c>
      <c r="D148" s="113">
        <v>7.5</v>
      </c>
      <c r="E148" s="113">
        <f>D148*E145</f>
        <v>22.5</v>
      </c>
      <c r="F148" s="63"/>
      <c r="G148" s="63"/>
      <c r="H148" s="63"/>
      <c r="I148" s="63"/>
      <c r="J148" s="63"/>
      <c r="K148" s="70"/>
      <c r="L148" s="71"/>
    </row>
    <row r="149" spans="1:12" x14ac:dyDescent="0.25">
      <c r="A149" s="151">
        <v>136</v>
      </c>
      <c r="B149" s="138" t="s">
        <v>35</v>
      </c>
      <c r="C149" s="113" t="s">
        <v>17</v>
      </c>
      <c r="D149" s="113">
        <v>1</v>
      </c>
      <c r="E149" s="113">
        <v>20</v>
      </c>
      <c r="F149" s="63"/>
      <c r="G149" s="63"/>
      <c r="H149" s="63"/>
      <c r="I149" s="63"/>
      <c r="J149" s="63"/>
      <c r="K149" s="70"/>
      <c r="L149" s="71"/>
    </row>
    <row r="150" spans="1:12" x14ac:dyDescent="0.25">
      <c r="A150" s="137">
        <v>137</v>
      </c>
      <c r="B150" s="145" t="s">
        <v>440</v>
      </c>
      <c r="C150" s="113"/>
      <c r="D150" s="113"/>
      <c r="E150" s="113"/>
      <c r="F150" s="63"/>
      <c r="G150" s="63"/>
      <c r="H150" s="63"/>
      <c r="I150" s="63"/>
      <c r="J150" s="63"/>
      <c r="K150" s="70"/>
      <c r="L150" s="71"/>
    </row>
    <row r="151" spans="1:12" ht="30" x14ac:dyDescent="0.25">
      <c r="A151" s="137">
        <v>138</v>
      </c>
      <c r="B151" s="138" t="s">
        <v>441</v>
      </c>
      <c r="C151" s="113" t="s">
        <v>11</v>
      </c>
      <c r="D151" s="113"/>
      <c r="E151" s="113">
        <v>0.14000000000000001</v>
      </c>
      <c r="F151" s="63"/>
      <c r="G151" s="63"/>
      <c r="H151" s="63"/>
      <c r="I151" s="63"/>
      <c r="J151" s="63"/>
      <c r="K151" s="70"/>
      <c r="L151" s="71"/>
    </row>
    <row r="152" spans="1:12" ht="30" x14ac:dyDescent="0.25">
      <c r="A152" s="137">
        <v>139</v>
      </c>
      <c r="B152" s="138" t="s">
        <v>442</v>
      </c>
      <c r="C152" s="113" t="s">
        <v>17</v>
      </c>
      <c r="D152" s="113"/>
      <c r="E152" s="113">
        <v>1.512</v>
      </c>
      <c r="F152" s="63"/>
      <c r="G152" s="63"/>
      <c r="H152" s="63"/>
      <c r="I152" s="63"/>
      <c r="J152" s="63"/>
      <c r="K152" s="70"/>
      <c r="L152" s="71"/>
    </row>
    <row r="153" spans="1:12" x14ac:dyDescent="0.25">
      <c r="A153" s="137">
        <v>140</v>
      </c>
      <c r="B153" s="138" t="s">
        <v>443</v>
      </c>
      <c r="C153" s="113" t="s">
        <v>17</v>
      </c>
      <c r="D153" s="113"/>
      <c r="E153" s="113">
        <v>0.216</v>
      </c>
      <c r="F153" s="63"/>
      <c r="G153" s="63"/>
      <c r="H153" s="63"/>
      <c r="I153" s="63"/>
      <c r="J153" s="63"/>
      <c r="K153" s="70"/>
      <c r="L153" s="71"/>
    </row>
    <row r="154" spans="1:12" ht="30" x14ac:dyDescent="0.25">
      <c r="A154" s="137">
        <v>141</v>
      </c>
      <c r="B154" s="138" t="s">
        <v>444</v>
      </c>
      <c r="C154" s="113" t="s">
        <v>11</v>
      </c>
      <c r="D154" s="113"/>
      <c r="E154" s="113">
        <v>0.06</v>
      </c>
      <c r="F154" s="63"/>
      <c r="G154" s="63"/>
      <c r="H154" s="63"/>
      <c r="I154" s="63"/>
      <c r="J154" s="63"/>
      <c r="K154" s="70"/>
      <c r="L154" s="71"/>
    </row>
    <row r="155" spans="1:12" ht="45" x14ac:dyDescent="0.25">
      <c r="A155" s="137">
        <v>142</v>
      </c>
      <c r="B155" s="138" t="s">
        <v>445</v>
      </c>
      <c r="C155" s="113" t="s">
        <v>90</v>
      </c>
      <c r="D155" s="113"/>
      <c r="E155" s="113">
        <v>4</v>
      </c>
      <c r="F155" s="63"/>
      <c r="G155" s="63"/>
      <c r="H155" s="63"/>
      <c r="I155" s="63"/>
      <c r="J155" s="63"/>
      <c r="K155" s="70"/>
      <c r="L155" s="71"/>
    </row>
    <row r="156" spans="1:12" ht="30" x14ac:dyDescent="0.25">
      <c r="A156" s="137">
        <v>143</v>
      </c>
      <c r="B156" s="152" t="s">
        <v>509</v>
      </c>
      <c r="C156" s="113">
        <v>1</v>
      </c>
      <c r="D156" s="113"/>
      <c r="E156" s="113">
        <v>1</v>
      </c>
      <c r="F156" s="63"/>
      <c r="G156" s="63"/>
      <c r="H156" s="63"/>
      <c r="I156" s="63"/>
      <c r="J156" s="63"/>
      <c r="K156" s="70"/>
      <c r="L156" s="71"/>
    </row>
    <row r="157" spans="1:12" x14ac:dyDescent="0.25">
      <c r="A157" s="137">
        <v>144</v>
      </c>
      <c r="B157" s="138" t="s">
        <v>439</v>
      </c>
      <c r="C157" s="113" t="s">
        <v>11</v>
      </c>
      <c r="D157" s="113"/>
      <c r="E157" s="113">
        <v>0.4</v>
      </c>
      <c r="F157" s="63"/>
      <c r="G157" s="63"/>
      <c r="H157" s="63"/>
      <c r="I157" s="63"/>
      <c r="J157" s="63"/>
      <c r="K157" s="70"/>
      <c r="L157" s="71"/>
    </row>
    <row r="158" spans="1:12" x14ac:dyDescent="0.25">
      <c r="A158" s="137">
        <v>145</v>
      </c>
      <c r="B158" s="138" t="s">
        <v>78</v>
      </c>
      <c r="C158" s="113" t="s">
        <v>11</v>
      </c>
      <c r="D158" s="113">
        <v>1</v>
      </c>
      <c r="E158" s="113">
        <f>D158*E157</f>
        <v>0.4</v>
      </c>
      <c r="F158" s="63"/>
      <c r="G158" s="63"/>
      <c r="H158" s="63"/>
      <c r="I158" s="63"/>
      <c r="J158" s="63"/>
      <c r="K158" s="70"/>
      <c r="L158" s="71"/>
    </row>
    <row r="159" spans="1:12" x14ac:dyDescent="0.25">
      <c r="A159" s="137">
        <v>146</v>
      </c>
      <c r="B159" s="138" t="s">
        <v>132</v>
      </c>
      <c r="C159" s="113" t="s">
        <v>11</v>
      </c>
      <c r="D159" s="113">
        <v>1.05</v>
      </c>
      <c r="E159" s="113">
        <f>D159*E157</f>
        <v>0.42000000000000004</v>
      </c>
      <c r="F159" s="63"/>
      <c r="G159" s="63"/>
      <c r="H159" s="63"/>
      <c r="I159" s="63"/>
      <c r="J159" s="63"/>
      <c r="K159" s="70"/>
      <c r="L159" s="71"/>
    </row>
    <row r="160" spans="1:12" x14ac:dyDescent="0.25">
      <c r="A160" s="137">
        <v>147</v>
      </c>
      <c r="B160" s="138" t="s">
        <v>97</v>
      </c>
      <c r="C160" s="113" t="s">
        <v>25</v>
      </c>
      <c r="D160" s="113">
        <v>7.5</v>
      </c>
      <c r="E160" s="113">
        <v>1</v>
      </c>
      <c r="F160" s="63"/>
      <c r="G160" s="63"/>
      <c r="H160" s="63"/>
      <c r="I160" s="63"/>
      <c r="J160" s="63"/>
      <c r="K160" s="70"/>
      <c r="L160" s="71"/>
    </row>
    <row r="161" spans="1:12" x14ac:dyDescent="0.25">
      <c r="A161" s="137">
        <v>148</v>
      </c>
      <c r="B161" s="152" t="s">
        <v>543</v>
      </c>
      <c r="C161" s="113"/>
      <c r="D161" s="153"/>
      <c r="E161" s="113"/>
      <c r="F161" s="63"/>
      <c r="G161" s="63"/>
      <c r="H161" s="63"/>
      <c r="I161" s="63"/>
      <c r="J161" s="63"/>
      <c r="K161" s="63"/>
      <c r="L161" s="64"/>
    </row>
    <row r="162" spans="1:12" x14ac:dyDescent="0.25">
      <c r="A162" s="137">
        <v>149</v>
      </c>
      <c r="B162" s="154" t="s">
        <v>547</v>
      </c>
      <c r="C162" s="155"/>
      <c r="D162" s="156"/>
      <c r="E162" s="155"/>
      <c r="F162" s="78"/>
      <c r="G162" s="78"/>
      <c r="H162" s="78"/>
      <c r="I162" s="78"/>
      <c r="J162" s="78"/>
      <c r="K162" s="78"/>
      <c r="L162" s="79"/>
    </row>
    <row r="163" spans="1:12" x14ac:dyDescent="0.25">
      <c r="A163" s="137">
        <v>150</v>
      </c>
      <c r="B163" s="154" t="s">
        <v>546</v>
      </c>
      <c r="C163" s="157">
        <v>1</v>
      </c>
      <c r="D163" s="157"/>
      <c r="E163" s="157">
        <v>1</v>
      </c>
      <c r="F163" s="80"/>
      <c r="G163" s="80"/>
      <c r="H163" s="80"/>
      <c r="I163" s="80"/>
      <c r="J163" s="80"/>
      <c r="K163" s="81"/>
      <c r="L163" s="82"/>
    </row>
    <row r="164" spans="1:12" x14ac:dyDescent="0.25">
      <c r="A164" s="137">
        <v>151</v>
      </c>
      <c r="B164" s="145" t="s">
        <v>544</v>
      </c>
      <c r="C164" s="113"/>
      <c r="D164" s="113"/>
      <c r="E164" s="113"/>
      <c r="F164" s="63"/>
      <c r="G164" s="63"/>
      <c r="H164" s="63"/>
      <c r="I164" s="63"/>
      <c r="J164" s="63"/>
      <c r="K164" s="70"/>
      <c r="L164" s="71"/>
    </row>
    <row r="165" spans="1:12" x14ac:dyDescent="0.25">
      <c r="A165" s="139">
        <v>152</v>
      </c>
      <c r="B165" s="138" t="s">
        <v>446</v>
      </c>
      <c r="C165" s="113" t="s">
        <v>90</v>
      </c>
      <c r="D165" s="113"/>
      <c r="E165" s="113">
        <v>2</v>
      </c>
      <c r="F165" s="63"/>
      <c r="G165" s="63"/>
      <c r="H165" s="63"/>
      <c r="I165" s="63"/>
      <c r="J165" s="63"/>
      <c r="K165" s="70"/>
      <c r="L165" s="71"/>
    </row>
    <row r="166" spans="1:12" x14ac:dyDescent="0.25">
      <c r="A166" s="139">
        <v>153</v>
      </c>
      <c r="B166" s="138" t="s">
        <v>447</v>
      </c>
      <c r="C166" s="113" t="s">
        <v>448</v>
      </c>
      <c r="D166" s="113"/>
      <c r="E166" s="113">
        <v>4</v>
      </c>
      <c r="F166" s="63"/>
      <c r="G166" s="63"/>
      <c r="H166" s="63"/>
      <c r="I166" s="63"/>
      <c r="J166" s="63"/>
      <c r="K166" s="70"/>
      <c r="L166" s="71"/>
    </row>
    <row r="167" spans="1:12" x14ac:dyDescent="0.25">
      <c r="A167" s="139">
        <v>154</v>
      </c>
      <c r="B167" s="138" t="s">
        <v>449</v>
      </c>
      <c r="C167" s="113" t="s">
        <v>17</v>
      </c>
      <c r="D167" s="113"/>
      <c r="E167" s="113">
        <v>7.6</v>
      </c>
      <c r="F167" s="63"/>
      <c r="G167" s="63"/>
      <c r="H167" s="63"/>
      <c r="I167" s="63"/>
      <c r="J167" s="63"/>
      <c r="K167" s="70"/>
      <c r="L167" s="71"/>
    </row>
    <row r="168" spans="1:12" x14ac:dyDescent="0.25">
      <c r="A168" s="139">
        <v>155</v>
      </c>
      <c r="B168" s="138" t="s">
        <v>450</v>
      </c>
      <c r="C168" s="113" t="s">
        <v>42</v>
      </c>
      <c r="D168" s="113"/>
      <c r="E168" s="113">
        <v>14</v>
      </c>
      <c r="F168" s="63"/>
      <c r="G168" s="63"/>
      <c r="H168" s="63"/>
      <c r="I168" s="63"/>
      <c r="J168" s="63"/>
      <c r="K168" s="63"/>
      <c r="L168" s="71"/>
    </row>
    <row r="169" spans="1:12" x14ac:dyDescent="0.25">
      <c r="A169" s="139">
        <v>156</v>
      </c>
      <c r="B169" s="158" t="s">
        <v>526</v>
      </c>
      <c r="C169" s="141"/>
      <c r="D169" s="142"/>
      <c r="E169" s="141"/>
      <c r="F169" s="72"/>
      <c r="G169" s="72"/>
      <c r="H169" s="72"/>
      <c r="I169" s="72"/>
      <c r="J169" s="72"/>
      <c r="K169" s="72"/>
      <c r="L169" s="74"/>
    </row>
    <row r="170" spans="1:12" ht="30" x14ac:dyDescent="0.25">
      <c r="A170" s="139">
        <v>157</v>
      </c>
      <c r="B170" s="140" t="s">
        <v>527</v>
      </c>
      <c r="C170" s="141" t="s">
        <v>422</v>
      </c>
      <c r="D170" s="142"/>
      <c r="E170" s="141">
        <v>630</v>
      </c>
      <c r="F170" s="72"/>
      <c r="G170" s="72"/>
      <c r="H170" s="72"/>
      <c r="I170" s="72"/>
      <c r="J170" s="72"/>
      <c r="K170" s="72"/>
      <c r="L170" s="74"/>
    </row>
    <row r="171" spans="1:12" ht="30" x14ac:dyDescent="0.25">
      <c r="A171" s="139">
        <v>158</v>
      </c>
      <c r="B171" s="140" t="s">
        <v>528</v>
      </c>
      <c r="C171" s="141" t="s">
        <v>422</v>
      </c>
      <c r="D171" s="142"/>
      <c r="E171" s="141">
        <v>500</v>
      </c>
      <c r="F171" s="72"/>
      <c r="G171" s="72"/>
      <c r="H171" s="72"/>
      <c r="I171" s="72"/>
      <c r="J171" s="72"/>
      <c r="K171" s="72"/>
      <c r="L171" s="74"/>
    </row>
    <row r="172" spans="1:12" ht="30" x14ac:dyDescent="0.25">
      <c r="A172" s="139">
        <v>159</v>
      </c>
      <c r="B172" s="140" t="s">
        <v>529</v>
      </c>
      <c r="C172" s="141" t="s">
        <v>422</v>
      </c>
      <c r="D172" s="142"/>
      <c r="E172" s="141">
        <v>40</v>
      </c>
      <c r="F172" s="72"/>
      <c r="G172" s="72"/>
      <c r="H172" s="72"/>
      <c r="I172" s="72"/>
      <c r="J172" s="72"/>
      <c r="K172" s="72"/>
      <c r="L172" s="74"/>
    </row>
    <row r="173" spans="1:12" x14ac:dyDescent="0.25">
      <c r="A173" s="137">
        <v>160</v>
      </c>
      <c r="B173" s="140" t="s">
        <v>530</v>
      </c>
      <c r="C173" s="141" t="s">
        <v>422</v>
      </c>
      <c r="D173" s="142"/>
      <c r="E173" s="141">
        <v>150</v>
      </c>
      <c r="F173" s="72"/>
      <c r="G173" s="72"/>
      <c r="H173" s="72"/>
      <c r="I173" s="72"/>
      <c r="J173" s="72"/>
      <c r="K173" s="72"/>
      <c r="L173" s="74"/>
    </row>
    <row r="174" spans="1:12" x14ac:dyDescent="0.25">
      <c r="A174" s="137">
        <v>161</v>
      </c>
      <c r="B174" s="140" t="s">
        <v>531</v>
      </c>
      <c r="C174" s="141" t="s">
        <v>422</v>
      </c>
      <c r="D174" s="142"/>
      <c r="E174" s="141">
        <v>200</v>
      </c>
      <c r="F174" s="72"/>
      <c r="G174" s="72"/>
      <c r="H174" s="72"/>
      <c r="I174" s="72"/>
      <c r="J174" s="72"/>
      <c r="K174" s="72"/>
      <c r="L174" s="74"/>
    </row>
    <row r="175" spans="1:12" x14ac:dyDescent="0.25">
      <c r="A175" s="137">
        <v>162</v>
      </c>
      <c r="B175" s="140" t="s">
        <v>460</v>
      </c>
      <c r="C175" s="141" t="s">
        <v>14</v>
      </c>
      <c r="D175" s="142"/>
      <c r="E175" s="141"/>
      <c r="F175" s="72"/>
      <c r="G175" s="72"/>
      <c r="H175" s="72"/>
      <c r="I175" s="72"/>
      <c r="J175" s="72"/>
      <c r="K175" s="72"/>
      <c r="L175" s="74"/>
    </row>
    <row r="176" spans="1:12" x14ac:dyDescent="0.25">
      <c r="A176" s="137">
        <v>163</v>
      </c>
      <c r="B176" s="140" t="s">
        <v>532</v>
      </c>
      <c r="C176" s="141" t="s">
        <v>90</v>
      </c>
      <c r="D176" s="142"/>
      <c r="E176" s="141">
        <v>10</v>
      </c>
      <c r="F176" s="72"/>
      <c r="G176" s="72"/>
      <c r="H176" s="72"/>
      <c r="I176" s="72"/>
      <c r="J176" s="72"/>
      <c r="K176" s="72"/>
      <c r="L176" s="74"/>
    </row>
    <row r="177" spans="1:12" ht="30" x14ac:dyDescent="0.25">
      <c r="A177" s="137">
        <v>164</v>
      </c>
      <c r="B177" s="140" t="s">
        <v>533</v>
      </c>
      <c r="C177" s="141" t="s">
        <v>90</v>
      </c>
      <c r="D177" s="142"/>
      <c r="E177" s="141">
        <v>50</v>
      </c>
      <c r="F177" s="72"/>
      <c r="G177" s="72"/>
      <c r="H177" s="72"/>
      <c r="I177" s="72"/>
      <c r="J177" s="72"/>
      <c r="K177" s="72"/>
      <c r="L177" s="74"/>
    </row>
    <row r="178" spans="1:12" x14ac:dyDescent="0.25">
      <c r="A178" s="137">
        <v>165</v>
      </c>
      <c r="B178" s="140" t="s">
        <v>534</v>
      </c>
      <c r="C178" s="141" t="s">
        <v>90</v>
      </c>
      <c r="D178" s="142"/>
      <c r="E178" s="141">
        <v>80</v>
      </c>
      <c r="F178" s="72"/>
      <c r="G178" s="72"/>
      <c r="H178" s="72"/>
      <c r="I178" s="72"/>
      <c r="J178" s="72"/>
      <c r="K178" s="72"/>
      <c r="L178" s="74"/>
    </row>
    <row r="179" spans="1:12" ht="30" x14ac:dyDescent="0.25">
      <c r="A179" s="137">
        <v>166</v>
      </c>
      <c r="B179" s="159" t="s">
        <v>535</v>
      </c>
      <c r="C179" s="141" t="s">
        <v>90</v>
      </c>
      <c r="D179" s="142"/>
      <c r="E179" s="141">
        <v>100</v>
      </c>
      <c r="F179" s="72"/>
      <c r="G179" s="72"/>
      <c r="H179" s="72"/>
      <c r="I179" s="72"/>
      <c r="J179" s="72"/>
      <c r="K179" s="72"/>
      <c r="L179" s="74"/>
    </row>
    <row r="180" spans="1:12" x14ac:dyDescent="0.25">
      <c r="A180" s="137">
        <v>167</v>
      </c>
      <c r="B180" s="145" t="s">
        <v>334</v>
      </c>
      <c r="C180" s="113"/>
      <c r="D180" s="113"/>
      <c r="E180" s="113"/>
      <c r="F180" s="63"/>
      <c r="G180" s="63"/>
      <c r="H180" s="63"/>
      <c r="I180" s="63"/>
      <c r="J180" s="63"/>
      <c r="K180" s="63"/>
      <c r="L180" s="71"/>
    </row>
    <row r="181" spans="1:12" x14ac:dyDescent="0.25">
      <c r="A181" s="137">
        <v>168</v>
      </c>
      <c r="B181" s="145" t="s">
        <v>454</v>
      </c>
      <c r="C181" s="113"/>
      <c r="D181" s="113"/>
      <c r="E181" s="113"/>
      <c r="F181" s="63"/>
      <c r="G181" s="63"/>
      <c r="H181" s="63"/>
      <c r="I181" s="63"/>
      <c r="J181" s="63"/>
      <c r="K181" s="63"/>
      <c r="L181" s="71"/>
    </row>
    <row r="182" spans="1:12" ht="30" x14ac:dyDescent="0.25">
      <c r="A182" s="137">
        <v>169</v>
      </c>
      <c r="B182" s="138" t="s">
        <v>455</v>
      </c>
      <c r="C182" s="113" t="s">
        <v>422</v>
      </c>
      <c r="D182" s="113"/>
      <c r="E182" s="113">
        <v>450</v>
      </c>
      <c r="F182" s="63"/>
      <c r="G182" s="63"/>
      <c r="H182" s="63"/>
      <c r="I182" s="63"/>
      <c r="J182" s="63"/>
      <c r="K182" s="63"/>
      <c r="L182" s="71"/>
    </row>
    <row r="183" spans="1:12" ht="30" x14ac:dyDescent="0.25">
      <c r="A183" s="137">
        <v>170</v>
      </c>
      <c r="B183" s="138" t="s">
        <v>456</v>
      </c>
      <c r="C183" s="113" t="s">
        <v>422</v>
      </c>
      <c r="D183" s="113"/>
      <c r="E183" s="113">
        <v>260</v>
      </c>
      <c r="F183" s="63"/>
      <c r="G183" s="63"/>
      <c r="H183" s="63"/>
      <c r="I183" s="63"/>
      <c r="J183" s="63"/>
      <c r="K183" s="63"/>
      <c r="L183" s="71"/>
    </row>
    <row r="184" spans="1:12" ht="30" x14ac:dyDescent="0.25">
      <c r="A184" s="137">
        <v>171</v>
      </c>
      <c r="B184" s="138" t="s">
        <v>457</v>
      </c>
      <c r="C184" s="113" t="s">
        <v>422</v>
      </c>
      <c r="D184" s="113"/>
      <c r="E184" s="113">
        <v>30</v>
      </c>
      <c r="F184" s="63"/>
      <c r="G184" s="63"/>
      <c r="H184" s="63"/>
      <c r="I184" s="63"/>
      <c r="J184" s="63"/>
      <c r="K184" s="63"/>
      <c r="L184" s="71"/>
    </row>
    <row r="185" spans="1:12" x14ac:dyDescent="0.25">
      <c r="A185" s="137">
        <v>172</v>
      </c>
      <c r="B185" s="138" t="s">
        <v>458</v>
      </c>
      <c r="C185" s="113" t="s">
        <v>422</v>
      </c>
      <c r="D185" s="113"/>
      <c r="E185" s="113">
        <v>300</v>
      </c>
      <c r="F185" s="63"/>
      <c r="G185" s="63"/>
      <c r="H185" s="63"/>
      <c r="I185" s="63"/>
      <c r="J185" s="63"/>
      <c r="K185" s="63"/>
      <c r="L185" s="71"/>
    </row>
    <row r="186" spans="1:12" x14ac:dyDescent="0.25">
      <c r="A186" s="137">
        <v>173</v>
      </c>
      <c r="B186" s="138" t="s">
        <v>459</v>
      </c>
      <c r="C186" s="113" t="s">
        <v>422</v>
      </c>
      <c r="D186" s="113"/>
      <c r="E186" s="113">
        <v>150</v>
      </c>
      <c r="F186" s="63"/>
      <c r="G186" s="63"/>
      <c r="H186" s="63"/>
      <c r="I186" s="63"/>
      <c r="J186" s="63"/>
      <c r="K186" s="63"/>
      <c r="L186" s="71"/>
    </row>
    <row r="187" spans="1:12" x14ac:dyDescent="0.25">
      <c r="A187" s="137">
        <v>174</v>
      </c>
      <c r="B187" s="145" t="s">
        <v>460</v>
      </c>
      <c r="C187" s="113"/>
      <c r="D187" s="113"/>
      <c r="E187" s="113"/>
      <c r="F187" s="63"/>
      <c r="G187" s="63"/>
      <c r="H187" s="63"/>
      <c r="I187" s="63"/>
      <c r="J187" s="63"/>
      <c r="K187" s="63"/>
      <c r="L187" s="71"/>
    </row>
    <row r="188" spans="1:12" ht="30" x14ac:dyDescent="0.25">
      <c r="A188" s="137">
        <v>175</v>
      </c>
      <c r="B188" s="138" t="s">
        <v>461</v>
      </c>
      <c r="C188" s="113" t="s">
        <v>462</v>
      </c>
      <c r="D188" s="113"/>
      <c r="E188" s="113">
        <v>1</v>
      </c>
      <c r="F188" s="63"/>
      <c r="G188" s="63"/>
      <c r="H188" s="63"/>
      <c r="I188" s="63"/>
      <c r="J188" s="63"/>
      <c r="K188" s="63"/>
      <c r="L188" s="71"/>
    </row>
    <row r="189" spans="1:12" x14ac:dyDescent="0.25">
      <c r="A189" s="137">
        <v>176</v>
      </c>
      <c r="B189" s="138" t="s">
        <v>491</v>
      </c>
      <c r="C189" s="113" t="s">
        <v>448</v>
      </c>
      <c r="D189" s="113"/>
      <c r="E189" s="113">
        <v>10</v>
      </c>
      <c r="F189" s="63"/>
      <c r="G189" s="63"/>
      <c r="H189" s="63"/>
      <c r="I189" s="63"/>
      <c r="J189" s="63"/>
      <c r="K189" s="63"/>
      <c r="L189" s="71"/>
    </row>
    <row r="190" spans="1:12" x14ac:dyDescent="0.25">
      <c r="A190" s="137">
        <v>177</v>
      </c>
      <c r="B190" s="138" t="s">
        <v>464</v>
      </c>
      <c r="C190" s="113" t="s">
        <v>448</v>
      </c>
      <c r="D190" s="113"/>
      <c r="E190" s="113">
        <v>7</v>
      </c>
      <c r="F190" s="63"/>
      <c r="G190" s="63"/>
      <c r="H190" s="63"/>
      <c r="I190" s="63"/>
      <c r="J190" s="63"/>
      <c r="K190" s="63"/>
      <c r="L190" s="71"/>
    </row>
    <row r="191" spans="1:12" x14ac:dyDescent="0.25">
      <c r="A191" s="137">
        <v>178</v>
      </c>
      <c r="B191" s="138" t="s">
        <v>463</v>
      </c>
      <c r="C191" s="113" t="s">
        <v>448</v>
      </c>
      <c r="D191" s="113"/>
      <c r="E191" s="113">
        <v>3</v>
      </c>
      <c r="F191" s="63"/>
      <c r="G191" s="63"/>
      <c r="H191" s="63"/>
      <c r="I191" s="63"/>
      <c r="J191" s="63"/>
      <c r="K191" s="63"/>
      <c r="L191" s="71"/>
    </row>
    <row r="192" spans="1:12" ht="30" x14ac:dyDescent="0.25">
      <c r="A192" s="137">
        <v>179</v>
      </c>
      <c r="B192" s="160" t="s">
        <v>465</v>
      </c>
      <c r="C192" s="161" t="s">
        <v>448</v>
      </c>
      <c r="D192" s="161"/>
      <c r="E192" s="161">
        <v>8</v>
      </c>
      <c r="F192" s="83"/>
      <c r="G192" s="83"/>
      <c r="H192" s="83"/>
      <c r="I192" s="83"/>
      <c r="J192" s="83"/>
      <c r="K192" s="83"/>
      <c r="L192" s="84"/>
    </row>
    <row r="193" spans="1:12" ht="30" x14ac:dyDescent="0.25">
      <c r="A193" s="137">
        <v>180</v>
      </c>
      <c r="B193" s="138" t="s">
        <v>466</v>
      </c>
      <c r="C193" s="113" t="s">
        <v>448</v>
      </c>
      <c r="D193" s="113"/>
      <c r="E193" s="113">
        <v>25</v>
      </c>
      <c r="F193" s="63"/>
      <c r="G193" s="63"/>
      <c r="H193" s="63"/>
      <c r="I193" s="63"/>
      <c r="J193" s="63"/>
      <c r="K193" s="63"/>
      <c r="L193" s="71"/>
    </row>
    <row r="194" spans="1:12" ht="30" x14ac:dyDescent="0.25">
      <c r="A194" s="137">
        <v>181</v>
      </c>
      <c r="B194" s="138" t="s">
        <v>467</v>
      </c>
      <c r="C194" s="113" t="s">
        <v>448</v>
      </c>
      <c r="D194" s="113"/>
      <c r="E194" s="113">
        <v>2</v>
      </c>
      <c r="F194" s="63"/>
      <c r="G194" s="63"/>
      <c r="H194" s="63"/>
      <c r="I194" s="63"/>
      <c r="J194" s="63"/>
      <c r="K194" s="63"/>
      <c r="L194" s="71"/>
    </row>
    <row r="195" spans="1:12" ht="30" x14ac:dyDescent="0.25">
      <c r="A195" s="137">
        <v>182</v>
      </c>
      <c r="B195" s="138" t="s">
        <v>468</v>
      </c>
      <c r="C195" s="113" t="s">
        <v>448</v>
      </c>
      <c r="D195" s="113"/>
      <c r="E195" s="113">
        <v>5</v>
      </c>
      <c r="F195" s="63"/>
      <c r="G195" s="63"/>
      <c r="H195" s="63"/>
      <c r="I195" s="63"/>
      <c r="J195" s="63"/>
      <c r="K195" s="63"/>
      <c r="L195" s="71"/>
    </row>
    <row r="196" spans="1:12" x14ac:dyDescent="0.25">
      <c r="A196" s="137">
        <v>183</v>
      </c>
      <c r="B196" s="138" t="s">
        <v>469</v>
      </c>
      <c r="C196" s="113" t="s">
        <v>90</v>
      </c>
      <c r="D196" s="113"/>
      <c r="E196" s="113">
        <v>50</v>
      </c>
      <c r="F196" s="63"/>
      <c r="G196" s="63"/>
      <c r="H196" s="63"/>
      <c r="I196" s="63"/>
      <c r="J196" s="63"/>
      <c r="K196" s="63"/>
      <c r="L196" s="71"/>
    </row>
    <row r="197" spans="1:12" ht="30" x14ac:dyDescent="0.25">
      <c r="A197" s="137">
        <v>184</v>
      </c>
      <c r="B197" s="160" t="s">
        <v>470</v>
      </c>
      <c r="C197" s="161" t="s">
        <v>90</v>
      </c>
      <c r="D197" s="161"/>
      <c r="E197" s="161">
        <v>50</v>
      </c>
      <c r="F197" s="83"/>
      <c r="G197" s="83"/>
      <c r="H197" s="83"/>
      <c r="I197" s="83"/>
      <c r="J197" s="83"/>
      <c r="K197" s="83"/>
      <c r="L197" s="84"/>
    </row>
    <row r="198" spans="1:12" x14ac:dyDescent="0.25">
      <c r="A198" s="137">
        <v>185</v>
      </c>
      <c r="B198" s="162" t="s">
        <v>490</v>
      </c>
      <c r="C198" s="161"/>
      <c r="D198" s="161"/>
      <c r="E198" s="161"/>
      <c r="F198" s="83"/>
      <c r="G198" s="83"/>
      <c r="H198" s="83"/>
      <c r="I198" s="83"/>
      <c r="J198" s="83"/>
      <c r="K198" s="83"/>
      <c r="L198" s="84"/>
    </row>
    <row r="199" spans="1:12" x14ac:dyDescent="0.25">
      <c r="A199" s="137">
        <v>186</v>
      </c>
      <c r="B199" s="160" t="s">
        <v>471</v>
      </c>
      <c r="C199" s="161" t="s">
        <v>448</v>
      </c>
      <c r="D199" s="161"/>
      <c r="E199" s="161">
        <v>22</v>
      </c>
      <c r="F199" s="83"/>
      <c r="G199" s="83"/>
      <c r="H199" s="83"/>
      <c r="I199" s="83"/>
      <c r="J199" s="83"/>
      <c r="K199" s="83"/>
      <c r="L199" s="84"/>
    </row>
    <row r="200" spans="1:12" x14ac:dyDescent="0.25">
      <c r="A200" s="137">
        <v>187</v>
      </c>
      <c r="B200" s="160" t="s">
        <v>472</v>
      </c>
      <c r="C200" s="161" t="s">
        <v>448</v>
      </c>
      <c r="D200" s="161"/>
      <c r="E200" s="161">
        <v>26</v>
      </c>
      <c r="F200" s="83"/>
      <c r="G200" s="83"/>
      <c r="H200" s="83"/>
      <c r="I200" s="83"/>
      <c r="J200" s="83"/>
      <c r="K200" s="83"/>
      <c r="L200" s="84"/>
    </row>
    <row r="201" spans="1:12" x14ac:dyDescent="0.25">
      <c r="A201" s="137">
        <v>188</v>
      </c>
      <c r="B201" s="160" t="s">
        <v>473</v>
      </c>
      <c r="C201" s="161" t="s">
        <v>448</v>
      </c>
      <c r="D201" s="161"/>
      <c r="E201" s="161">
        <v>12</v>
      </c>
      <c r="F201" s="83"/>
      <c r="G201" s="83"/>
      <c r="H201" s="83"/>
      <c r="I201" s="83"/>
      <c r="J201" s="83"/>
      <c r="K201" s="83"/>
      <c r="L201" s="84"/>
    </row>
    <row r="202" spans="1:12" x14ac:dyDescent="0.25">
      <c r="A202" s="137">
        <v>190</v>
      </c>
      <c r="B202" s="160" t="s">
        <v>474</v>
      </c>
      <c r="C202" s="161" t="s">
        <v>448</v>
      </c>
      <c r="D202" s="161"/>
      <c r="E202" s="161">
        <v>2</v>
      </c>
      <c r="F202" s="83"/>
      <c r="G202" s="83"/>
      <c r="H202" s="83"/>
      <c r="I202" s="83"/>
      <c r="J202" s="83"/>
      <c r="K202" s="83"/>
      <c r="L202" s="84"/>
    </row>
    <row r="203" spans="1:12" x14ac:dyDescent="0.25">
      <c r="A203" s="137">
        <v>200</v>
      </c>
      <c r="B203" s="160" t="s">
        <v>475</v>
      </c>
      <c r="C203" s="161" t="s">
        <v>448</v>
      </c>
      <c r="D203" s="161"/>
      <c r="E203" s="161">
        <v>6</v>
      </c>
      <c r="F203" s="83"/>
      <c r="G203" s="83"/>
      <c r="H203" s="83"/>
      <c r="I203" s="83"/>
      <c r="J203" s="83"/>
      <c r="K203" s="83"/>
      <c r="L203" s="84"/>
    </row>
    <row r="204" spans="1:12" ht="30" x14ac:dyDescent="0.25">
      <c r="A204" s="137">
        <v>201</v>
      </c>
      <c r="B204" s="160" t="s">
        <v>476</v>
      </c>
      <c r="C204" s="161" t="s">
        <v>448</v>
      </c>
      <c r="D204" s="161"/>
      <c r="E204" s="161">
        <v>4</v>
      </c>
      <c r="F204" s="83"/>
      <c r="G204" s="83"/>
      <c r="H204" s="83"/>
      <c r="I204" s="83"/>
      <c r="J204" s="83"/>
      <c r="K204" s="83"/>
      <c r="L204" s="84"/>
    </row>
    <row r="205" spans="1:12" ht="45" x14ac:dyDescent="0.25">
      <c r="A205" s="137">
        <v>202</v>
      </c>
      <c r="B205" s="160" t="s">
        <v>477</v>
      </c>
      <c r="C205" s="161" t="s">
        <v>448</v>
      </c>
      <c r="D205" s="161"/>
      <c r="E205" s="161">
        <v>1</v>
      </c>
      <c r="F205" s="83"/>
      <c r="G205" s="83"/>
      <c r="H205" s="83"/>
      <c r="I205" s="83"/>
      <c r="J205" s="83"/>
      <c r="K205" s="83"/>
      <c r="L205" s="84"/>
    </row>
    <row r="206" spans="1:12" ht="30" x14ac:dyDescent="0.25">
      <c r="A206" s="137">
        <v>203</v>
      </c>
      <c r="B206" s="160" t="s">
        <v>478</v>
      </c>
      <c r="C206" s="161" t="s">
        <v>448</v>
      </c>
      <c r="D206" s="161"/>
      <c r="E206" s="161">
        <v>7</v>
      </c>
      <c r="F206" s="83"/>
      <c r="G206" s="83"/>
      <c r="H206" s="83"/>
      <c r="I206" s="83"/>
      <c r="J206" s="83"/>
      <c r="K206" s="83"/>
      <c r="L206" s="84"/>
    </row>
    <row r="207" spans="1:12" x14ac:dyDescent="0.25">
      <c r="A207" s="137">
        <v>204</v>
      </c>
      <c r="B207" s="163"/>
      <c r="C207" s="164"/>
      <c r="D207" s="165"/>
      <c r="E207" s="164"/>
      <c r="F207" s="85"/>
      <c r="G207" s="85"/>
      <c r="H207" s="85"/>
      <c r="I207" s="85"/>
      <c r="J207" s="85"/>
      <c r="K207" s="85"/>
      <c r="L207" s="86"/>
    </row>
    <row r="208" spans="1:12" x14ac:dyDescent="0.25">
      <c r="A208" s="137">
        <v>205</v>
      </c>
      <c r="B208" s="163" t="s">
        <v>536</v>
      </c>
      <c r="C208" s="164" t="s">
        <v>90</v>
      </c>
      <c r="D208" s="165"/>
      <c r="E208" s="164">
        <v>14</v>
      </c>
      <c r="F208" s="85"/>
      <c r="G208" s="85"/>
      <c r="H208" s="85"/>
      <c r="I208" s="85"/>
      <c r="J208" s="85"/>
      <c r="K208" s="85"/>
      <c r="L208" s="86"/>
    </row>
    <row r="209" spans="1:12" x14ac:dyDescent="0.25">
      <c r="A209" s="137">
        <v>206</v>
      </c>
      <c r="B209" s="163"/>
      <c r="C209" s="164"/>
      <c r="D209" s="165"/>
      <c r="E209" s="164"/>
      <c r="F209" s="85"/>
      <c r="G209" s="85"/>
      <c r="H209" s="85"/>
      <c r="I209" s="85"/>
      <c r="J209" s="85"/>
      <c r="K209" s="85"/>
      <c r="L209" s="86"/>
    </row>
    <row r="210" spans="1:12" ht="30" x14ac:dyDescent="0.25">
      <c r="A210" s="137">
        <v>207</v>
      </c>
      <c r="B210" s="166" t="s">
        <v>537</v>
      </c>
      <c r="C210" s="164" t="s">
        <v>90</v>
      </c>
      <c r="D210" s="165"/>
      <c r="E210" s="164">
        <v>56</v>
      </c>
      <c r="F210" s="85"/>
      <c r="G210" s="85"/>
      <c r="H210" s="85"/>
      <c r="I210" s="85"/>
      <c r="J210" s="85"/>
      <c r="K210" s="85"/>
      <c r="L210" s="86"/>
    </row>
    <row r="211" spans="1:12" ht="30" x14ac:dyDescent="0.25">
      <c r="A211" s="137">
        <v>208</v>
      </c>
      <c r="B211" s="166" t="s">
        <v>538</v>
      </c>
      <c r="C211" s="164" t="s">
        <v>90</v>
      </c>
      <c r="D211" s="165"/>
      <c r="E211" s="164">
        <v>10</v>
      </c>
      <c r="F211" s="85"/>
      <c r="G211" s="85"/>
      <c r="H211" s="85"/>
      <c r="I211" s="85"/>
      <c r="J211" s="85"/>
      <c r="K211" s="85"/>
      <c r="L211" s="86"/>
    </row>
    <row r="212" spans="1:12" ht="30" x14ac:dyDescent="0.25">
      <c r="A212" s="137">
        <v>209</v>
      </c>
      <c r="B212" s="166" t="s">
        <v>539</v>
      </c>
      <c r="C212" s="164" t="s">
        <v>489</v>
      </c>
      <c r="D212" s="165"/>
      <c r="E212" s="164">
        <v>20</v>
      </c>
      <c r="F212" s="85"/>
      <c r="G212" s="85"/>
      <c r="H212" s="85"/>
      <c r="I212" s="85"/>
      <c r="J212" s="85"/>
      <c r="K212" s="85"/>
      <c r="L212" s="86"/>
    </row>
    <row r="213" spans="1:12" x14ac:dyDescent="0.25">
      <c r="A213" s="137">
        <v>210</v>
      </c>
      <c r="B213" s="163" t="s">
        <v>540</v>
      </c>
      <c r="C213" s="164" t="s">
        <v>422</v>
      </c>
      <c r="D213" s="165"/>
      <c r="E213" s="164">
        <v>670</v>
      </c>
      <c r="F213" s="85"/>
      <c r="G213" s="85"/>
      <c r="H213" s="85"/>
      <c r="I213" s="85"/>
      <c r="J213" s="85"/>
      <c r="K213" s="85"/>
      <c r="L213" s="86"/>
    </row>
    <row r="214" spans="1:12" x14ac:dyDescent="0.25">
      <c r="A214" s="137">
        <v>211</v>
      </c>
      <c r="B214" s="163" t="s">
        <v>531</v>
      </c>
      <c r="C214" s="164" t="s">
        <v>422</v>
      </c>
      <c r="D214" s="165"/>
      <c r="E214" s="164">
        <v>300</v>
      </c>
      <c r="F214" s="85"/>
      <c r="G214" s="85"/>
      <c r="H214" s="85"/>
      <c r="I214" s="85"/>
      <c r="J214" s="85"/>
      <c r="K214" s="85"/>
      <c r="L214" s="86"/>
    </row>
    <row r="215" spans="1:12" x14ac:dyDescent="0.25">
      <c r="A215" s="137">
        <v>212</v>
      </c>
      <c r="B215" s="166" t="s">
        <v>541</v>
      </c>
      <c r="C215" s="164" t="s">
        <v>422</v>
      </c>
      <c r="D215" s="165"/>
      <c r="E215" s="164">
        <v>4.5</v>
      </c>
      <c r="F215" s="85"/>
      <c r="G215" s="85"/>
      <c r="H215" s="85"/>
      <c r="I215" s="85"/>
      <c r="J215" s="85"/>
      <c r="K215" s="85"/>
      <c r="L215" s="86"/>
    </row>
    <row r="216" spans="1:12" ht="30" x14ac:dyDescent="0.25">
      <c r="A216" s="137">
        <v>213</v>
      </c>
      <c r="B216" s="160" t="s">
        <v>479</v>
      </c>
      <c r="C216" s="161" t="s">
        <v>448</v>
      </c>
      <c r="D216" s="161"/>
      <c r="E216" s="161">
        <v>44</v>
      </c>
      <c r="F216" s="83"/>
      <c r="G216" s="83"/>
      <c r="H216" s="83"/>
      <c r="I216" s="83"/>
      <c r="J216" s="83"/>
      <c r="K216" s="83"/>
      <c r="L216" s="84"/>
    </row>
    <row r="217" spans="1:12" x14ac:dyDescent="0.25">
      <c r="A217" s="137">
        <v>214</v>
      </c>
      <c r="B217" s="145" t="s">
        <v>480</v>
      </c>
      <c r="C217" s="113"/>
      <c r="D217" s="113"/>
      <c r="E217" s="113"/>
      <c r="F217" s="63"/>
      <c r="G217" s="63"/>
      <c r="H217" s="63"/>
      <c r="I217" s="63"/>
      <c r="J217" s="63"/>
      <c r="K217" s="63"/>
      <c r="L217" s="71"/>
    </row>
    <row r="218" spans="1:12" ht="30" x14ac:dyDescent="0.25">
      <c r="A218" s="137">
        <v>215</v>
      </c>
      <c r="B218" s="138" t="s">
        <v>481</v>
      </c>
      <c r="C218" s="113" t="s">
        <v>90</v>
      </c>
      <c r="D218" s="113"/>
      <c r="E218" s="113">
        <v>1</v>
      </c>
      <c r="F218" s="63"/>
      <c r="G218" s="63"/>
      <c r="H218" s="63"/>
      <c r="I218" s="63"/>
      <c r="J218" s="63"/>
      <c r="K218" s="63"/>
      <c r="L218" s="71"/>
    </row>
    <row r="219" spans="1:12" ht="30" x14ac:dyDescent="0.25">
      <c r="A219" s="137">
        <v>216</v>
      </c>
      <c r="B219" s="138" t="s">
        <v>482</v>
      </c>
      <c r="C219" s="113" t="s">
        <v>90</v>
      </c>
      <c r="D219" s="113"/>
      <c r="E219" s="113">
        <v>1</v>
      </c>
      <c r="F219" s="63"/>
      <c r="G219" s="63"/>
      <c r="H219" s="63"/>
      <c r="I219" s="63"/>
      <c r="J219" s="63"/>
      <c r="K219" s="63"/>
      <c r="L219" s="71"/>
    </row>
    <row r="220" spans="1:12" x14ac:dyDescent="0.25">
      <c r="A220" s="137">
        <v>217</v>
      </c>
      <c r="B220" s="138" t="s">
        <v>483</v>
      </c>
      <c r="C220" s="113" t="s">
        <v>90</v>
      </c>
      <c r="D220" s="113"/>
      <c r="E220" s="113">
        <v>1</v>
      </c>
      <c r="F220" s="63"/>
      <c r="G220" s="63"/>
      <c r="H220" s="63"/>
      <c r="I220" s="63"/>
      <c r="J220" s="63"/>
      <c r="K220" s="63"/>
      <c r="L220" s="71"/>
    </row>
    <row r="221" spans="1:12" ht="30" x14ac:dyDescent="0.25">
      <c r="A221" s="137">
        <v>218</v>
      </c>
      <c r="B221" s="138" t="s">
        <v>484</v>
      </c>
      <c r="C221" s="113" t="s">
        <v>90</v>
      </c>
      <c r="D221" s="113"/>
      <c r="E221" s="113">
        <v>8</v>
      </c>
      <c r="F221" s="63"/>
      <c r="G221" s="63"/>
      <c r="H221" s="63"/>
      <c r="I221" s="63"/>
      <c r="J221" s="63"/>
      <c r="K221" s="63"/>
      <c r="L221" s="71"/>
    </row>
    <row r="222" spans="1:12" ht="30" x14ac:dyDescent="0.25">
      <c r="A222" s="137">
        <v>219</v>
      </c>
      <c r="B222" s="138" t="s">
        <v>485</v>
      </c>
      <c r="C222" s="113" t="s">
        <v>90</v>
      </c>
      <c r="D222" s="113"/>
      <c r="E222" s="113">
        <v>3</v>
      </c>
      <c r="F222" s="63"/>
      <c r="G222" s="63"/>
      <c r="H222" s="63"/>
      <c r="I222" s="63"/>
      <c r="J222" s="63"/>
      <c r="K222" s="63"/>
      <c r="L222" s="71"/>
    </row>
    <row r="223" spans="1:12" ht="30" x14ac:dyDescent="0.25">
      <c r="A223" s="137">
        <v>220</v>
      </c>
      <c r="B223" s="138" t="s">
        <v>486</v>
      </c>
      <c r="C223" s="113" t="s">
        <v>90</v>
      </c>
      <c r="D223" s="113"/>
      <c r="E223" s="113">
        <v>2</v>
      </c>
      <c r="F223" s="63"/>
      <c r="G223" s="63"/>
      <c r="H223" s="63"/>
      <c r="I223" s="63"/>
      <c r="J223" s="63"/>
      <c r="K223" s="63"/>
      <c r="L223" s="71"/>
    </row>
    <row r="224" spans="1:12" ht="45" x14ac:dyDescent="0.25">
      <c r="A224" s="137">
        <v>221</v>
      </c>
      <c r="B224" s="138" t="s">
        <v>487</v>
      </c>
      <c r="C224" s="113" t="s">
        <v>489</v>
      </c>
      <c r="D224" s="113"/>
      <c r="E224" s="113">
        <v>13</v>
      </c>
      <c r="F224" s="63"/>
      <c r="G224" s="63"/>
      <c r="H224" s="63"/>
      <c r="I224" s="63"/>
      <c r="J224" s="63"/>
      <c r="K224" s="63"/>
      <c r="L224" s="71"/>
    </row>
    <row r="225" spans="1:12" ht="30" x14ac:dyDescent="0.25">
      <c r="A225" s="137">
        <v>222</v>
      </c>
      <c r="B225" s="138" t="s">
        <v>488</v>
      </c>
      <c r="C225" s="113" t="s">
        <v>448</v>
      </c>
      <c r="D225" s="113"/>
      <c r="E225" s="113">
        <v>1</v>
      </c>
      <c r="F225" s="63"/>
      <c r="G225" s="63"/>
      <c r="H225" s="63"/>
      <c r="I225" s="63"/>
      <c r="J225" s="63"/>
      <c r="K225" s="63"/>
      <c r="L225" s="71"/>
    </row>
    <row r="226" spans="1:12" x14ac:dyDescent="0.25">
      <c r="A226" s="137">
        <v>223</v>
      </c>
      <c r="B226" s="138" t="s">
        <v>507</v>
      </c>
      <c r="C226" s="113" t="s">
        <v>17</v>
      </c>
      <c r="D226" s="113"/>
      <c r="E226" s="113">
        <v>10</v>
      </c>
      <c r="F226" s="63"/>
      <c r="G226" s="63"/>
      <c r="H226" s="63"/>
      <c r="I226" s="63"/>
      <c r="J226" s="63"/>
      <c r="K226" s="63"/>
      <c r="L226" s="71"/>
    </row>
    <row r="227" spans="1:12" ht="15.75" thickBot="1" x14ac:dyDescent="0.3">
      <c r="A227" s="167">
        <v>224</v>
      </c>
      <c r="B227" s="168" t="s">
        <v>508</v>
      </c>
      <c r="C227" s="169" t="s">
        <v>17</v>
      </c>
      <c r="D227" s="169"/>
      <c r="E227" s="169">
        <v>5</v>
      </c>
      <c r="F227" s="87"/>
      <c r="G227" s="87"/>
      <c r="H227" s="87"/>
      <c r="I227" s="87"/>
      <c r="J227" s="87"/>
      <c r="K227" s="87"/>
      <c r="L227" s="88"/>
    </row>
    <row r="228" spans="1:12" x14ac:dyDescent="0.25">
      <c r="A228" s="89">
        <v>225</v>
      </c>
      <c r="B228" s="90" t="s">
        <v>6</v>
      </c>
      <c r="C228" s="91"/>
      <c r="D228" s="92"/>
      <c r="E228" s="91"/>
      <c r="F228" s="91"/>
      <c r="G228" s="91"/>
      <c r="H228" s="91"/>
      <c r="I228" s="91"/>
      <c r="J228" s="91"/>
      <c r="K228" s="91"/>
      <c r="L228" s="93">
        <f>SUM(L11:L227)</f>
        <v>0</v>
      </c>
    </row>
    <row r="229" spans="1:12" x14ac:dyDescent="0.25">
      <c r="A229" s="68">
        <v>226</v>
      </c>
      <c r="B229" s="69" t="s">
        <v>185</v>
      </c>
      <c r="C229" s="63"/>
      <c r="D229" s="77"/>
      <c r="E229" s="63"/>
      <c r="F229" s="63"/>
      <c r="G229" s="63"/>
      <c r="H229" s="63"/>
      <c r="I229" s="63"/>
      <c r="J229" s="63"/>
      <c r="K229" s="63"/>
      <c r="L229" s="64">
        <f>L228*5%</f>
        <v>0</v>
      </c>
    </row>
    <row r="230" spans="1:12" x14ac:dyDescent="0.25">
      <c r="A230" s="68">
        <v>227</v>
      </c>
      <c r="B230" s="69" t="s">
        <v>6</v>
      </c>
      <c r="C230" s="63"/>
      <c r="D230" s="77"/>
      <c r="E230" s="63"/>
      <c r="F230" s="63"/>
      <c r="G230" s="63"/>
      <c r="H230" s="63"/>
      <c r="I230" s="63"/>
      <c r="J230" s="63"/>
      <c r="K230" s="63"/>
      <c r="L230" s="64">
        <f>L229+L228</f>
        <v>0</v>
      </c>
    </row>
    <row r="231" spans="1:12" x14ac:dyDescent="0.25">
      <c r="A231" s="68">
        <v>228</v>
      </c>
      <c r="B231" s="69" t="s">
        <v>542</v>
      </c>
      <c r="C231" s="63"/>
      <c r="D231" s="77"/>
      <c r="E231" s="63"/>
      <c r="F231" s="63"/>
      <c r="G231" s="63"/>
      <c r="H231" s="63"/>
      <c r="I231" s="63"/>
      <c r="J231" s="63"/>
      <c r="K231" s="63"/>
      <c r="L231" s="64">
        <f>L230*5%</f>
        <v>0</v>
      </c>
    </row>
    <row r="232" spans="1:12" x14ac:dyDescent="0.25">
      <c r="A232" s="68">
        <v>229</v>
      </c>
      <c r="B232" s="69" t="s">
        <v>6</v>
      </c>
      <c r="C232" s="63"/>
      <c r="D232" s="77"/>
      <c r="E232" s="63"/>
      <c r="F232" s="63"/>
      <c r="G232" s="63"/>
      <c r="H232" s="63"/>
      <c r="I232" s="63"/>
      <c r="J232" s="63"/>
      <c r="K232" s="63"/>
      <c r="L232" s="64">
        <f>L231+L230</f>
        <v>0</v>
      </c>
    </row>
    <row r="233" spans="1:12" ht="15.75" thickBot="1" x14ac:dyDescent="0.3">
      <c r="A233" s="94">
        <v>230</v>
      </c>
      <c r="B233" s="95" t="s">
        <v>72</v>
      </c>
      <c r="C233" s="65"/>
      <c r="D233" s="66"/>
      <c r="E233" s="65"/>
      <c r="F233" s="65"/>
      <c r="G233" s="65"/>
      <c r="H233" s="65"/>
      <c r="I233" s="65"/>
      <c r="J233" s="65"/>
      <c r="K233" s="65"/>
      <c r="L233" s="67">
        <f>L232*18%</f>
        <v>0</v>
      </c>
    </row>
    <row r="234" spans="1:12" ht="15.75" thickBot="1" x14ac:dyDescent="0.3">
      <c r="A234" s="96">
        <v>231</v>
      </c>
      <c r="B234" s="97" t="s">
        <v>6</v>
      </c>
      <c r="C234" s="98"/>
      <c r="D234" s="99"/>
      <c r="E234" s="98"/>
      <c r="F234" s="98"/>
      <c r="G234" s="98"/>
      <c r="H234" s="98"/>
      <c r="I234" s="98"/>
      <c r="J234" s="98"/>
      <c r="K234" s="98"/>
      <c r="L234" s="100">
        <f>L233+L232</f>
        <v>0</v>
      </c>
    </row>
    <row r="235" spans="1:12" x14ac:dyDescent="0.25">
      <c r="A235" s="101"/>
      <c r="B235" s="75"/>
    </row>
    <row r="236" spans="1:12" x14ac:dyDescent="0.25">
      <c r="A236" s="101"/>
      <c r="B236" s="75"/>
    </row>
    <row r="237" spans="1:12" x14ac:dyDescent="0.25">
      <c r="A237" s="101"/>
      <c r="B237" s="75"/>
    </row>
    <row r="238" spans="1:12" x14ac:dyDescent="0.25">
      <c r="A238" s="101"/>
      <c r="B238" s="75"/>
    </row>
    <row r="239" spans="1:12" x14ac:dyDescent="0.25">
      <c r="A239" s="101"/>
      <c r="B239" s="75"/>
    </row>
  </sheetData>
  <sheetProtection algorithmName="SHA-512" hashValue="Q9C8RgZZpDMhhFMOvQcxt/WM8CICtFpjaFMGNiO+w0w+FcBakMoQn1+g3Hn42dJUdouPmcpMOj46aXKNSDUE1w==" saltValue="mrjzI8v3Ojb9Xi2Xg4Vkfg==" spinCount="100000" sheet="1" objects="1" scenarios="1"/>
  <mergeCells count="13">
    <mergeCell ref="M31:P31"/>
    <mergeCell ref="M36:P36"/>
    <mergeCell ref="N42:P42"/>
    <mergeCell ref="M45:P45"/>
    <mergeCell ref="M29:P29"/>
    <mergeCell ref="A1:L2"/>
    <mergeCell ref="H7:I7"/>
    <mergeCell ref="A7:A8"/>
    <mergeCell ref="B7:B8"/>
    <mergeCell ref="C7:E7"/>
    <mergeCell ref="F7:G7"/>
    <mergeCell ref="A4:A6"/>
    <mergeCell ref="A3:L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8" sqref="C8"/>
    </sheetView>
  </sheetViews>
  <sheetFormatPr defaultColWidth="9.140625" defaultRowHeight="15" x14ac:dyDescent="0.25"/>
  <cols>
    <col min="1" max="1" width="5" style="4" customWidth="1"/>
    <col min="2" max="2" width="10.28515625" style="4" bestFit="1" customWidth="1"/>
    <col min="3" max="3" width="56.7109375" style="4" customWidth="1"/>
    <col min="4" max="6" width="9.140625" style="4"/>
    <col min="7" max="7" width="11.140625" style="4" bestFit="1" customWidth="1"/>
    <col min="8" max="8" width="9.140625" style="4"/>
    <col min="9" max="9" width="11.140625" style="4" bestFit="1" customWidth="1"/>
    <col min="10" max="10" width="9.140625" style="4"/>
    <col min="11" max="11" width="11.140625" style="4" bestFit="1" customWidth="1"/>
    <col min="12" max="16384" width="9.140625" style="4"/>
  </cols>
  <sheetData>
    <row r="1" spans="1:13" x14ac:dyDescent="0.25">
      <c r="C1" s="51" t="s">
        <v>73</v>
      </c>
      <c r="D1" s="51"/>
      <c r="E1" s="51"/>
      <c r="F1" s="51"/>
      <c r="G1" s="51"/>
    </row>
    <row r="2" spans="1:13" x14ac:dyDescent="0.25">
      <c r="C2" s="5"/>
      <c r="D2" s="5"/>
      <c r="E2" s="5"/>
      <c r="F2" s="5"/>
      <c r="G2" s="5"/>
    </row>
    <row r="3" spans="1:13" x14ac:dyDescent="0.25">
      <c r="A3" s="52" t="s">
        <v>27</v>
      </c>
      <c r="B3" s="52"/>
      <c r="C3" s="5" t="s">
        <v>28</v>
      </c>
      <c r="D3" s="5"/>
      <c r="E3" s="5"/>
      <c r="F3" s="5"/>
      <c r="G3" s="5"/>
    </row>
    <row r="5" spans="1:13" x14ac:dyDescent="0.25">
      <c r="A5" s="53" t="s">
        <v>0</v>
      </c>
      <c r="B5" s="55" t="s">
        <v>1</v>
      </c>
      <c r="C5" s="55" t="s">
        <v>2</v>
      </c>
      <c r="D5" s="49" t="s">
        <v>3</v>
      </c>
      <c r="E5" s="56"/>
      <c r="F5" s="50"/>
      <c r="G5" s="49" t="s">
        <v>4</v>
      </c>
      <c r="H5" s="50"/>
      <c r="I5" s="49" t="s">
        <v>5</v>
      </c>
      <c r="J5" s="50"/>
      <c r="K5" s="49" t="s">
        <v>29</v>
      </c>
      <c r="L5" s="50"/>
      <c r="M5" s="6" t="s">
        <v>6</v>
      </c>
    </row>
    <row r="6" spans="1:13" x14ac:dyDescent="0.25">
      <c r="A6" s="54"/>
      <c r="B6" s="54"/>
      <c r="C6" s="54"/>
      <c r="D6" s="6" t="s">
        <v>30</v>
      </c>
      <c r="E6" s="6" t="s">
        <v>7</v>
      </c>
      <c r="F6" s="6" t="s">
        <v>8</v>
      </c>
      <c r="G6" s="6" t="s">
        <v>31</v>
      </c>
      <c r="H6" s="6" t="s">
        <v>8</v>
      </c>
      <c r="I6" s="6" t="s">
        <v>31</v>
      </c>
      <c r="J6" s="6" t="s">
        <v>8</v>
      </c>
      <c r="K6" s="6" t="s">
        <v>31</v>
      </c>
      <c r="L6" s="6" t="s">
        <v>8</v>
      </c>
      <c r="M6" s="6"/>
    </row>
    <row r="7" spans="1:13" x14ac:dyDescent="0.25">
      <c r="A7" s="7">
        <v>1</v>
      </c>
      <c r="B7" s="7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x14ac:dyDescent="0.25">
      <c r="A8" s="8"/>
      <c r="B8" s="8"/>
      <c r="C8" s="9" t="s">
        <v>74</v>
      </c>
      <c r="D8" s="6"/>
      <c r="E8" s="6"/>
      <c r="F8" s="6"/>
      <c r="G8" s="6"/>
      <c r="H8" s="6"/>
      <c r="I8" s="6"/>
      <c r="J8" s="6"/>
      <c r="K8" s="6"/>
      <c r="L8" s="6">
        <f>K8*F8</f>
        <v>0</v>
      </c>
      <c r="M8" s="6">
        <f>L8+J8+H8</f>
        <v>0</v>
      </c>
    </row>
    <row r="9" spans="1:13" x14ac:dyDescent="0.25">
      <c r="A9" s="1">
        <v>3</v>
      </c>
      <c r="B9" s="2" t="s">
        <v>9</v>
      </c>
      <c r="C9" s="3" t="s">
        <v>10</v>
      </c>
      <c r="D9" s="1" t="s">
        <v>11</v>
      </c>
      <c r="E9" s="1">
        <v>775</v>
      </c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2"/>
      <c r="C10" s="1" t="s">
        <v>12</v>
      </c>
      <c r="D10" s="1" t="s">
        <v>11</v>
      </c>
      <c r="E10" s="1">
        <v>1</v>
      </c>
      <c r="F10" s="1">
        <f>E10*E9</f>
        <v>775</v>
      </c>
      <c r="G10" s="1">
        <v>50</v>
      </c>
      <c r="H10" s="1">
        <f>G10*F10</f>
        <v>38750</v>
      </c>
      <c r="I10" s="1"/>
      <c r="J10" s="1"/>
      <c r="K10" s="1"/>
      <c r="L10" s="1"/>
      <c r="M10" s="1">
        <f t="shared" ref="M10:M25" si="0">L10+J10+H10</f>
        <v>38750</v>
      </c>
    </row>
    <row r="11" spans="1:13" x14ac:dyDescent="0.25">
      <c r="A11" s="1"/>
      <c r="B11" s="2"/>
      <c r="C11" s="1" t="s">
        <v>13</v>
      </c>
      <c r="D11" s="1" t="s">
        <v>14</v>
      </c>
      <c r="E11" s="1">
        <v>0.77</v>
      </c>
      <c r="F11" s="1">
        <f>E11*E9</f>
        <v>596.75</v>
      </c>
      <c r="G11" s="1"/>
      <c r="H11" s="1"/>
      <c r="I11" s="1"/>
      <c r="J11" s="1"/>
      <c r="K11" s="1">
        <v>3.2</v>
      </c>
      <c r="L11" s="1">
        <f>K11*F11</f>
        <v>1909.6000000000001</v>
      </c>
      <c r="M11" s="1">
        <f t="shared" si="0"/>
        <v>1909.6000000000001</v>
      </c>
    </row>
    <row r="12" spans="1:13" x14ac:dyDescent="0.25">
      <c r="A12" s="1"/>
      <c r="B12" s="2"/>
      <c r="C12" s="1" t="s">
        <v>15</v>
      </c>
      <c r="D12" s="1" t="s">
        <v>11</v>
      </c>
      <c r="E12" s="1">
        <v>1.0149999999999999</v>
      </c>
      <c r="F12" s="1">
        <f>E12*E9</f>
        <v>786.62499999999989</v>
      </c>
      <c r="G12" s="1"/>
      <c r="H12" s="1"/>
      <c r="I12" s="1">
        <v>105</v>
      </c>
      <c r="J12" s="1">
        <f>I12*F12</f>
        <v>82595.624999999985</v>
      </c>
      <c r="K12" s="1"/>
      <c r="L12" s="1"/>
      <c r="M12" s="1">
        <f t="shared" si="0"/>
        <v>82595.624999999985</v>
      </c>
    </row>
    <row r="13" spans="1:13" x14ac:dyDescent="0.25">
      <c r="A13" s="1"/>
      <c r="B13" s="2"/>
      <c r="C13" s="1" t="s">
        <v>16</v>
      </c>
      <c r="D13" s="1" t="s">
        <v>17</v>
      </c>
      <c r="E13" s="1">
        <v>7.5399999999999995E-2</v>
      </c>
      <c r="F13" s="1">
        <f>E13*E9</f>
        <v>58.434999999999995</v>
      </c>
      <c r="G13" s="1"/>
      <c r="H13" s="1"/>
      <c r="I13" s="1">
        <v>17.940000000000001</v>
      </c>
      <c r="J13" s="1">
        <f>I13*F13</f>
        <v>1048.3239000000001</v>
      </c>
      <c r="K13" s="1"/>
      <c r="L13" s="1"/>
      <c r="M13" s="1">
        <f t="shared" si="0"/>
        <v>1048.3239000000001</v>
      </c>
    </row>
    <row r="14" spans="1:13" x14ac:dyDescent="0.25">
      <c r="A14" s="1"/>
      <c r="B14" s="2"/>
      <c r="C14" s="1" t="s">
        <v>18</v>
      </c>
      <c r="D14" s="1" t="s">
        <v>11</v>
      </c>
      <c r="E14" s="1">
        <v>1E-3</v>
      </c>
      <c r="F14" s="1">
        <f>E14*E10</f>
        <v>1E-3</v>
      </c>
      <c r="G14" s="1"/>
      <c r="H14" s="1"/>
      <c r="I14" s="1">
        <v>495</v>
      </c>
      <c r="J14" s="1">
        <f>I14*F14</f>
        <v>0.495</v>
      </c>
      <c r="K14" s="1"/>
      <c r="L14" s="1"/>
      <c r="M14" s="1">
        <f t="shared" si="0"/>
        <v>0.495</v>
      </c>
    </row>
    <row r="15" spans="1:13" x14ac:dyDescent="0.25">
      <c r="A15" s="1"/>
      <c r="B15" s="2"/>
      <c r="C15" s="1" t="s">
        <v>19</v>
      </c>
      <c r="D15" s="1" t="s">
        <v>20</v>
      </c>
      <c r="E15" s="1"/>
      <c r="F15" s="1">
        <v>1.607</v>
      </c>
      <c r="G15" s="1"/>
      <c r="H15" s="1"/>
      <c r="I15" s="1">
        <v>1240</v>
      </c>
      <c r="J15" s="1">
        <f>I15*F15</f>
        <v>1992.68</v>
      </c>
      <c r="K15" s="1"/>
      <c r="L15" s="1"/>
      <c r="M15" s="1">
        <f t="shared" si="0"/>
        <v>1992.68</v>
      </c>
    </row>
    <row r="16" spans="1:13" x14ac:dyDescent="0.25">
      <c r="A16" s="1"/>
      <c r="B16" s="2"/>
      <c r="C16" s="1" t="s">
        <v>21</v>
      </c>
      <c r="D16" s="1" t="s">
        <v>20</v>
      </c>
      <c r="E16" s="1"/>
      <c r="F16" s="1">
        <v>53.045000000000002</v>
      </c>
      <c r="G16" s="1"/>
      <c r="H16" s="1"/>
      <c r="I16" s="1">
        <v>1240</v>
      </c>
      <c r="J16" s="1">
        <f>I16*F16</f>
        <v>65775.8</v>
      </c>
      <c r="K16" s="1"/>
      <c r="L16" s="1"/>
      <c r="M16" s="1">
        <f t="shared" si="0"/>
        <v>65775.8</v>
      </c>
    </row>
    <row r="17" spans="1:13" ht="30" x14ac:dyDescent="0.25">
      <c r="A17" s="1"/>
      <c r="B17" s="2"/>
      <c r="C17" s="3" t="s">
        <v>22</v>
      </c>
      <c r="D17" s="1" t="s">
        <v>11</v>
      </c>
      <c r="E17" s="1">
        <v>262.44</v>
      </c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2"/>
      <c r="C18" s="1" t="s">
        <v>12</v>
      </c>
      <c r="D18" s="1" t="s">
        <v>11</v>
      </c>
      <c r="E18" s="1">
        <v>1</v>
      </c>
      <c r="F18" s="1">
        <f>E18*E17</f>
        <v>262.44</v>
      </c>
      <c r="G18" s="1">
        <v>60</v>
      </c>
      <c r="H18" s="1">
        <f>G18*F18</f>
        <v>15746.4</v>
      </c>
      <c r="I18" s="1"/>
      <c r="J18" s="1"/>
      <c r="K18" s="1"/>
      <c r="L18" s="1"/>
      <c r="M18" s="1">
        <f t="shared" si="0"/>
        <v>15746.4</v>
      </c>
    </row>
    <row r="19" spans="1:13" x14ac:dyDescent="0.25">
      <c r="A19" s="1"/>
      <c r="B19" s="2"/>
      <c r="C19" s="1" t="s">
        <v>13</v>
      </c>
      <c r="D19" s="1" t="s">
        <v>14</v>
      </c>
      <c r="E19" s="1">
        <v>1.1000000000000001</v>
      </c>
      <c r="F19" s="1">
        <f>E17*E19</f>
        <v>288.68400000000003</v>
      </c>
      <c r="G19" s="1"/>
      <c r="H19" s="1"/>
      <c r="I19" s="1"/>
      <c r="J19" s="1"/>
      <c r="K19" s="1">
        <v>3.2</v>
      </c>
      <c r="L19" s="1">
        <f>K19*F19</f>
        <v>923.78880000000015</v>
      </c>
      <c r="M19" s="1">
        <f t="shared" si="0"/>
        <v>923.78880000000015</v>
      </c>
    </row>
    <row r="20" spans="1:13" x14ac:dyDescent="0.25">
      <c r="A20" s="1"/>
      <c r="B20" s="2"/>
      <c r="C20" s="1" t="s">
        <v>23</v>
      </c>
      <c r="D20" s="1" t="s">
        <v>11</v>
      </c>
      <c r="E20" s="1">
        <v>1.0149999999999999</v>
      </c>
      <c r="F20" s="1">
        <f>E17*E20</f>
        <v>266.3766</v>
      </c>
      <c r="G20" s="1"/>
      <c r="H20" s="1"/>
      <c r="I20" s="1">
        <v>105</v>
      </c>
      <c r="J20" s="1">
        <f>I20*F20</f>
        <v>27969.542999999998</v>
      </c>
      <c r="K20" s="1"/>
      <c r="L20" s="1"/>
      <c r="M20" s="1">
        <f t="shared" si="0"/>
        <v>27969.542999999998</v>
      </c>
    </row>
    <row r="21" spans="1:13" x14ac:dyDescent="0.25">
      <c r="A21" s="1"/>
      <c r="B21" s="2"/>
      <c r="C21" s="1" t="s">
        <v>16</v>
      </c>
      <c r="D21" s="1" t="s">
        <v>17</v>
      </c>
      <c r="E21" s="1">
        <v>0.6</v>
      </c>
      <c r="F21" s="1">
        <f>E17*E21</f>
        <v>157.464</v>
      </c>
      <c r="G21" s="1"/>
      <c r="H21" s="1"/>
      <c r="I21" s="1">
        <v>17.940000000000001</v>
      </c>
      <c r="J21" s="1">
        <f>I21*F21</f>
        <v>2824.90416</v>
      </c>
      <c r="K21" s="1"/>
      <c r="L21" s="1"/>
      <c r="M21" s="1">
        <f t="shared" si="0"/>
        <v>2824.90416</v>
      </c>
    </row>
    <row r="22" spans="1:13" x14ac:dyDescent="0.25">
      <c r="A22" s="1"/>
      <c r="B22" s="2"/>
      <c r="C22" s="1" t="s">
        <v>18</v>
      </c>
      <c r="D22" s="1" t="s">
        <v>11</v>
      </c>
      <c r="E22" s="1">
        <v>3.9100000000000003E-2</v>
      </c>
      <c r="F22" s="1">
        <f>E17*E22</f>
        <v>10.261404000000001</v>
      </c>
      <c r="G22" s="1"/>
      <c r="H22" s="1"/>
      <c r="I22" s="1">
        <v>495</v>
      </c>
      <c r="J22" s="1">
        <f t="shared" ref="J22:J25" si="1">I22*F22</f>
        <v>5079.39498</v>
      </c>
      <c r="K22" s="1"/>
      <c r="L22" s="1"/>
      <c r="M22" s="1">
        <f t="shared" si="0"/>
        <v>5079.39498</v>
      </c>
    </row>
    <row r="23" spans="1:13" x14ac:dyDescent="0.25">
      <c r="A23" s="1"/>
      <c r="B23" s="2"/>
      <c r="C23" s="1" t="s">
        <v>24</v>
      </c>
      <c r="D23" s="1" t="s">
        <v>25</v>
      </c>
      <c r="E23" s="1">
        <v>1</v>
      </c>
      <c r="F23" s="1">
        <f>E17*E23</f>
        <v>262.44</v>
      </c>
      <c r="G23" s="1"/>
      <c r="H23" s="1"/>
      <c r="I23" s="1">
        <v>2.8</v>
      </c>
      <c r="J23" s="1">
        <f t="shared" si="1"/>
        <v>734.83199999999999</v>
      </c>
      <c r="K23" s="1"/>
      <c r="L23" s="1"/>
      <c r="M23" s="1">
        <f t="shared" si="0"/>
        <v>734.83199999999999</v>
      </c>
    </row>
    <row r="24" spans="1:13" x14ac:dyDescent="0.25">
      <c r="A24" s="1"/>
      <c r="B24" s="2"/>
      <c r="C24" s="1" t="s">
        <v>21</v>
      </c>
      <c r="D24" s="1" t="s">
        <v>20</v>
      </c>
      <c r="E24" s="1"/>
      <c r="F24" s="1">
        <v>14.074</v>
      </c>
      <c r="G24" s="1"/>
      <c r="H24" s="1"/>
      <c r="I24" s="1">
        <v>1240</v>
      </c>
      <c r="J24" s="1">
        <f t="shared" si="1"/>
        <v>17451.759999999998</v>
      </c>
      <c r="K24" s="1"/>
      <c r="L24" s="1"/>
      <c r="M24" s="1">
        <f t="shared" si="0"/>
        <v>17451.759999999998</v>
      </c>
    </row>
    <row r="25" spans="1:13" x14ac:dyDescent="0.25">
      <c r="A25" s="1"/>
      <c r="B25" s="2"/>
      <c r="C25" s="1" t="s">
        <v>19</v>
      </c>
      <c r="D25" s="1" t="s">
        <v>20</v>
      </c>
      <c r="E25" s="1"/>
      <c r="F25" s="1">
        <v>7.4379999999999997</v>
      </c>
      <c r="G25" s="1"/>
      <c r="H25" s="1"/>
      <c r="I25" s="1">
        <v>1240</v>
      </c>
      <c r="J25" s="1">
        <f t="shared" si="1"/>
        <v>9223.119999999999</v>
      </c>
      <c r="K25" s="1"/>
      <c r="L25" s="1"/>
      <c r="M25" s="1">
        <f t="shared" si="0"/>
        <v>9223.119999999999</v>
      </c>
    </row>
    <row r="26" spans="1:13" x14ac:dyDescent="0.25">
      <c r="A26" s="10"/>
      <c r="B26" s="10"/>
      <c r="C26" s="10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22">
        <f>SUM(M9:M25)</f>
        <v>272026.26684</v>
      </c>
    </row>
    <row r="27" spans="1:13" x14ac:dyDescent="0.25">
      <c r="A27" s="10"/>
      <c r="B27" s="10"/>
      <c r="C27" s="10" t="s">
        <v>69</v>
      </c>
      <c r="D27" s="10"/>
      <c r="E27" s="10"/>
      <c r="F27" s="10"/>
      <c r="G27" s="10"/>
      <c r="H27" s="10"/>
      <c r="I27" s="10"/>
      <c r="J27" s="10"/>
      <c r="K27" s="10"/>
      <c r="L27" s="10"/>
      <c r="M27" s="10">
        <f>M26*2%</f>
        <v>5440.5253368000003</v>
      </c>
    </row>
    <row r="28" spans="1:13" x14ac:dyDescent="0.25">
      <c r="A28" s="10"/>
      <c r="B28" s="10"/>
      <c r="C28" s="10" t="s">
        <v>6</v>
      </c>
      <c r="D28" s="10"/>
      <c r="E28" s="10"/>
      <c r="F28" s="10"/>
      <c r="G28" s="10"/>
      <c r="H28" s="10"/>
      <c r="I28" s="10"/>
      <c r="J28" s="10"/>
      <c r="K28" s="10"/>
      <c r="L28" s="10"/>
      <c r="M28" s="10">
        <f>M27+M26</f>
        <v>277466.79217680002</v>
      </c>
    </row>
    <row r="29" spans="1:13" x14ac:dyDescent="0.25">
      <c r="A29" s="10"/>
      <c r="B29" s="10"/>
      <c r="C29" s="10" t="s">
        <v>70</v>
      </c>
      <c r="D29" s="10"/>
      <c r="E29" s="10"/>
      <c r="F29" s="10"/>
      <c r="G29" s="10"/>
      <c r="H29" s="10"/>
      <c r="I29" s="10"/>
      <c r="J29" s="10"/>
      <c r="K29" s="10"/>
      <c r="L29" s="10"/>
      <c r="M29" s="10">
        <f>M28*5%</f>
        <v>13873.339608840002</v>
      </c>
    </row>
    <row r="30" spans="1:13" x14ac:dyDescent="0.25">
      <c r="A30" s="10"/>
      <c r="B30" s="10"/>
      <c r="C30" s="10" t="s">
        <v>6</v>
      </c>
      <c r="D30" s="10"/>
      <c r="E30" s="10"/>
      <c r="F30" s="10"/>
      <c r="G30" s="10"/>
      <c r="H30" s="10"/>
      <c r="I30" s="10"/>
      <c r="J30" s="10"/>
      <c r="K30" s="10"/>
      <c r="L30" s="10"/>
      <c r="M30" s="10">
        <f>M29+M28</f>
        <v>291340.13178564003</v>
      </c>
    </row>
    <row r="31" spans="1:13" x14ac:dyDescent="0.25">
      <c r="A31" s="10"/>
      <c r="B31" s="10"/>
      <c r="C31" s="10" t="s">
        <v>71</v>
      </c>
      <c r="D31" s="10"/>
      <c r="E31" s="10"/>
      <c r="F31" s="10"/>
      <c r="G31" s="10"/>
      <c r="H31" s="10"/>
      <c r="I31" s="10"/>
      <c r="J31" s="10"/>
      <c r="K31" s="10"/>
      <c r="L31" s="10"/>
      <c r="M31" s="10">
        <f>M30*7%</f>
        <v>20393.809224994802</v>
      </c>
    </row>
    <row r="32" spans="1:13" x14ac:dyDescent="0.25">
      <c r="A32" s="10"/>
      <c r="B32" s="10"/>
      <c r="C32" s="10" t="s">
        <v>6</v>
      </c>
      <c r="D32" s="10"/>
      <c r="E32" s="10"/>
      <c r="F32" s="10"/>
      <c r="G32" s="10"/>
      <c r="H32" s="10"/>
      <c r="I32" s="10"/>
      <c r="J32" s="10"/>
      <c r="K32" s="10"/>
      <c r="L32" s="10"/>
      <c r="M32" s="10">
        <f>M31+M30</f>
        <v>311733.94101063482</v>
      </c>
    </row>
    <row r="33" spans="1:13" x14ac:dyDescent="0.25">
      <c r="A33" s="10"/>
      <c r="B33" s="10"/>
      <c r="C33" s="10" t="s">
        <v>72</v>
      </c>
      <c r="D33" s="10"/>
      <c r="E33" s="10"/>
      <c r="F33" s="10"/>
      <c r="G33" s="10"/>
      <c r="H33" s="10"/>
      <c r="I33" s="10"/>
      <c r="J33" s="10"/>
      <c r="K33" s="10"/>
      <c r="L33" s="10"/>
      <c r="M33" s="10">
        <f>M32*18%</f>
        <v>56112.109381914262</v>
      </c>
    </row>
    <row r="34" spans="1:13" x14ac:dyDescent="0.25">
      <c r="A34" s="10"/>
      <c r="B34" s="10"/>
      <c r="C34" s="10" t="s">
        <v>6</v>
      </c>
      <c r="D34" s="10"/>
      <c r="E34" s="10"/>
      <c r="F34" s="10"/>
      <c r="G34" s="10"/>
      <c r="H34" s="10"/>
      <c r="I34" s="10"/>
      <c r="J34" s="10"/>
      <c r="K34" s="10"/>
      <c r="L34" s="10"/>
      <c r="M34" s="10">
        <f>M33+M32</f>
        <v>367846.05039254908</v>
      </c>
    </row>
  </sheetData>
  <mergeCells count="9">
    <mergeCell ref="I5:J5"/>
    <mergeCell ref="K5:L5"/>
    <mergeCell ref="C1:G1"/>
    <mergeCell ref="A3:B3"/>
    <mergeCell ref="A5:A6"/>
    <mergeCell ref="B5:B6"/>
    <mergeCell ref="C5:C6"/>
    <mergeCell ref="D5:F5"/>
    <mergeCell ref="G5:H5"/>
  </mergeCells>
  <pageMargins left="0.16" right="0.16" top="0.75" bottom="0.75" header="0.3" footer="0.3"/>
  <pageSetup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C39" sqref="C39"/>
    </sheetView>
  </sheetViews>
  <sheetFormatPr defaultColWidth="9.140625" defaultRowHeight="15" x14ac:dyDescent="0.25"/>
  <cols>
    <col min="1" max="1" width="5" style="4" customWidth="1"/>
    <col min="2" max="2" width="10.28515625" style="4" bestFit="1" customWidth="1"/>
    <col min="3" max="3" width="56.7109375" style="4" customWidth="1"/>
    <col min="4" max="6" width="9.140625" style="4"/>
    <col min="7" max="7" width="11.140625" style="4" bestFit="1" customWidth="1"/>
    <col min="8" max="8" width="9.140625" style="4"/>
    <col min="9" max="9" width="11.140625" style="4" bestFit="1" customWidth="1"/>
    <col min="10" max="10" width="9.140625" style="4"/>
    <col min="11" max="11" width="11.140625" style="4" bestFit="1" customWidth="1"/>
    <col min="12" max="16384" width="9.140625" style="4"/>
  </cols>
  <sheetData>
    <row r="1" spans="1:13" x14ac:dyDescent="0.25">
      <c r="C1" s="51" t="s">
        <v>75</v>
      </c>
      <c r="D1" s="51"/>
      <c r="E1" s="51"/>
      <c r="F1" s="51"/>
      <c r="G1" s="51"/>
    </row>
    <row r="2" spans="1:13" x14ac:dyDescent="0.25">
      <c r="C2" s="5"/>
      <c r="D2" s="5"/>
      <c r="E2" s="5"/>
      <c r="F2" s="5"/>
      <c r="G2" s="5"/>
    </row>
    <row r="3" spans="1:13" x14ac:dyDescent="0.25">
      <c r="A3" s="52" t="s">
        <v>27</v>
      </c>
      <c r="B3" s="52"/>
      <c r="C3" s="5" t="s">
        <v>28</v>
      </c>
      <c r="D3" s="5"/>
      <c r="E3" s="5"/>
      <c r="F3" s="5"/>
      <c r="G3" s="5"/>
    </row>
    <row r="5" spans="1:13" x14ac:dyDescent="0.25">
      <c r="A5" s="53" t="s">
        <v>0</v>
      </c>
      <c r="B5" s="55" t="s">
        <v>1</v>
      </c>
      <c r="C5" s="55" t="s">
        <v>2</v>
      </c>
      <c r="D5" s="49" t="s">
        <v>3</v>
      </c>
      <c r="E5" s="56"/>
      <c r="F5" s="50"/>
      <c r="G5" s="49" t="s">
        <v>4</v>
      </c>
      <c r="H5" s="50"/>
      <c r="I5" s="49" t="s">
        <v>5</v>
      </c>
      <c r="J5" s="50"/>
      <c r="K5" s="49" t="s">
        <v>29</v>
      </c>
      <c r="L5" s="50"/>
      <c r="M5" s="6" t="s">
        <v>6</v>
      </c>
    </row>
    <row r="6" spans="1:13" x14ac:dyDescent="0.25">
      <c r="A6" s="54"/>
      <c r="B6" s="54"/>
      <c r="C6" s="54"/>
      <c r="D6" s="6" t="s">
        <v>30</v>
      </c>
      <c r="E6" s="6" t="s">
        <v>7</v>
      </c>
      <c r="F6" s="6" t="s">
        <v>8</v>
      </c>
      <c r="G6" s="6" t="s">
        <v>31</v>
      </c>
      <c r="H6" s="6" t="s">
        <v>8</v>
      </c>
      <c r="I6" s="6" t="s">
        <v>31</v>
      </c>
      <c r="J6" s="6" t="s">
        <v>8</v>
      </c>
      <c r="K6" s="6" t="s">
        <v>31</v>
      </c>
      <c r="L6" s="6" t="s">
        <v>8</v>
      </c>
      <c r="M6" s="6"/>
    </row>
    <row r="7" spans="1:13" x14ac:dyDescent="0.25">
      <c r="A7" s="7">
        <v>1</v>
      </c>
      <c r="B7" s="7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x14ac:dyDescent="0.25">
      <c r="A8" s="8"/>
      <c r="B8" s="8"/>
      <c r="C8" s="9" t="s">
        <v>74</v>
      </c>
      <c r="D8" s="6"/>
      <c r="E8" s="6"/>
      <c r="F8" s="6"/>
      <c r="G8" s="6"/>
      <c r="H8" s="6"/>
      <c r="I8" s="6"/>
      <c r="J8" s="6"/>
      <c r="K8" s="6"/>
      <c r="L8" s="6">
        <f>K8*F8</f>
        <v>0</v>
      </c>
      <c r="M8" s="6">
        <f>L8+J8+H8</f>
        <v>0</v>
      </c>
    </row>
    <row r="9" spans="1:13" x14ac:dyDescent="0.25">
      <c r="A9" s="10">
        <v>1</v>
      </c>
      <c r="B9" s="11" t="s">
        <v>76</v>
      </c>
      <c r="C9" s="10" t="s">
        <v>77</v>
      </c>
      <c r="D9" s="6" t="s">
        <v>11</v>
      </c>
      <c r="E9" s="6">
        <v>22</v>
      </c>
      <c r="F9" s="6"/>
      <c r="G9" s="6"/>
      <c r="H9" s="6"/>
      <c r="I9" s="6"/>
      <c r="J9" s="6"/>
      <c r="K9" s="6"/>
      <c r="L9" s="6"/>
      <c r="M9" s="6"/>
    </row>
    <row r="10" spans="1:13" x14ac:dyDescent="0.25">
      <c r="A10" s="10"/>
      <c r="B10" s="10"/>
      <c r="C10" s="12" t="s">
        <v>78</v>
      </c>
      <c r="D10" s="6" t="s">
        <v>11</v>
      </c>
      <c r="E10" s="6">
        <v>1</v>
      </c>
      <c r="F10" s="6">
        <f>E9*E10</f>
        <v>22</v>
      </c>
      <c r="G10" s="6">
        <v>15</v>
      </c>
      <c r="H10" s="6">
        <f>F10*G10</f>
        <v>330</v>
      </c>
      <c r="I10" s="6"/>
      <c r="J10" s="6"/>
      <c r="K10" s="6"/>
      <c r="L10" s="6"/>
      <c r="M10" s="6">
        <v>330</v>
      </c>
    </row>
    <row r="11" spans="1:13" x14ac:dyDescent="0.25">
      <c r="A11" s="10"/>
      <c r="B11" s="10"/>
      <c r="C11" s="10" t="s">
        <v>13</v>
      </c>
      <c r="D11" s="6" t="s">
        <v>36</v>
      </c>
      <c r="E11" s="6">
        <v>1.06</v>
      </c>
      <c r="F11" s="6">
        <f>E9*E11</f>
        <v>23.32</v>
      </c>
      <c r="G11" s="6"/>
      <c r="H11" s="13"/>
      <c r="I11" s="6"/>
      <c r="J11" s="6"/>
      <c r="K11" s="6">
        <v>3.2</v>
      </c>
      <c r="L11" s="6">
        <f>F11*K11</f>
        <v>74.624000000000009</v>
      </c>
      <c r="M11" s="13">
        <v>74.623999999999995</v>
      </c>
    </row>
    <row r="12" spans="1:13" x14ac:dyDescent="0.25">
      <c r="A12" s="10"/>
      <c r="B12" s="10"/>
      <c r="C12" s="10" t="s">
        <v>79</v>
      </c>
      <c r="D12" s="6" t="s">
        <v>11</v>
      </c>
      <c r="E12" s="6">
        <v>1</v>
      </c>
      <c r="F12" s="6">
        <f>E9*E12</f>
        <v>22</v>
      </c>
      <c r="G12" s="6"/>
      <c r="H12" s="6"/>
      <c r="I12" s="6">
        <v>17</v>
      </c>
      <c r="J12" s="6">
        <f>F12*I12</f>
        <v>374</v>
      </c>
      <c r="K12" s="6"/>
      <c r="L12" s="13"/>
      <c r="M12" s="13">
        <v>374</v>
      </c>
    </row>
    <row r="13" spans="1:13" x14ac:dyDescent="0.25">
      <c r="A13" s="10">
        <v>2</v>
      </c>
      <c r="B13" s="23"/>
      <c r="C13" s="10" t="s">
        <v>80</v>
      </c>
      <c r="D13" s="6" t="s">
        <v>11</v>
      </c>
      <c r="E13" s="6">
        <v>174.5</v>
      </c>
      <c r="F13" s="6"/>
      <c r="G13" s="6"/>
      <c r="H13" s="6"/>
      <c r="I13" s="6"/>
      <c r="J13" s="6"/>
      <c r="K13" s="6"/>
      <c r="L13" s="13"/>
      <c r="M13" s="13"/>
    </row>
    <row r="14" spans="1:13" x14ac:dyDescent="0.25">
      <c r="A14" s="10"/>
      <c r="B14" s="10"/>
      <c r="C14" s="10" t="s">
        <v>78</v>
      </c>
      <c r="D14" s="6" t="s">
        <v>11</v>
      </c>
      <c r="E14" s="6">
        <v>1</v>
      </c>
      <c r="F14" s="6">
        <f>E13*E14</f>
        <v>174.5</v>
      </c>
      <c r="G14" s="6">
        <v>35</v>
      </c>
      <c r="H14" s="6">
        <f>F14*G14</f>
        <v>6107.5</v>
      </c>
      <c r="I14" s="6"/>
      <c r="J14" s="6"/>
      <c r="K14" s="6"/>
      <c r="L14" s="6"/>
      <c r="M14" s="6">
        <v>6107.5</v>
      </c>
    </row>
    <row r="15" spans="1:13" x14ac:dyDescent="0.25">
      <c r="A15" s="10"/>
      <c r="B15" s="10"/>
      <c r="C15" s="10" t="s">
        <v>81</v>
      </c>
      <c r="D15" s="6" t="s">
        <v>11</v>
      </c>
      <c r="E15" s="6">
        <v>1.02</v>
      </c>
      <c r="F15" s="6">
        <f>E13*E15</f>
        <v>177.99</v>
      </c>
      <c r="G15" s="6"/>
      <c r="H15" s="6"/>
      <c r="I15" s="6">
        <v>90</v>
      </c>
      <c r="J15" s="6">
        <f>F15*I15</f>
        <v>16019.1</v>
      </c>
      <c r="K15" s="6"/>
      <c r="L15" s="6"/>
      <c r="M15" s="6">
        <v>16019.1</v>
      </c>
    </row>
    <row r="16" spans="1:13" x14ac:dyDescent="0.25">
      <c r="A16" s="1">
        <v>3</v>
      </c>
      <c r="B16" s="2" t="s">
        <v>9</v>
      </c>
      <c r="C16" s="3" t="s">
        <v>10</v>
      </c>
      <c r="D16" s="1" t="s">
        <v>11</v>
      </c>
      <c r="E16" s="1">
        <v>1370</v>
      </c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2"/>
      <c r="C17" s="1" t="s">
        <v>12</v>
      </c>
      <c r="D17" s="1" t="s">
        <v>11</v>
      </c>
      <c r="E17" s="1">
        <v>1</v>
      </c>
      <c r="F17" s="1">
        <v>1370</v>
      </c>
      <c r="G17" s="1">
        <v>50</v>
      </c>
      <c r="H17" s="1">
        <f>G17*F17</f>
        <v>68500</v>
      </c>
      <c r="I17" s="1"/>
      <c r="J17" s="1"/>
      <c r="K17" s="1"/>
      <c r="L17" s="1"/>
      <c r="M17" s="1">
        <f>H17</f>
        <v>68500</v>
      </c>
    </row>
    <row r="18" spans="1:13" x14ac:dyDescent="0.25">
      <c r="A18" s="1"/>
      <c r="B18" s="2"/>
      <c r="C18" s="1" t="s">
        <v>13</v>
      </c>
      <c r="D18" s="1" t="s">
        <v>14</v>
      </c>
      <c r="E18" s="1">
        <v>0.77</v>
      </c>
      <c r="F18" s="1">
        <v>1054.9000000000001</v>
      </c>
      <c r="G18" s="1"/>
      <c r="H18" s="1"/>
      <c r="I18" s="1"/>
      <c r="J18" s="1"/>
      <c r="K18" s="1">
        <v>3.2</v>
      </c>
      <c r="L18" s="1">
        <f>K18*F18</f>
        <v>3375.6800000000003</v>
      </c>
      <c r="M18" s="1">
        <f>L18</f>
        <v>3375.6800000000003</v>
      </c>
    </row>
    <row r="19" spans="1:13" x14ac:dyDescent="0.25">
      <c r="A19" s="1"/>
      <c r="B19" s="2"/>
      <c r="C19" s="1" t="s">
        <v>15</v>
      </c>
      <c r="D19" s="1" t="s">
        <v>11</v>
      </c>
      <c r="E19" s="1">
        <v>1.0149999999999999</v>
      </c>
      <c r="F19" s="1">
        <v>1390.6</v>
      </c>
      <c r="G19" s="1"/>
      <c r="H19" s="1"/>
      <c r="I19" s="1">
        <v>105</v>
      </c>
      <c r="J19" s="1">
        <f>I19*F19</f>
        <v>146013</v>
      </c>
      <c r="K19" s="1"/>
      <c r="L19" s="1"/>
      <c r="M19" s="1">
        <f t="shared" ref="M19:M21" si="0">J19</f>
        <v>146013</v>
      </c>
    </row>
    <row r="20" spans="1:13" x14ac:dyDescent="0.25">
      <c r="A20" s="1"/>
      <c r="B20" s="2"/>
      <c r="C20" s="1" t="s">
        <v>16</v>
      </c>
      <c r="D20" s="1" t="s">
        <v>17</v>
      </c>
      <c r="E20" s="1">
        <v>7.5399999999999995E-2</v>
      </c>
      <c r="F20" s="1">
        <v>103.3</v>
      </c>
      <c r="G20" s="1"/>
      <c r="H20" s="1"/>
      <c r="I20" s="1">
        <v>17.940000000000001</v>
      </c>
      <c r="J20" s="1">
        <f>I20*F20</f>
        <v>1853.202</v>
      </c>
      <c r="K20" s="1"/>
      <c r="L20" s="1"/>
      <c r="M20" s="1">
        <f t="shared" si="0"/>
        <v>1853.202</v>
      </c>
    </row>
    <row r="21" spans="1:13" x14ac:dyDescent="0.25">
      <c r="A21" s="1"/>
      <c r="B21" s="2"/>
      <c r="C21" s="1" t="s">
        <v>18</v>
      </c>
      <c r="D21" s="1" t="s">
        <v>11</v>
      </c>
      <c r="E21" s="1">
        <v>1E-3</v>
      </c>
      <c r="F21" s="1">
        <v>1.37</v>
      </c>
      <c r="G21" s="1"/>
      <c r="H21" s="1"/>
      <c r="I21" s="1">
        <v>390</v>
      </c>
      <c r="J21" s="1">
        <f>I21*F21</f>
        <v>534.30000000000007</v>
      </c>
      <c r="K21" s="1"/>
      <c r="L21" s="1"/>
      <c r="M21" s="1">
        <f t="shared" si="0"/>
        <v>534.30000000000007</v>
      </c>
    </row>
    <row r="22" spans="1:13" x14ac:dyDescent="0.25">
      <c r="A22" s="1"/>
      <c r="B22" s="2"/>
      <c r="C22" s="1" t="s">
        <v>21</v>
      </c>
      <c r="D22" s="1" t="s">
        <v>20</v>
      </c>
      <c r="E22" s="1"/>
      <c r="F22" s="1">
        <v>108.878</v>
      </c>
      <c r="G22" s="1"/>
      <c r="H22" s="1"/>
      <c r="I22" s="1">
        <v>1137.3900000000001</v>
      </c>
      <c r="J22" s="1">
        <f>I22*F22</f>
        <v>123836.74842000002</v>
      </c>
      <c r="K22" s="1"/>
      <c r="L22" s="1"/>
      <c r="M22" s="1">
        <f>J22</f>
        <v>123836.74842000002</v>
      </c>
    </row>
    <row r="23" spans="1:13" x14ac:dyDescent="0.25">
      <c r="A23" s="10">
        <v>4</v>
      </c>
      <c r="B23" s="10" t="s">
        <v>82</v>
      </c>
      <c r="C23" s="12" t="s">
        <v>83</v>
      </c>
      <c r="D23" s="6" t="s">
        <v>11</v>
      </c>
      <c r="E23" s="6">
        <v>16</v>
      </c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10"/>
      <c r="B24" s="10"/>
      <c r="C24" s="12" t="s">
        <v>78</v>
      </c>
      <c r="D24" s="6" t="s">
        <v>11</v>
      </c>
      <c r="E24" s="6">
        <v>1</v>
      </c>
      <c r="F24" s="6">
        <f>E23*E24</f>
        <v>16</v>
      </c>
      <c r="G24" s="6">
        <v>25</v>
      </c>
      <c r="H24" s="6">
        <f>F24*G24</f>
        <v>400</v>
      </c>
      <c r="I24" s="6"/>
      <c r="J24" s="13"/>
      <c r="K24" s="6"/>
      <c r="L24" s="6"/>
      <c r="M24" s="13">
        <v>400</v>
      </c>
    </row>
    <row r="25" spans="1:13" x14ac:dyDescent="0.25">
      <c r="A25" s="10">
        <v>5</v>
      </c>
      <c r="B25" s="24">
        <v>44713</v>
      </c>
      <c r="C25" s="12" t="s">
        <v>84</v>
      </c>
      <c r="D25" s="6" t="s">
        <v>11</v>
      </c>
      <c r="E25" s="6">
        <v>13.792999999999999</v>
      </c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10"/>
      <c r="B26" s="10"/>
      <c r="C26" s="12" t="s">
        <v>35</v>
      </c>
      <c r="D26" s="6" t="s">
        <v>11</v>
      </c>
      <c r="E26" s="6">
        <v>1</v>
      </c>
      <c r="F26" s="6">
        <f>E25*E26</f>
        <v>13.792999999999999</v>
      </c>
      <c r="G26" s="6">
        <v>50</v>
      </c>
      <c r="H26" s="6">
        <f>F26*G26</f>
        <v>689.65</v>
      </c>
      <c r="I26" s="6"/>
      <c r="J26" s="13"/>
      <c r="K26" s="6"/>
      <c r="L26" s="6"/>
      <c r="M26" s="13">
        <v>689.65</v>
      </c>
    </row>
    <row r="27" spans="1:13" x14ac:dyDescent="0.25">
      <c r="A27" s="10"/>
      <c r="B27" s="10"/>
      <c r="C27" s="12" t="s">
        <v>13</v>
      </c>
      <c r="D27" s="6" t="s">
        <v>36</v>
      </c>
      <c r="E27" s="6">
        <v>0.92</v>
      </c>
      <c r="F27" s="6">
        <f>E25*E27</f>
        <v>12.68956</v>
      </c>
      <c r="G27" s="6"/>
      <c r="H27" s="6"/>
      <c r="I27" s="6"/>
      <c r="J27" s="6"/>
      <c r="K27" s="6">
        <v>3.2</v>
      </c>
      <c r="L27" s="6">
        <f>F27*K27</f>
        <v>40.606592000000006</v>
      </c>
      <c r="M27" s="6">
        <v>40.6</v>
      </c>
    </row>
    <row r="28" spans="1:13" x14ac:dyDescent="0.25">
      <c r="A28" s="10"/>
      <c r="B28" s="10"/>
      <c r="C28" s="12" t="s">
        <v>85</v>
      </c>
      <c r="D28" s="6" t="s">
        <v>11</v>
      </c>
      <c r="E28" s="6">
        <v>1.0149999999999999</v>
      </c>
      <c r="F28" s="6">
        <f>E25*E28</f>
        <v>13.999894999999999</v>
      </c>
      <c r="G28" s="6"/>
      <c r="H28" s="6"/>
      <c r="I28" s="6">
        <v>105</v>
      </c>
      <c r="J28" s="6">
        <f>F28*I28</f>
        <v>1469.9889749999998</v>
      </c>
      <c r="K28" s="6"/>
      <c r="L28" s="6"/>
      <c r="M28" s="6">
        <v>1469.989</v>
      </c>
    </row>
    <row r="29" spans="1:13" x14ac:dyDescent="0.25">
      <c r="A29" s="10"/>
      <c r="B29" s="10"/>
      <c r="C29" s="12" t="s">
        <v>38</v>
      </c>
      <c r="D29" s="6" t="s">
        <v>17</v>
      </c>
      <c r="E29" s="6">
        <v>0.6</v>
      </c>
      <c r="F29" s="6">
        <f>E25*E29</f>
        <v>8.2757999999999985</v>
      </c>
      <c r="G29" s="6"/>
      <c r="H29" s="13"/>
      <c r="I29" s="6">
        <v>17.940000000000001</v>
      </c>
      <c r="J29" s="6">
        <f>F29*I29</f>
        <v>148.46785199999999</v>
      </c>
      <c r="K29" s="6"/>
      <c r="L29" s="6"/>
      <c r="M29" s="13">
        <v>148.47</v>
      </c>
    </row>
    <row r="30" spans="1:13" x14ac:dyDescent="0.25">
      <c r="A30" s="10"/>
      <c r="B30" s="10"/>
      <c r="C30" s="12" t="s">
        <v>18</v>
      </c>
      <c r="D30" s="6" t="s">
        <v>11</v>
      </c>
      <c r="E30" s="6">
        <v>1.14E-2</v>
      </c>
      <c r="F30" s="6">
        <f>E25*E30</f>
        <v>0.1572402</v>
      </c>
      <c r="G30" s="6"/>
      <c r="H30" s="6"/>
      <c r="I30" s="6">
        <v>390</v>
      </c>
      <c r="J30" s="6">
        <f>F30*I30</f>
        <v>61.323678000000001</v>
      </c>
      <c r="K30" s="6"/>
      <c r="L30" s="6"/>
      <c r="M30" s="6">
        <v>61.323999999999998</v>
      </c>
    </row>
    <row r="31" spans="1:13" x14ac:dyDescent="0.25">
      <c r="A31" s="10"/>
      <c r="B31" s="10"/>
      <c r="C31" s="12" t="s">
        <v>21</v>
      </c>
      <c r="D31" s="6" t="s">
        <v>20</v>
      </c>
      <c r="E31" s="6"/>
      <c r="F31" s="6">
        <v>2.2000000000000002</v>
      </c>
      <c r="G31" s="6"/>
      <c r="H31" s="6"/>
      <c r="I31" s="6">
        <v>1137.3900000000001</v>
      </c>
      <c r="J31" s="13">
        <f>F31*I31</f>
        <v>2502.2580000000003</v>
      </c>
      <c r="K31" s="6"/>
      <c r="L31" s="6"/>
      <c r="M31" s="13">
        <v>2502.3000000000002</v>
      </c>
    </row>
    <row r="32" spans="1:13" x14ac:dyDescent="0.25">
      <c r="A32" s="10">
        <v>6</v>
      </c>
      <c r="B32" s="10"/>
      <c r="C32" s="12" t="s">
        <v>86</v>
      </c>
      <c r="D32" s="6" t="s">
        <v>87</v>
      </c>
      <c r="E32" s="6">
        <v>120</v>
      </c>
      <c r="F32" s="6"/>
      <c r="G32" s="6"/>
      <c r="H32" s="6"/>
      <c r="I32" s="6"/>
      <c r="J32" s="13"/>
      <c r="K32" s="6"/>
      <c r="L32" s="6"/>
      <c r="M32" s="13"/>
    </row>
    <row r="33" spans="1:13" x14ac:dyDescent="0.25">
      <c r="A33" s="10"/>
      <c r="B33" s="10"/>
      <c r="C33" s="12" t="s">
        <v>35</v>
      </c>
      <c r="D33" s="6" t="s">
        <v>87</v>
      </c>
      <c r="E33" s="6">
        <v>1</v>
      </c>
      <c r="F33" s="6">
        <f>E32*E33</f>
        <v>120</v>
      </c>
      <c r="G33" s="6">
        <v>10</v>
      </c>
      <c r="H33" s="6">
        <f>F33*G33</f>
        <v>1200</v>
      </c>
      <c r="I33" s="6"/>
      <c r="J33" s="13"/>
      <c r="K33" s="6"/>
      <c r="L33" s="6"/>
      <c r="M33" s="13">
        <v>1200</v>
      </c>
    </row>
    <row r="34" spans="1:13" x14ac:dyDescent="0.25">
      <c r="A34" s="10"/>
      <c r="B34" s="10"/>
      <c r="C34" s="12" t="s">
        <v>88</v>
      </c>
      <c r="D34" s="6" t="s">
        <v>87</v>
      </c>
      <c r="E34" s="6">
        <v>1</v>
      </c>
      <c r="F34" s="6">
        <f>E32*E34</f>
        <v>120</v>
      </c>
      <c r="G34" s="6"/>
      <c r="H34" s="6"/>
      <c r="I34" s="6">
        <v>8.14</v>
      </c>
      <c r="J34" s="13">
        <f>F34*I34</f>
        <v>976.80000000000007</v>
      </c>
      <c r="K34" s="6"/>
      <c r="L34" s="6"/>
      <c r="M34" s="13">
        <v>976.8</v>
      </c>
    </row>
    <row r="35" spans="1:13" x14ac:dyDescent="0.25">
      <c r="A35" s="10"/>
      <c r="B35" s="10"/>
      <c r="C35" s="12" t="s">
        <v>89</v>
      </c>
      <c r="D35" s="6" t="s">
        <v>90</v>
      </c>
      <c r="E35" s="6"/>
      <c r="F35" s="6">
        <v>6</v>
      </c>
      <c r="G35" s="6"/>
      <c r="H35" s="6"/>
      <c r="I35" s="6">
        <v>29.83</v>
      </c>
      <c r="J35" s="6">
        <f>F35*I35</f>
        <v>178.98</v>
      </c>
      <c r="K35" s="6"/>
      <c r="L35" s="6"/>
      <c r="M35" s="6">
        <v>178.98</v>
      </c>
    </row>
    <row r="36" spans="1:13" x14ac:dyDescent="0.25">
      <c r="A36" s="10"/>
      <c r="B36" s="10"/>
      <c r="C36" s="12" t="s">
        <v>91</v>
      </c>
      <c r="D36" s="6" t="s">
        <v>17</v>
      </c>
      <c r="E36" s="6"/>
      <c r="F36" s="6">
        <v>42</v>
      </c>
      <c r="G36" s="6"/>
      <c r="H36" s="6"/>
      <c r="I36" s="6">
        <v>1.6950000000000001</v>
      </c>
      <c r="J36" s="13">
        <f>F36*I36</f>
        <v>71.19</v>
      </c>
      <c r="K36" s="6"/>
      <c r="L36" s="6"/>
      <c r="M36" s="13">
        <v>71.2</v>
      </c>
    </row>
    <row r="37" spans="1:13" x14ac:dyDescent="0.25">
      <c r="A37" s="10">
        <v>7</v>
      </c>
      <c r="B37" s="10" t="s">
        <v>92</v>
      </c>
      <c r="C37" s="12" t="s">
        <v>93</v>
      </c>
      <c r="D37" s="6" t="s">
        <v>94</v>
      </c>
      <c r="E37" s="6">
        <v>2.79</v>
      </c>
      <c r="F37" s="6"/>
      <c r="G37" s="6"/>
      <c r="H37" s="6"/>
      <c r="I37" s="6"/>
      <c r="J37" s="6"/>
      <c r="K37" s="6"/>
      <c r="L37" s="6"/>
      <c r="M37" s="6"/>
    </row>
    <row r="38" spans="1:13" x14ac:dyDescent="0.25">
      <c r="A38" s="10"/>
      <c r="B38" s="10"/>
      <c r="C38" s="12" t="s">
        <v>35</v>
      </c>
      <c r="D38" s="6" t="s">
        <v>95</v>
      </c>
      <c r="E38" s="6">
        <v>54.3</v>
      </c>
      <c r="F38" s="6">
        <f>E37*E38</f>
        <v>151.49699999999999</v>
      </c>
      <c r="G38" s="6">
        <v>3.5</v>
      </c>
      <c r="H38" s="6">
        <f>F38*G38</f>
        <v>530.23949999999991</v>
      </c>
      <c r="I38" s="6"/>
      <c r="J38" s="6"/>
      <c r="K38" s="6"/>
      <c r="L38" s="6"/>
      <c r="M38" s="6">
        <v>530.23950000000002</v>
      </c>
    </row>
    <row r="39" spans="1:13" x14ac:dyDescent="0.25">
      <c r="A39" s="10"/>
      <c r="B39" s="10"/>
      <c r="C39" s="12" t="s">
        <v>13</v>
      </c>
      <c r="D39" s="6" t="s">
        <v>36</v>
      </c>
      <c r="E39" s="6">
        <v>2.5299999999999998</v>
      </c>
      <c r="F39" s="6">
        <f>E37*E39</f>
        <v>7.0587</v>
      </c>
      <c r="G39" s="6"/>
      <c r="H39" s="6"/>
      <c r="I39" s="6"/>
      <c r="J39" s="6"/>
      <c r="K39" s="6">
        <v>3.2</v>
      </c>
      <c r="L39" s="6">
        <f>F39*K39</f>
        <v>22.58784</v>
      </c>
      <c r="M39" s="6">
        <v>22.59</v>
      </c>
    </row>
    <row r="40" spans="1:13" x14ac:dyDescent="0.25">
      <c r="A40" s="10"/>
      <c r="B40" s="10"/>
      <c r="C40" s="12" t="s">
        <v>96</v>
      </c>
      <c r="D40" s="6" t="s">
        <v>11</v>
      </c>
      <c r="E40" s="6"/>
      <c r="F40" s="6">
        <v>3.7</v>
      </c>
      <c r="G40" s="6"/>
      <c r="H40" s="6"/>
      <c r="I40" s="6">
        <v>105</v>
      </c>
      <c r="J40" s="6">
        <f>F40*I40</f>
        <v>388.5</v>
      </c>
      <c r="K40" s="6"/>
      <c r="L40" s="13"/>
      <c r="M40" s="13">
        <v>388.5</v>
      </c>
    </row>
    <row r="41" spans="1:13" x14ac:dyDescent="0.25">
      <c r="A41" s="10"/>
      <c r="B41" s="10"/>
      <c r="C41" s="12" t="s">
        <v>97</v>
      </c>
      <c r="D41" s="6" t="s">
        <v>25</v>
      </c>
      <c r="E41" s="6">
        <v>14.1</v>
      </c>
      <c r="F41" s="6">
        <f>E37*E41</f>
        <v>39.338999999999999</v>
      </c>
      <c r="G41" s="6"/>
      <c r="H41" s="6"/>
      <c r="I41" s="6">
        <v>1.53</v>
      </c>
      <c r="J41" s="13">
        <f>F41*I41</f>
        <v>60.188670000000002</v>
      </c>
      <c r="K41" s="6"/>
      <c r="L41" s="6"/>
      <c r="M41" s="13">
        <v>60.2</v>
      </c>
    </row>
    <row r="42" spans="1:13" x14ac:dyDescent="0.25">
      <c r="A42" s="10"/>
      <c r="B42" s="10"/>
      <c r="C42" s="12" t="s">
        <v>98</v>
      </c>
      <c r="D42" s="6" t="s">
        <v>20</v>
      </c>
      <c r="E42" s="6"/>
      <c r="F42" s="6">
        <v>1.0829</v>
      </c>
      <c r="G42" s="6"/>
      <c r="H42" s="6"/>
      <c r="I42" s="6">
        <v>2165.8000000000002</v>
      </c>
      <c r="J42" s="6">
        <f>F42*I42</f>
        <v>2345.3448200000003</v>
      </c>
      <c r="K42" s="6"/>
      <c r="L42" s="6"/>
      <c r="M42" s="13">
        <v>2345.35</v>
      </c>
    </row>
    <row r="43" spans="1:13" x14ac:dyDescent="0.25">
      <c r="A43" s="10"/>
      <c r="B43" s="10"/>
      <c r="C43" s="12" t="s">
        <v>99</v>
      </c>
      <c r="D43" s="6" t="s">
        <v>11</v>
      </c>
      <c r="E43" s="6"/>
      <c r="F43" s="6">
        <v>0.67</v>
      </c>
      <c r="G43" s="6"/>
      <c r="H43" s="6"/>
      <c r="I43" s="6">
        <v>390</v>
      </c>
      <c r="J43" s="6">
        <f>F43*I43</f>
        <v>261.3</v>
      </c>
      <c r="K43" s="6"/>
      <c r="L43" s="6"/>
      <c r="M43" s="13">
        <v>261.3</v>
      </c>
    </row>
    <row r="44" spans="1:13" x14ac:dyDescent="0.25">
      <c r="A44" s="10"/>
      <c r="B44" s="10"/>
      <c r="C44" s="10" t="s">
        <v>8</v>
      </c>
      <c r="D44" s="10"/>
      <c r="E44" s="10"/>
      <c r="F44" s="10"/>
      <c r="G44" s="10"/>
      <c r="H44" s="10"/>
      <c r="I44" s="10"/>
      <c r="J44" s="10"/>
      <c r="K44" s="10"/>
      <c r="L44" s="10"/>
      <c r="M44" s="22">
        <f>SUM(M8:M43)</f>
        <v>378365.64692000003</v>
      </c>
    </row>
    <row r="45" spans="1:13" x14ac:dyDescent="0.25">
      <c r="A45" s="10"/>
      <c r="B45" s="10"/>
      <c r="C45" s="10" t="s">
        <v>69</v>
      </c>
      <c r="D45" s="10"/>
      <c r="E45" s="10"/>
      <c r="F45" s="10"/>
      <c r="G45" s="10"/>
      <c r="H45" s="10"/>
      <c r="I45" s="10"/>
      <c r="J45" s="10"/>
      <c r="K45" s="10"/>
      <c r="L45" s="10"/>
      <c r="M45" s="10">
        <f>M44*2%</f>
        <v>7567.3129384000003</v>
      </c>
    </row>
    <row r="46" spans="1:13" x14ac:dyDescent="0.25">
      <c r="A46" s="10"/>
      <c r="B46" s="10"/>
      <c r="C46" s="10" t="s">
        <v>6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f>M45+M44</f>
        <v>385932.95985840005</v>
      </c>
    </row>
    <row r="47" spans="1:13" x14ac:dyDescent="0.25">
      <c r="A47" s="10"/>
      <c r="B47" s="10"/>
      <c r="C47" s="10" t="s">
        <v>70</v>
      </c>
      <c r="D47" s="10"/>
      <c r="E47" s="10"/>
      <c r="F47" s="10"/>
      <c r="G47" s="10"/>
      <c r="H47" s="10"/>
      <c r="I47" s="10"/>
      <c r="J47" s="10"/>
      <c r="K47" s="10"/>
      <c r="L47" s="10"/>
      <c r="M47" s="10">
        <f>M46*5%</f>
        <v>19296.647992920003</v>
      </c>
    </row>
    <row r="48" spans="1:13" x14ac:dyDescent="0.25">
      <c r="A48" s="10"/>
      <c r="B48" s="10"/>
      <c r="C48" s="10" t="s">
        <v>6</v>
      </c>
      <c r="D48" s="10"/>
      <c r="E48" s="10"/>
      <c r="F48" s="10"/>
      <c r="G48" s="10"/>
      <c r="H48" s="10"/>
      <c r="I48" s="10"/>
      <c r="J48" s="10"/>
      <c r="K48" s="10"/>
      <c r="L48" s="10"/>
      <c r="M48" s="10">
        <f>M47+M46</f>
        <v>405229.60785132006</v>
      </c>
    </row>
    <row r="49" spans="1:13" x14ac:dyDescent="0.25">
      <c r="A49" s="10"/>
      <c r="B49" s="10"/>
      <c r="C49" s="10" t="s">
        <v>71</v>
      </c>
      <c r="D49" s="10"/>
      <c r="E49" s="10"/>
      <c r="F49" s="10"/>
      <c r="G49" s="10"/>
      <c r="H49" s="10"/>
      <c r="I49" s="10"/>
      <c r="J49" s="10"/>
      <c r="K49" s="10"/>
      <c r="L49" s="10"/>
      <c r="M49" s="10">
        <f>M48*7%</f>
        <v>28366.072549592409</v>
      </c>
    </row>
    <row r="50" spans="1:13" x14ac:dyDescent="0.25">
      <c r="A50" s="10"/>
      <c r="B50" s="10"/>
      <c r="C50" s="10" t="s">
        <v>6</v>
      </c>
      <c r="D50" s="10"/>
      <c r="E50" s="10"/>
      <c r="F50" s="10"/>
      <c r="G50" s="10"/>
      <c r="H50" s="10"/>
      <c r="I50" s="10"/>
      <c r="J50" s="10"/>
      <c r="K50" s="10"/>
      <c r="L50" s="10"/>
      <c r="M50" s="10">
        <f>M49+M48</f>
        <v>433595.68040091248</v>
      </c>
    </row>
    <row r="51" spans="1:13" x14ac:dyDescent="0.25">
      <c r="A51" s="10"/>
      <c r="B51" s="10"/>
      <c r="C51" s="10" t="s">
        <v>72</v>
      </c>
      <c r="D51" s="10"/>
      <c r="E51" s="10"/>
      <c r="F51" s="10"/>
      <c r="G51" s="10"/>
      <c r="H51" s="10"/>
      <c r="I51" s="10"/>
      <c r="J51" s="10"/>
      <c r="K51" s="10"/>
      <c r="L51" s="10"/>
      <c r="M51" s="10">
        <f>M50*18%</f>
        <v>78047.222472164241</v>
      </c>
    </row>
    <row r="52" spans="1:13" x14ac:dyDescent="0.25">
      <c r="A52" s="10"/>
      <c r="B52" s="10"/>
      <c r="C52" s="10" t="s">
        <v>6</v>
      </c>
      <c r="D52" s="10"/>
      <c r="E52" s="10"/>
      <c r="F52" s="10"/>
      <c r="G52" s="10"/>
      <c r="H52" s="10"/>
      <c r="I52" s="10"/>
      <c r="J52" s="10"/>
      <c r="K52" s="10"/>
      <c r="L52" s="10"/>
      <c r="M52" s="10">
        <f>M51+M50</f>
        <v>511642.90287307673</v>
      </c>
    </row>
  </sheetData>
  <mergeCells count="9">
    <mergeCell ref="I5:J5"/>
    <mergeCell ref="K5:L5"/>
    <mergeCell ref="C1:G1"/>
    <mergeCell ref="A3:B3"/>
    <mergeCell ref="A5:A6"/>
    <mergeCell ref="B5:B6"/>
    <mergeCell ref="C5:C6"/>
    <mergeCell ref="D5:F5"/>
    <mergeCell ref="G5:H5"/>
  </mergeCells>
  <pageMargins left="0.16" right="0.16" top="0.75" bottom="0.75" header="0.3" footer="0.3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workbookViewId="0">
      <selection activeCell="B2" sqref="B2"/>
    </sheetView>
  </sheetViews>
  <sheetFormatPr defaultColWidth="9.140625" defaultRowHeight="15" x14ac:dyDescent="0.25"/>
  <cols>
    <col min="1" max="1" width="3.140625" style="4" customWidth="1"/>
    <col min="2" max="2" width="7.28515625" style="4" customWidth="1"/>
    <col min="3" max="3" width="46.42578125" style="4" customWidth="1"/>
    <col min="4" max="4" width="7.7109375" style="4" customWidth="1"/>
    <col min="5" max="5" width="7.140625" style="4" customWidth="1"/>
    <col min="6" max="6" width="9.140625" style="4"/>
    <col min="7" max="7" width="7.42578125" style="4" customWidth="1"/>
    <col min="8" max="8" width="7.28515625" style="4" customWidth="1"/>
    <col min="9" max="9" width="7.5703125" style="4" customWidth="1"/>
    <col min="10" max="10" width="9.140625" style="4"/>
    <col min="11" max="11" width="7" style="4" customWidth="1"/>
    <col min="12" max="12" width="8" style="4" customWidth="1"/>
    <col min="13" max="13" width="7.85546875" style="4" customWidth="1"/>
    <col min="14" max="16384" width="9.140625" style="4"/>
  </cols>
  <sheetData>
    <row r="1" spans="1:13" x14ac:dyDescent="0.25">
      <c r="C1" s="51" t="s">
        <v>100</v>
      </c>
      <c r="D1" s="51"/>
      <c r="E1" s="51"/>
      <c r="F1" s="51"/>
      <c r="G1" s="51"/>
    </row>
    <row r="2" spans="1:13" x14ac:dyDescent="0.25">
      <c r="C2" s="25"/>
      <c r="D2" s="25"/>
      <c r="E2" s="25"/>
      <c r="F2" s="25"/>
      <c r="G2" s="25"/>
    </row>
    <row r="3" spans="1:13" x14ac:dyDescent="0.25">
      <c r="A3" s="52" t="s">
        <v>101</v>
      </c>
      <c r="B3" s="52"/>
      <c r="C3" s="25" t="s">
        <v>102</v>
      </c>
      <c r="D3" s="25"/>
      <c r="E3" s="25"/>
      <c r="F3" s="25"/>
      <c r="G3" s="25"/>
    </row>
    <row r="5" spans="1:13" x14ac:dyDescent="0.25">
      <c r="A5" s="53" t="s">
        <v>0</v>
      </c>
      <c r="B5" s="55" t="s">
        <v>1</v>
      </c>
      <c r="C5" s="55" t="s">
        <v>2</v>
      </c>
      <c r="D5" s="49" t="s">
        <v>3</v>
      </c>
      <c r="E5" s="56"/>
      <c r="F5" s="50"/>
      <c r="G5" s="49" t="s">
        <v>4</v>
      </c>
      <c r="H5" s="50"/>
      <c r="I5" s="49" t="s">
        <v>5</v>
      </c>
      <c r="J5" s="50"/>
      <c r="K5" s="49" t="s">
        <v>29</v>
      </c>
      <c r="L5" s="50"/>
      <c r="M5" s="6" t="s">
        <v>6</v>
      </c>
    </row>
    <row r="6" spans="1:13" x14ac:dyDescent="0.25">
      <c r="A6" s="54"/>
      <c r="B6" s="54"/>
      <c r="C6" s="54"/>
      <c r="D6" s="6" t="s">
        <v>30</v>
      </c>
      <c r="E6" s="6" t="s">
        <v>7</v>
      </c>
      <c r="F6" s="6" t="s">
        <v>8</v>
      </c>
      <c r="G6" s="6" t="s">
        <v>31</v>
      </c>
      <c r="H6" s="6" t="s">
        <v>8</v>
      </c>
      <c r="I6" s="6" t="s">
        <v>31</v>
      </c>
      <c r="J6" s="6" t="s">
        <v>8</v>
      </c>
      <c r="K6" s="6" t="s">
        <v>31</v>
      </c>
      <c r="L6" s="6" t="s">
        <v>8</v>
      </c>
      <c r="M6" s="6"/>
    </row>
    <row r="7" spans="1:13" x14ac:dyDescent="0.25">
      <c r="A7" s="7">
        <v>1</v>
      </c>
      <c r="B7" s="7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x14ac:dyDescent="0.25">
      <c r="A8" s="26"/>
      <c r="B8" s="26"/>
      <c r="C8" s="9" t="s">
        <v>103</v>
      </c>
      <c r="D8" s="6"/>
      <c r="E8" s="6"/>
      <c r="F8" s="6"/>
      <c r="G8" s="6"/>
      <c r="H8" s="6"/>
      <c r="I8" s="6"/>
      <c r="J8" s="6"/>
      <c r="K8" s="6"/>
      <c r="L8" s="6">
        <f>K8*F8</f>
        <v>0</v>
      </c>
      <c r="M8" s="6">
        <f>L8+J8+H8</f>
        <v>0</v>
      </c>
    </row>
    <row r="9" spans="1:13" ht="30" x14ac:dyDescent="0.25">
      <c r="A9" s="10">
        <v>1</v>
      </c>
      <c r="B9" s="11" t="s">
        <v>104</v>
      </c>
      <c r="C9" s="12" t="s">
        <v>105</v>
      </c>
      <c r="D9" s="6" t="s">
        <v>106</v>
      </c>
      <c r="E9" s="6"/>
      <c r="F9" s="6">
        <v>0.45500000000000002</v>
      </c>
      <c r="G9" s="6"/>
      <c r="H9" s="6"/>
      <c r="I9" s="6"/>
      <c r="J9" s="6"/>
      <c r="K9" s="6"/>
      <c r="L9" s="6"/>
      <c r="M9" s="6"/>
    </row>
    <row r="10" spans="1:13" x14ac:dyDescent="0.25">
      <c r="A10" s="10"/>
      <c r="B10" s="10"/>
      <c r="C10" s="12" t="s">
        <v>78</v>
      </c>
      <c r="D10" s="6" t="s">
        <v>11</v>
      </c>
      <c r="E10" s="6">
        <v>1000</v>
      </c>
      <c r="F10" s="6">
        <f>E10*F9</f>
        <v>455</v>
      </c>
      <c r="G10" s="6">
        <v>6.5</v>
      </c>
      <c r="H10" s="6">
        <f>F10*G10</f>
        <v>2957.5</v>
      </c>
      <c r="I10" s="6"/>
      <c r="J10" s="6"/>
      <c r="K10" s="6"/>
      <c r="L10" s="6"/>
      <c r="M10" s="6">
        <f>H10</f>
        <v>2957.5</v>
      </c>
    </row>
    <row r="11" spans="1:13" x14ac:dyDescent="0.25">
      <c r="A11" s="10"/>
      <c r="B11" s="10"/>
      <c r="C11" s="10" t="s">
        <v>107</v>
      </c>
      <c r="D11" s="6" t="s">
        <v>108</v>
      </c>
      <c r="E11" s="6">
        <v>51.9</v>
      </c>
      <c r="F11" s="6">
        <f>E11*F9</f>
        <v>23.6145</v>
      </c>
      <c r="G11" s="6"/>
      <c r="H11" s="13"/>
      <c r="I11" s="6"/>
      <c r="J11" s="6"/>
      <c r="K11" s="6">
        <v>20.45</v>
      </c>
      <c r="L11" s="6">
        <f>F11*K11</f>
        <v>482.91652499999998</v>
      </c>
      <c r="M11" s="13">
        <f>L11</f>
        <v>482.91652499999998</v>
      </c>
    </row>
    <row r="12" spans="1:13" x14ac:dyDescent="0.25">
      <c r="A12" s="10">
        <v>2</v>
      </c>
      <c r="B12" s="10" t="s">
        <v>82</v>
      </c>
      <c r="C12" s="10" t="s">
        <v>109</v>
      </c>
      <c r="D12" s="6" t="s">
        <v>11</v>
      </c>
      <c r="E12" s="6"/>
      <c r="F12" s="6">
        <v>60</v>
      </c>
      <c r="G12" s="6"/>
      <c r="H12" s="6"/>
      <c r="I12" s="6"/>
      <c r="J12" s="6">
        <f>F12*I12</f>
        <v>0</v>
      </c>
      <c r="K12" s="6"/>
      <c r="L12" s="13"/>
      <c r="M12" s="13"/>
    </row>
    <row r="13" spans="1:13" x14ac:dyDescent="0.25">
      <c r="A13" s="10"/>
      <c r="B13" s="23"/>
      <c r="C13" s="10" t="s">
        <v>78</v>
      </c>
      <c r="D13" s="6" t="s">
        <v>11</v>
      </c>
      <c r="E13" s="6">
        <v>1</v>
      </c>
      <c r="F13" s="6">
        <f>E13*F12</f>
        <v>60</v>
      </c>
      <c r="G13" s="6">
        <v>18</v>
      </c>
      <c r="H13" s="6">
        <f>F13*G13</f>
        <v>1080</v>
      </c>
      <c r="I13" s="6"/>
      <c r="J13" s="6"/>
      <c r="K13" s="6"/>
      <c r="L13" s="13"/>
      <c r="M13" s="13">
        <f>H13</f>
        <v>1080</v>
      </c>
    </row>
    <row r="14" spans="1:13" x14ac:dyDescent="0.25">
      <c r="A14" s="10">
        <v>3</v>
      </c>
      <c r="B14" s="10" t="s">
        <v>110</v>
      </c>
      <c r="C14" s="10" t="s">
        <v>111</v>
      </c>
      <c r="D14" s="6" t="s">
        <v>11</v>
      </c>
      <c r="E14" s="6"/>
      <c r="F14" s="6">
        <v>140</v>
      </c>
      <c r="G14" s="6"/>
      <c r="H14" s="6">
        <f>F14*G14</f>
        <v>0</v>
      </c>
      <c r="I14" s="6"/>
      <c r="J14" s="6"/>
      <c r="K14" s="6"/>
      <c r="L14" s="6"/>
      <c r="M14" s="6"/>
    </row>
    <row r="15" spans="1:13" x14ac:dyDescent="0.25">
      <c r="A15" s="10"/>
      <c r="B15" s="10"/>
      <c r="C15" s="10" t="s">
        <v>78</v>
      </c>
      <c r="D15" s="6" t="s">
        <v>11</v>
      </c>
      <c r="E15" s="6">
        <v>1</v>
      </c>
      <c r="F15" s="6">
        <f>E15*F14</f>
        <v>140</v>
      </c>
      <c r="G15" s="6">
        <v>15</v>
      </c>
      <c r="H15" s="6">
        <f>F15*G15</f>
        <v>2100</v>
      </c>
      <c r="I15" s="6"/>
      <c r="J15" s="6">
        <f>F15*I15</f>
        <v>0</v>
      </c>
      <c r="K15" s="6"/>
      <c r="L15" s="6"/>
      <c r="M15" s="6">
        <f>H15</f>
        <v>2100</v>
      </c>
    </row>
    <row r="16" spans="1:13" x14ac:dyDescent="0.25">
      <c r="A16" s="1">
        <v>4</v>
      </c>
      <c r="B16" s="2" t="s">
        <v>112</v>
      </c>
      <c r="C16" s="3" t="s">
        <v>113</v>
      </c>
      <c r="D16" s="1" t="s">
        <v>42</v>
      </c>
      <c r="E16" s="1"/>
      <c r="F16" s="1">
        <v>675</v>
      </c>
      <c r="G16" s="1"/>
      <c r="H16" s="1"/>
      <c r="I16" s="1"/>
      <c r="J16" s="1"/>
      <c r="K16" s="1">
        <v>3.15</v>
      </c>
      <c r="L16" s="1">
        <f>F16*K16</f>
        <v>2126.25</v>
      </c>
      <c r="M16" s="1">
        <f>L16</f>
        <v>2126.25</v>
      </c>
    </row>
    <row r="17" spans="1:13" x14ac:dyDescent="0.25">
      <c r="A17" s="1"/>
      <c r="B17" s="2"/>
      <c r="C17" s="29" t="s">
        <v>114</v>
      </c>
      <c r="D17" s="1"/>
      <c r="E17" s="1"/>
      <c r="F17" s="1"/>
      <c r="G17" s="1"/>
      <c r="H17" s="1">
        <f>G17*F17</f>
        <v>0</v>
      </c>
      <c r="I17" s="1"/>
      <c r="J17" s="1"/>
      <c r="K17" s="1"/>
      <c r="L17" s="1"/>
      <c r="M17" s="1">
        <f>H17</f>
        <v>0</v>
      </c>
    </row>
    <row r="18" spans="1:13" x14ac:dyDescent="0.25">
      <c r="A18" s="1">
        <v>5</v>
      </c>
      <c r="B18" s="2" t="s">
        <v>115</v>
      </c>
      <c r="C18" s="1" t="s">
        <v>116</v>
      </c>
      <c r="D18" s="1" t="s">
        <v>11</v>
      </c>
      <c r="E18" s="1"/>
      <c r="F18" s="1">
        <v>7.85</v>
      </c>
      <c r="G18" s="1"/>
      <c r="H18" s="1"/>
      <c r="I18" s="1"/>
      <c r="J18" s="1"/>
      <c r="K18" s="1"/>
      <c r="L18" s="1">
        <f>K18*F18</f>
        <v>0</v>
      </c>
      <c r="M18" s="1">
        <f>L18</f>
        <v>0</v>
      </c>
    </row>
    <row r="19" spans="1:13" x14ac:dyDescent="0.25">
      <c r="A19" s="1"/>
      <c r="B19" s="2"/>
      <c r="C19" s="1" t="s">
        <v>78</v>
      </c>
      <c r="D19" s="1" t="s">
        <v>11</v>
      </c>
      <c r="E19" s="1">
        <v>1</v>
      </c>
      <c r="F19" s="1">
        <f>E19*F18</f>
        <v>7.85</v>
      </c>
      <c r="G19" s="1">
        <v>35</v>
      </c>
      <c r="H19" s="1">
        <f>F19*G19</f>
        <v>274.75</v>
      </c>
      <c r="I19" s="1"/>
      <c r="J19" s="1">
        <f>I19*F19</f>
        <v>0</v>
      </c>
      <c r="K19" s="1"/>
      <c r="L19" s="1"/>
      <c r="M19" s="1">
        <f>H19</f>
        <v>274.75</v>
      </c>
    </row>
    <row r="20" spans="1:13" x14ac:dyDescent="0.25">
      <c r="A20" s="1"/>
      <c r="B20" s="2"/>
      <c r="C20" s="1" t="s">
        <v>81</v>
      </c>
      <c r="D20" s="1" t="s">
        <v>11</v>
      </c>
      <c r="E20" s="1">
        <v>1.02</v>
      </c>
      <c r="F20" s="1">
        <f>E20*F18</f>
        <v>8.0069999999999997</v>
      </c>
      <c r="G20" s="1"/>
      <c r="H20" s="1"/>
      <c r="I20" s="1">
        <v>82</v>
      </c>
      <c r="J20" s="1">
        <f>I20*F20</f>
        <v>656.57399999999996</v>
      </c>
      <c r="K20" s="1"/>
      <c r="L20" s="1"/>
      <c r="M20" s="1">
        <f t="shared" ref="M20:M21" si="0">J20</f>
        <v>656.57399999999996</v>
      </c>
    </row>
    <row r="21" spans="1:13" x14ac:dyDescent="0.25">
      <c r="A21" s="1">
        <v>6</v>
      </c>
      <c r="B21" s="2" t="s">
        <v>117</v>
      </c>
      <c r="C21" s="1" t="s">
        <v>118</v>
      </c>
      <c r="D21" s="1" t="s">
        <v>11</v>
      </c>
      <c r="E21" s="1"/>
      <c r="F21" s="1">
        <v>62.6</v>
      </c>
      <c r="G21" s="1"/>
      <c r="H21" s="1"/>
      <c r="I21" s="1"/>
      <c r="J21" s="1">
        <f>I21*F21</f>
        <v>0</v>
      </c>
      <c r="K21" s="1"/>
      <c r="L21" s="1"/>
      <c r="M21" s="1">
        <f t="shared" si="0"/>
        <v>0</v>
      </c>
    </row>
    <row r="22" spans="1:13" x14ac:dyDescent="0.25">
      <c r="A22" s="1"/>
      <c r="B22" s="2"/>
      <c r="C22" s="1" t="s">
        <v>78</v>
      </c>
      <c r="D22" s="1" t="s">
        <v>11</v>
      </c>
      <c r="E22" s="1">
        <v>1</v>
      </c>
      <c r="F22" s="1">
        <f>E22*F21</f>
        <v>62.6</v>
      </c>
      <c r="G22" s="1">
        <v>89.5</v>
      </c>
      <c r="H22" s="1">
        <f>F22*G22</f>
        <v>5602.7</v>
      </c>
      <c r="I22" s="1"/>
      <c r="J22" s="1">
        <f>I22*F22</f>
        <v>0</v>
      </c>
      <c r="K22" s="1"/>
      <c r="L22" s="1"/>
      <c r="M22" s="1">
        <f>H22</f>
        <v>5602.7</v>
      </c>
    </row>
    <row r="23" spans="1:13" x14ac:dyDescent="0.25">
      <c r="A23" s="10"/>
      <c r="B23" s="10"/>
      <c r="C23" s="12" t="s">
        <v>13</v>
      </c>
      <c r="D23" s="6" t="s">
        <v>36</v>
      </c>
      <c r="E23" s="6">
        <v>0.92</v>
      </c>
      <c r="F23" s="6">
        <f>E23*F21</f>
        <v>57.592000000000006</v>
      </c>
      <c r="G23" s="6"/>
      <c r="H23" s="6"/>
      <c r="I23" s="6"/>
      <c r="J23" s="6"/>
      <c r="K23" s="6">
        <v>3.2</v>
      </c>
      <c r="L23" s="6">
        <f>F23*K23</f>
        <v>184.29440000000002</v>
      </c>
      <c r="M23" s="6">
        <f>L23</f>
        <v>184.29440000000002</v>
      </c>
    </row>
    <row r="24" spans="1:13" x14ac:dyDescent="0.25">
      <c r="A24" s="10"/>
      <c r="B24" s="10"/>
      <c r="C24" s="12" t="s">
        <v>119</v>
      </c>
      <c r="D24" s="6" t="s">
        <v>11</v>
      </c>
      <c r="E24" s="6">
        <v>1.0149999999999999</v>
      </c>
      <c r="F24" s="6">
        <f t="shared" ref="F24:F36" si="1">E24*F22</f>
        <v>63.538999999999994</v>
      </c>
      <c r="G24" s="6"/>
      <c r="H24" s="6">
        <f>F24*G24</f>
        <v>0</v>
      </c>
      <c r="I24" s="6">
        <v>108</v>
      </c>
      <c r="J24" s="13">
        <f>F24*I24</f>
        <v>6862.2119999999995</v>
      </c>
      <c r="K24" s="6"/>
      <c r="L24" s="6"/>
      <c r="M24" s="13">
        <f t="shared" ref="M24:M30" si="2">J24</f>
        <v>6862.2119999999995</v>
      </c>
    </row>
    <row r="25" spans="1:13" x14ac:dyDescent="0.25">
      <c r="A25" s="10"/>
      <c r="B25" s="24"/>
      <c r="C25" s="12" t="s">
        <v>38</v>
      </c>
      <c r="D25" s="6" t="s">
        <v>17</v>
      </c>
      <c r="E25" s="6">
        <v>0.70299999999999996</v>
      </c>
      <c r="F25" s="6">
        <f t="shared" si="1"/>
        <v>40.487176000000005</v>
      </c>
      <c r="G25" s="6"/>
      <c r="H25" s="6"/>
      <c r="I25" s="6">
        <v>13.5</v>
      </c>
      <c r="J25" s="6">
        <f>F25*I25</f>
        <v>546.57687600000008</v>
      </c>
      <c r="K25" s="6"/>
      <c r="L25" s="6"/>
      <c r="M25" s="6">
        <f t="shared" si="2"/>
        <v>546.57687600000008</v>
      </c>
    </row>
    <row r="26" spans="1:13" x14ac:dyDescent="0.25">
      <c r="A26" s="10"/>
      <c r="B26" s="10"/>
      <c r="C26" s="12" t="s">
        <v>120</v>
      </c>
      <c r="D26" s="6" t="s">
        <v>11</v>
      </c>
      <c r="E26" s="6">
        <v>1.14E-2</v>
      </c>
      <c r="F26" s="6">
        <f t="shared" si="1"/>
        <v>0.72434460000000001</v>
      </c>
      <c r="G26" s="6"/>
      <c r="H26" s="6">
        <f>F26*G26</f>
        <v>0</v>
      </c>
      <c r="I26" s="6">
        <v>495</v>
      </c>
      <c r="J26" s="6">
        <f t="shared" ref="J26:J33" si="3">F26*I26</f>
        <v>358.55057699999998</v>
      </c>
      <c r="K26" s="6"/>
      <c r="L26" s="6"/>
      <c r="M26" s="13">
        <f t="shared" si="2"/>
        <v>358.55057699999998</v>
      </c>
    </row>
    <row r="27" spans="1:13" x14ac:dyDescent="0.25">
      <c r="A27" s="10"/>
      <c r="B27" s="10"/>
      <c r="C27" s="12" t="s">
        <v>121</v>
      </c>
      <c r="D27" s="6" t="s">
        <v>42</v>
      </c>
      <c r="E27" s="6"/>
      <c r="F27" s="6">
        <v>0.72899999999999998</v>
      </c>
      <c r="G27" s="6"/>
      <c r="H27" s="6"/>
      <c r="I27" s="6">
        <v>1240</v>
      </c>
      <c r="J27" s="6">
        <f t="shared" si="3"/>
        <v>903.95999999999992</v>
      </c>
      <c r="K27" s="6"/>
      <c r="L27" s="6">
        <f>F27*K27</f>
        <v>0</v>
      </c>
      <c r="M27" s="6">
        <f t="shared" si="2"/>
        <v>903.95999999999992</v>
      </c>
    </row>
    <row r="28" spans="1:13" x14ac:dyDescent="0.25">
      <c r="A28" s="10"/>
      <c r="B28" s="10"/>
      <c r="C28" s="12" t="s">
        <v>122</v>
      </c>
      <c r="D28" s="6" t="s">
        <v>42</v>
      </c>
      <c r="E28" s="6"/>
      <c r="F28" s="6">
        <v>1.73</v>
      </c>
      <c r="G28" s="6"/>
      <c r="H28" s="6"/>
      <c r="I28" s="6">
        <v>1190</v>
      </c>
      <c r="J28" s="6">
        <f t="shared" si="3"/>
        <v>2058.6999999999998</v>
      </c>
      <c r="K28" s="6"/>
      <c r="L28" s="6"/>
      <c r="M28" s="6">
        <f t="shared" si="2"/>
        <v>2058.6999999999998</v>
      </c>
    </row>
    <row r="29" spans="1:13" x14ac:dyDescent="0.25">
      <c r="A29" s="10"/>
      <c r="B29" s="10"/>
      <c r="C29" s="12" t="s">
        <v>123</v>
      </c>
      <c r="D29" s="6" t="s">
        <v>25</v>
      </c>
      <c r="E29" s="6">
        <v>0.6</v>
      </c>
      <c r="F29" s="6">
        <f>E29*F21</f>
        <v>37.56</v>
      </c>
      <c r="G29" s="6"/>
      <c r="H29" s="13"/>
      <c r="I29" s="6">
        <v>2.8</v>
      </c>
      <c r="J29" s="6">
        <f t="shared" si="3"/>
        <v>105.16800000000001</v>
      </c>
      <c r="K29" s="6"/>
      <c r="L29" s="6"/>
      <c r="M29" s="13">
        <f t="shared" si="2"/>
        <v>105.16800000000001</v>
      </c>
    </row>
    <row r="30" spans="1:13" x14ac:dyDescent="0.25">
      <c r="A30" s="10"/>
      <c r="B30" s="10"/>
      <c r="C30" s="12" t="s">
        <v>97</v>
      </c>
      <c r="D30" s="6" t="s">
        <v>25</v>
      </c>
      <c r="E30" s="6">
        <v>0.3</v>
      </c>
      <c r="F30" s="6">
        <f>E30*F21</f>
        <v>18.78</v>
      </c>
      <c r="G30" s="6"/>
      <c r="H30" s="6"/>
      <c r="I30" s="6">
        <v>2.2999999999999998</v>
      </c>
      <c r="J30" s="6">
        <f t="shared" si="3"/>
        <v>43.194000000000003</v>
      </c>
      <c r="K30" s="6"/>
      <c r="L30" s="6"/>
      <c r="M30" s="6">
        <f t="shared" si="2"/>
        <v>43.194000000000003</v>
      </c>
    </row>
    <row r="31" spans="1:13" ht="30" x14ac:dyDescent="0.25">
      <c r="A31" s="10">
        <v>7</v>
      </c>
      <c r="B31" s="24">
        <v>38504</v>
      </c>
      <c r="C31" s="12" t="s">
        <v>124</v>
      </c>
      <c r="D31" s="6" t="s">
        <v>11</v>
      </c>
      <c r="E31" s="6"/>
      <c r="F31" s="6">
        <v>14.4</v>
      </c>
      <c r="G31" s="6"/>
      <c r="H31" s="6"/>
      <c r="I31" s="6"/>
      <c r="J31" s="6">
        <f t="shared" si="3"/>
        <v>0</v>
      </c>
      <c r="K31" s="6"/>
      <c r="L31" s="6"/>
      <c r="M31" s="13">
        <v>0</v>
      </c>
    </row>
    <row r="32" spans="1:13" x14ac:dyDescent="0.25">
      <c r="A32" s="10"/>
      <c r="B32" s="10"/>
      <c r="C32" s="12" t="s">
        <v>78</v>
      </c>
      <c r="D32" s="6" t="s">
        <v>11</v>
      </c>
      <c r="E32" s="6">
        <v>1</v>
      </c>
      <c r="F32" s="6">
        <f>E32*F31</f>
        <v>14.4</v>
      </c>
      <c r="G32" s="6">
        <v>89.5</v>
      </c>
      <c r="H32" s="6">
        <f>F32*G32</f>
        <v>1288.8</v>
      </c>
      <c r="I32" s="6"/>
      <c r="J32" s="6">
        <f t="shared" si="3"/>
        <v>0</v>
      </c>
      <c r="K32" s="6"/>
      <c r="L32" s="6"/>
      <c r="M32" s="13">
        <f>H32</f>
        <v>1288.8</v>
      </c>
    </row>
    <row r="33" spans="1:13" x14ac:dyDescent="0.25">
      <c r="A33" s="10"/>
      <c r="B33" s="10"/>
      <c r="C33" s="12" t="s">
        <v>13</v>
      </c>
      <c r="D33" s="6" t="s">
        <v>36</v>
      </c>
      <c r="E33" s="6">
        <v>0.59</v>
      </c>
      <c r="F33" s="6">
        <f t="shared" si="1"/>
        <v>8.4960000000000004</v>
      </c>
      <c r="G33" s="6"/>
      <c r="H33" s="6">
        <f>F33*G33</f>
        <v>0</v>
      </c>
      <c r="I33" s="6"/>
      <c r="J33" s="6">
        <f t="shared" si="3"/>
        <v>0</v>
      </c>
      <c r="K33" s="6">
        <v>3.2</v>
      </c>
      <c r="L33" s="6">
        <f>F33*K33</f>
        <v>27.187200000000004</v>
      </c>
      <c r="M33" s="13">
        <f>L33</f>
        <v>27.187200000000004</v>
      </c>
    </row>
    <row r="34" spans="1:13" x14ac:dyDescent="0.25">
      <c r="A34" s="10"/>
      <c r="B34" s="10"/>
      <c r="C34" s="12" t="s">
        <v>119</v>
      </c>
      <c r="D34" s="6" t="s">
        <v>11</v>
      </c>
      <c r="E34" s="6">
        <v>1.0149999999999999</v>
      </c>
      <c r="F34" s="6">
        <f t="shared" si="1"/>
        <v>14.616</v>
      </c>
      <c r="G34" s="6"/>
      <c r="H34" s="6"/>
      <c r="I34" s="6">
        <v>108</v>
      </c>
      <c r="J34" s="6">
        <f>F34*I34</f>
        <v>1578.528</v>
      </c>
      <c r="K34" s="6"/>
      <c r="L34" s="6"/>
      <c r="M34" s="13">
        <f t="shared" ref="M34:M40" si="4">J34</f>
        <v>1578.528</v>
      </c>
    </row>
    <row r="35" spans="1:13" x14ac:dyDescent="0.25">
      <c r="A35" s="10"/>
      <c r="B35" s="10"/>
      <c r="C35" s="12" t="s">
        <v>38</v>
      </c>
      <c r="D35" s="6" t="s">
        <v>17</v>
      </c>
      <c r="E35" s="6">
        <v>1.6</v>
      </c>
      <c r="F35" s="6">
        <f t="shared" si="1"/>
        <v>13.593600000000002</v>
      </c>
      <c r="G35" s="6"/>
      <c r="H35" s="6"/>
      <c r="I35" s="6">
        <v>13.5</v>
      </c>
      <c r="J35" s="6">
        <f t="shared" ref="J35:J92" si="5">F35*I35</f>
        <v>183.51360000000003</v>
      </c>
      <c r="K35" s="6"/>
      <c r="L35" s="6"/>
      <c r="M35" s="6">
        <f t="shared" si="4"/>
        <v>183.51360000000003</v>
      </c>
    </row>
    <row r="36" spans="1:13" x14ac:dyDescent="0.25">
      <c r="A36" s="10"/>
      <c r="B36" s="10"/>
      <c r="C36" s="12" t="s">
        <v>120</v>
      </c>
      <c r="D36" s="6" t="s">
        <v>11</v>
      </c>
      <c r="E36" s="6">
        <v>1.83E-2</v>
      </c>
      <c r="F36" s="6">
        <f t="shared" si="1"/>
        <v>0.26747280000000001</v>
      </c>
      <c r="G36" s="6"/>
      <c r="H36" s="6"/>
      <c r="I36" s="6">
        <v>495</v>
      </c>
      <c r="J36" s="6">
        <f t="shared" si="5"/>
        <v>132.399036</v>
      </c>
      <c r="K36" s="6"/>
      <c r="L36" s="6"/>
      <c r="M36" s="13">
        <f t="shared" si="4"/>
        <v>132.399036</v>
      </c>
    </row>
    <row r="37" spans="1:13" x14ac:dyDescent="0.25">
      <c r="A37" s="10"/>
      <c r="B37" s="10"/>
      <c r="C37" s="12" t="s">
        <v>121</v>
      </c>
      <c r="D37" s="6" t="s">
        <v>42</v>
      </c>
      <c r="E37" s="6"/>
      <c r="F37" s="6">
        <v>0.158</v>
      </c>
      <c r="G37" s="6"/>
      <c r="H37" s="6"/>
      <c r="I37" s="6">
        <v>1240</v>
      </c>
      <c r="J37" s="6">
        <f t="shared" si="5"/>
        <v>195.92000000000002</v>
      </c>
      <c r="K37" s="6"/>
      <c r="L37" s="6"/>
      <c r="M37" s="6">
        <f t="shared" si="4"/>
        <v>195.92000000000002</v>
      </c>
    </row>
    <row r="38" spans="1:13" x14ac:dyDescent="0.25">
      <c r="A38" s="10"/>
      <c r="B38" s="10"/>
      <c r="C38" s="12" t="s">
        <v>122</v>
      </c>
      <c r="D38" s="6" t="s">
        <v>42</v>
      </c>
      <c r="E38" s="6"/>
      <c r="F38" s="6">
        <v>1.0900000000000001</v>
      </c>
      <c r="G38" s="6"/>
      <c r="H38" s="6">
        <f>F38*G38</f>
        <v>0</v>
      </c>
      <c r="I38" s="6">
        <v>1190</v>
      </c>
      <c r="J38" s="6">
        <f t="shared" si="5"/>
        <v>1297.1000000000001</v>
      </c>
      <c r="K38" s="6"/>
      <c r="L38" s="6"/>
      <c r="M38" s="6">
        <f t="shared" si="4"/>
        <v>1297.1000000000001</v>
      </c>
    </row>
    <row r="39" spans="1:13" x14ac:dyDescent="0.25">
      <c r="A39" s="10"/>
      <c r="B39" s="10"/>
      <c r="C39" s="12" t="s">
        <v>123</v>
      </c>
      <c r="D39" s="6" t="s">
        <v>25</v>
      </c>
      <c r="E39" s="6">
        <v>0.6</v>
      </c>
      <c r="F39" s="6">
        <f>E39*F31</f>
        <v>8.64</v>
      </c>
      <c r="G39" s="6"/>
      <c r="H39" s="6"/>
      <c r="I39" s="6">
        <v>2.8</v>
      </c>
      <c r="J39" s="6">
        <f t="shared" si="5"/>
        <v>24.192</v>
      </c>
      <c r="K39" s="6"/>
      <c r="L39" s="6"/>
      <c r="M39" s="6">
        <f t="shared" si="4"/>
        <v>24.192</v>
      </c>
    </row>
    <row r="40" spans="1:13" x14ac:dyDescent="0.25">
      <c r="A40" s="10"/>
      <c r="B40" s="10"/>
      <c r="C40" s="12" t="s">
        <v>97</v>
      </c>
      <c r="D40" s="6" t="s">
        <v>25</v>
      </c>
      <c r="E40" s="6">
        <v>0.3</v>
      </c>
      <c r="F40" s="6">
        <f>E40*F31</f>
        <v>4.32</v>
      </c>
      <c r="G40" s="6"/>
      <c r="H40" s="6"/>
      <c r="I40" s="6">
        <v>2.2999999999999998</v>
      </c>
      <c r="J40" s="6">
        <f t="shared" si="5"/>
        <v>9.9359999999999999</v>
      </c>
      <c r="K40" s="6"/>
      <c r="L40" s="13"/>
      <c r="M40" s="13">
        <f t="shared" si="4"/>
        <v>9.9359999999999999</v>
      </c>
    </row>
    <row r="41" spans="1:13" ht="30" x14ac:dyDescent="0.25">
      <c r="A41" s="10">
        <v>8</v>
      </c>
      <c r="B41" s="24">
        <v>39298</v>
      </c>
      <c r="C41" s="12" t="s">
        <v>125</v>
      </c>
      <c r="D41" s="6" t="s">
        <v>94</v>
      </c>
      <c r="E41" s="6"/>
      <c r="F41" s="6">
        <v>1.98</v>
      </c>
      <c r="G41" s="6"/>
      <c r="H41" s="6"/>
      <c r="I41" s="6"/>
      <c r="J41" s="6"/>
      <c r="K41" s="6"/>
      <c r="L41" s="13"/>
      <c r="M41" s="13">
        <v>0</v>
      </c>
    </row>
    <row r="42" spans="1:13" x14ac:dyDescent="0.25">
      <c r="A42" s="10"/>
      <c r="B42" s="10"/>
      <c r="C42" s="12" t="s">
        <v>78</v>
      </c>
      <c r="D42" s="6" t="s">
        <v>17</v>
      </c>
      <c r="E42" s="6">
        <v>100</v>
      </c>
      <c r="F42" s="6">
        <f>E42*F41</f>
        <v>198</v>
      </c>
      <c r="G42" s="6">
        <v>4</v>
      </c>
      <c r="H42" s="6">
        <f>F42*G42</f>
        <v>792</v>
      </c>
      <c r="I42" s="6"/>
      <c r="J42" s="6"/>
      <c r="K42" s="6"/>
      <c r="L42" s="13"/>
      <c r="M42" s="13">
        <f>H42</f>
        <v>792</v>
      </c>
    </row>
    <row r="43" spans="1:13" x14ac:dyDescent="0.25">
      <c r="A43" s="10"/>
      <c r="B43" s="10"/>
      <c r="C43" s="12" t="s">
        <v>13</v>
      </c>
      <c r="D43" s="6" t="s">
        <v>36</v>
      </c>
      <c r="E43" s="6">
        <v>1.5</v>
      </c>
      <c r="F43" s="6">
        <f>E43*F41</f>
        <v>2.9699999999999998</v>
      </c>
      <c r="G43" s="6"/>
      <c r="H43" s="6"/>
      <c r="I43" s="6"/>
      <c r="J43" s="6"/>
      <c r="K43" s="6">
        <v>3.2</v>
      </c>
      <c r="L43" s="13">
        <f>F43*K43</f>
        <v>9.5039999999999996</v>
      </c>
      <c r="M43" s="13">
        <f>L43</f>
        <v>9.5039999999999996</v>
      </c>
    </row>
    <row r="44" spans="1:13" x14ac:dyDescent="0.25">
      <c r="A44" s="10"/>
      <c r="B44" s="10"/>
      <c r="C44" s="12" t="s">
        <v>126</v>
      </c>
      <c r="D44" s="6" t="s">
        <v>42</v>
      </c>
      <c r="E44" s="6">
        <v>0.24</v>
      </c>
      <c r="F44" s="6">
        <f>E44*F41</f>
        <v>0.47519999999999996</v>
      </c>
      <c r="G44" s="6"/>
      <c r="H44" s="6"/>
      <c r="I44" s="6">
        <v>1240</v>
      </c>
      <c r="J44" s="6">
        <f>F44*I44</f>
        <v>589.24799999999993</v>
      </c>
      <c r="K44" s="6"/>
      <c r="L44" s="13"/>
      <c r="M44" s="13">
        <f>J44</f>
        <v>589.24799999999993</v>
      </c>
    </row>
    <row r="45" spans="1:13" ht="30" x14ac:dyDescent="0.25">
      <c r="A45" s="10">
        <v>9</v>
      </c>
      <c r="B45" s="24">
        <v>37058</v>
      </c>
      <c r="C45" s="12" t="s">
        <v>127</v>
      </c>
      <c r="D45" s="6" t="s">
        <v>11</v>
      </c>
      <c r="E45" s="6"/>
      <c r="F45" s="6">
        <v>24.5</v>
      </c>
      <c r="G45" s="6"/>
      <c r="H45" s="6"/>
      <c r="I45" s="6"/>
      <c r="J45" s="6"/>
      <c r="K45" s="6"/>
      <c r="L45" s="13"/>
      <c r="M45" s="13">
        <v>0</v>
      </c>
    </row>
    <row r="46" spans="1:13" x14ac:dyDescent="0.25">
      <c r="A46" s="10"/>
      <c r="B46" s="10"/>
      <c r="C46" s="12" t="s">
        <v>78</v>
      </c>
      <c r="D46" s="6" t="s">
        <v>11</v>
      </c>
      <c r="E46" s="6">
        <v>1</v>
      </c>
      <c r="F46" s="6">
        <f>E46*F45</f>
        <v>24.5</v>
      </c>
      <c r="G46" s="6">
        <v>89.5</v>
      </c>
      <c r="H46" s="6">
        <f>F46*G46</f>
        <v>2192.75</v>
      </c>
      <c r="I46" s="6"/>
      <c r="J46" s="6"/>
      <c r="K46" s="6"/>
      <c r="L46" s="13"/>
      <c r="M46" s="13">
        <f>H46</f>
        <v>2192.75</v>
      </c>
    </row>
    <row r="47" spans="1:13" x14ac:dyDescent="0.25">
      <c r="A47" s="10"/>
      <c r="B47" s="10"/>
      <c r="C47" s="12" t="s">
        <v>13</v>
      </c>
      <c r="D47" s="6" t="s">
        <v>36</v>
      </c>
      <c r="E47" s="6">
        <v>0.81</v>
      </c>
      <c r="F47" s="6">
        <f t="shared" ref="F47:F50" si="6">E47*F46</f>
        <v>19.845000000000002</v>
      </c>
      <c r="G47" s="6"/>
      <c r="H47" s="6"/>
      <c r="I47" s="6"/>
      <c r="J47" s="6"/>
      <c r="K47" s="6">
        <v>3.2</v>
      </c>
      <c r="L47" s="13">
        <f>F47*K47</f>
        <v>63.504000000000012</v>
      </c>
      <c r="M47" s="13">
        <f>L47</f>
        <v>63.504000000000012</v>
      </c>
    </row>
    <row r="48" spans="1:13" x14ac:dyDescent="0.25">
      <c r="A48" s="10"/>
      <c r="B48" s="10"/>
      <c r="C48" s="12" t="s">
        <v>119</v>
      </c>
      <c r="D48" s="6" t="s">
        <v>11</v>
      </c>
      <c r="E48" s="6">
        <v>1.0149999999999999</v>
      </c>
      <c r="F48" s="6">
        <f t="shared" si="6"/>
        <v>20.142675000000001</v>
      </c>
      <c r="G48" s="6"/>
      <c r="H48" s="6"/>
      <c r="I48" s="6">
        <v>108</v>
      </c>
      <c r="J48" s="6">
        <f>F48*I48</f>
        <v>2175.4088999999999</v>
      </c>
      <c r="K48" s="6"/>
      <c r="L48" s="13"/>
      <c r="M48" s="13">
        <f t="shared" ref="M48:M54" si="7">J48</f>
        <v>2175.4088999999999</v>
      </c>
    </row>
    <row r="49" spans="1:13" x14ac:dyDescent="0.25">
      <c r="A49" s="10"/>
      <c r="B49" s="10"/>
      <c r="C49" s="12" t="s">
        <v>38</v>
      </c>
      <c r="D49" s="6" t="s">
        <v>17</v>
      </c>
      <c r="E49" s="6">
        <v>1.37</v>
      </c>
      <c r="F49" s="6">
        <f t="shared" si="6"/>
        <v>27.595464750000001</v>
      </c>
      <c r="G49" s="6"/>
      <c r="H49" s="6"/>
      <c r="I49" s="6">
        <v>13.5</v>
      </c>
      <c r="J49" s="6">
        <f t="shared" ref="J49:J84" si="8">F49*I49</f>
        <v>372.53877412500003</v>
      </c>
      <c r="K49" s="6"/>
      <c r="L49" s="13"/>
      <c r="M49" s="13">
        <f t="shared" si="7"/>
        <v>372.53877412500003</v>
      </c>
    </row>
    <row r="50" spans="1:13" x14ac:dyDescent="0.25">
      <c r="A50" s="10"/>
      <c r="B50" s="10"/>
      <c r="C50" s="12" t="s">
        <v>120</v>
      </c>
      <c r="D50" s="6" t="s">
        <v>11</v>
      </c>
      <c r="E50" s="6">
        <v>3.6600000000000001E-2</v>
      </c>
      <c r="F50" s="6">
        <f t="shared" si="6"/>
        <v>1.00999400985</v>
      </c>
      <c r="G50" s="6"/>
      <c r="H50" s="6"/>
      <c r="I50" s="6">
        <v>495</v>
      </c>
      <c r="J50" s="6">
        <f t="shared" si="8"/>
        <v>499.94703487574998</v>
      </c>
      <c r="K50" s="6"/>
      <c r="L50" s="13"/>
      <c r="M50" s="13">
        <f t="shared" si="7"/>
        <v>499.94703487574998</v>
      </c>
    </row>
    <row r="51" spans="1:13" x14ac:dyDescent="0.25">
      <c r="A51" s="10"/>
      <c r="B51" s="10"/>
      <c r="C51" s="12" t="s">
        <v>121</v>
      </c>
      <c r="D51" s="6" t="s">
        <v>42</v>
      </c>
      <c r="E51" s="6"/>
      <c r="F51" s="6">
        <v>0.191</v>
      </c>
      <c r="G51" s="6"/>
      <c r="H51" s="6"/>
      <c r="I51" s="6">
        <v>1240</v>
      </c>
      <c r="J51" s="6">
        <f t="shared" si="8"/>
        <v>236.84</v>
      </c>
      <c r="K51" s="6"/>
      <c r="L51" s="13"/>
      <c r="M51" s="13">
        <f t="shared" si="7"/>
        <v>236.84</v>
      </c>
    </row>
    <row r="52" spans="1:13" x14ac:dyDescent="0.25">
      <c r="A52" s="10"/>
      <c r="B52" s="10"/>
      <c r="C52" s="12" t="s">
        <v>122</v>
      </c>
      <c r="D52" s="6" t="s">
        <v>42</v>
      </c>
      <c r="E52" s="6"/>
      <c r="F52" s="6">
        <v>2.859</v>
      </c>
      <c r="G52" s="6"/>
      <c r="H52" s="6"/>
      <c r="I52" s="6">
        <v>1190</v>
      </c>
      <c r="J52" s="6">
        <f t="shared" si="8"/>
        <v>3402.21</v>
      </c>
      <c r="K52" s="6"/>
      <c r="L52" s="13"/>
      <c r="M52" s="13">
        <f t="shared" si="7"/>
        <v>3402.21</v>
      </c>
    </row>
    <row r="53" spans="1:13" x14ac:dyDescent="0.25">
      <c r="A53" s="10"/>
      <c r="B53" s="10"/>
      <c r="C53" s="12" t="s">
        <v>123</v>
      </c>
      <c r="D53" s="6" t="s">
        <v>25</v>
      </c>
      <c r="E53" s="6">
        <v>0.6</v>
      </c>
      <c r="F53" s="6">
        <f>E53*F45</f>
        <v>14.7</v>
      </c>
      <c r="G53" s="6"/>
      <c r="H53" s="6"/>
      <c r="I53" s="6">
        <v>2.8</v>
      </c>
      <c r="J53" s="6">
        <f t="shared" si="8"/>
        <v>41.16</v>
      </c>
      <c r="K53" s="6"/>
      <c r="L53" s="13"/>
      <c r="M53" s="13">
        <f t="shared" si="7"/>
        <v>41.16</v>
      </c>
    </row>
    <row r="54" spans="1:13" x14ac:dyDescent="0.25">
      <c r="A54" s="10"/>
      <c r="B54" s="10"/>
      <c r="C54" s="12" t="s">
        <v>97</v>
      </c>
      <c r="D54" s="6" t="s">
        <v>25</v>
      </c>
      <c r="E54" s="6">
        <v>0.3</v>
      </c>
      <c r="F54" s="6">
        <f>E54*F45</f>
        <v>7.35</v>
      </c>
      <c r="G54" s="6"/>
      <c r="H54" s="6"/>
      <c r="I54" s="6">
        <v>2.2999999999999998</v>
      </c>
      <c r="J54" s="6">
        <f t="shared" si="8"/>
        <v>16.904999999999998</v>
      </c>
      <c r="K54" s="6"/>
      <c r="L54" s="13"/>
      <c r="M54" s="13">
        <f t="shared" si="7"/>
        <v>16.904999999999998</v>
      </c>
    </row>
    <row r="55" spans="1:13" x14ac:dyDescent="0.25">
      <c r="A55" s="10">
        <v>10</v>
      </c>
      <c r="B55" s="24">
        <v>39245</v>
      </c>
      <c r="C55" s="12" t="s">
        <v>128</v>
      </c>
      <c r="D55" s="6" t="s">
        <v>11</v>
      </c>
      <c r="E55" s="6"/>
      <c r="F55" s="6">
        <v>52.5</v>
      </c>
      <c r="G55" s="6"/>
      <c r="H55" s="6"/>
      <c r="I55" s="6"/>
      <c r="J55" s="6"/>
      <c r="K55" s="6"/>
      <c r="L55" s="13"/>
      <c r="M55" s="13">
        <v>0</v>
      </c>
    </row>
    <row r="56" spans="1:13" x14ac:dyDescent="0.25">
      <c r="A56" s="10"/>
      <c r="B56" s="10"/>
      <c r="C56" s="12" t="s">
        <v>78</v>
      </c>
      <c r="D56" s="6" t="s">
        <v>11</v>
      </c>
      <c r="E56" s="6">
        <v>1</v>
      </c>
      <c r="F56" s="6">
        <f>E56*F55</f>
        <v>52.5</v>
      </c>
      <c r="G56" s="6">
        <v>89.5</v>
      </c>
      <c r="H56" s="6">
        <f>F56*G56</f>
        <v>4698.75</v>
      </c>
      <c r="I56" s="6"/>
      <c r="J56" s="6"/>
      <c r="K56" s="6"/>
      <c r="L56" s="13"/>
      <c r="M56" s="13">
        <f>H56</f>
        <v>4698.75</v>
      </c>
    </row>
    <row r="57" spans="1:13" x14ac:dyDescent="0.25">
      <c r="A57" s="10"/>
      <c r="B57" s="10"/>
      <c r="C57" s="12" t="s">
        <v>13</v>
      </c>
      <c r="D57" s="6" t="s">
        <v>36</v>
      </c>
      <c r="E57" s="6">
        <v>3.21</v>
      </c>
      <c r="F57" s="6">
        <f t="shared" ref="F57" si="9">E57*F56</f>
        <v>168.52500000000001</v>
      </c>
      <c r="G57" s="6"/>
      <c r="H57" s="6"/>
      <c r="I57" s="6"/>
      <c r="J57" s="6"/>
      <c r="K57" s="6">
        <v>3.2</v>
      </c>
      <c r="L57" s="13">
        <f>F57*K57</f>
        <v>539.28000000000009</v>
      </c>
      <c r="M57" s="13">
        <f>L57</f>
        <v>539.28000000000009</v>
      </c>
    </row>
    <row r="58" spans="1:13" x14ac:dyDescent="0.25">
      <c r="A58" s="10"/>
      <c r="B58" s="10"/>
      <c r="C58" s="12" t="s">
        <v>119</v>
      </c>
      <c r="D58" s="6" t="s">
        <v>11</v>
      </c>
      <c r="E58" s="6">
        <v>1.0149999999999999</v>
      </c>
      <c r="F58" s="6">
        <f>E58*F55</f>
        <v>53.287499999999994</v>
      </c>
      <c r="G58" s="6"/>
      <c r="H58" s="6"/>
      <c r="I58" s="6">
        <v>108</v>
      </c>
      <c r="J58" s="6">
        <f>F58*I58</f>
        <v>5755.0499999999993</v>
      </c>
      <c r="K58" s="6"/>
      <c r="L58" s="13"/>
      <c r="M58" s="13">
        <f t="shared" ref="M58:M64" si="10">J58</f>
        <v>5755.0499999999993</v>
      </c>
    </row>
    <row r="59" spans="1:13" x14ac:dyDescent="0.25">
      <c r="A59" s="10"/>
      <c r="B59" s="10"/>
      <c r="C59" s="12" t="s">
        <v>38</v>
      </c>
      <c r="D59" s="6" t="s">
        <v>17</v>
      </c>
      <c r="E59" s="6">
        <v>2.42</v>
      </c>
      <c r="F59" s="6">
        <f>E59*F56</f>
        <v>127.05</v>
      </c>
      <c r="G59" s="6"/>
      <c r="H59" s="6"/>
      <c r="I59" s="6">
        <v>13.5</v>
      </c>
      <c r="J59" s="6">
        <f t="shared" ref="J59:J64" si="11">F59*I59</f>
        <v>1715.175</v>
      </c>
      <c r="K59" s="6"/>
      <c r="L59" s="13"/>
      <c r="M59" s="13">
        <f t="shared" si="10"/>
        <v>1715.175</v>
      </c>
    </row>
    <row r="60" spans="1:13" x14ac:dyDescent="0.25">
      <c r="A60" s="10"/>
      <c r="B60" s="10"/>
      <c r="C60" s="12" t="s">
        <v>120</v>
      </c>
      <c r="D60" s="6" t="s">
        <v>11</v>
      </c>
      <c r="E60" s="6">
        <v>7.3599999999999999E-2</v>
      </c>
      <c r="F60" s="6">
        <f>E60*F55</f>
        <v>3.8639999999999999</v>
      </c>
      <c r="G60" s="6"/>
      <c r="H60" s="6"/>
      <c r="I60" s="6">
        <v>495</v>
      </c>
      <c r="J60" s="6">
        <f t="shared" si="11"/>
        <v>1912.6799999999998</v>
      </c>
      <c r="K60" s="6"/>
      <c r="L60" s="13"/>
      <c r="M60" s="13">
        <f t="shared" si="10"/>
        <v>1912.6799999999998</v>
      </c>
    </row>
    <row r="61" spans="1:13" x14ac:dyDescent="0.25">
      <c r="A61" s="10"/>
      <c r="B61" s="10"/>
      <c r="C61" s="12" t="s">
        <v>121</v>
      </c>
      <c r="D61" s="6" t="s">
        <v>42</v>
      </c>
      <c r="E61" s="6"/>
      <c r="F61" s="6">
        <v>0.79</v>
      </c>
      <c r="G61" s="6"/>
      <c r="H61" s="6"/>
      <c r="I61" s="6">
        <v>1240</v>
      </c>
      <c r="J61" s="6">
        <f t="shared" si="11"/>
        <v>979.6</v>
      </c>
      <c r="K61" s="6"/>
      <c r="L61" s="13"/>
      <c r="M61" s="13">
        <f t="shared" si="10"/>
        <v>979.6</v>
      </c>
    </row>
    <row r="62" spans="1:13" x14ac:dyDescent="0.25">
      <c r="A62" s="10"/>
      <c r="B62" s="10"/>
      <c r="C62" s="12" t="s">
        <v>122</v>
      </c>
      <c r="D62" s="6" t="s">
        <v>42</v>
      </c>
      <c r="E62" s="6"/>
      <c r="F62" s="6">
        <v>2.7639999999999998</v>
      </c>
      <c r="G62" s="6"/>
      <c r="H62" s="6"/>
      <c r="I62" s="6">
        <v>1190</v>
      </c>
      <c r="J62" s="6">
        <f t="shared" si="11"/>
        <v>3289.16</v>
      </c>
      <c r="K62" s="6"/>
      <c r="L62" s="13"/>
      <c r="M62" s="13">
        <f t="shared" si="10"/>
        <v>3289.16</v>
      </c>
    </row>
    <row r="63" spans="1:13" x14ac:dyDescent="0.25">
      <c r="A63" s="10"/>
      <c r="B63" s="10"/>
      <c r="C63" s="12" t="s">
        <v>123</v>
      </c>
      <c r="D63" s="6" t="s">
        <v>25</v>
      </c>
      <c r="E63" s="6">
        <v>0.6</v>
      </c>
      <c r="F63" s="6">
        <f>E63*F55</f>
        <v>31.5</v>
      </c>
      <c r="G63" s="6"/>
      <c r="H63" s="6"/>
      <c r="I63" s="6">
        <v>2.8</v>
      </c>
      <c r="J63" s="6">
        <f t="shared" si="11"/>
        <v>88.199999999999989</v>
      </c>
      <c r="K63" s="6"/>
      <c r="L63" s="13"/>
      <c r="M63" s="13">
        <f t="shared" si="10"/>
        <v>88.199999999999989</v>
      </c>
    </row>
    <row r="64" spans="1:13" x14ac:dyDescent="0.25">
      <c r="A64" s="10"/>
      <c r="B64" s="10"/>
      <c r="C64" s="12" t="s">
        <v>97</v>
      </c>
      <c r="D64" s="6" t="s">
        <v>25</v>
      </c>
      <c r="E64" s="6">
        <v>0.3</v>
      </c>
      <c r="F64" s="6">
        <f>E64*F55</f>
        <v>15.75</v>
      </c>
      <c r="G64" s="6"/>
      <c r="H64" s="6"/>
      <c r="I64" s="6">
        <v>2.2999999999999998</v>
      </c>
      <c r="J64" s="6">
        <f t="shared" si="11"/>
        <v>36.224999999999994</v>
      </c>
      <c r="K64" s="6"/>
      <c r="L64" s="13"/>
      <c r="M64" s="13">
        <f t="shared" si="10"/>
        <v>36.224999999999994</v>
      </c>
    </row>
    <row r="65" spans="1:13" x14ac:dyDescent="0.25">
      <c r="A65" s="10">
        <v>11</v>
      </c>
      <c r="B65" s="24">
        <v>37422</v>
      </c>
      <c r="C65" s="12" t="s">
        <v>129</v>
      </c>
      <c r="D65" s="6" t="s">
        <v>11</v>
      </c>
      <c r="E65" s="6"/>
      <c r="F65" s="6">
        <v>49.3</v>
      </c>
      <c r="G65" s="6"/>
      <c r="H65" s="6"/>
      <c r="I65" s="6"/>
      <c r="J65" s="6"/>
      <c r="K65" s="6"/>
      <c r="L65" s="13"/>
      <c r="M65" s="13">
        <v>0</v>
      </c>
    </row>
    <row r="66" spans="1:13" x14ac:dyDescent="0.25">
      <c r="A66" s="10"/>
      <c r="B66" s="10"/>
      <c r="C66" s="12" t="s">
        <v>78</v>
      </c>
      <c r="D66" s="6" t="s">
        <v>11</v>
      </c>
      <c r="E66" s="6">
        <v>1</v>
      </c>
      <c r="F66" s="6">
        <f>E66*F65</f>
        <v>49.3</v>
      </c>
      <c r="G66" s="6">
        <v>89.5</v>
      </c>
      <c r="H66" s="6">
        <f>F66*G66</f>
        <v>4412.3499999999995</v>
      </c>
      <c r="I66" s="6"/>
      <c r="J66" s="6"/>
      <c r="K66" s="6"/>
      <c r="L66" s="13"/>
      <c r="M66" s="13">
        <f>H66</f>
        <v>4412.3499999999995</v>
      </c>
    </row>
    <row r="67" spans="1:13" x14ac:dyDescent="0.25">
      <c r="A67" s="10"/>
      <c r="B67" s="10"/>
      <c r="C67" s="12" t="s">
        <v>13</v>
      </c>
      <c r="D67" s="6" t="s">
        <v>36</v>
      </c>
      <c r="E67" s="6">
        <v>1.21</v>
      </c>
      <c r="F67" s="6">
        <f>E67*F65</f>
        <v>59.652999999999992</v>
      </c>
      <c r="G67" s="6"/>
      <c r="H67" s="6"/>
      <c r="I67" s="6"/>
      <c r="J67" s="6"/>
      <c r="K67" s="6">
        <v>3.2</v>
      </c>
      <c r="L67" s="13">
        <f>F67*K67</f>
        <v>190.88959999999997</v>
      </c>
      <c r="M67" s="13">
        <f>L67</f>
        <v>190.88959999999997</v>
      </c>
    </row>
    <row r="68" spans="1:13" x14ac:dyDescent="0.25">
      <c r="A68" s="10"/>
      <c r="B68" s="10"/>
      <c r="C68" s="12" t="s">
        <v>119</v>
      </c>
      <c r="D68" s="6" t="s">
        <v>11</v>
      </c>
      <c r="E68" s="6">
        <v>1.0149999999999999</v>
      </c>
      <c r="F68" s="6">
        <f>E68*F65</f>
        <v>50.03949999999999</v>
      </c>
      <c r="G68" s="6"/>
      <c r="H68" s="6"/>
      <c r="I68" s="6">
        <v>108</v>
      </c>
      <c r="J68" s="6">
        <f>F68*I68</f>
        <v>5404.2659999999987</v>
      </c>
      <c r="K68" s="6"/>
      <c r="L68" s="13"/>
      <c r="M68" s="13">
        <f t="shared" ref="M68:M74" si="12">J68</f>
        <v>5404.2659999999987</v>
      </c>
    </row>
    <row r="69" spans="1:13" x14ac:dyDescent="0.25">
      <c r="A69" s="10"/>
      <c r="B69" s="10"/>
      <c r="C69" s="12" t="s">
        <v>38</v>
      </c>
      <c r="D69" s="6" t="s">
        <v>17</v>
      </c>
      <c r="E69" s="6">
        <v>2.46</v>
      </c>
      <c r="F69" s="6">
        <f>E69*F65</f>
        <v>121.27799999999999</v>
      </c>
      <c r="G69" s="6"/>
      <c r="H69" s="6"/>
      <c r="I69" s="6">
        <v>13.5</v>
      </c>
      <c r="J69" s="6">
        <f>F69*I69</f>
        <v>1637.2529999999999</v>
      </c>
      <c r="K69" s="6"/>
      <c r="L69" s="13"/>
      <c r="M69" s="13">
        <f t="shared" si="12"/>
        <v>1637.2529999999999</v>
      </c>
    </row>
    <row r="70" spans="1:13" x14ac:dyDescent="0.25">
      <c r="A70" s="10"/>
      <c r="B70" s="10"/>
      <c r="C70" s="12" t="s">
        <v>120</v>
      </c>
      <c r="D70" s="6" t="s">
        <v>11</v>
      </c>
      <c r="E70" s="6">
        <v>2.3E-2</v>
      </c>
      <c r="F70" s="6">
        <f>E70*F65</f>
        <v>1.1338999999999999</v>
      </c>
      <c r="G70" s="6"/>
      <c r="H70" s="6"/>
      <c r="I70" s="6">
        <v>495</v>
      </c>
      <c r="J70" s="6">
        <f t="shared" ref="J70:J74" si="13">F70*I70</f>
        <v>561.28049999999996</v>
      </c>
      <c r="K70" s="6"/>
      <c r="L70" s="13"/>
      <c r="M70" s="13">
        <f t="shared" si="12"/>
        <v>561.28049999999996</v>
      </c>
    </row>
    <row r="71" spans="1:13" x14ac:dyDescent="0.25">
      <c r="A71" s="10"/>
      <c r="B71" s="10"/>
      <c r="C71" s="12" t="s">
        <v>121</v>
      </c>
      <c r="D71" s="6" t="s">
        <v>42</v>
      </c>
      <c r="E71" s="6"/>
      <c r="F71" s="6">
        <v>1.298</v>
      </c>
      <c r="G71" s="6"/>
      <c r="H71" s="6"/>
      <c r="I71" s="6">
        <v>1240</v>
      </c>
      <c r="J71" s="6">
        <f t="shared" si="13"/>
        <v>1609.52</v>
      </c>
      <c r="K71" s="6"/>
      <c r="L71" s="13"/>
      <c r="M71" s="13">
        <f t="shared" si="12"/>
        <v>1609.52</v>
      </c>
    </row>
    <row r="72" spans="1:13" x14ac:dyDescent="0.25">
      <c r="A72" s="10"/>
      <c r="B72" s="10"/>
      <c r="C72" s="12" t="s">
        <v>122</v>
      </c>
      <c r="D72" s="6" t="s">
        <v>42</v>
      </c>
      <c r="E72" s="6"/>
      <c r="F72" s="6">
        <v>6.0129999999999999</v>
      </c>
      <c r="G72" s="6"/>
      <c r="H72" s="6"/>
      <c r="I72" s="6">
        <v>1190</v>
      </c>
      <c r="J72" s="6">
        <f t="shared" si="13"/>
        <v>7155.47</v>
      </c>
      <c r="K72" s="6"/>
      <c r="L72" s="13"/>
      <c r="M72" s="13">
        <f t="shared" si="12"/>
        <v>7155.47</v>
      </c>
    </row>
    <row r="73" spans="1:13" x14ac:dyDescent="0.25">
      <c r="A73" s="10"/>
      <c r="B73" s="10"/>
      <c r="C73" s="12" t="s">
        <v>123</v>
      </c>
      <c r="D73" s="6" t="s">
        <v>25</v>
      </c>
      <c r="E73" s="6">
        <v>0.6</v>
      </c>
      <c r="F73" s="6">
        <f>E73*F65</f>
        <v>29.58</v>
      </c>
      <c r="G73" s="6"/>
      <c r="H73" s="6"/>
      <c r="I73" s="6">
        <v>2.8</v>
      </c>
      <c r="J73" s="6">
        <f t="shared" si="13"/>
        <v>82.823999999999984</v>
      </c>
      <c r="K73" s="6"/>
      <c r="L73" s="13"/>
      <c r="M73" s="13">
        <f t="shared" si="12"/>
        <v>82.823999999999984</v>
      </c>
    </row>
    <row r="74" spans="1:13" x14ac:dyDescent="0.25">
      <c r="A74" s="10"/>
      <c r="B74" s="10"/>
      <c r="C74" s="12" t="s">
        <v>97</v>
      </c>
      <c r="D74" s="6" t="s">
        <v>25</v>
      </c>
      <c r="E74" s="6">
        <v>0.3</v>
      </c>
      <c r="F74" s="6">
        <f>E74*F65</f>
        <v>14.79</v>
      </c>
      <c r="G74" s="6"/>
      <c r="H74" s="6"/>
      <c r="I74" s="6">
        <v>2.2999999999999998</v>
      </c>
      <c r="J74" s="6">
        <f t="shared" si="13"/>
        <v>34.016999999999996</v>
      </c>
      <c r="K74" s="6"/>
      <c r="L74" s="13"/>
      <c r="M74" s="13">
        <f t="shared" si="12"/>
        <v>34.016999999999996</v>
      </c>
    </row>
    <row r="75" spans="1:13" ht="30" x14ac:dyDescent="0.25">
      <c r="A75" s="10">
        <v>12</v>
      </c>
      <c r="B75" s="24">
        <v>37058</v>
      </c>
      <c r="C75" s="12" t="s">
        <v>130</v>
      </c>
      <c r="D75" s="6" t="s">
        <v>11</v>
      </c>
      <c r="E75" s="6"/>
      <c r="F75" s="6">
        <v>117.1</v>
      </c>
      <c r="G75" s="6"/>
      <c r="H75" s="6"/>
      <c r="I75" s="6"/>
      <c r="J75" s="6">
        <f t="shared" si="8"/>
        <v>0</v>
      </c>
      <c r="K75" s="6"/>
      <c r="L75" s="13"/>
      <c r="M75" s="13">
        <v>0</v>
      </c>
    </row>
    <row r="76" spans="1:13" x14ac:dyDescent="0.25">
      <c r="A76" s="10"/>
      <c r="B76" s="10"/>
      <c r="C76" s="12" t="s">
        <v>78</v>
      </c>
      <c r="D76" s="6" t="s">
        <v>11</v>
      </c>
      <c r="E76" s="6">
        <v>1</v>
      </c>
      <c r="F76" s="6">
        <f>E76*F75</f>
        <v>117.1</v>
      </c>
      <c r="G76" s="6">
        <v>89.5</v>
      </c>
      <c r="H76" s="6">
        <f>F76*G76</f>
        <v>10480.449999999999</v>
      </c>
      <c r="I76" s="6"/>
      <c r="J76" s="6">
        <f t="shared" si="8"/>
        <v>0</v>
      </c>
      <c r="K76" s="6"/>
      <c r="L76" s="13"/>
      <c r="M76" s="13">
        <f>H76</f>
        <v>10480.449999999999</v>
      </c>
    </row>
    <row r="77" spans="1:13" x14ac:dyDescent="0.25">
      <c r="A77" s="10"/>
      <c r="B77" s="10"/>
      <c r="C77" s="12" t="s">
        <v>13</v>
      </c>
      <c r="D77" s="6" t="s">
        <v>36</v>
      </c>
      <c r="E77" s="6">
        <v>0.81</v>
      </c>
      <c r="F77" s="6">
        <f>E77*F75</f>
        <v>94.850999999999999</v>
      </c>
      <c r="G77" s="6"/>
      <c r="H77" s="6"/>
      <c r="I77" s="6"/>
      <c r="J77" s="6">
        <f t="shared" si="8"/>
        <v>0</v>
      </c>
      <c r="K77" s="6">
        <v>3.2</v>
      </c>
      <c r="L77" s="13">
        <f>F77*K77</f>
        <v>303.52320000000003</v>
      </c>
      <c r="M77" s="13">
        <f>L77</f>
        <v>303.52320000000003</v>
      </c>
    </row>
    <row r="78" spans="1:13" x14ac:dyDescent="0.25">
      <c r="A78" s="10"/>
      <c r="B78" s="10"/>
      <c r="C78" s="12" t="s">
        <v>119</v>
      </c>
      <c r="D78" s="6" t="s">
        <v>11</v>
      </c>
      <c r="E78" s="6">
        <v>1.0149999999999999</v>
      </c>
      <c r="F78" s="6">
        <f>E78*F75</f>
        <v>118.85649999999998</v>
      </c>
      <c r="G78" s="6"/>
      <c r="H78" s="6"/>
      <c r="I78" s="6">
        <v>108</v>
      </c>
      <c r="J78" s="6">
        <f t="shared" si="8"/>
        <v>12836.501999999999</v>
      </c>
      <c r="K78" s="6"/>
      <c r="L78" s="13"/>
      <c r="M78" s="13">
        <f t="shared" ref="M78:M84" si="14">J78</f>
        <v>12836.501999999999</v>
      </c>
    </row>
    <row r="79" spans="1:13" x14ac:dyDescent="0.25">
      <c r="A79" s="10"/>
      <c r="B79" s="10"/>
      <c r="C79" s="12" t="s">
        <v>38</v>
      </c>
      <c r="D79" s="6" t="s">
        <v>17</v>
      </c>
      <c r="E79" s="6">
        <v>1.37</v>
      </c>
      <c r="F79" s="6">
        <f>E79*F75</f>
        <v>160.42699999999999</v>
      </c>
      <c r="G79" s="6"/>
      <c r="H79" s="6"/>
      <c r="I79" s="6">
        <v>13.5</v>
      </c>
      <c r="J79" s="6">
        <f t="shared" si="8"/>
        <v>2165.7644999999998</v>
      </c>
      <c r="K79" s="6"/>
      <c r="L79" s="13"/>
      <c r="M79" s="13">
        <f t="shared" si="14"/>
        <v>2165.7644999999998</v>
      </c>
    </row>
    <row r="80" spans="1:13" x14ac:dyDescent="0.25">
      <c r="A80" s="10"/>
      <c r="B80" s="10"/>
      <c r="C80" s="12" t="s">
        <v>120</v>
      </c>
      <c r="D80" s="6" t="s">
        <v>11</v>
      </c>
      <c r="E80" s="6">
        <v>3.6600000000000001E-2</v>
      </c>
      <c r="F80" s="6">
        <f>E80*F75</f>
        <v>4.2858599999999996</v>
      </c>
      <c r="G80" s="6"/>
      <c r="H80" s="6"/>
      <c r="I80" s="6">
        <v>495</v>
      </c>
      <c r="J80" s="6">
        <f t="shared" si="8"/>
        <v>2121.5006999999996</v>
      </c>
      <c r="K80" s="6"/>
      <c r="L80" s="13"/>
      <c r="M80" s="13">
        <f t="shared" si="14"/>
        <v>2121.5006999999996</v>
      </c>
    </row>
    <row r="81" spans="1:13" x14ac:dyDescent="0.25">
      <c r="A81" s="10"/>
      <c r="B81" s="10"/>
      <c r="C81" s="12" t="s">
        <v>121</v>
      </c>
      <c r="D81" s="6" t="s">
        <v>42</v>
      </c>
      <c r="E81" s="6"/>
      <c r="F81" s="6">
        <v>0.317</v>
      </c>
      <c r="G81" s="6"/>
      <c r="H81" s="6"/>
      <c r="I81" s="6">
        <v>1240</v>
      </c>
      <c r="J81" s="6">
        <f t="shared" si="8"/>
        <v>393.08</v>
      </c>
      <c r="K81" s="6"/>
      <c r="L81" s="13"/>
      <c r="M81" s="13">
        <f t="shared" si="14"/>
        <v>393.08</v>
      </c>
    </row>
    <row r="82" spans="1:13" x14ac:dyDescent="0.25">
      <c r="A82" s="10"/>
      <c r="B82" s="10"/>
      <c r="C82" s="12" t="s">
        <v>122</v>
      </c>
      <c r="D82" s="6" t="s">
        <v>42</v>
      </c>
      <c r="E82" s="6"/>
      <c r="F82" s="6">
        <v>13.682</v>
      </c>
      <c r="G82" s="6"/>
      <c r="H82" s="6"/>
      <c r="I82" s="6">
        <v>1190</v>
      </c>
      <c r="J82" s="6">
        <f t="shared" si="8"/>
        <v>16281.58</v>
      </c>
      <c r="K82" s="6"/>
      <c r="L82" s="13"/>
      <c r="M82" s="13">
        <f t="shared" si="14"/>
        <v>16281.58</v>
      </c>
    </row>
    <row r="83" spans="1:13" x14ac:dyDescent="0.25">
      <c r="A83" s="10"/>
      <c r="B83" s="10"/>
      <c r="C83" s="12" t="s">
        <v>123</v>
      </c>
      <c r="D83" s="6" t="s">
        <v>25</v>
      </c>
      <c r="E83" s="6">
        <v>0.6</v>
      </c>
      <c r="F83" s="6">
        <f>E83*F75</f>
        <v>70.259999999999991</v>
      </c>
      <c r="G83" s="6"/>
      <c r="H83" s="6"/>
      <c r="I83" s="6">
        <v>2.8</v>
      </c>
      <c r="J83" s="6">
        <f t="shared" si="8"/>
        <v>196.72799999999995</v>
      </c>
      <c r="K83" s="6"/>
      <c r="L83" s="13"/>
      <c r="M83" s="13">
        <f t="shared" si="14"/>
        <v>196.72799999999995</v>
      </c>
    </row>
    <row r="84" spans="1:13" x14ac:dyDescent="0.25">
      <c r="A84" s="10"/>
      <c r="B84" s="10"/>
      <c r="C84" s="12" t="s">
        <v>97</v>
      </c>
      <c r="D84" s="6" t="s">
        <v>25</v>
      </c>
      <c r="E84" s="6">
        <v>0.3</v>
      </c>
      <c r="F84" s="6">
        <f>E84*F75</f>
        <v>35.129999999999995</v>
      </c>
      <c r="G84" s="6"/>
      <c r="H84" s="6"/>
      <c r="I84" s="6">
        <v>2.2999999999999998</v>
      </c>
      <c r="J84" s="6">
        <f t="shared" si="8"/>
        <v>80.798999999999978</v>
      </c>
      <c r="K84" s="6"/>
      <c r="L84" s="13"/>
      <c r="M84" s="13">
        <f t="shared" si="14"/>
        <v>80.798999999999978</v>
      </c>
    </row>
    <row r="85" spans="1:13" x14ac:dyDescent="0.25">
      <c r="A85" s="10">
        <v>13</v>
      </c>
      <c r="B85" s="24">
        <v>37175</v>
      </c>
      <c r="C85" s="12" t="s">
        <v>131</v>
      </c>
      <c r="D85" s="6" t="s">
        <v>11</v>
      </c>
      <c r="E85" s="6"/>
      <c r="F85" s="6">
        <v>3.87</v>
      </c>
      <c r="G85" s="6"/>
      <c r="H85" s="6"/>
      <c r="I85" s="6"/>
      <c r="J85" s="6"/>
      <c r="K85" s="6"/>
      <c r="L85" s="13"/>
      <c r="M85" s="13">
        <v>0</v>
      </c>
    </row>
    <row r="86" spans="1:13" x14ac:dyDescent="0.25">
      <c r="A86" s="10"/>
      <c r="B86" s="10"/>
      <c r="C86" s="12" t="s">
        <v>78</v>
      </c>
      <c r="D86" s="6" t="s">
        <v>11</v>
      </c>
      <c r="E86" s="6">
        <v>1</v>
      </c>
      <c r="F86" s="6">
        <f>E86*F85</f>
        <v>3.87</v>
      </c>
      <c r="G86" s="6">
        <v>90</v>
      </c>
      <c r="H86" s="6">
        <f>F86*G86</f>
        <v>348.3</v>
      </c>
      <c r="I86" s="6"/>
      <c r="J86" s="6"/>
      <c r="K86" s="6"/>
      <c r="L86" s="13"/>
      <c r="M86" s="13">
        <f>H86</f>
        <v>348.3</v>
      </c>
    </row>
    <row r="87" spans="1:13" x14ac:dyDescent="0.25">
      <c r="A87" s="10"/>
      <c r="B87" s="10"/>
      <c r="C87" s="12" t="s">
        <v>13</v>
      </c>
      <c r="D87" s="6" t="s">
        <v>36</v>
      </c>
      <c r="E87" s="6">
        <v>2.1</v>
      </c>
      <c r="F87" s="6">
        <f>E87*F85</f>
        <v>8.1270000000000007</v>
      </c>
      <c r="G87" s="6"/>
      <c r="H87" s="6"/>
      <c r="I87" s="6"/>
      <c r="J87" s="6"/>
      <c r="K87" s="6">
        <v>3.2</v>
      </c>
      <c r="L87" s="13">
        <f>F87*K87</f>
        <v>26.006400000000003</v>
      </c>
      <c r="M87" s="13">
        <f>L87</f>
        <v>26.006400000000003</v>
      </c>
    </row>
    <row r="88" spans="1:13" x14ac:dyDescent="0.25">
      <c r="A88" s="10"/>
      <c r="B88" s="10"/>
      <c r="C88" s="12" t="s">
        <v>132</v>
      </c>
      <c r="D88" s="6" t="s">
        <v>11</v>
      </c>
      <c r="E88" s="6">
        <v>1.56</v>
      </c>
      <c r="F88" s="6">
        <f>E88*F85</f>
        <v>6.0372000000000003</v>
      </c>
      <c r="G88" s="6"/>
      <c r="H88" s="6"/>
      <c r="I88" s="6">
        <v>542</v>
      </c>
      <c r="J88" s="6">
        <f t="shared" si="5"/>
        <v>3272.1624000000002</v>
      </c>
      <c r="K88" s="6"/>
      <c r="L88" s="6"/>
      <c r="M88" s="13">
        <f>J88</f>
        <v>3272.1624000000002</v>
      </c>
    </row>
    <row r="89" spans="1:13" x14ac:dyDescent="0.25">
      <c r="A89" s="10"/>
      <c r="B89" s="10"/>
      <c r="C89" s="12" t="s">
        <v>97</v>
      </c>
      <c r="D89" s="6" t="s">
        <v>25</v>
      </c>
      <c r="E89" s="6">
        <v>7.2</v>
      </c>
      <c r="F89" s="6">
        <f>E89*F85</f>
        <v>27.864000000000001</v>
      </c>
      <c r="G89" s="6"/>
      <c r="H89" s="6"/>
      <c r="I89" s="6">
        <v>2.2999999999999998</v>
      </c>
      <c r="J89" s="6">
        <f t="shared" si="5"/>
        <v>64.087199999999996</v>
      </c>
      <c r="K89" s="6"/>
      <c r="L89" s="6"/>
      <c r="M89" s="13">
        <f>J89</f>
        <v>64.087199999999996</v>
      </c>
    </row>
    <row r="90" spans="1:13" x14ac:dyDescent="0.25">
      <c r="A90" s="10"/>
      <c r="B90" s="10"/>
      <c r="C90" s="12" t="s">
        <v>133</v>
      </c>
      <c r="D90" s="6" t="s">
        <v>25</v>
      </c>
      <c r="E90" s="6">
        <v>3.75</v>
      </c>
      <c r="F90" s="6">
        <f>E90*F85</f>
        <v>14.512500000000001</v>
      </c>
      <c r="G90" s="6"/>
      <c r="H90" s="6"/>
      <c r="I90" s="6">
        <v>2.8</v>
      </c>
      <c r="J90" s="6">
        <f t="shared" si="5"/>
        <v>40.634999999999998</v>
      </c>
      <c r="K90" s="6"/>
      <c r="L90" s="6"/>
      <c r="M90" s="13">
        <f>J90</f>
        <v>40.634999999999998</v>
      </c>
    </row>
    <row r="91" spans="1:13" x14ac:dyDescent="0.25">
      <c r="A91" s="10"/>
      <c r="B91" s="10"/>
      <c r="C91" s="10" t="s">
        <v>134</v>
      </c>
      <c r="D91" s="10" t="s">
        <v>25</v>
      </c>
      <c r="E91" s="10">
        <v>4.38</v>
      </c>
      <c r="F91" s="10">
        <f>E91*F85</f>
        <v>16.950600000000001</v>
      </c>
      <c r="G91" s="10"/>
      <c r="H91" s="10"/>
      <c r="I91" s="10">
        <v>1.25</v>
      </c>
      <c r="J91" s="6">
        <f t="shared" si="5"/>
        <v>21.188250000000004</v>
      </c>
      <c r="K91" s="10"/>
      <c r="L91" s="10"/>
      <c r="M91" s="22">
        <f>J91</f>
        <v>21.188250000000004</v>
      </c>
    </row>
    <row r="92" spans="1:13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6">
        <f t="shared" si="5"/>
        <v>0</v>
      </c>
      <c r="K92" s="10"/>
      <c r="L92" s="10"/>
      <c r="M92" s="10"/>
    </row>
    <row r="93" spans="1:13" x14ac:dyDescent="0.25">
      <c r="A93" s="10"/>
      <c r="B93" s="10"/>
      <c r="C93" s="10" t="s">
        <v>6</v>
      </c>
      <c r="D93" s="10"/>
      <c r="E93" s="10"/>
      <c r="F93" s="10"/>
      <c r="G93" s="10"/>
      <c r="H93" s="10"/>
      <c r="I93" s="10"/>
      <c r="J93" s="6"/>
      <c r="K93" s="10"/>
      <c r="L93" s="10"/>
      <c r="M93" s="10">
        <v>130207.23</v>
      </c>
    </row>
    <row r="94" spans="1:13" x14ac:dyDescent="0.25">
      <c r="A94" s="10"/>
      <c r="B94" s="10"/>
      <c r="C94" s="10" t="s">
        <v>135</v>
      </c>
      <c r="D94" s="10"/>
      <c r="E94" s="10"/>
      <c r="F94" s="10"/>
      <c r="G94" s="10"/>
      <c r="H94" s="10"/>
      <c r="I94" s="10"/>
      <c r="J94" s="6"/>
      <c r="K94" s="10"/>
      <c r="L94" s="10"/>
      <c r="M94" s="10">
        <f>M93*10%</f>
        <v>13020.723</v>
      </c>
    </row>
    <row r="95" spans="1:13" x14ac:dyDescent="0.25">
      <c r="A95" s="10"/>
      <c r="B95" s="10"/>
      <c r="C95" s="10" t="s">
        <v>6</v>
      </c>
      <c r="D95" s="10"/>
      <c r="E95" s="10"/>
      <c r="F95" s="10"/>
      <c r="G95" s="10"/>
      <c r="H95" s="10"/>
      <c r="I95" s="10"/>
      <c r="J95" s="6"/>
      <c r="K95" s="10"/>
      <c r="L95" s="10"/>
      <c r="M95" s="10">
        <f>M94+M93</f>
        <v>143227.95300000001</v>
      </c>
    </row>
    <row r="96" spans="1:13" x14ac:dyDescent="0.25">
      <c r="A96" s="10"/>
      <c r="B96" s="10"/>
      <c r="C96" s="10" t="s">
        <v>71</v>
      </c>
      <c r="D96" s="10"/>
      <c r="E96" s="10"/>
      <c r="F96" s="10"/>
      <c r="G96" s="10"/>
      <c r="H96" s="10"/>
      <c r="I96" s="10"/>
      <c r="J96" s="6"/>
      <c r="K96" s="10"/>
      <c r="L96" s="10"/>
      <c r="M96" s="10">
        <f>M95*7%</f>
        <v>10025.956710000002</v>
      </c>
    </row>
    <row r="97" spans="1:13" x14ac:dyDescent="0.25">
      <c r="A97" s="10"/>
      <c r="B97" s="10"/>
      <c r="C97" s="10" t="s">
        <v>6</v>
      </c>
      <c r="D97" s="10"/>
      <c r="E97" s="10"/>
      <c r="F97" s="10"/>
      <c r="G97" s="10"/>
      <c r="H97" s="10"/>
      <c r="I97" s="10"/>
      <c r="J97" s="6"/>
      <c r="K97" s="10"/>
      <c r="L97" s="10"/>
      <c r="M97" s="10">
        <f>M96+M95</f>
        <v>153253.90971000001</v>
      </c>
    </row>
    <row r="98" spans="1:13" x14ac:dyDescent="0.25">
      <c r="A98" s="10"/>
      <c r="B98" s="10"/>
      <c r="C98" s="10" t="s">
        <v>72</v>
      </c>
      <c r="D98" s="10"/>
      <c r="E98" s="10"/>
      <c r="F98" s="10"/>
      <c r="G98" s="10"/>
      <c r="H98" s="10"/>
      <c r="I98" s="10"/>
      <c r="J98" s="10"/>
      <c r="K98" s="10"/>
      <c r="L98" s="10"/>
      <c r="M98" s="10">
        <f>M97*18%</f>
        <v>27585.703747800002</v>
      </c>
    </row>
    <row r="99" spans="1:13" x14ac:dyDescent="0.25">
      <c r="A99" s="10"/>
      <c r="B99" s="10"/>
      <c r="C99" s="10" t="s">
        <v>6</v>
      </c>
      <c r="D99" s="10"/>
      <c r="E99" s="10"/>
      <c r="F99" s="10"/>
      <c r="G99" s="10"/>
      <c r="H99" s="10"/>
      <c r="I99" s="10"/>
      <c r="J99" s="10"/>
      <c r="K99" s="10"/>
      <c r="L99" s="10"/>
      <c r="M99" s="10">
        <f>M98+M97</f>
        <v>180839.61345780001</v>
      </c>
    </row>
  </sheetData>
  <mergeCells count="9">
    <mergeCell ref="I5:J5"/>
    <mergeCell ref="K5:L5"/>
    <mergeCell ref="C1:G1"/>
    <mergeCell ref="A3:B3"/>
    <mergeCell ref="A5:A6"/>
    <mergeCell ref="B5:B6"/>
    <mergeCell ref="C5:C6"/>
    <mergeCell ref="D5:F5"/>
    <mergeCell ref="G5:H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A19" workbookViewId="0">
      <selection activeCell="C20" sqref="C20"/>
    </sheetView>
  </sheetViews>
  <sheetFormatPr defaultColWidth="9.140625" defaultRowHeight="15" x14ac:dyDescent="0.25"/>
  <cols>
    <col min="1" max="1" width="5" style="4" customWidth="1"/>
    <col min="2" max="2" width="0.140625" style="4" customWidth="1"/>
    <col min="3" max="3" width="56.7109375" style="4" customWidth="1"/>
    <col min="4" max="6" width="9.140625" style="4"/>
    <col min="7" max="7" width="13" style="4" customWidth="1"/>
    <col min="8" max="8" width="9.140625" style="4"/>
    <col min="9" max="9" width="11.140625" style="4" bestFit="1" customWidth="1"/>
    <col min="10" max="10" width="9.140625" style="4"/>
    <col min="11" max="11" width="11.140625" style="4" bestFit="1" customWidth="1"/>
    <col min="12" max="16384" width="9.140625" style="4"/>
  </cols>
  <sheetData>
    <row r="1" spans="1:13" x14ac:dyDescent="0.25">
      <c r="C1" s="51" t="s">
        <v>187</v>
      </c>
      <c r="D1" s="57"/>
      <c r="E1" s="57"/>
      <c r="F1" s="57"/>
      <c r="G1" s="57"/>
      <c r="H1" s="4" t="s">
        <v>186</v>
      </c>
    </row>
    <row r="2" spans="1:13" x14ac:dyDescent="0.25">
      <c r="C2" s="27"/>
      <c r="D2" s="27"/>
      <c r="E2" s="27"/>
      <c r="F2" s="27"/>
      <c r="G2" s="27"/>
    </row>
    <row r="3" spans="1:13" x14ac:dyDescent="0.25">
      <c r="A3" s="52"/>
      <c r="B3" s="52"/>
      <c r="C3" s="30" t="s">
        <v>136</v>
      </c>
      <c r="D3" s="27"/>
      <c r="E3" s="27"/>
      <c r="F3" s="27"/>
      <c r="G3" s="27"/>
    </row>
    <row r="5" spans="1:13" x14ac:dyDescent="0.25">
      <c r="A5" s="53" t="s">
        <v>0</v>
      </c>
      <c r="B5" s="55" t="s">
        <v>1</v>
      </c>
      <c r="C5" s="55" t="s">
        <v>2</v>
      </c>
      <c r="D5" s="49" t="s">
        <v>3</v>
      </c>
      <c r="E5" s="56"/>
      <c r="F5" s="50"/>
      <c r="G5" s="49" t="s">
        <v>4</v>
      </c>
      <c r="H5" s="50"/>
      <c r="I5" s="49" t="s">
        <v>5</v>
      </c>
      <c r="J5" s="50"/>
      <c r="K5" s="49" t="s">
        <v>29</v>
      </c>
      <c r="L5" s="50"/>
      <c r="M5" s="6" t="s">
        <v>6</v>
      </c>
    </row>
    <row r="6" spans="1:13" x14ac:dyDescent="0.25">
      <c r="A6" s="54"/>
      <c r="B6" s="54"/>
      <c r="C6" s="54"/>
      <c r="D6" s="6" t="s">
        <v>30</v>
      </c>
      <c r="E6" s="6" t="s">
        <v>7</v>
      </c>
      <c r="F6" s="6" t="s">
        <v>8</v>
      </c>
      <c r="G6" s="6" t="s">
        <v>31</v>
      </c>
      <c r="H6" s="6" t="s">
        <v>8</v>
      </c>
      <c r="I6" s="6" t="s">
        <v>31</v>
      </c>
      <c r="J6" s="6" t="s">
        <v>8</v>
      </c>
      <c r="K6" s="6" t="s">
        <v>31</v>
      </c>
      <c r="L6" s="6" t="s">
        <v>8</v>
      </c>
      <c r="M6" s="6"/>
    </row>
    <row r="7" spans="1:13" x14ac:dyDescent="0.25">
      <c r="A7" s="7">
        <v>1</v>
      </c>
      <c r="B7" s="7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x14ac:dyDescent="0.25">
      <c r="A8" s="28"/>
      <c r="B8" s="28"/>
      <c r="C8" s="9" t="s">
        <v>103</v>
      </c>
      <c r="D8" s="6"/>
      <c r="E8" s="6"/>
      <c r="F8" s="6"/>
      <c r="G8" s="6"/>
      <c r="H8" s="6"/>
      <c r="I8" s="6"/>
      <c r="J8" s="6"/>
      <c r="K8" s="6"/>
      <c r="L8" s="6">
        <f>K8*F8</f>
        <v>0</v>
      </c>
      <c r="M8" s="6">
        <f>L8+J8+H8</f>
        <v>0</v>
      </c>
    </row>
    <row r="9" spans="1:13" ht="30" x14ac:dyDescent="0.25">
      <c r="A9" s="10">
        <v>1</v>
      </c>
      <c r="B9" s="11" t="s">
        <v>104</v>
      </c>
      <c r="C9" s="12" t="s">
        <v>105</v>
      </c>
      <c r="D9" s="6" t="s">
        <v>106</v>
      </c>
      <c r="E9" s="6"/>
      <c r="F9" s="6">
        <v>4.4999999999999998E-2</v>
      </c>
      <c r="G9" s="6"/>
      <c r="H9" s="6"/>
      <c r="I9" s="6"/>
      <c r="J9" s="6"/>
      <c r="K9" s="6"/>
      <c r="L9" s="6"/>
      <c r="M9" s="6"/>
    </row>
    <row r="10" spans="1:13" x14ac:dyDescent="0.25">
      <c r="A10" s="10"/>
      <c r="B10" s="10"/>
      <c r="C10" s="12" t="s">
        <v>78</v>
      </c>
      <c r="D10" s="6" t="s">
        <v>11</v>
      </c>
      <c r="E10" s="6">
        <v>1000</v>
      </c>
      <c r="F10" s="6">
        <f>E10*F9</f>
        <v>45</v>
      </c>
      <c r="G10" s="6">
        <v>8.3000000000000007</v>
      </c>
      <c r="H10" s="6">
        <f>F10*G10</f>
        <v>373.50000000000006</v>
      </c>
      <c r="I10" s="6"/>
      <c r="J10" s="6"/>
      <c r="K10" s="6"/>
      <c r="L10" s="6"/>
      <c r="M10" s="6">
        <f>H10</f>
        <v>373.50000000000006</v>
      </c>
    </row>
    <row r="11" spans="1:13" x14ac:dyDescent="0.25">
      <c r="A11" s="10"/>
      <c r="B11" s="10"/>
      <c r="C11" s="10" t="s">
        <v>107</v>
      </c>
      <c r="D11" s="6" t="s">
        <v>108</v>
      </c>
      <c r="E11" s="6">
        <v>51.9</v>
      </c>
      <c r="F11" s="6">
        <f>E11*F9</f>
        <v>2.3354999999999997</v>
      </c>
      <c r="G11" s="6"/>
      <c r="H11" s="13"/>
      <c r="I11" s="6"/>
      <c r="J11" s="6"/>
      <c r="K11" s="6">
        <v>20.45</v>
      </c>
      <c r="L11" s="6">
        <f>F11*K11</f>
        <v>47.760974999999995</v>
      </c>
      <c r="M11" s="13">
        <f>L11</f>
        <v>47.760974999999995</v>
      </c>
    </row>
    <row r="12" spans="1:13" x14ac:dyDescent="0.25">
      <c r="A12" s="10">
        <v>2</v>
      </c>
      <c r="B12" s="10" t="s">
        <v>82</v>
      </c>
      <c r="C12" s="10" t="s">
        <v>109</v>
      </c>
      <c r="D12" s="6" t="s">
        <v>11</v>
      </c>
      <c r="E12" s="6"/>
      <c r="F12" s="6">
        <v>10</v>
      </c>
      <c r="G12" s="6"/>
      <c r="H12" s="6"/>
      <c r="I12" s="6"/>
      <c r="J12" s="6">
        <f>F12*I12</f>
        <v>0</v>
      </c>
      <c r="K12" s="6"/>
      <c r="L12" s="13"/>
      <c r="M12" s="13"/>
    </row>
    <row r="13" spans="1:13" x14ac:dyDescent="0.25">
      <c r="A13" s="10"/>
      <c r="B13" s="23"/>
      <c r="C13" s="10" t="s">
        <v>78</v>
      </c>
      <c r="D13" s="6" t="s">
        <v>11</v>
      </c>
      <c r="E13" s="6">
        <v>1</v>
      </c>
      <c r="F13" s="6">
        <f>E13*F12</f>
        <v>10</v>
      </c>
      <c r="G13" s="6">
        <v>18</v>
      </c>
      <c r="H13" s="6">
        <f>F13*G13</f>
        <v>180</v>
      </c>
      <c r="I13" s="6"/>
      <c r="J13" s="6"/>
      <c r="K13" s="6"/>
      <c r="L13" s="13"/>
      <c r="M13" s="13">
        <f>H13</f>
        <v>180</v>
      </c>
    </row>
    <row r="14" spans="1:13" x14ac:dyDescent="0.25">
      <c r="A14" s="10">
        <v>3</v>
      </c>
      <c r="B14" s="10" t="s">
        <v>110</v>
      </c>
      <c r="C14" s="10" t="s">
        <v>111</v>
      </c>
      <c r="D14" s="6" t="s">
        <v>11</v>
      </c>
      <c r="E14" s="6"/>
      <c r="F14" s="6">
        <v>20</v>
      </c>
      <c r="G14" s="6"/>
      <c r="H14" s="6">
        <f>F14*G14</f>
        <v>0</v>
      </c>
      <c r="I14" s="6"/>
      <c r="J14" s="6"/>
      <c r="K14" s="6"/>
      <c r="L14" s="6"/>
      <c r="M14" s="6"/>
    </row>
    <row r="15" spans="1:13" x14ac:dyDescent="0.25">
      <c r="A15" s="10"/>
      <c r="B15" s="10"/>
      <c r="C15" s="10" t="s">
        <v>78</v>
      </c>
      <c r="D15" s="6" t="s">
        <v>11</v>
      </c>
      <c r="E15" s="6">
        <v>1</v>
      </c>
      <c r="F15" s="6">
        <f>E15*F14</f>
        <v>20</v>
      </c>
      <c r="G15" s="6">
        <v>15</v>
      </c>
      <c r="H15" s="6">
        <f>F15*G15</f>
        <v>300</v>
      </c>
      <c r="I15" s="6"/>
      <c r="J15" s="6">
        <f>F15*I15</f>
        <v>0</v>
      </c>
      <c r="K15" s="6"/>
      <c r="L15" s="6"/>
      <c r="M15" s="6">
        <f>H15</f>
        <v>300</v>
      </c>
    </row>
    <row r="16" spans="1:13" x14ac:dyDescent="0.25">
      <c r="A16" s="1">
        <v>4</v>
      </c>
      <c r="B16" s="2" t="s">
        <v>112</v>
      </c>
      <c r="C16" s="3" t="s">
        <v>137</v>
      </c>
      <c r="D16" s="1" t="s">
        <v>42</v>
      </c>
      <c r="E16" s="1"/>
      <c r="F16" s="1">
        <v>29</v>
      </c>
      <c r="G16" s="1"/>
      <c r="H16" s="1"/>
      <c r="I16" s="1"/>
      <c r="J16" s="1"/>
      <c r="K16" s="1">
        <v>5.35</v>
      </c>
      <c r="L16" s="1">
        <f>F16*K16</f>
        <v>155.14999999999998</v>
      </c>
      <c r="M16" s="1">
        <f>L16</f>
        <v>155.14999999999998</v>
      </c>
    </row>
    <row r="17" spans="1:13" x14ac:dyDescent="0.25">
      <c r="A17" s="1"/>
      <c r="B17" s="2"/>
      <c r="C17" s="29" t="s">
        <v>114</v>
      </c>
      <c r="D17" s="1"/>
      <c r="E17" s="1"/>
      <c r="F17" s="1"/>
      <c r="G17" s="1"/>
      <c r="H17" s="1">
        <f>G17*F17</f>
        <v>0</v>
      </c>
      <c r="I17" s="1"/>
      <c r="J17" s="1"/>
      <c r="K17" s="1"/>
      <c r="L17" s="1"/>
      <c r="M17" s="1">
        <f>H17</f>
        <v>0</v>
      </c>
    </row>
    <row r="18" spans="1:13" x14ac:dyDescent="0.25">
      <c r="A18" s="1">
        <v>5</v>
      </c>
      <c r="B18" s="2" t="s">
        <v>115</v>
      </c>
      <c r="C18" s="1" t="s">
        <v>116</v>
      </c>
      <c r="D18" s="1" t="s">
        <v>11</v>
      </c>
      <c r="E18" s="1"/>
      <c r="F18" s="1">
        <v>3</v>
      </c>
      <c r="G18" s="1"/>
      <c r="H18" s="1"/>
      <c r="I18" s="1"/>
      <c r="J18" s="1"/>
      <c r="K18" s="1"/>
      <c r="L18" s="1">
        <f>K18*F18</f>
        <v>0</v>
      </c>
      <c r="M18" s="1">
        <f>L18</f>
        <v>0</v>
      </c>
    </row>
    <row r="19" spans="1:13" x14ac:dyDescent="0.25">
      <c r="A19" s="1"/>
      <c r="B19" s="2"/>
      <c r="C19" s="1" t="s">
        <v>78</v>
      </c>
      <c r="D19" s="1" t="s">
        <v>11</v>
      </c>
      <c r="E19" s="1">
        <v>1</v>
      </c>
      <c r="F19" s="1">
        <f>E19*F18</f>
        <v>3</v>
      </c>
      <c r="G19" s="1">
        <v>35</v>
      </c>
      <c r="H19" s="1">
        <f>F19*G19</f>
        <v>105</v>
      </c>
      <c r="I19" s="1"/>
      <c r="J19" s="1">
        <f>I19*F19</f>
        <v>0</v>
      </c>
      <c r="K19" s="1"/>
      <c r="L19" s="1"/>
      <c r="M19" s="1">
        <f>H19</f>
        <v>105</v>
      </c>
    </row>
    <row r="20" spans="1:13" x14ac:dyDescent="0.25">
      <c r="A20" s="1"/>
      <c r="B20" s="2"/>
      <c r="C20" s="1" t="s">
        <v>81</v>
      </c>
      <c r="D20" s="1" t="s">
        <v>11</v>
      </c>
      <c r="E20" s="1">
        <v>1.02</v>
      </c>
      <c r="F20" s="1">
        <f>E20*F18</f>
        <v>3.06</v>
      </c>
      <c r="G20" s="1"/>
      <c r="H20" s="1"/>
      <c r="I20" s="1">
        <v>88</v>
      </c>
      <c r="J20" s="1">
        <f>I20*F20</f>
        <v>269.28000000000003</v>
      </c>
      <c r="K20" s="1"/>
      <c r="L20" s="1"/>
      <c r="M20" s="1">
        <f t="shared" ref="M20:M21" si="0">J20</f>
        <v>269.28000000000003</v>
      </c>
    </row>
    <row r="21" spans="1:13" x14ac:dyDescent="0.25">
      <c r="A21" s="1">
        <v>6</v>
      </c>
      <c r="B21" s="2" t="s">
        <v>140</v>
      </c>
      <c r="C21" s="12" t="s">
        <v>124</v>
      </c>
      <c r="D21" s="1" t="s">
        <v>11</v>
      </c>
      <c r="E21" s="1"/>
      <c r="F21" s="1">
        <v>16.2</v>
      </c>
      <c r="G21" s="1"/>
      <c r="H21" s="1"/>
      <c r="I21" s="1"/>
      <c r="J21" s="1">
        <f>I21*F21</f>
        <v>0</v>
      </c>
      <c r="K21" s="1"/>
      <c r="L21" s="1"/>
      <c r="M21" s="1">
        <f t="shared" si="0"/>
        <v>0</v>
      </c>
    </row>
    <row r="22" spans="1:13" x14ac:dyDescent="0.25">
      <c r="A22" s="1"/>
      <c r="B22" s="2"/>
      <c r="C22" s="1" t="s">
        <v>78</v>
      </c>
      <c r="D22" s="1" t="s">
        <v>11</v>
      </c>
      <c r="E22" s="1">
        <v>1</v>
      </c>
      <c r="F22" s="1">
        <f>E22*F21</f>
        <v>16.2</v>
      </c>
      <c r="G22" s="1">
        <v>89.5</v>
      </c>
      <c r="H22" s="1">
        <f>F22*G22</f>
        <v>1449.8999999999999</v>
      </c>
      <c r="I22" s="1"/>
      <c r="J22" s="1">
        <f>I22*F22</f>
        <v>0</v>
      </c>
      <c r="K22" s="1"/>
      <c r="L22" s="1"/>
      <c r="M22" s="1">
        <f>H22</f>
        <v>1449.8999999999999</v>
      </c>
    </row>
    <row r="23" spans="1:13" x14ac:dyDescent="0.25">
      <c r="A23" s="10"/>
      <c r="B23" s="10"/>
      <c r="C23" s="12" t="s">
        <v>13</v>
      </c>
      <c r="D23" s="6" t="s">
        <v>36</v>
      </c>
      <c r="E23" s="6">
        <v>0.59</v>
      </c>
      <c r="F23" s="6">
        <f>E23*F21</f>
        <v>9.5579999999999998</v>
      </c>
      <c r="G23" s="6"/>
      <c r="H23" s="6"/>
      <c r="I23" s="6"/>
      <c r="J23" s="6"/>
      <c r="K23" s="6">
        <v>3.2</v>
      </c>
      <c r="L23" s="6">
        <f>F23*K23</f>
        <v>30.585599999999999</v>
      </c>
      <c r="M23" s="6">
        <f>L23</f>
        <v>30.585599999999999</v>
      </c>
    </row>
    <row r="24" spans="1:13" x14ac:dyDescent="0.25">
      <c r="A24" s="10"/>
      <c r="B24" s="10"/>
      <c r="C24" s="12" t="s">
        <v>138</v>
      </c>
      <c r="D24" s="6" t="s">
        <v>11</v>
      </c>
      <c r="E24" s="6">
        <v>1.0149999999999999</v>
      </c>
      <c r="F24" s="6">
        <f t="shared" ref="F24:F36" si="1">E24*F22</f>
        <v>16.442999999999998</v>
      </c>
      <c r="G24" s="6"/>
      <c r="H24" s="6">
        <f>F24*G24</f>
        <v>0</v>
      </c>
      <c r="I24" s="6">
        <v>102</v>
      </c>
      <c r="J24" s="13">
        <f>F24*I24</f>
        <v>1677.1859999999997</v>
      </c>
      <c r="K24" s="6"/>
      <c r="L24" s="6"/>
      <c r="M24" s="13">
        <f t="shared" ref="M24:M30" si="2">J24</f>
        <v>1677.1859999999997</v>
      </c>
    </row>
    <row r="25" spans="1:13" x14ac:dyDescent="0.25">
      <c r="A25" s="10"/>
      <c r="B25" s="24"/>
      <c r="C25" s="12" t="s">
        <v>38</v>
      </c>
      <c r="D25" s="6" t="s">
        <v>17</v>
      </c>
      <c r="E25" s="6">
        <v>1.6</v>
      </c>
      <c r="F25" s="6">
        <f t="shared" si="1"/>
        <v>15.2928</v>
      </c>
      <c r="G25" s="6"/>
      <c r="H25" s="6"/>
      <c r="I25" s="6">
        <v>15.6</v>
      </c>
      <c r="J25" s="6">
        <f>F25*I25</f>
        <v>238.56768</v>
      </c>
      <c r="K25" s="6"/>
      <c r="L25" s="6"/>
      <c r="M25" s="6">
        <f t="shared" si="2"/>
        <v>238.56768</v>
      </c>
    </row>
    <row r="26" spans="1:13" x14ac:dyDescent="0.25">
      <c r="A26" s="10"/>
      <c r="B26" s="10"/>
      <c r="C26" s="12" t="s">
        <v>120</v>
      </c>
      <c r="D26" s="6" t="s">
        <v>11</v>
      </c>
      <c r="E26" s="6">
        <v>1.83E-2</v>
      </c>
      <c r="F26" s="6">
        <f t="shared" si="1"/>
        <v>0.30090689999999998</v>
      </c>
      <c r="G26" s="6"/>
      <c r="H26" s="6">
        <f>F26*G26</f>
        <v>0</v>
      </c>
      <c r="I26" s="6">
        <v>431</v>
      </c>
      <c r="J26" s="6">
        <f t="shared" ref="J26:J33" si="3">F26*I26</f>
        <v>129.69087389999999</v>
      </c>
      <c r="K26" s="6"/>
      <c r="L26" s="6"/>
      <c r="M26" s="13">
        <f t="shared" si="2"/>
        <v>129.69087389999999</v>
      </c>
    </row>
    <row r="27" spans="1:13" x14ac:dyDescent="0.25">
      <c r="A27" s="10"/>
      <c r="B27" s="10"/>
      <c r="C27" s="12" t="s">
        <v>121</v>
      </c>
      <c r="D27" s="6" t="s">
        <v>42</v>
      </c>
      <c r="E27" s="6"/>
      <c r="F27" s="6">
        <v>3.1399999999999997E-2</v>
      </c>
      <c r="G27" s="6"/>
      <c r="H27" s="6"/>
      <c r="I27" s="6">
        <v>1260</v>
      </c>
      <c r="J27" s="6">
        <f t="shared" si="3"/>
        <v>39.564</v>
      </c>
      <c r="K27" s="6"/>
      <c r="L27" s="6">
        <f>F27*K27</f>
        <v>0</v>
      </c>
      <c r="M27" s="6">
        <f t="shared" si="2"/>
        <v>39.564</v>
      </c>
    </row>
    <row r="28" spans="1:13" x14ac:dyDescent="0.25">
      <c r="A28" s="10"/>
      <c r="B28" s="10"/>
      <c r="C28" s="12" t="s">
        <v>122</v>
      </c>
      <c r="D28" s="6" t="s">
        <v>42</v>
      </c>
      <c r="E28" s="6"/>
      <c r="F28" s="6">
        <v>0.73499999999999999</v>
      </c>
      <c r="G28" s="6"/>
      <c r="H28" s="6"/>
      <c r="I28" s="6">
        <v>1245</v>
      </c>
      <c r="J28" s="6">
        <f t="shared" si="3"/>
        <v>915.07499999999993</v>
      </c>
      <c r="K28" s="6"/>
      <c r="L28" s="6"/>
      <c r="M28" s="6">
        <f t="shared" si="2"/>
        <v>915.07499999999993</v>
      </c>
    </row>
    <row r="29" spans="1:13" x14ac:dyDescent="0.25">
      <c r="A29" s="10"/>
      <c r="B29" s="10"/>
      <c r="C29" s="12" t="s">
        <v>123</v>
      </c>
      <c r="D29" s="6" t="s">
        <v>25</v>
      </c>
      <c r="E29" s="6">
        <v>0.6</v>
      </c>
      <c r="F29" s="6">
        <f>E29*F21</f>
        <v>9.7199999999999989</v>
      </c>
      <c r="G29" s="6"/>
      <c r="H29" s="13"/>
      <c r="I29" s="6">
        <v>2.8</v>
      </c>
      <c r="J29" s="6">
        <f t="shared" si="3"/>
        <v>27.215999999999994</v>
      </c>
      <c r="K29" s="6"/>
      <c r="L29" s="6"/>
      <c r="M29" s="13">
        <f t="shared" si="2"/>
        <v>27.215999999999994</v>
      </c>
    </row>
    <row r="30" spans="1:13" x14ac:dyDescent="0.25">
      <c r="A30" s="10"/>
      <c r="B30" s="10"/>
      <c r="C30" s="12" t="s">
        <v>97</v>
      </c>
      <c r="D30" s="6" t="s">
        <v>25</v>
      </c>
      <c r="E30" s="6">
        <v>0.3</v>
      </c>
      <c r="F30" s="6">
        <f>E30*F21</f>
        <v>4.8599999999999994</v>
      </c>
      <c r="G30" s="6"/>
      <c r="H30" s="6"/>
      <c r="I30" s="6">
        <v>2.5</v>
      </c>
      <c r="J30" s="6">
        <f t="shared" si="3"/>
        <v>12.149999999999999</v>
      </c>
      <c r="K30" s="6"/>
      <c r="L30" s="6"/>
      <c r="M30" s="6">
        <f t="shared" si="2"/>
        <v>12.149999999999999</v>
      </c>
    </row>
    <row r="31" spans="1:13" x14ac:dyDescent="0.25">
      <c r="A31" s="10">
        <v>7</v>
      </c>
      <c r="B31" s="24">
        <v>41805</v>
      </c>
      <c r="C31" s="12" t="s">
        <v>139</v>
      </c>
      <c r="D31" s="6" t="s">
        <v>11</v>
      </c>
      <c r="E31" s="6"/>
      <c r="F31" s="6">
        <v>10.1</v>
      </c>
      <c r="G31" s="6"/>
      <c r="H31" s="6"/>
      <c r="I31" s="6"/>
      <c r="J31" s="6">
        <f t="shared" si="3"/>
        <v>0</v>
      </c>
      <c r="K31" s="6"/>
      <c r="L31" s="6"/>
      <c r="M31" s="13">
        <v>0</v>
      </c>
    </row>
    <row r="32" spans="1:13" x14ac:dyDescent="0.25">
      <c r="A32" s="10"/>
      <c r="B32" s="10"/>
      <c r="C32" s="12" t="s">
        <v>78</v>
      </c>
      <c r="D32" s="6" t="s">
        <v>11</v>
      </c>
      <c r="E32" s="6">
        <v>1</v>
      </c>
      <c r="F32" s="6">
        <f>E32*F31</f>
        <v>10.1</v>
      </c>
      <c r="G32" s="6">
        <v>89.5</v>
      </c>
      <c r="H32" s="6">
        <f>F32*G32</f>
        <v>903.94999999999993</v>
      </c>
      <c r="I32" s="6"/>
      <c r="J32" s="6">
        <f t="shared" si="3"/>
        <v>0</v>
      </c>
      <c r="K32" s="6"/>
      <c r="L32" s="6"/>
      <c r="M32" s="13">
        <f>H32</f>
        <v>903.94999999999993</v>
      </c>
    </row>
    <row r="33" spans="1:13" x14ac:dyDescent="0.25">
      <c r="A33" s="10"/>
      <c r="B33" s="10"/>
      <c r="C33" s="12" t="s">
        <v>13</v>
      </c>
      <c r="D33" s="6" t="s">
        <v>36</v>
      </c>
      <c r="E33" s="6">
        <v>0.96</v>
      </c>
      <c r="F33" s="6">
        <f t="shared" si="1"/>
        <v>9.6959999999999997</v>
      </c>
      <c r="G33" s="6"/>
      <c r="H33" s="6">
        <f>F33*G33</f>
        <v>0</v>
      </c>
      <c r="I33" s="6"/>
      <c r="J33" s="6">
        <f t="shared" si="3"/>
        <v>0</v>
      </c>
      <c r="K33" s="6">
        <v>3.2</v>
      </c>
      <c r="L33" s="6">
        <f>F33*K33</f>
        <v>31.027200000000001</v>
      </c>
      <c r="M33" s="13">
        <f>L33</f>
        <v>31.027200000000001</v>
      </c>
    </row>
    <row r="34" spans="1:13" x14ac:dyDescent="0.25">
      <c r="A34" s="10"/>
      <c r="B34" s="10"/>
      <c r="C34" s="12" t="s">
        <v>138</v>
      </c>
      <c r="D34" s="6" t="s">
        <v>11</v>
      </c>
      <c r="E34" s="6">
        <v>1.0149999999999999</v>
      </c>
      <c r="F34" s="6">
        <f t="shared" si="1"/>
        <v>10.251499999999998</v>
      </c>
      <c r="G34" s="6"/>
      <c r="H34" s="6"/>
      <c r="I34" s="6">
        <v>102</v>
      </c>
      <c r="J34" s="6">
        <f>F34*I34</f>
        <v>1045.6529999999998</v>
      </c>
      <c r="K34" s="6"/>
      <c r="L34" s="6"/>
      <c r="M34" s="13">
        <f t="shared" ref="M34:M40" si="4">J34</f>
        <v>1045.6529999999998</v>
      </c>
    </row>
    <row r="35" spans="1:13" x14ac:dyDescent="0.25">
      <c r="A35" s="10"/>
      <c r="B35" s="10"/>
      <c r="C35" s="12" t="s">
        <v>38</v>
      </c>
      <c r="D35" s="6" t="s">
        <v>17</v>
      </c>
      <c r="E35" s="6">
        <v>2.0499999999999998</v>
      </c>
      <c r="F35" s="6">
        <f t="shared" si="1"/>
        <v>19.876799999999999</v>
      </c>
      <c r="G35" s="6"/>
      <c r="H35" s="6"/>
      <c r="I35" s="6">
        <v>15.6</v>
      </c>
      <c r="J35" s="6">
        <f t="shared" ref="J35:J121" si="5">F35*I35</f>
        <v>310.07808</v>
      </c>
      <c r="K35" s="6"/>
      <c r="L35" s="6"/>
      <c r="M35" s="6">
        <f t="shared" si="4"/>
        <v>310.07808</v>
      </c>
    </row>
    <row r="36" spans="1:13" x14ac:dyDescent="0.25">
      <c r="A36" s="10"/>
      <c r="B36" s="10"/>
      <c r="C36" s="12" t="s">
        <v>120</v>
      </c>
      <c r="D36" s="6" t="s">
        <v>11</v>
      </c>
      <c r="E36" s="6">
        <v>2.81E-2</v>
      </c>
      <c r="F36" s="6">
        <f t="shared" si="1"/>
        <v>0.28806714999999994</v>
      </c>
      <c r="G36" s="6"/>
      <c r="H36" s="6"/>
      <c r="I36" s="6">
        <v>431</v>
      </c>
      <c r="J36" s="6">
        <f t="shared" si="5"/>
        <v>124.15694164999998</v>
      </c>
      <c r="K36" s="6"/>
      <c r="L36" s="6"/>
      <c r="M36" s="13">
        <f t="shared" si="4"/>
        <v>124.15694164999998</v>
      </c>
    </row>
    <row r="37" spans="1:13" x14ac:dyDescent="0.25">
      <c r="A37" s="10"/>
      <c r="B37" s="10"/>
      <c r="C37" s="12" t="s">
        <v>121</v>
      </c>
      <c r="D37" s="6" t="s">
        <v>42</v>
      </c>
      <c r="E37" s="6"/>
      <c r="F37" s="6">
        <v>0.248</v>
      </c>
      <c r="G37" s="6"/>
      <c r="H37" s="6"/>
      <c r="I37" s="6">
        <v>1260</v>
      </c>
      <c r="J37" s="6">
        <f t="shared" si="5"/>
        <v>312.48</v>
      </c>
      <c r="K37" s="6"/>
      <c r="L37" s="6"/>
      <c r="M37" s="6">
        <f t="shared" si="4"/>
        <v>312.48</v>
      </c>
    </row>
    <row r="38" spans="1:13" x14ac:dyDescent="0.25">
      <c r="A38" s="10"/>
      <c r="B38" s="10"/>
      <c r="C38" s="12" t="s">
        <v>122</v>
      </c>
      <c r="D38" s="6" t="s">
        <v>42</v>
      </c>
      <c r="E38" s="6"/>
      <c r="F38" s="6">
        <v>0.71499999999999997</v>
      </c>
      <c r="G38" s="6"/>
      <c r="H38" s="6">
        <f>F38*G38</f>
        <v>0</v>
      </c>
      <c r="I38" s="6">
        <v>1245</v>
      </c>
      <c r="J38" s="6">
        <f t="shared" si="5"/>
        <v>890.17499999999995</v>
      </c>
      <c r="K38" s="6"/>
      <c r="L38" s="6"/>
      <c r="M38" s="6">
        <f t="shared" si="4"/>
        <v>890.17499999999995</v>
      </c>
    </row>
    <row r="39" spans="1:13" x14ac:dyDescent="0.25">
      <c r="A39" s="10"/>
      <c r="B39" s="10"/>
      <c r="C39" s="12" t="s">
        <v>123</v>
      </c>
      <c r="D39" s="6" t="s">
        <v>25</v>
      </c>
      <c r="E39" s="6">
        <v>0.6</v>
      </c>
      <c r="F39" s="6">
        <f>E39*F31</f>
        <v>6.06</v>
      </c>
      <c r="G39" s="6"/>
      <c r="H39" s="6"/>
      <c r="I39" s="6">
        <v>2.8</v>
      </c>
      <c r="J39" s="6">
        <f t="shared" si="5"/>
        <v>16.967999999999996</v>
      </c>
      <c r="K39" s="6"/>
      <c r="L39" s="6"/>
      <c r="M39" s="6">
        <f t="shared" si="4"/>
        <v>16.967999999999996</v>
      </c>
    </row>
    <row r="40" spans="1:13" x14ac:dyDescent="0.25">
      <c r="A40" s="10"/>
      <c r="B40" s="10"/>
      <c r="C40" s="12" t="s">
        <v>97</v>
      </c>
      <c r="D40" s="6" t="s">
        <v>25</v>
      </c>
      <c r="E40" s="6">
        <v>0.3</v>
      </c>
      <c r="F40" s="6">
        <f>E40*F31</f>
        <v>3.03</v>
      </c>
      <c r="G40" s="6"/>
      <c r="H40" s="6"/>
      <c r="I40" s="6">
        <v>2.5</v>
      </c>
      <c r="J40" s="6">
        <f t="shared" si="5"/>
        <v>7.5749999999999993</v>
      </c>
      <c r="K40" s="6"/>
      <c r="L40" s="13"/>
      <c r="M40" s="13">
        <f t="shared" si="4"/>
        <v>7.5749999999999993</v>
      </c>
    </row>
    <row r="41" spans="1:13" x14ac:dyDescent="0.25">
      <c r="A41" s="10">
        <v>8</v>
      </c>
      <c r="B41" s="24">
        <v>37058</v>
      </c>
      <c r="C41" s="12" t="s">
        <v>141</v>
      </c>
      <c r="D41" s="6" t="s">
        <v>11</v>
      </c>
      <c r="E41" s="6"/>
      <c r="F41" s="6">
        <v>9.1999999999999993</v>
      </c>
      <c r="G41" s="6"/>
      <c r="H41" s="6"/>
      <c r="I41" s="6"/>
      <c r="J41" s="6"/>
      <c r="K41" s="6"/>
      <c r="L41" s="13"/>
      <c r="M41" s="13">
        <v>0</v>
      </c>
    </row>
    <row r="42" spans="1:13" x14ac:dyDescent="0.25">
      <c r="A42" s="10"/>
      <c r="B42" s="10"/>
      <c r="C42" s="12" t="s">
        <v>78</v>
      </c>
      <c r="D42" s="6" t="s">
        <v>11</v>
      </c>
      <c r="E42" s="6">
        <v>1</v>
      </c>
      <c r="F42" s="6">
        <f>E42*F41</f>
        <v>9.1999999999999993</v>
      </c>
      <c r="G42" s="6">
        <v>89.5</v>
      </c>
      <c r="H42" s="6">
        <f>F42*G42</f>
        <v>823.4</v>
      </c>
      <c r="I42" s="6"/>
      <c r="J42" s="6"/>
      <c r="K42" s="6"/>
      <c r="L42" s="13"/>
      <c r="M42" s="13">
        <f>H42</f>
        <v>823.4</v>
      </c>
    </row>
    <row r="43" spans="1:13" x14ac:dyDescent="0.25">
      <c r="A43" s="10"/>
      <c r="B43" s="10"/>
      <c r="C43" s="12" t="s">
        <v>13</v>
      </c>
      <c r="D43" s="6" t="s">
        <v>36</v>
      </c>
      <c r="E43" s="6">
        <v>0.81</v>
      </c>
      <c r="F43" s="6">
        <f t="shared" ref="F43:F44" si="6">E43*F42</f>
        <v>7.452</v>
      </c>
      <c r="G43" s="6"/>
      <c r="H43" s="6"/>
      <c r="I43" s="6"/>
      <c r="J43" s="6"/>
      <c r="K43" s="6">
        <v>3.2</v>
      </c>
      <c r="L43" s="13">
        <f>F43*K43</f>
        <v>23.846400000000003</v>
      </c>
      <c r="M43" s="13">
        <f>L43</f>
        <v>23.846400000000003</v>
      </c>
    </row>
    <row r="44" spans="1:13" x14ac:dyDescent="0.25">
      <c r="A44" s="10"/>
      <c r="B44" s="10"/>
      <c r="C44" s="12" t="s">
        <v>138</v>
      </c>
      <c r="D44" s="6" t="s">
        <v>11</v>
      </c>
      <c r="E44" s="6">
        <v>1.0149999999999999</v>
      </c>
      <c r="F44" s="6">
        <f t="shared" si="6"/>
        <v>7.5637799999999995</v>
      </c>
      <c r="G44" s="6"/>
      <c r="H44" s="6"/>
      <c r="I44" s="6">
        <v>102</v>
      </c>
      <c r="J44" s="6">
        <f>F44*I44</f>
        <v>771.50555999999995</v>
      </c>
      <c r="K44" s="6"/>
      <c r="L44" s="13"/>
      <c r="M44" s="13">
        <f t="shared" ref="M44:M48" si="7">J44</f>
        <v>771.50555999999995</v>
      </c>
    </row>
    <row r="45" spans="1:13" x14ac:dyDescent="0.25">
      <c r="A45" s="10"/>
      <c r="B45" s="10"/>
      <c r="C45" s="12" t="s">
        <v>120</v>
      </c>
      <c r="D45" s="6" t="s">
        <v>11</v>
      </c>
      <c r="E45" s="6">
        <v>3.6600000000000001E-2</v>
      </c>
      <c r="F45" s="6">
        <f>E45*F41</f>
        <v>0.33671999999999996</v>
      </c>
      <c r="G45" s="6"/>
      <c r="H45" s="6"/>
      <c r="I45" s="6">
        <v>431</v>
      </c>
      <c r="J45" s="6">
        <f t="shared" ref="J45:J71" si="8">F45*I45</f>
        <v>145.12631999999999</v>
      </c>
      <c r="K45" s="6"/>
      <c r="L45" s="13"/>
      <c r="M45" s="13">
        <f t="shared" si="7"/>
        <v>145.12631999999999</v>
      </c>
    </row>
    <row r="46" spans="1:13" x14ac:dyDescent="0.25">
      <c r="A46" s="10"/>
      <c r="B46" s="10"/>
      <c r="C46" s="12" t="s">
        <v>121</v>
      </c>
      <c r="D46" s="6" t="s">
        <v>42</v>
      </c>
      <c r="E46" s="6"/>
      <c r="F46" s="6">
        <v>0.28499999999999998</v>
      </c>
      <c r="G46" s="6"/>
      <c r="H46" s="6"/>
      <c r="I46" s="6">
        <v>1260</v>
      </c>
      <c r="J46" s="6">
        <f t="shared" si="8"/>
        <v>359.09999999999997</v>
      </c>
      <c r="K46" s="6"/>
      <c r="L46" s="13"/>
      <c r="M46" s="13">
        <f t="shared" si="7"/>
        <v>359.09999999999997</v>
      </c>
    </row>
    <row r="47" spans="1:13" x14ac:dyDescent="0.25">
      <c r="A47" s="10"/>
      <c r="B47" s="10"/>
      <c r="C47" s="12" t="s">
        <v>123</v>
      </c>
      <c r="D47" s="6" t="s">
        <v>25</v>
      </c>
      <c r="E47" s="6">
        <v>0.6</v>
      </c>
      <c r="F47" s="6">
        <f>E47*F41</f>
        <v>5.52</v>
      </c>
      <c r="G47" s="6"/>
      <c r="H47" s="6"/>
      <c r="I47" s="6">
        <v>2.8</v>
      </c>
      <c r="J47" s="6">
        <f t="shared" si="8"/>
        <v>15.455999999999998</v>
      </c>
      <c r="K47" s="6"/>
      <c r="L47" s="13"/>
      <c r="M47" s="13">
        <f t="shared" si="7"/>
        <v>15.455999999999998</v>
      </c>
    </row>
    <row r="48" spans="1:13" x14ac:dyDescent="0.25">
      <c r="A48" s="10"/>
      <c r="B48" s="10"/>
      <c r="C48" s="12" t="s">
        <v>97</v>
      </c>
      <c r="D48" s="6" t="s">
        <v>25</v>
      </c>
      <c r="E48" s="6">
        <v>0.3</v>
      </c>
      <c r="F48" s="6">
        <f>E48*F41</f>
        <v>2.76</v>
      </c>
      <c r="G48" s="6"/>
      <c r="H48" s="6"/>
      <c r="I48" s="6">
        <v>2.5</v>
      </c>
      <c r="J48" s="6">
        <f t="shared" si="8"/>
        <v>6.8999999999999995</v>
      </c>
      <c r="K48" s="6"/>
      <c r="L48" s="13"/>
      <c r="M48" s="13">
        <f t="shared" si="7"/>
        <v>6.8999999999999995</v>
      </c>
    </row>
    <row r="49" spans="1:13" x14ac:dyDescent="0.25">
      <c r="A49" s="10">
        <v>9</v>
      </c>
      <c r="B49" s="24">
        <v>41892</v>
      </c>
      <c r="C49" s="12" t="s">
        <v>142</v>
      </c>
      <c r="D49" s="6" t="s">
        <v>42</v>
      </c>
      <c r="E49" s="6"/>
      <c r="F49" s="6">
        <v>3.12</v>
      </c>
      <c r="G49" s="6"/>
      <c r="H49" s="6"/>
      <c r="I49" s="6"/>
      <c r="J49" s="6"/>
      <c r="K49" s="6"/>
      <c r="L49" s="13"/>
      <c r="M49" s="13">
        <v>0</v>
      </c>
    </row>
    <row r="50" spans="1:13" x14ac:dyDescent="0.25">
      <c r="A50" s="10"/>
      <c r="B50" s="10"/>
      <c r="C50" s="12" t="s">
        <v>78</v>
      </c>
      <c r="D50" s="6" t="s">
        <v>42</v>
      </c>
      <c r="E50" s="6">
        <v>1</v>
      </c>
      <c r="F50" s="6">
        <f>E50*F49</f>
        <v>3.12</v>
      </c>
      <c r="G50" s="6">
        <v>500</v>
      </c>
      <c r="H50" s="6">
        <f>F50*G50</f>
        <v>1560</v>
      </c>
      <c r="I50" s="6"/>
      <c r="J50" s="6"/>
      <c r="K50" s="6"/>
      <c r="L50" s="13"/>
      <c r="M50" s="13">
        <f>H50</f>
        <v>1560</v>
      </c>
    </row>
    <row r="51" spans="1:13" x14ac:dyDescent="0.25">
      <c r="A51" s="10"/>
      <c r="B51" s="10"/>
      <c r="C51" s="12" t="s">
        <v>13</v>
      </c>
      <c r="D51" s="6" t="s">
        <v>36</v>
      </c>
      <c r="E51" s="6">
        <v>1.05</v>
      </c>
      <c r="F51" s="6">
        <f t="shared" ref="F51" si="9">E51*F50</f>
        <v>3.2760000000000002</v>
      </c>
      <c r="G51" s="6"/>
      <c r="H51" s="6"/>
      <c r="I51" s="6"/>
      <c r="J51" s="6"/>
      <c r="K51" s="6">
        <v>3.2</v>
      </c>
      <c r="L51" s="13">
        <f>F51*K51</f>
        <v>10.483200000000002</v>
      </c>
      <c r="M51" s="13">
        <f>L51</f>
        <v>10.483200000000002</v>
      </c>
    </row>
    <row r="52" spans="1:13" x14ac:dyDescent="0.25">
      <c r="A52" s="10"/>
      <c r="B52" s="10"/>
      <c r="C52" s="12" t="s">
        <v>147</v>
      </c>
      <c r="D52" s="6" t="s">
        <v>108</v>
      </c>
      <c r="E52" s="6">
        <v>1.35</v>
      </c>
      <c r="F52" s="6">
        <f>E52*F49</f>
        <v>4.2120000000000006</v>
      </c>
      <c r="G52" s="6"/>
      <c r="H52" s="6"/>
      <c r="I52" s="6"/>
      <c r="J52" s="6">
        <f>F52*I52</f>
        <v>0</v>
      </c>
      <c r="K52" s="6">
        <v>27.4</v>
      </c>
      <c r="L52" s="13">
        <f>F52*K52</f>
        <v>115.40880000000001</v>
      </c>
      <c r="M52" s="13">
        <f>L52</f>
        <v>115.40880000000001</v>
      </c>
    </row>
    <row r="53" spans="1:13" x14ac:dyDescent="0.25">
      <c r="A53" s="10"/>
      <c r="B53" s="10"/>
      <c r="C53" s="12" t="s">
        <v>143</v>
      </c>
      <c r="D53" s="6" t="s">
        <v>42</v>
      </c>
      <c r="E53" s="6"/>
      <c r="F53" s="6">
        <v>2.97</v>
      </c>
      <c r="G53" s="6"/>
      <c r="H53" s="6"/>
      <c r="I53" s="6">
        <v>1410</v>
      </c>
      <c r="J53" s="6">
        <f t="shared" ref="J53:J56" si="10">F53*I53</f>
        <v>4187.7000000000007</v>
      </c>
      <c r="K53" s="6"/>
      <c r="L53" s="13"/>
      <c r="M53" s="13">
        <f t="shared" ref="M53:M56" si="11">J53</f>
        <v>4187.7000000000007</v>
      </c>
    </row>
    <row r="54" spans="1:13" x14ac:dyDescent="0.25">
      <c r="A54" s="10"/>
      <c r="B54" s="10"/>
      <c r="C54" s="12" t="s">
        <v>144</v>
      </c>
      <c r="D54" s="6" t="s">
        <v>42</v>
      </c>
      <c r="E54" s="6"/>
      <c r="F54" s="6">
        <v>0.13900000000000001</v>
      </c>
      <c r="G54" s="6"/>
      <c r="H54" s="6"/>
      <c r="I54" s="6">
        <v>1530</v>
      </c>
      <c r="J54" s="6">
        <f t="shared" si="10"/>
        <v>212.67000000000002</v>
      </c>
      <c r="K54" s="6"/>
      <c r="L54" s="13"/>
      <c r="M54" s="13">
        <f t="shared" si="11"/>
        <v>212.67000000000002</v>
      </c>
    </row>
    <row r="55" spans="1:13" x14ac:dyDescent="0.25">
      <c r="A55" s="10"/>
      <c r="B55" s="10"/>
      <c r="C55" s="12" t="s">
        <v>145</v>
      </c>
      <c r="D55" s="6" t="s">
        <v>42</v>
      </c>
      <c r="E55" s="6"/>
      <c r="F55" s="6">
        <v>1.9E-2</v>
      </c>
      <c r="G55" s="6"/>
      <c r="H55" s="6"/>
      <c r="I55" s="6">
        <v>1530</v>
      </c>
      <c r="J55" s="6">
        <f t="shared" si="10"/>
        <v>29.07</v>
      </c>
      <c r="K55" s="6"/>
      <c r="L55" s="13"/>
      <c r="M55" s="13">
        <f t="shared" si="11"/>
        <v>29.07</v>
      </c>
    </row>
    <row r="56" spans="1:13" x14ac:dyDescent="0.25">
      <c r="A56" s="10"/>
      <c r="B56" s="10"/>
      <c r="C56" s="12" t="s">
        <v>24</v>
      </c>
      <c r="D56" s="6" t="s">
        <v>25</v>
      </c>
      <c r="E56" s="6">
        <v>15</v>
      </c>
      <c r="F56" s="6">
        <f>E56*F49</f>
        <v>46.800000000000004</v>
      </c>
      <c r="G56" s="6"/>
      <c r="H56" s="6"/>
      <c r="I56" s="6">
        <v>3</v>
      </c>
      <c r="J56" s="6">
        <f t="shared" si="10"/>
        <v>140.4</v>
      </c>
      <c r="K56" s="6"/>
      <c r="L56" s="13"/>
      <c r="M56" s="13">
        <f t="shared" si="11"/>
        <v>140.4</v>
      </c>
    </row>
    <row r="57" spans="1:13" x14ac:dyDescent="0.25">
      <c r="A57" s="10">
        <v>10</v>
      </c>
      <c r="B57" s="24">
        <v>41892</v>
      </c>
      <c r="C57" s="12" t="s">
        <v>146</v>
      </c>
      <c r="D57" s="6" t="s">
        <v>42</v>
      </c>
      <c r="E57" s="6"/>
      <c r="F57" s="6">
        <v>3.21</v>
      </c>
      <c r="G57" s="6"/>
      <c r="H57" s="6"/>
      <c r="I57" s="6"/>
      <c r="J57" s="6"/>
      <c r="K57" s="6"/>
      <c r="L57" s="13"/>
      <c r="M57" s="13">
        <v>0</v>
      </c>
    </row>
    <row r="58" spans="1:13" x14ac:dyDescent="0.25">
      <c r="A58" s="10"/>
      <c r="B58" s="10"/>
      <c r="C58" s="12" t="s">
        <v>78</v>
      </c>
      <c r="D58" s="6" t="s">
        <v>11</v>
      </c>
      <c r="E58" s="6">
        <v>1</v>
      </c>
      <c r="F58" s="6">
        <f>E58*F57</f>
        <v>3.21</v>
      </c>
      <c r="G58" s="6">
        <v>500</v>
      </c>
      <c r="H58" s="6">
        <f>F58*G58</f>
        <v>1605</v>
      </c>
      <c r="I58" s="6"/>
      <c r="J58" s="6"/>
      <c r="K58" s="6"/>
      <c r="L58" s="13"/>
      <c r="M58" s="13">
        <f>H58</f>
        <v>1605</v>
      </c>
    </row>
    <row r="59" spans="1:13" x14ac:dyDescent="0.25">
      <c r="A59" s="10"/>
      <c r="B59" s="10"/>
      <c r="C59" s="12" t="s">
        <v>13</v>
      </c>
      <c r="D59" s="6" t="s">
        <v>36</v>
      </c>
      <c r="E59" s="6">
        <v>1.05</v>
      </c>
      <c r="F59" s="6">
        <f>E59*F57</f>
        <v>3.3705000000000003</v>
      </c>
      <c r="G59" s="6"/>
      <c r="H59" s="6"/>
      <c r="I59" s="6"/>
      <c r="J59" s="6"/>
      <c r="K59" s="6">
        <v>3.2</v>
      </c>
      <c r="L59" s="13">
        <f>F59*K59</f>
        <v>10.785600000000002</v>
      </c>
      <c r="M59" s="13">
        <f>L59</f>
        <v>10.785600000000002</v>
      </c>
    </row>
    <row r="60" spans="1:13" x14ac:dyDescent="0.25">
      <c r="A60" s="10"/>
      <c r="B60" s="10"/>
      <c r="C60" s="12" t="s">
        <v>147</v>
      </c>
      <c r="D60" s="6" t="s">
        <v>108</v>
      </c>
      <c r="E60" s="6">
        <v>1.35</v>
      </c>
      <c r="F60" s="6">
        <f>E60*F57</f>
        <v>4.3334999999999999</v>
      </c>
      <c r="G60" s="6"/>
      <c r="H60" s="6"/>
      <c r="I60" s="6"/>
      <c r="J60" s="6">
        <f>F60*I60</f>
        <v>0</v>
      </c>
      <c r="K60" s="6">
        <v>27.4</v>
      </c>
      <c r="L60" s="13">
        <f>F60*K60</f>
        <v>118.7379</v>
      </c>
      <c r="M60" s="13">
        <f>L60</f>
        <v>118.7379</v>
      </c>
    </row>
    <row r="61" spans="1:13" x14ac:dyDescent="0.25">
      <c r="A61" s="10"/>
      <c r="B61" s="10"/>
      <c r="C61" s="12" t="s">
        <v>148</v>
      </c>
      <c r="D61" s="6" t="s">
        <v>42</v>
      </c>
      <c r="E61" s="6"/>
      <c r="F61" s="6">
        <v>3.08</v>
      </c>
      <c r="G61" s="6"/>
      <c r="H61" s="6"/>
      <c r="I61" s="6">
        <v>1470</v>
      </c>
      <c r="J61" s="6">
        <f>F61*I61</f>
        <v>4527.6000000000004</v>
      </c>
      <c r="K61" s="6"/>
      <c r="L61" s="13"/>
      <c r="M61" s="13">
        <f t="shared" ref="M61:M63" si="12">J61</f>
        <v>4527.6000000000004</v>
      </c>
    </row>
    <row r="62" spans="1:13" x14ac:dyDescent="0.25">
      <c r="A62" s="10"/>
      <c r="B62" s="10"/>
      <c r="C62" s="12" t="s">
        <v>149</v>
      </c>
      <c r="D62" s="6" t="s">
        <v>42</v>
      </c>
      <c r="E62" s="6"/>
      <c r="F62" s="6">
        <v>0.13</v>
      </c>
      <c r="G62" s="6"/>
      <c r="H62" s="6"/>
      <c r="I62" s="6">
        <v>1530</v>
      </c>
      <c r="J62" s="6">
        <f t="shared" ref="J62:J63" si="13">F62*I62</f>
        <v>198.9</v>
      </c>
      <c r="K62" s="6"/>
      <c r="L62" s="13"/>
      <c r="M62" s="13">
        <f t="shared" si="12"/>
        <v>198.9</v>
      </c>
    </row>
    <row r="63" spans="1:13" x14ac:dyDescent="0.25">
      <c r="A63" s="10"/>
      <c r="B63" s="10"/>
      <c r="C63" s="12" t="s">
        <v>24</v>
      </c>
      <c r="D63" s="6" t="s">
        <v>25</v>
      </c>
      <c r="E63" s="6">
        <v>15</v>
      </c>
      <c r="F63" s="6">
        <v>1.298</v>
      </c>
      <c r="G63" s="6"/>
      <c r="H63" s="6"/>
      <c r="I63" s="6">
        <v>3</v>
      </c>
      <c r="J63" s="6">
        <f t="shared" si="13"/>
        <v>3.8940000000000001</v>
      </c>
      <c r="K63" s="6"/>
      <c r="L63" s="13"/>
      <c r="M63" s="13">
        <f t="shared" si="12"/>
        <v>3.8940000000000001</v>
      </c>
    </row>
    <row r="64" spans="1:13" x14ac:dyDescent="0.25">
      <c r="A64" s="10">
        <v>11</v>
      </c>
      <c r="B64" s="24">
        <v>25842</v>
      </c>
      <c r="C64" s="12" t="s">
        <v>150</v>
      </c>
      <c r="D64" s="6" t="s">
        <v>11</v>
      </c>
      <c r="E64" s="6"/>
      <c r="F64" s="6">
        <v>3.1</v>
      </c>
      <c r="G64" s="6"/>
      <c r="H64" s="6"/>
      <c r="I64" s="6"/>
      <c r="J64" s="6">
        <f t="shared" si="8"/>
        <v>0</v>
      </c>
      <c r="K64" s="6"/>
      <c r="L64" s="13"/>
      <c r="M64" s="13">
        <v>0</v>
      </c>
    </row>
    <row r="65" spans="1:13" x14ac:dyDescent="0.25">
      <c r="A65" s="10"/>
      <c r="B65" s="10"/>
      <c r="C65" s="12" t="s">
        <v>78</v>
      </c>
      <c r="D65" s="6" t="s">
        <v>11</v>
      </c>
      <c r="E65" s="6">
        <v>1</v>
      </c>
      <c r="F65" s="6">
        <f>E65*F64</f>
        <v>3.1</v>
      </c>
      <c r="G65" s="6">
        <v>90</v>
      </c>
      <c r="H65" s="6">
        <f>F65*G65</f>
        <v>279</v>
      </c>
      <c r="I65" s="6"/>
      <c r="J65" s="6">
        <f t="shared" si="8"/>
        <v>0</v>
      </c>
      <c r="K65" s="6"/>
      <c r="L65" s="13"/>
      <c r="M65" s="13">
        <f>H65</f>
        <v>279</v>
      </c>
    </row>
    <row r="66" spans="1:13" x14ac:dyDescent="0.25">
      <c r="A66" s="10"/>
      <c r="B66" s="10"/>
      <c r="C66" s="12" t="s">
        <v>13</v>
      </c>
      <c r="D66" s="6" t="s">
        <v>36</v>
      </c>
      <c r="E66" s="6">
        <v>2.1</v>
      </c>
      <c r="F66" s="6">
        <f>E66*F64</f>
        <v>6.5100000000000007</v>
      </c>
      <c r="G66" s="6"/>
      <c r="H66" s="6"/>
      <c r="I66" s="6"/>
      <c r="J66" s="6">
        <f t="shared" si="8"/>
        <v>0</v>
      </c>
      <c r="K66" s="6">
        <v>3.2</v>
      </c>
      <c r="L66" s="13">
        <f>F66*K66</f>
        <v>20.832000000000004</v>
      </c>
      <c r="M66" s="13">
        <f>L66</f>
        <v>20.832000000000004</v>
      </c>
    </row>
    <row r="67" spans="1:13" x14ac:dyDescent="0.25">
      <c r="A67" s="10"/>
      <c r="B67" s="10"/>
      <c r="C67" s="12" t="s">
        <v>151</v>
      </c>
      <c r="D67" s="6" t="s">
        <v>11</v>
      </c>
      <c r="E67" s="6"/>
      <c r="F67" s="6">
        <v>0.9</v>
      </c>
      <c r="G67" s="6"/>
      <c r="H67" s="6"/>
      <c r="I67" s="6">
        <v>602</v>
      </c>
      <c r="J67" s="6">
        <f t="shared" si="8"/>
        <v>541.80000000000007</v>
      </c>
      <c r="K67" s="6"/>
      <c r="L67" s="13"/>
      <c r="M67" s="13">
        <f t="shared" ref="M67:M71" si="14">J67</f>
        <v>541.80000000000007</v>
      </c>
    </row>
    <row r="68" spans="1:13" x14ac:dyDescent="0.25">
      <c r="A68" s="10"/>
      <c r="B68" s="10"/>
      <c r="C68" s="12" t="s">
        <v>152</v>
      </c>
      <c r="D68" s="6" t="s">
        <v>11</v>
      </c>
      <c r="E68" s="6">
        <v>1.05</v>
      </c>
      <c r="F68" s="6">
        <f>E68*F64</f>
        <v>3.2550000000000003</v>
      </c>
      <c r="G68" s="6"/>
      <c r="H68" s="6"/>
      <c r="I68" s="6">
        <v>431</v>
      </c>
      <c r="J68" s="6">
        <f t="shared" si="8"/>
        <v>1402.9050000000002</v>
      </c>
      <c r="K68" s="6"/>
      <c r="L68" s="13"/>
      <c r="M68" s="13">
        <f t="shared" si="14"/>
        <v>1402.9050000000002</v>
      </c>
    </row>
    <row r="69" spans="1:13" x14ac:dyDescent="0.25">
      <c r="A69" s="10"/>
      <c r="B69" s="10"/>
      <c r="C69" s="12" t="s">
        <v>153</v>
      </c>
      <c r="D69" s="6" t="s">
        <v>42</v>
      </c>
      <c r="E69" s="6"/>
      <c r="F69" s="6">
        <v>7.3999999999999996E-2</v>
      </c>
      <c r="G69" s="6"/>
      <c r="H69" s="6"/>
      <c r="I69" s="6">
        <v>1480</v>
      </c>
      <c r="J69" s="6">
        <f t="shared" si="8"/>
        <v>109.52</v>
      </c>
      <c r="K69" s="6"/>
      <c r="L69" s="13"/>
      <c r="M69" s="13">
        <f t="shared" si="14"/>
        <v>109.52</v>
      </c>
    </row>
    <row r="70" spans="1:13" x14ac:dyDescent="0.25">
      <c r="A70" s="10"/>
      <c r="B70" s="10"/>
      <c r="C70" s="12" t="s">
        <v>121</v>
      </c>
      <c r="D70" s="6" t="s">
        <v>42</v>
      </c>
      <c r="E70" s="6"/>
      <c r="F70" s="6">
        <v>6.0000000000000001E-3</v>
      </c>
      <c r="G70" s="6"/>
      <c r="H70" s="6"/>
      <c r="I70" s="6">
        <v>1260</v>
      </c>
      <c r="J70" s="6">
        <f t="shared" si="8"/>
        <v>7.5600000000000005</v>
      </c>
      <c r="K70" s="6"/>
      <c r="L70" s="13"/>
      <c r="M70" s="13">
        <f t="shared" si="14"/>
        <v>7.5600000000000005</v>
      </c>
    </row>
    <row r="71" spans="1:13" x14ac:dyDescent="0.25">
      <c r="A71" s="10"/>
      <c r="B71" s="10"/>
      <c r="C71" s="12" t="s">
        <v>97</v>
      </c>
      <c r="D71" s="6" t="s">
        <v>25</v>
      </c>
      <c r="E71" s="6">
        <v>7.2</v>
      </c>
      <c r="F71" s="6">
        <f>E71*F64</f>
        <v>22.32</v>
      </c>
      <c r="G71" s="6"/>
      <c r="H71" s="6"/>
      <c r="I71" s="6">
        <v>2.5</v>
      </c>
      <c r="J71" s="6">
        <f t="shared" si="8"/>
        <v>55.8</v>
      </c>
      <c r="K71" s="6"/>
      <c r="L71" s="13"/>
      <c r="M71" s="13">
        <f t="shared" si="14"/>
        <v>55.8</v>
      </c>
    </row>
    <row r="72" spans="1:13" ht="30" x14ac:dyDescent="0.25">
      <c r="A72" s="10">
        <v>12</v>
      </c>
      <c r="B72" s="24">
        <v>37175</v>
      </c>
      <c r="C72" s="12" t="s">
        <v>154</v>
      </c>
      <c r="D72" s="6" t="s">
        <v>11</v>
      </c>
      <c r="E72" s="6"/>
      <c r="F72" s="6">
        <v>5.4</v>
      </c>
      <c r="G72" s="6"/>
      <c r="H72" s="6"/>
      <c r="I72" s="6"/>
      <c r="J72" s="6"/>
      <c r="K72" s="6"/>
      <c r="L72" s="13"/>
      <c r="M72" s="13">
        <v>0</v>
      </c>
    </row>
    <row r="73" spans="1:13" x14ac:dyDescent="0.25">
      <c r="A73" s="10"/>
      <c r="B73" s="10"/>
      <c r="C73" s="12" t="s">
        <v>78</v>
      </c>
      <c r="D73" s="6" t="s">
        <v>11</v>
      </c>
      <c r="E73" s="6">
        <v>1</v>
      </c>
      <c r="F73" s="6">
        <f>E73*F72</f>
        <v>5.4</v>
      </c>
      <c r="G73" s="6">
        <v>90</v>
      </c>
      <c r="H73" s="6">
        <f>F73*G73</f>
        <v>486.00000000000006</v>
      </c>
      <c r="I73" s="6"/>
      <c r="J73" s="6"/>
      <c r="K73" s="6"/>
      <c r="L73" s="13"/>
      <c r="M73" s="13">
        <f>H73</f>
        <v>486.00000000000006</v>
      </c>
    </row>
    <row r="74" spans="1:13" x14ac:dyDescent="0.25">
      <c r="A74" s="10"/>
      <c r="B74" s="10"/>
      <c r="C74" s="12" t="s">
        <v>13</v>
      </c>
      <c r="D74" s="6" t="s">
        <v>36</v>
      </c>
      <c r="E74" s="6">
        <v>2.1</v>
      </c>
      <c r="F74" s="6">
        <f>E74*F72</f>
        <v>11.340000000000002</v>
      </c>
      <c r="G74" s="6"/>
      <c r="H74" s="6"/>
      <c r="I74" s="6"/>
      <c r="J74" s="6"/>
      <c r="K74" s="6">
        <v>3.2</v>
      </c>
      <c r="L74" s="13">
        <f>F74*K74</f>
        <v>36.288000000000004</v>
      </c>
      <c r="M74" s="13">
        <f>L74</f>
        <v>36.288000000000004</v>
      </c>
    </row>
    <row r="75" spans="1:13" x14ac:dyDescent="0.25">
      <c r="A75" s="10"/>
      <c r="B75" s="10"/>
      <c r="C75" s="12" t="s">
        <v>155</v>
      </c>
      <c r="D75" s="6" t="s">
        <v>11</v>
      </c>
      <c r="E75" s="6"/>
      <c r="F75" s="6">
        <v>1.4</v>
      </c>
      <c r="G75" s="6"/>
      <c r="H75" s="6"/>
      <c r="I75" s="6">
        <v>602</v>
      </c>
      <c r="J75" s="6">
        <f>F75*I75</f>
        <v>842.8</v>
      </c>
      <c r="K75" s="6"/>
      <c r="L75" s="13"/>
      <c r="M75" s="13">
        <f>J75</f>
        <v>842.8</v>
      </c>
    </row>
    <row r="76" spans="1:13" x14ac:dyDescent="0.25">
      <c r="A76" s="10"/>
      <c r="B76" s="10"/>
      <c r="C76" s="12" t="s">
        <v>156</v>
      </c>
      <c r="D76" s="6" t="s">
        <v>11</v>
      </c>
      <c r="E76" s="6">
        <v>1.05</v>
      </c>
      <c r="F76" s="6">
        <f>E76*F72</f>
        <v>5.6700000000000008</v>
      </c>
      <c r="G76" s="6"/>
      <c r="H76" s="6"/>
      <c r="I76" s="6">
        <v>431</v>
      </c>
      <c r="J76" s="6">
        <f t="shared" si="5"/>
        <v>2443.7700000000004</v>
      </c>
      <c r="K76" s="6"/>
      <c r="L76" s="6"/>
      <c r="M76" s="13">
        <f>J76</f>
        <v>2443.7700000000004</v>
      </c>
    </row>
    <row r="77" spans="1:13" x14ac:dyDescent="0.25">
      <c r="A77" s="10"/>
      <c r="B77" s="10"/>
      <c r="C77" s="12" t="s">
        <v>97</v>
      </c>
      <c r="D77" s="6" t="s">
        <v>25</v>
      </c>
      <c r="E77" s="6">
        <v>7.2</v>
      </c>
      <c r="F77" s="6">
        <f>E77*F72</f>
        <v>38.880000000000003</v>
      </c>
      <c r="G77" s="6"/>
      <c r="H77" s="6"/>
      <c r="I77" s="6">
        <v>2.5</v>
      </c>
      <c r="J77" s="6">
        <f t="shared" si="5"/>
        <v>97.2</v>
      </c>
      <c r="K77" s="6"/>
      <c r="L77" s="6"/>
      <c r="M77" s="13">
        <f>J77</f>
        <v>97.2</v>
      </c>
    </row>
    <row r="78" spans="1:13" x14ac:dyDescent="0.25">
      <c r="A78" s="10"/>
      <c r="B78" s="10"/>
      <c r="C78" s="12" t="s">
        <v>153</v>
      </c>
      <c r="D78" s="6" t="s">
        <v>42</v>
      </c>
      <c r="E78" s="6"/>
      <c r="F78" s="6">
        <v>0.11</v>
      </c>
      <c r="G78" s="6"/>
      <c r="H78" s="6"/>
      <c r="I78" s="6">
        <v>1480</v>
      </c>
      <c r="J78" s="6">
        <f t="shared" si="5"/>
        <v>162.80000000000001</v>
      </c>
      <c r="K78" s="6"/>
      <c r="L78" s="6"/>
      <c r="M78" s="13">
        <f>J78</f>
        <v>162.80000000000001</v>
      </c>
    </row>
    <row r="79" spans="1:13" x14ac:dyDescent="0.25">
      <c r="A79" s="10"/>
      <c r="B79" s="10"/>
      <c r="C79" s="10" t="s">
        <v>134</v>
      </c>
      <c r="D79" s="10" t="s">
        <v>42</v>
      </c>
      <c r="E79" s="10"/>
      <c r="F79" s="10">
        <v>2.5999999999999999E-2</v>
      </c>
      <c r="G79" s="10"/>
      <c r="H79" s="10"/>
      <c r="I79" s="10">
        <v>1260</v>
      </c>
      <c r="J79" s="6">
        <f t="shared" si="5"/>
        <v>32.76</v>
      </c>
      <c r="K79" s="10"/>
      <c r="L79" s="10"/>
      <c r="M79" s="22">
        <f>J79</f>
        <v>32.76</v>
      </c>
    </row>
    <row r="80" spans="1:13" x14ac:dyDescent="0.25">
      <c r="A80" s="10">
        <v>13</v>
      </c>
      <c r="B80" s="10"/>
      <c r="C80" s="10" t="s">
        <v>157</v>
      </c>
      <c r="D80" s="10" t="s">
        <v>17</v>
      </c>
      <c r="E80" s="10"/>
      <c r="F80" s="10">
        <v>100</v>
      </c>
      <c r="G80" s="10"/>
      <c r="H80" s="10"/>
      <c r="I80" s="10"/>
      <c r="J80" s="6"/>
      <c r="K80" s="10"/>
      <c r="L80" s="10"/>
      <c r="M80" s="22">
        <v>0</v>
      </c>
    </row>
    <row r="81" spans="1:13" x14ac:dyDescent="0.25">
      <c r="A81" s="10"/>
      <c r="B81" s="10"/>
      <c r="C81" s="10" t="s">
        <v>78</v>
      </c>
      <c r="D81" s="10" t="s">
        <v>17</v>
      </c>
      <c r="E81" s="10">
        <v>1</v>
      </c>
      <c r="F81" s="10">
        <f>E81*F80</f>
        <v>100</v>
      </c>
      <c r="G81" s="10">
        <v>3.5</v>
      </c>
      <c r="H81" s="10">
        <f>F81*G81</f>
        <v>350</v>
      </c>
      <c r="I81" s="10"/>
      <c r="J81" s="6"/>
      <c r="K81" s="10"/>
      <c r="L81" s="10"/>
      <c r="M81" s="22">
        <f>H81</f>
        <v>350</v>
      </c>
    </row>
    <row r="82" spans="1:13" x14ac:dyDescent="0.25">
      <c r="A82" s="10"/>
      <c r="B82" s="10"/>
      <c r="C82" s="10" t="s">
        <v>158</v>
      </c>
      <c r="D82" s="10" t="s">
        <v>17</v>
      </c>
      <c r="E82" s="10">
        <v>1</v>
      </c>
      <c r="F82" s="10">
        <f>E82*F80</f>
        <v>100</v>
      </c>
      <c r="G82" s="10"/>
      <c r="H82" s="10"/>
      <c r="I82" s="10">
        <v>5.6</v>
      </c>
      <c r="J82" s="6">
        <f>F82*I82</f>
        <v>560</v>
      </c>
      <c r="K82" s="10"/>
      <c r="L82" s="10"/>
      <c r="M82" s="22">
        <f>J82</f>
        <v>560</v>
      </c>
    </row>
    <row r="83" spans="1:13" x14ac:dyDescent="0.25">
      <c r="A83" s="10">
        <v>14</v>
      </c>
      <c r="B83" s="10"/>
      <c r="C83" s="10" t="s">
        <v>159</v>
      </c>
      <c r="D83" s="10" t="s">
        <v>17</v>
      </c>
      <c r="E83" s="10"/>
      <c r="F83" s="10">
        <v>100</v>
      </c>
      <c r="G83" s="10"/>
      <c r="H83" s="10"/>
      <c r="I83" s="10"/>
      <c r="J83" s="6"/>
      <c r="K83" s="10"/>
      <c r="L83" s="10"/>
      <c r="M83" s="22"/>
    </row>
    <row r="84" spans="1:13" x14ac:dyDescent="0.25">
      <c r="A84" s="10"/>
      <c r="B84" s="10"/>
      <c r="C84" s="10" t="s">
        <v>78</v>
      </c>
      <c r="D84" s="10" t="s">
        <v>17</v>
      </c>
      <c r="E84" s="10">
        <v>1</v>
      </c>
      <c r="F84" s="10">
        <f>E84*F83</f>
        <v>100</v>
      </c>
      <c r="G84" s="10">
        <v>8</v>
      </c>
      <c r="H84" s="10">
        <f>F84*G84</f>
        <v>800</v>
      </c>
      <c r="I84" s="10"/>
      <c r="J84" s="6"/>
      <c r="K84" s="10"/>
      <c r="L84" s="10"/>
      <c r="M84" s="22">
        <f>H84</f>
        <v>800</v>
      </c>
    </row>
    <row r="85" spans="1:13" x14ac:dyDescent="0.25">
      <c r="A85" s="10"/>
      <c r="B85" s="10"/>
      <c r="C85" s="10" t="s">
        <v>13</v>
      </c>
      <c r="D85" s="10" t="s">
        <v>36</v>
      </c>
      <c r="E85" s="10">
        <v>0.02</v>
      </c>
      <c r="F85" s="10">
        <f>E85*F83</f>
        <v>2</v>
      </c>
      <c r="G85" s="10"/>
      <c r="H85" s="10"/>
      <c r="I85" s="10"/>
      <c r="J85" s="6"/>
      <c r="K85" s="10">
        <v>3.2</v>
      </c>
      <c r="L85" s="10">
        <f>F85*K85</f>
        <v>6.4</v>
      </c>
      <c r="M85" s="22">
        <f>L85</f>
        <v>6.4</v>
      </c>
    </row>
    <row r="86" spans="1:13" x14ac:dyDescent="0.25">
      <c r="A86" s="10"/>
      <c r="B86" s="10"/>
      <c r="C86" s="10" t="s">
        <v>160</v>
      </c>
      <c r="D86" s="10" t="s">
        <v>17</v>
      </c>
      <c r="E86" s="10">
        <v>1.1000000000000001</v>
      </c>
      <c r="F86" s="10">
        <f>E86*F83</f>
        <v>110.00000000000001</v>
      </c>
      <c r="G86" s="10"/>
      <c r="H86" s="10"/>
      <c r="I86" s="10">
        <v>9.8000000000000007</v>
      </c>
      <c r="J86" s="6">
        <f>F86*I86</f>
        <v>1078.0000000000002</v>
      </c>
      <c r="K86" s="10"/>
      <c r="L86" s="10"/>
      <c r="M86" s="22">
        <f>J86</f>
        <v>1078.0000000000002</v>
      </c>
    </row>
    <row r="87" spans="1:13" x14ac:dyDescent="0.25">
      <c r="A87" s="10">
        <v>15</v>
      </c>
      <c r="B87" s="10"/>
      <c r="C87" s="10" t="s">
        <v>161</v>
      </c>
      <c r="D87" s="10" t="s">
        <v>17</v>
      </c>
      <c r="E87" s="10"/>
      <c r="F87" s="10">
        <v>85.28</v>
      </c>
      <c r="G87" s="10"/>
      <c r="H87" s="10"/>
      <c r="I87" s="10">
        <v>231.6</v>
      </c>
      <c r="J87" s="6">
        <f>F87*I87</f>
        <v>19750.847999999998</v>
      </c>
      <c r="K87" s="10"/>
      <c r="L87" s="10"/>
      <c r="M87" s="22">
        <f>J87</f>
        <v>19750.847999999998</v>
      </c>
    </row>
    <row r="88" spans="1:13" x14ac:dyDescent="0.25">
      <c r="A88" s="10">
        <v>16</v>
      </c>
      <c r="B88" s="10"/>
      <c r="C88" s="10" t="s">
        <v>162</v>
      </c>
      <c r="D88" s="10" t="s">
        <v>17</v>
      </c>
      <c r="E88" s="10"/>
      <c r="F88" s="10">
        <v>138.41999999999999</v>
      </c>
      <c r="G88" s="10"/>
      <c r="H88" s="10"/>
      <c r="I88" s="10">
        <v>43.6</v>
      </c>
      <c r="J88" s="6">
        <f>F88*I88</f>
        <v>6035.1120000000001</v>
      </c>
      <c r="K88" s="10"/>
      <c r="L88" s="10"/>
      <c r="M88" s="22">
        <f>J88</f>
        <v>6035.1120000000001</v>
      </c>
    </row>
    <row r="89" spans="1:13" x14ac:dyDescent="0.25">
      <c r="A89" s="10">
        <v>17</v>
      </c>
      <c r="B89" s="10"/>
      <c r="C89" s="10" t="s">
        <v>163</v>
      </c>
      <c r="D89" s="10" t="s">
        <v>17</v>
      </c>
      <c r="E89" s="10"/>
      <c r="F89" s="10">
        <v>4.1399999999999997</v>
      </c>
      <c r="G89" s="10"/>
      <c r="H89" s="10"/>
      <c r="I89" s="10">
        <v>193.24</v>
      </c>
      <c r="J89" s="6">
        <f>F89*I89</f>
        <v>800.0136</v>
      </c>
      <c r="K89" s="10"/>
      <c r="L89" s="10"/>
      <c r="M89" s="22">
        <f>J89</f>
        <v>800.0136</v>
      </c>
    </row>
    <row r="90" spans="1:13" x14ac:dyDescent="0.25">
      <c r="A90" s="10">
        <v>18</v>
      </c>
      <c r="B90" s="10"/>
      <c r="C90" s="10" t="s">
        <v>164</v>
      </c>
      <c r="D90" s="10" t="s">
        <v>17</v>
      </c>
      <c r="E90" s="10"/>
      <c r="F90" s="10">
        <v>153</v>
      </c>
      <c r="G90" s="10"/>
      <c r="H90" s="10"/>
      <c r="I90" s="10"/>
      <c r="J90" s="6"/>
      <c r="K90" s="10"/>
      <c r="L90" s="10"/>
      <c r="M90" s="22"/>
    </row>
    <row r="91" spans="1:13" x14ac:dyDescent="0.25">
      <c r="A91" s="10"/>
      <c r="B91" s="10"/>
      <c r="C91" s="10" t="s">
        <v>78</v>
      </c>
      <c r="D91" s="10" t="s">
        <v>17</v>
      </c>
      <c r="E91" s="10">
        <v>1</v>
      </c>
      <c r="F91" s="10">
        <f>E91*F90</f>
        <v>153</v>
      </c>
      <c r="G91" s="10">
        <v>7.5</v>
      </c>
      <c r="H91" s="10">
        <f>F91*G91</f>
        <v>1147.5</v>
      </c>
      <c r="I91" s="10"/>
      <c r="J91" s="6"/>
      <c r="K91" s="10"/>
      <c r="L91" s="10"/>
      <c r="M91" s="22">
        <f>H91</f>
        <v>1147.5</v>
      </c>
    </row>
    <row r="92" spans="1:13" x14ac:dyDescent="0.25">
      <c r="A92" s="10"/>
      <c r="B92" s="10"/>
      <c r="C92" s="10" t="s">
        <v>13</v>
      </c>
      <c r="D92" s="10" t="s">
        <v>36</v>
      </c>
      <c r="E92" s="10">
        <v>1.4E-2</v>
      </c>
      <c r="F92" s="10">
        <f>E92*F90</f>
        <v>2.1419999999999999</v>
      </c>
      <c r="G92" s="10"/>
      <c r="H92" s="10"/>
      <c r="I92" s="10"/>
      <c r="J92" s="6"/>
      <c r="K92" s="10">
        <v>3.2</v>
      </c>
      <c r="L92" s="10">
        <f>F92*K92</f>
        <v>6.8544</v>
      </c>
      <c r="M92" s="22">
        <f>L92</f>
        <v>6.8544</v>
      </c>
    </row>
    <row r="93" spans="1:13" x14ac:dyDescent="0.25">
      <c r="A93" s="10"/>
      <c r="B93" s="10"/>
      <c r="C93" s="10" t="s">
        <v>165</v>
      </c>
      <c r="D93" s="10" t="s">
        <v>11</v>
      </c>
      <c r="E93" s="10">
        <v>3.0599999999999999E-2</v>
      </c>
      <c r="F93" s="10">
        <f>E93*F90</f>
        <v>4.6818</v>
      </c>
      <c r="G93" s="10"/>
      <c r="H93" s="10"/>
      <c r="I93" s="10">
        <v>88</v>
      </c>
      <c r="J93" s="6">
        <f>F93*I93</f>
        <v>411.9984</v>
      </c>
      <c r="K93" s="10"/>
      <c r="L93" s="10"/>
      <c r="M93" s="22">
        <f>J93</f>
        <v>411.9984</v>
      </c>
    </row>
    <row r="94" spans="1:13" x14ac:dyDescent="0.25">
      <c r="A94" s="10">
        <v>19</v>
      </c>
      <c r="B94" s="10"/>
      <c r="C94" s="10" t="s">
        <v>166</v>
      </c>
      <c r="D94" s="10" t="s">
        <v>17</v>
      </c>
      <c r="E94" s="10"/>
      <c r="F94" s="10">
        <v>153</v>
      </c>
      <c r="G94" s="10"/>
      <c r="H94" s="10"/>
      <c r="I94" s="10"/>
      <c r="J94" s="6"/>
      <c r="K94" s="10"/>
      <c r="L94" s="10"/>
      <c r="M94" s="22"/>
    </row>
    <row r="95" spans="1:13" x14ac:dyDescent="0.25">
      <c r="A95" s="10"/>
      <c r="B95" s="10"/>
      <c r="C95" s="10" t="s">
        <v>78</v>
      </c>
      <c r="D95" s="10" t="s">
        <v>17</v>
      </c>
      <c r="E95" s="10">
        <v>1</v>
      </c>
      <c r="F95" s="10">
        <f>E95*F94</f>
        <v>153</v>
      </c>
      <c r="G95" s="10">
        <v>18</v>
      </c>
      <c r="H95" s="10">
        <f>F95*G95</f>
        <v>2754</v>
      </c>
      <c r="I95" s="10"/>
      <c r="J95" s="6"/>
      <c r="K95" s="10"/>
      <c r="L95" s="10"/>
      <c r="M95" s="22">
        <f>H95</f>
        <v>2754</v>
      </c>
    </row>
    <row r="96" spans="1:13" x14ac:dyDescent="0.25">
      <c r="A96" s="10"/>
      <c r="B96" s="10"/>
      <c r="C96" s="10" t="s">
        <v>13</v>
      </c>
      <c r="D96" s="10" t="s">
        <v>36</v>
      </c>
      <c r="E96" s="10">
        <v>0.05</v>
      </c>
      <c r="F96" s="10">
        <f>E96*F94</f>
        <v>7.65</v>
      </c>
      <c r="G96" s="10"/>
      <c r="H96" s="10"/>
      <c r="I96" s="10"/>
      <c r="J96" s="6"/>
      <c r="K96" s="10">
        <v>3.2</v>
      </c>
      <c r="L96" s="10">
        <f>F96*K96</f>
        <v>24.480000000000004</v>
      </c>
      <c r="M96" s="22">
        <f>L96</f>
        <v>24.480000000000004</v>
      </c>
    </row>
    <row r="97" spans="1:13" x14ac:dyDescent="0.25">
      <c r="A97" s="10"/>
      <c r="B97" s="10"/>
      <c r="C97" s="10" t="s">
        <v>167</v>
      </c>
      <c r="D97" s="10" t="s">
        <v>17</v>
      </c>
      <c r="E97" s="10">
        <v>1.02</v>
      </c>
      <c r="F97" s="10">
        <f>E97*F94</f>
        <v>156.06</v>
      </c>
      <c r="G97" s="10"/>
      <c r="H97" s="10"/>
      <c r="I97" s="10">
        <v>30</v>
      </c>
      <c r="J97" s="6">
        <f>F97*I97</f>
        <v>4681.8</v>
      </c>
      <c r="K97" s="10"/>
      <c r="L97" s="10"/>
      <c r="M97" s="22">
        <f>J97</f>
        <v>4681.8</v>
      </c>
    </row>
    <row r="98" spans="1:13" x14ac:dyDescent="0.25">
      <c r="A98" s="10"/>
      <c r="B98" s="10"/>
      <c r="C98" s="10" t="s">
        <v>168</v>
      </c>
      <c r="D98" s="10" t="s">
        <v>25</v>
      </c>
      <c r="E98" s="10">
        <v>6</v>
      </c>
      <c r="F98" s="10">
        <f>E98*F94</f>
        <v>918</v>
      </c>
      <c r="G98" s="10"/>
      <c r="H98" s="10"/>
      <c r="I98" s="10">
        <v>0.4</v>
      </c>
      <c r="J98" s="6">
        <f>F98*I98</f>
        <v>367.20000000000005</v>
      </c>
      <c r="K98" s="10"/>
      <c r="L98" s="10"/>
      <c r="M98" s="22">
        <f>J98</f>
        <v>367.20000000000005</v>
      </c>
    </row>
    <row r="99" spans="1:13" x14ac:dyDescent="0.25">
      <c r="A99" s="10">
        <v>20</v>
      </c>
      <c r="B99" s="10"/>
      <c r="C99" s="10" t="s">
        <v>169</v>
      </c>
      <c r="D99" s="10" t="s">
        <v>17</v>
      </c>
      <c r="E99" s="10"/>
      <c r="F99" s="10">
        <v>42</v>
      </c>
      <c r="G99" s="10"/>
      <c r="H99" s="10"/>
      <c r="I99" s="10"/>
      <c r="J99" s="6"/>
      <c r="K99" s="10"/>
      <c r="L99" s="10"/>
      <c r="M99" s="22"/>
    </row>
    <row r="100" spans="1:13" x14ac:dyDescent="0.25">
      <c r="A100" s="10"/>
      <c r="B100" s="10"/>
      <c r="C100" s="10" t="s">
        <v>78</v>
      </c>
      <c r="D100" s="10" t="s">
        <v>17</v>
      </c>
      <c r="E100" s="10">
        <v>1</v>
      </c>
      <c r="F100" s="10">
        <f>E100*F99</f>
        <v>42</v>
      </c>
      <c r="G100" s="10">
        <v>6.25</v>
      </c>
      <c r="H100" s="10">
        <f>F100*G100</f>
        <v>262.5</v>
      </c>
      <c r="I100" s="10"/>
      <c r="J100" s="6"/>
      <c r="K100" s="10"/>
      <c r="L100" s="10"/>
      <c r="M100" s="22">
        <f>H100</f>
        <v>262.5</v>
      </c>
    </row>
    <row r="101" spans="1:13" x14ac:dyDescent="0.25">
      <c r="A101" s="10"/>
      <c r="B101" s="10"/>
      <c r="C101" s="10" t="s">
        <v>170</v>
      </c>
      <c r="D101" s="10" t="s">
        <v>17</v>
      </c>
      <c r="E101" s="10">
        <v>1.1200000000000001</v>
      </c>
      <c r="F101" s="10">
        <f>E101*F99</f>
        <v>47.040000000000006</v>
      </c>
      <c r="G101" s="10"/>
      <c r="H101" s="10"/>
      <c r="I101" s="10">
        <v>4.4000000000000004</v>
      </c>
      <c r="J101" s="6">
        <f>F101*I101</f>
        <v>206.97600000000006</v>
      </c>
      <c r="K101" s="10"/>
      <c r="L101" s="10"/>
      <c r="M101" s="22">
        <f>J101</f>
        <v>206.97600000000006</v>
      </c>
    </row>
    <row r="102" spans="1:13" x14ac:dyDescent="0.25">
      <c r="A102" s="10"/>
      <c r="B102" s="10"/>
      <c r="C102" s="10" t="s">
        <v>171</v>
      </c>
      <c r="D102" s="10" t="s">
        <v>174</v>
      </c>
      <c r="E102" s="10">
        <v>0.86</v>
      </c>
      <c r="F102" s="10">
        <f>E102*F99</f>
        <v>36.119999999999997</v>
      </c>
      <c r="G102" s="10"/>
      <c r="H102" s="10"/>
      <c r="I102" s="10">
        <v>1.47</v>
      </c>
      <c r="J102" s="6">
        <f>F102*I102</f>
        <v>53.096399999999996</v>
      </c>
      <c r="K102" s="10"/>
      <c r="L102" s="10"/>
      <c r="M102" s="22">
        <f>J102</f>
        <v>53.096399999999996</v>
      </c>
    </row>
    <row r="103" spans="1:13" x14ac:dyDescent="0.25">
      <c r="A103" s="10"/>
      <c r="B103" s="10"/>
      <c r="C103" s="10" t="s">
        <v>172</v>
      </c>
      <c r="D103" s="10" t="s">
        <v>174</v>
      </c>
      <c r="E103" s="10">
        <v>2.54</v>
      </c>
      <c r="F103" s="10">
        <f>E103*F99</f>
        <v>106.68</v>
      </c>
      <c r="G103" s="10"/>
      <c r="H103" s="10"/>
      <c r="I103" s="10">
        <v>1.9</v>
      </c>
      <c r="J103" s="6">
        <f>F103*I103</f>
        <v>202.69200000000001</v>
      </c>
      <c r="K103" s="10"/>
      <c r="L103" s="10"/>
      <c r="M103" s="22">
        <f>J103</f>
        <v>202.69200000000001</v>
      </c>
    </row>
    <row r="104" spans="1:13" x14ac:dyDescent="0.25">
      <c r="A104" s="10"/>
      <c r="B104" s="10"/>
      <c r="C104" s="10" t="s">
        <v>173</v>
      </c>
      <c r="D104" s="10" t="s">
        <v>36</v>
      </c>
      <c r="E104" s="10">
        <v>1</v>
      </c>
      <c r="F104" s="10">
        <f>E104*F99</f>
        <v>42</v>
      </c>
      <c r="G104" s="10"/>
      <c r="H104" s="10"/>
      <c r="I104" s="10">
        <v>0.5</v>
      </c>
      <c r="J104" s="6">
        <f>F104*I104</f>
        <v>21</v>
      </c>
      <c r="K104" s="10"/>
      <c r="L104" s="10"/>
      <c r="M104" s="22">
        <f>J104</f>
        <v>21</v>
      </c>
    </row>
    <row r="105" spans="1:13" x14ac:dyDescent="0.25">
      <c r="A105" s="10">
        <v>21</v>
      </c>
      <c r="B105" s="10"/>
      <c r="C105" s="10" t="s">
        <v>175</v>
      </c>
      <c r="D105" s="10" t="s">
        <v>174</v>
      </c>
      <c r="E105" s="10"/>
      <c r="F105" s="10">
        <v>28</v>
      </c>
      <c r="G105" s="10"/>
      <c r="H105" s="10"/>
      <c r="I105" s="10"/>
      <c r="J105" s="6"/>
      <c r="K105" s="10"/>
      <c r="L105" s="10"/>
      <c r="M105" s="22"/>
    </row>
    <row r="106" spans="1:13" x14ac:dyDescent="0.25">
      <c r="A106" s="10"/>
      <c r="B106" s="10"/>
      <c r="C106" s="10" t="s">
        <v>78</v>
      </c>
      <c r="D106" s="10" t="s">
        <v>174</v>
      </c>
      <c r="E106" s="10">
        <v>1</v>
      </c>
      <c r="F106" s="10">
        <f>E106*F105</f>
        <v>28</v>
      </c>
      <c r="G106" s="10">
        <v>5</v>
      </c>
      <c r="H106" s="10">
        <f>F106*G106</f>
        <v>140</v>
      </c>
      <c r="I106" s="10"/>
      <c r="J106" s="6"/>
      <c r="K106" s="10"/>
      <c r="L106" s="10"/>
      <c r="M106" s="22">
        <f>H106</f>
        <v>140</v>
      </c>
    </row>
    <row r="107" spans="1:13" x14ac:dyDescent="0.25">
      <c r="A107" s="10"/>
      <c r="B107" s="10"/>
      <c r="C107" s="10" t="s">
        <v>13</v>
      </c>
      <c r="D107" s="10" t="s">
        <v>36</v>
      </c>
      <c r="E107" s="10">
        <v>0.03</v>
      </c>
      <c r="F107" s="10">
        <f>E107*F105</f>
        <v>0.84</v>
      </c>
      <c r="G107" s="10"/>
      <c r="H107" s="10"/>
      <c r="I107" s="10"/>
      <c r="J107" s="6"/>
      <c r="K107" s="10">
        <v>3.2</v>
      </c>
      <c r="L107" s="10">
        <f>F107*K107</f>
        <v>2.6880000000000002</v>
      </c>
      <c r="M107" s="22">
        <f>L107</f>
        <v>2.6880000000000002</v>
      </c>
    </row>
    <row r="108" spans="1:13" x14ac:dyDescent="0.25">
      <c r="A108" s="10"/>
      <c r="B108" s="10"/>
      <c r="C108" s="10" t="s">
        <v>176</v>
      </c>
      <c r="D108" s="10" t="s">
        <v>174</v>
      </c>
      <c r="E108" s="10">
        <v>1</v>
      </c>
      <c r="F108" s="10">
        <f>E108*F105</f>
        <v>28</v>
      </c>
      <c r="G108" s="10"/>
      <c r="H108" s="10"/>
      <c r="I108" s="10">
        <v>120</v>
      </c>
      <c r="J108" s="6">
        <f>F108*I108</f>
        <v>3360</v>
      </c>
      <c r="K108" s="10"/>
      <c r="L108" s="10"/>
      <c r="M108" s="22">
        <f>J108</f>
        <v>3360</v>
      </c>
    </row>
    <row r="109" spans="1:13" x14ac:dyDescent="0.25">
      <c r="A109" s="10">
        <v>22</v>
      </c>
      <c r="B109" s="10"/>
      <c r="C109" s="10" t="s">
        <v>177</v>
      </c>
      <c r="D109" s="10" t="s">
        <v>17</v>
      </c>
      <c r="E109" s="10"/>
      <c r="F109" s="10">
        <v>126</v>
      </c>
      <c r="G109" s="10"/>
      <c r="H109" s="10"/>
      <c r="I109" s="10"/>
      <c r="J109" s="6"/>
      <c r="K109" s="10"/>
      <c r="L109" s="10"/>
      <c r="M109" s="22"/>
    </row>
    <row r="110" spans="1:13" x14ac:dyDescent="0.25">
      <c r="A110" s="10"/>
      <c r="B110" s="10"/>
      <c r="C110" s="10" t="s">
        <v>78</v>
      </c>
      <c r="D110" s="10" t="s">
        <v>17</v>
      </c>
      <c r="E110" s="10">
        <v>1</v>
      </c>
      <c r="F110" s="10">
        <f>E110*F109</f>
        <v>126</v>
      </c>
      <c r="G110" s="10">
        <v>6.25</v>
      </c>
      <c r="H110" s="10">
        <f>F110*G110</f>
        <v>787.5</v>
      </c>
      <c r="I110" s="10"/>
      <c r="J110" s="6"/>
      <c r="K110" s="10"/>
      <c r="L110" s="10"/>
      <c r="M110" s="22">
        <f>H110</f>
        <v>787.5</v>
      </c>
    </row>
    <row r="111" spans="1:13" x14ac:dyDescent="0.25">
      <c r="A111" s="10"/>
      <c r="B111" s="10"/>
      <c r="C111" s="10" t="s">
        <v>178</v>
      </c>
      <c r="D111" s="10" t="s">
        <v>25</v>
      </c>
      <c r="E111" s="10">
        <v>0.27500000000000002</v>
      </c>
      <c r="F111" s="10">
        <f>E111*F109</f>
        <v>34.650000000000006</v>
      </c>
      <c r="G111" s="10"/>
      <c r="H111" s="10"/>
      <c r="I111" s="10">
        <v>15</v>
      </c>
      <c r="J111" s="6">
        <f>F111*I111</f>
        <v>519.75000000000011</v>
      </c>
      <c r="K111" s="10"/>
      <c r="L111" s="10"/>
      <c r="M111" s="22">
        <f>J111</f>
        <v>519.75000000000011</v>
      </c>
    </row>
    <row r="112" spans="1:13" x14ac:dyDescent="0.25">
      <c r="A112" s="10">
        <v>23</v>
      </c>
      <c r="B112" s="10"/>
      <c r="C112" s="10" t="s">
        <v>179</v>
      </c>
      <c r="D112" s="10" t="s">
        <v>42</v>
      </c>
      <c r="E112" s="10"/>
      <c r="F112" s="10">
        <v>0.3</v>
      </c>
      <c r="G112" s="10"/>
      <c r="H112" s="10"/>
      <c r="I112" s="10"/>
      <c r="J112" s="6"/>
      <c r="K112" s="10"/>
      <c r="L112" s="10"/>
      <c r="M112" s="22"/>
    </row>
    <row r="113" spans="1:13" x14ac:dyDescent="0.25">
      <c r="A113" s="10"/>
      <c r="B113" s="10"/>
      <c r="C113" s="10" t="s">
        <v>78</v>
      </c>
      <c r="D113" s="10" t="s">
        <v>42</v>
      </c>
      <c r="E113" s="10">
        <v>1</v>
      </c>
      <c r="F113" s="10">
        <f>E113*F112</f>
        <v>0.3</v>
      </c>
      <c r="G113" s="10">
        <v>500</v>
      </c>
      <c r="H113" s="10">
        <f>F113*G113</f>
        <v>150</v>
      </c>
      <c r="I113" s="10"/>
      <c r="J113" s="6"/>
      <c r="K113" s="10"/>
      <c r="L113" s="10"/>
      <c r="M113" s="22">
        <f>H113</f>
        <v>150</v>
      </c>
    </row>
    <row r="114" spans="1:13" x14ac:dyDescent="0.25">
      <c r="A114" s="10"/>
      <c r="B114" s="10"/>
      <c r="C114" s="10" t="s">
        <v>13</v>
      </c>
      <c r="D114" s="10" t="s">
        <v>36</v>
      </c>
      <c r="E114" s="10">
        <v>0.03</v>
      </c>
      <c r="F114" s="10">
        <f>E114*F112</f>
        <v>8.9999999999999993E-3</v>
      </c>
      <c r="G114" s="10"/>
      <c r="H114" s="10"/>
      <c r="I114" s="10"/>
      <c r="J114" s="6"/>
      <c r="K114" s="10">
        <v>3.2</v>
      </c>
      <c r="L114" s="10">
        <f>F114*K114</f>
        <v>2.8799999999999999E-2</v>
      </c>
      <c r="M114" s="22">
        <f>L114</f>
        <v>2.8799999999999999E-2</v>
      </c>
    </row>
    <row r="115" spans="1:13" x14ac:dyDescent="0.25">
      <c r="A115" s="10"/>
      <c r="B115" s="10"/>
      <c r="C115" s="10" t="s">
        <v>180</v>
      </c>
      <c r="D115" s="10" t="s">
        <v>42</v>
      </c>
      <c r="E115" s="10">
        <v>1.05</v>
      </c>
      <c r="F115" s="10">
        <f>E115*F112</f>
        <v>0.315</v>
      </c>
      <c r="G115" s="10"/>
      <c r="H115" s="10"/>
      <c r="I115" s="10">
        <v>1470</v>
      </c>
      <c r="J115" s="6">
        <f>F115*I115</f>
        <v>463.05</v>
      </c>
      <c r="K115" s="10"/>
      <c r="L115" s="10"/>
      <c r="M115" s="22">
        <f>J115</f>
        <v>463.05</v>
      </c>
    </row>
    <row r="116" spans="1:13" x14ac:dyDescent="0.25">
      <c r="A116" s="10"/>
      <c r="B116" s="10"/>
      <c r="C116" s="10" t="s">
        <v>181</v>
      </c>
      <c r="D116" s="10" t="s">
        <v>90</v>
      </c>
      <c r="E116" s="10"/>
      <c r="F116" s="10">
        <v>14</v>
      </c>
      <c r="G116" s="10"/>
      <c r="H116" s="10"/>
      <c r="I116" s="10">
        <v>25</v>
      </c>
      <c r="J116" s="6">
        <f>F116*I116</f>
        <v>350</v>
      </c>
      <c r="K116" s="10"/>
      <c r="L116" s="10"/>
      <c r="M116" s="22">
        <f>J116</f>
        <v>350</v>
      </c>
    </row>
    <row r="117" spans="1:13" x14ac:dyDescent="0.25">
      <c r="A117" s="10"/>
      <c r="B117" s="10"/>
      <c r="C117" s="10" t="s">
        <v>24</v>
      </c>
      <c r="D117" s="10" t="s">
        <v>25</v>
      </c>
      <c r="E117" s="10">
        <v>20</v>
      </c>
      <c r="F117" s="10">
        <f>E117*F112</f>
        <v>6</v>
      </c>
      <c r="G117" s="10"/>
      <c r="H117" s="10"/>
      <c r="I117" s="10">
        <v>3</v>
      </c>
      <c r="J117" s="6">
        <f>F117*I117</f>
        <v>18</v>
      </c>
      <c r="K117" s="10"/>
      <c r="L117" s="10"/>
      <c r="M117" s="22">
        <f>J117</f>
        <v>18</v>
      </c>
    </row>
    <row r="118" spans="1:13" x14ac:dyDescent="0.25">
      <c r="A118" s="10">
        <v>24</v>
      </c>
      <c r="B118" s="10"/>
      <c r="C118" s="10" t="s">
        <v>182</v>
      </c>
      <c r="D118" s="10" t="s">
        <v>90</v>
      </c>
      <c r="E118" s="10"/>
      <c r="F118" s="10">
        <v>2</v>
      </c>
      <c r="G118" s="10"/>
      <c r="H118" s="10"/>
      <c r="I118" s="10">
        <v>600</v>
      </c>
      <c r="J118" s="6">
        <f>F118*I118</f>
        <v>1200</v>
      </c>
      <c r="K118" s="10"/>
      <c r="L118" s="10"/>
      <c r="M118" s="22">
        <f>J118</f>
        <v>1200</v>
      </c>
    </row>
    <row r="119" spans="1:13" x14ac:dyDescent="0.25">
      <c r="A119" s="10">
        <v>25</v>
      </c>
      <c r="B119" s="10"/>
      <c r="C119" s="10" t="s">
        <v>183</v>
      </c>
      <c r="D119" s="10"/>
      <c r="E119" s="10"/>
      <c r="F119" s="10"/>
      <c r="G119" s="10"/>
      <c r="H119" s="10"/>
      <c r="I119" s="10"/>
      <c r="J119" s="6"/>
      <c r="K119" s="10"/>
      <c r="L119" s="10"/>
      <c r="M119" s="22">
        <v>5000</v>
      </c>
    </row>
    <row r="120" spans="1:13" x14ac:dyDescent="0.25">
      <c r="A120" s="10">
        <v>26</v>
      </c>
      <c r="B120" s="10"/>
      <c r="C120" s="10" t="s">
        <v>184</v>
      </c>
      <c r="D120" s="10"/>
      <c r="E120" s="10"/>
      <c r="F120" s="10"/>
      <c r="G120" s="10"/>
      <c r="H120" s="10"/>
      <c r="I120" s="10"/>
      <c r="J120" s="6"/>
      <c r="K120" s="10"/>
      <c r="L120" s="10"/>
      <c r="M120" s="22">
        <v>10000</v>
      </c>
    </row>
    <row r="121" spans="1:13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6">
        <f t="shared" si="5"/>
        <v>0</v>
      </c>
      <c r="K121" s="10"/>
      <c r="L121" s="10"/>
      <c r="M121" s="10"/>
    </row>
    <row r="122" spans="1:13" x14ac:dyDescent="0.25">
      <c r="A122" s="10"/>
      <c r="B122" s="10"/>
      <c r="C122" s="10" t="s">
        <v>6</v>
      </c>
      <c r="D122" s="10"/>
      <c r="E122" s="10"/>
      <c r="F122" s="10"/>
      <c r="G122" s="10"/>
      <c r="H122" s="10"/>
      <c r="I122" s="10"/>
      <c r="J122" s="6"/>
      <c r="K122" s="10"/>
      <c r="L122" s="10"/>
      <c r="M122" s="10">
        <v>92489.2</v>
      </c>
    </row>
    <row r="123" spans="1:13" x14ac:dyDescent="0.25">
      <c r="A123" s="10"/>
      <c r="B123" s="10"/>
      <c r="C123" s="10" t="s">
        <v>185</v>
      </c>
      <c r="D123" s="10"/>
      <c r="E123" s="10"/>
      <c r="F123" s="10"/>
      <c r="G123" s="10"/>
      <c r="H123" s="10"/>
      <c r="I123" s="10"/>
      <c r="J123" s="6"/>
      <c r="K123" s="10"/>
      <c r="L123" s="10"/>
      <c r="M123" s="10">
        <f>M122*5%</f>
        <v>4624.46</v>
      </c>
    </row>
    <row r="124" spans="1:13" x14ac:dyDescent="0.25">
      <c r="A124" s="10"/>
      <c r="B124" s="10"/>
      <c r="C124" s="10" t="s">
        <v>6</v>
      </c>
      <c r="D124" s="10"/>
      <c r="E124" s="10"/>
      <c r="F124" s="10"/>
      <c r="G124" s="10"/>
      <c r="H124" s="10"/>
      <c r="I124" s="10"/>
      <c r="J124" s="6"/>
      <c r="K124" s="10"/>
      <c r="L124" s="10"/>
      <c r="M124" s="10">
        <f>M123+M122</f>
        <v>97113.66</v>
      </c>
    </row>
    <row r="125" spans="1:13" x14ac:dyDescent="0.25">
      <c r="A125" s="10"/>
      <c r="B125" s="10"/>
      <c r="C125" s="10" t="s">
        <v>71</v>
      </c>
      <c r="D125" s="10"/>
      <c r="E125" s="10"/>
      <c r="F125" s="10"/>
      <c r="G125" s="10"/>
      <c r="H125" s="10"/>
      <c r="I125" s="10"/>
      <c r="J125" s="6"/>
      <c r="K125" s="10"/>
      <c r="L125" s="10"/>
      <c r="M125" s="10">
        <f>M124*7%</f>
        <v>6797.9562000000005</v>
      </c>
    </row>
    <row r="126" spans="1:13" x14ac:dyDescent="0.25">
      <c r="A126" s="10"/>
      <c r="B126" s="10"/>
      <c r="C126" s="10" t="s">
        <v>6</v>
      </c>
      <c r="D126" s="10"/>
      <c r="E126" s="10"/>
      <c r="F126" s="10"/>
      <c r="G126" s="10"/>
      <c r="H126" s="10"/>
      <c r="I126" s="10"/>
      <c r="J126" s="6"/>
      <c r="K126" s="10"/>
      <c r="L126" s="10"/>
      <c r="M126" s="10">
        <f>M125+M124</f>
        <v>103911.6162</v>
      </c>
    </row>
    <row r="127" spans="1:13" x14ac:dyDescent="0.25">
      <c r="A127" s="10"/>
      <c r="B127" s="10"/>
      <c r="C127" s="10" t="s">
        <v>72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>
        <f>M126*18%</f>
        <v>18704.090916000001</v>
      </c>
    </row>
    <row r="128" spans="1:13" x14ac:dyDescent="0.25">
      <c r="A128" s="10"/>
      <c r="B128" s="10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>
        <f>M127+M126</f>
        <v>122615.70711600001</v>
      </c>
    </row>
  </sheetData>
  <mergeCells count="9">
    <mergeCell ref="I5:J5"/>
    <mergeCell ref="K5:L5"/>
    <mergeCell ref="C1:G1"/>
    <mergeCell ref="A3:B3"/>
    <mergeCell ref="A5:A6"/>
    <mergeCell ref="B5:B6"/>
    <mergeCell ref="C5:C6"/>
    <mergeCell ref="D5:F5"/>
    <mergeCell ref="G5:H5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C4" sqref="C4"/>
    </sheetView>
  </sheetViews>
  <sheetFormatPr defaultColWidth="9.140625" defaultRowHeight="15" x14ac:dyDescent="0.25"/>
  <cols>
    <col min="1" max="1" width="5" style="4" customWidth="1"/>
    <col min="2" max="2" width="0.140625" style="4" customWidth="1"/>
    <col min="3" max="3" width="50.140625" style="4" customWidth="1"/>
    <col min="4" max="6" width="9.140625" style="4"/>
    <col min="7" max="7" width="7.7109375" style="4" customWidth="1"/>
    <col min="8" max="8" width="9.140625" style="4"/>
    <col min="9" max="9" width="8" style="4" customWidth="1"/>
    <col min="10" max="10" width="9.140625" style="4"/>
    <col min="11" max="11" width="7" style="4" customWidth="1"/>
    <col min="12" max="16384" width="9.140625" style="4"/>
  </cols>
  <sheetData>
    <row r="1" spans="1:13" x14ac:dyDescent="0.25">
      <c r="C1" s="51" t="s">
        <v>187</v>
      </c>
      <c r="D1" s="57"/>
      <c r="E1" s="57"/>
      <c r="F1" s="57"/>
      <c r="G1" s="57"/>
      <c r="H1" s="4" t="s">
        <v>186</v>
      </c>
    </row>
    <row r="2" spans="1:13" x14ac:dyDescent="0.25">
      <c r="C2" s="31"/>
      <c r="D2" s="31"/>
      <c r="E2" s="31"/>
      <c r="F2" s="31"/>
      <c r="G2" s="31"/>
    </row>
    <row r="3" spans="1:13" x14ac:dyDescent="0.25">
      <c r="A3" s="52"/>
      <c r="B3" s="52"/>
      <c r="C3" s="31" t="s">
        <v>136</v>
      </c>
      <c r="D3" s="31"/>
      <c r="E3" s="31"/>
      <c r="F3" s="31"/>
      <c r="G3" s="31"/>
    </row>
    <row r="5" spans="1:13" x14ac:dyDescent="0.25">
      <c r="A5" s="53" t="s">
        <v>0</v>
      </c>
      <c r="B5" s="55" t="s">
        <v>1</v>
      </c>
      <c r="C5" s="55" t="s">
        <v>2</v>
      </c>
      <c r="D5" s="49" t="s">
        <v>3</v>
      </c>
      <c r="E5" s="56"/>
      <c r="F5" s="50"/>
      <c r="G5" s="49" t="s">
        <v>4</v>
      </c>
      <c r="H5" s="50"/>
      <c r="I5" s="49" t="s">
        <v>5</v>
      </c>
      <c r="J5" s="50"/>
      <c r="K5" s="49" t="s">
        <v>29</v>
      </c>
      <c r="L5" s="50"/>
      <c r="M5" s="6" t="s">
        <v>6</v>
      </c>
    </row>
    <row r="6" spans="1:13" x14ac:dyDescent="0.25">
      <c r="A6" s="54"/>
      <c r="B6" s="54"/>
      <c r="C6" s="54"/>
      <c r="D6" s="6" t="s">
        <v>30</v>
      </c>
      <c r="E6" s="6" t="s">
        <v>7</v>
      </c>
      <c r="F6" s="6" t="s">
        <v>8</v>
      </c>
      <c r="G6" s="6" t="s">
        <v>31</v>
      </c>
      <c r="H6" s="6" t="s">
        <v>8</v>
      </c>
      <c r="I6" s="6" t="s">
        <v>31</v>
      </c>
      <c r="J6" s="6" t="s">
        <v>8</v>
      </c>
      <c r="K6" s="6" t="s">
        <v>31</v>
      </c>
      <c r="L6" s="6" t="s">
        <v>8</v>
      </c>
      <c r="M6" s="6"/>
    </row>
    <row r="7" spans="1:13" x14ac:dyDescent="0.25">
      <c r="A7" s="7">
        <v>1</v>
      </c>
      <c r="B7" s="7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x14ac:dyDescent="0.25">
      <c r="A8" s="32"/>
      <c r="B8" s="32"/>
      <c r="C8" s="9" t="s">
        <v>103</v>
      </c>
      <c r="D8" s="6"/>
      <c r="E8" s="6"/>
      <c r="F8" s="6"/>
      <c r="G8" s="6"/>
      <c r="H8" s="6"/>
      <c r="I8" s="6"/>
      <c r="J8" s="6"/>
      <c r="K8" s="6"/>
      <c r="L8" s="6">
        <f>K8*F8</f>
        <v>0</v>
      </c>
      <c r="M8" s="6">
        <f>L8+J8+H8</f>
        <v>0</v>
      </c>
    </row>
    <row r="9" spans="1:13" ht="30" x14ac:dyDescent="0.25">
      <c r="A9" s="10">
        <v>1</v>
      </c>
      <c r="B9" s="11" t="s">
        <v>104</v>
      </c>
      <c r="C9" s="12" t="s">
        <v>105</v>
      </c>
      <c r="D9" s="6" t="s">
        <v>106</v>
      </c>
      <c r="E9" s="6"/>
      <c r="F9" s="6">
        <v>4.4999999999999998E-2</v>
      </c>
      <c r="G9" s="6"/>
      <c r="H9" s="6"/>
      <c r="I9" s="6"/>
      <c r="J9" s="6"/>
      <c r="K9" s="6"/>
      <c r="L9" s="6"/>
      <c r="M9" s="6">
        <v>0</v>
      </c>
    </row>
    <row r="10" spans="1:13" x14ac:dyDescent="0.25">
      <c r="A10" s="10"/>
      <c r="B10" s="10"/>
      <c r="C10" s="12" t="s">
        <v>78</v>
      </c>
      <c r="D10" s="6" t="s">
        <v>11</v>
      </c>
      <c r="E10" s="6">
        <v>1000</v>
      </c>
      <c r="F10" s="6">
        <f>E10*F9</f>
        <v>45</v>
      </c>
      <c r="G10" s="6">
        <v>8.3000000000000007</v>
      </c>
      <c r="H10" s="6">
        <f>F10*G10</f>
        <v>373.50000000000006</v>
      </c>
      <c r="I10" s="6"/>
      <c r="J10" s="6"/>
      <c r="K10" s="6"/>
      <c r="L10" s="6"/>
      <c r="M10" s="6">
        <f>H10</f>
        <v>373.50000000000006</v>
      </c>
    </row>
    <row r="11" spans="1:13" x14ac:dyDescent="0.25">
      <c r="A11" s="10"/>
      <c r="B11" s="10"/>
      <c r="C11" s="10" t="s">
        <v>107</v>
      </c>
      <c r="D11" s="6" t="s">
        <v>108</v>
      </c>
      <c r="E11" s="6">
        <v>51.9</v>
      </c>
      <c r="F11" s="6">
        <f>E11*F9</f>
        <v>2.3354999999999997</v>
      </c>
      <c r="G11" s="6"/>
      <c r="H11" s="13"/>
      <c r="I11" s="6"/>
      <c r="J11" s="6"/>
      <c r="K11" s="6">
        <v>20.45</v>
      </c>
      <c r="L11" s="6">
        <f>F11*K11</f>
        <v>47.760974999999995</v>
      </c>
      <c r="M11" s="13">
        <f>L11</f>
        <v>47.760974999999995</v>
      </c>
    </row>
    <row r="12" spans="1:13" x14ac:dyDescent="0.25">
      <c r="A12" s="10">
        <v>2</v>
      </c>
      <c r="B12" s="10" t="s">
        <v>82</v>
      </c>
      <c r="C12" s="10" t="s">
        <v>109</v>
      </c>
      <c r="D12" s="6" t="s">
        <v>11</v>
      </c>
      <c r="E12" s="6"/>
      <c r="F12" s="6">
        <v>10</v>
      </c>
      <c r="G12" s="6"/>
      <c r="H12" s="6"/>
      <c r="I12" s="6"/>
      <c r="J12" s="6">
        <f>F12*I12</f>
        <v>0</v>
      </c>
      <c r="K12" s="6"/>
      <c r="L12" s="13"/>
      <c r="M12" s="13"/>
    </row>
    <row r="13" spans="1:13" x14ac:dyDescent="0.25">
      <c r="A13" s="10"/>
      <c r="B13" s="23"/>
      <c r="C13" s="10" t="s">
        <v>78</v>
      </c>
      <c r="D13" s="6" t="s">
        <v>11</v>
      </c>
      <c r="E13" s="6">
        <v>1</v>
      </c>
      <c r="F13" s="6">
        <f>E13*F12</f>
        <v>10</v>
      </c>
      <c r="G13" s="6">
        <v>18</v>
      </c>
      <c r="H13" s="6">
        <f>F13*G13</f>
        <v>180</v>
      </c>
      <c r="I13" s="6"/>
      <c r="J13" s="6"/>
      <c r="K13" s="6"/>
      <c r="L13" s="13"/>
      <c r="M13" s="13">
        <f>H13</f>
        <v>180</v>
      </c>
    </row>
    <row r="14" spans="1:13" x14ac:dyDescent="0.25">
      <c r="A14" s="10">
        <v>3</v>
      </c>
      <c r="B14" s="10" t="s">
        <v>110</v>
      </c>
      <c r="C14" s="10" t="s">
        <v>111</v>
      </c>
      <c r="D14" s="6" t="s">
        <v>11</v>
      </c>
      <c r="E14" s="6"/>
      <c r="F14" s="6">
        <v>20</v>
      </c>
      <c r="G14" s="6"/>
      <c r="H14" s="6">
        <f>F14*G14</f>
        <v>0</v>
      </c>
      <c r="I14" s="6"/>
      <c r="J14" s="6"/>
      <c r="K14" s="6"/>
      <c r="L14" s="6"/>
      <c r="M14" s="6"/>
    </row>
    <row r="15" spans="1:13" x14ac:dyDescent="0.25">
      <c r="A15" s="10"/>
      <c r="B15" s="10"/>
      <c r="C15" s="10" t="s">
        <v>78</v>
      </c>
      <c r="D15" s="6" t="s">
        <v>11</v>
      </c>
      <c r="E15" s="6">
        <v>1</v>
      </c>
      <c r="F15" s="6">
        <f>E15*F14</f>
        <v>20</v>
      </c>
      <c r="G15" s="6">
        <v>15</v>
      </c>
      <c r="H15" s="6">
        <f>F15*G15</f>
        <v>300</v>
      </c>
      <c r="I15" s="6"/>
      <c r="J15" s="6">
        <f>F15*I15</f>
        <v>0</v>
      </c>
      <c r="K15" s="6"/>
      <c r="L15" s="6"/>
      <c r="M15" s="6">
        <f>H15</f>
        <v>300</v>
      </c>
    </row>
    <row r="16" spans="1:13" x14ac:dyDescent="0.25">
      <c r="A16" s="1">
        <v>4</v>
      </c>
      <c r="B16" s="2" t="s">
        <v>112</v>
      </c>
      <c r="C16" s="3" t="s">
        <v>137</v>
      </c>
      <c r="D16" s="1" t="s">
        <v>42</v>
      </c>
      <c r="E16" s="1"/>
      <c r="F16" s="1">
        <v>29</v>
      </c>
      <c r="G16" s="1"/>
      <c r="H16" s="1"/>
      <c r="I16" s="1"/>
      <c r="J16" s="1"/>
      <c r="K16" s="1">
        <v>5.35</v>
      </c>
      <c r="L16" s="1">
        <f>F16*K16</f>
        <v>155.14999999999998</v>
      </c>
      <c r="M16" s="1">
        <f>L16</f>
        <v>155.14999999999998</v>
      </c>
    </row>
    <row r="17" spans="1:13" x14ac:dyDescent="0.25">
      <c r="A17" s="1"/>
      <c r="B17" s="2"/>
      <c r="C17" s="29" t="s">
        <v>114</v>
      </c>
      <c r="D17" s="1"/>
      <c r="E17" s="1"/>
      <c r="F17" s="1"/>
      <c r="G17" s="1"/>
      <c r="H17" s="1">
        <f>G17*F17</f>
        <v>0</v>
      </c>
      <c r="I17" s="1"/>
      <c r="J17" s="1"/>
      <c r="K17" s="1"/>
      <c r="L17" s="1"/>
      <c r="M17" s="1">
        <f>H17</f>
        <v>0</v>
      </c>
    </row>
    <row r="18" spans="1:13" x14ac:dyDescent="0.25">
      <c r="A18" s="1">
        <v>5</v>
      </c>
      <c r="B18" s="2" t="s">
        <v>115</v>
      </c>
      <c r="C18" s="1" t="s">
        <v>116</v>
      </c>
      <c r="D18" s="1" t="s">
        <v>11</v>
      </c>
      <c r="E18" s="1"/>
      <c r="F18" s="1">
        <v>3</v>
      </c>
      <c r="G18" s="1"/>
      <c r="H18" s="1"/>
      <c r="I18" s="1"/>
      <c r="J18" s="1"/>
      <c r="K18" s="1"/>
      <c r="L18" s="1">
        <f>K18*F18</f>
        <v>0</v>
      </c>
      <c r="M18" s="1">
        <f>L18</f>
        <v>0</v>
      </c>
    </row>
    <row r="19" spans="1:13" x14ac:dyDescent="0.25">
      <c r="A19" s="1"/>
      <c r="B19" s="2"/>
      <c r="C19" s="1" t="s">
        <v>78</v>
      </c>
      <c r="D19" s="1" t="s">
        <v>11</v>
      </c>
      <c r="E19" s="1">
        <v>1</v>
      </c>
      <c r="F19" s="1">
        <f>E19*F18</f>
        <v>3</v>
      </c>
      <c r="G19" s="1">
        <v>35</v>
      </c>
      <c r="H19" s="1">
        <f>F19*G19</f>
        <v>105</v>
      </c>
      <c r="I19" s="1"/>
      <c r="J19" s="1">
        <f>I19*F19</f>
        <v>0</v>
      </c>
      <c r="K19" s="1"/>
      <c r="L19" s="1"/>
      <c r="M19" s="1">
        <f>H19</f>
        <v>105</v>
      </c>
    </row>
    <row r="20" spans="1:13" x14ac:dyDescent="0.25">
      <c r="A20" s="1"/>
      <c r="B20" s="2"/>
      <c r="C20" s="1" t="s">
        <v>81</v>
      </c>
      <c r="D20" s="1" t="s">
        <v>11</v>
      </c>
      <c r="E20" s="1">
        <v>1.02</v>
      </c>
      <c r="F20" s="1">
        <f>E20*F18</f>
        <v>3.06</v>
      </c>
      <c r="G20" s="1"/>
      <c r="H20" s="1"/>
      <c r="I20" s="1">
        <v>88</v>
      </c>
      <c r="J20" s="1">
        <f>I20*F20</f>
        <v>269.28000000000003</v>
      </c>
      <c r="K20" s="1"/>
      <c r="L20" s="1"/>
      <c r="M20" s="1">
        <f t="shared" ref="M20:M21" si="0">J20</f>
        <v>269.28000000000003</v>
      </c>
    </row>
    <row r="21" spans="1:13" ht="30" x14ac:dyDescent="0.25">
      <c r="A21" s="1">
        <v>6</v>
      </c>
      <c r="B21" s="2" t="s">
        <v>140</v>
      </c>
      <c r="C21" s="12" t="s">
        <v>124</v>
      </c>
      <c r="D21" s="1" t="s">
        <v>11</v>
      </c>
      <c r="E21" s="1"/>
      <c r="F21" s="1">
        <v>11.5</v>
      </c>
      <c r="G21" s="1"/>
      <c r="H21" s="1"/>
      <c r="I21" s="1"/>
      <c r="J21" s="1">
        <f>I21*F21</f>
        <v>0</v>
      </c>
      <c r="K21" s="1"/>
      <c r="L21" s="1"/>
      <c r="M21" s="1">
        <f t="shared" si="0"/>
        <v>0</v>
      </c>
    </row>
    <row r="22" spans="1:13" x14ac:dyDescent="0.25">
      <c r="A22" s="1"/>
      <c r="B22" s="2"/>
      <c r="C22" s="1" t="s">
        <v>78</v>
      </c>
      <c r="D22" s="1" t="s">
        <v>11</v>
      </c>
      <c r="E22" s="1">
        <v>1</v>
      </c>
      <c r="F22" s="1">
        <f>E22*F21</f>
        <v>11.5</v>
      </c>
      <c r="G22" s="1">
        <v>89.5</v>
      </c>
      <c r="H22" s="1">
        <f>F22*G22</f>
        <v>1029.25</v>
      </c>
      <c r="I22" s="1"/>
      <c r="J22" s="1">
        <f>I22*F22</f>
        <v>0</v>
      </c>
      <c r="K22" s="1"/>
      <c r="L22" s="1"/>
      <c r="M22" s="1">
        <f>H22</f>
        <v>1029.25</v>
      </c>
    </row>
    <row r="23" spans="1:13" x14ac:dyDescent="0.25">
      <c r="A23" s="10"/>
      <c r="B23" s="10"/>
      <c r="C23" s="12" t="s">
        <v>13</v>
      </c>
      <c r="D23" s="6" t="s">
        <v>36</v>
      </c>
      <c r="E23" s="6">
        <v>0.59</v>
      </c>
      <c r="F23" s="6">
        <f>E23*F21</f>
        <v>6.7849999999999993</v>
      </c>
      <c r="G23" s="6"/>
      <c r="H23" s="6"/>
      <c r="I23" s="6"/>
      <c r="J23" s="6"/>
      <c r="K23" s="6">
        <v>3.2</v>
      </c>
      <c r="L23" s="6">
        <f>F23*K23</f>
        <v>21.712</v>
      </c>
      <c r="M23" s="6">
        <f>L23</f>
        <v>21.712</v>
      </c>
    </row>
    <row r="24" spans="1:13" x14ac:dyDescent="0.25">
      <c r="A24" s="10"/>
      <c r="B24" s="10"/>
      <c r="C24" s="12" t="s">
        <v>119</v>
      </c>
      <c r="D24" s="6" t="s">
        <v>11</v>
      </c>
      <c r="E24" s="6">
        <v>1.0149999999999999</v>
      </c>
      <c r="F24" s="6">
        <f t="shared" ref="F24:F36" si="1">E24*F22</f>
        <v>11.672499999999999</v>
      </c>
      <c r="G24" s="6"/>
      <c r="H24" s="6">
        <f>F24*G24</f>
        <v>0</v>
      </c>
      <c r="I24" s="6">
        <v>102</v>
      </c>
      <c r="J24" s="13">
        <f>F24*I24</f>
        <v>1190.595</v>
      </c>
      <c r="K24" s="6"/>
      <c r="L24" s="6"/>
      <c r="M24" s="13">
        <f t="shared" ref="M24:M30" si="2">J24</f>
        <v>1190.595</v>
      </c>
    </row>
    <row r="25" spans="1:13" x14ac:dyDescent="0.25">
      <c r="A25" s="10"/>
      <c r="B25" s="24"/>
      <c r="C25" s="12" t="s">
        <v>38</v>
      </c>
      <c r="D25" s="6" t="s">
        <v>17</v>
      </c>
      <c r="E25" s="6">
        <v>1.6</v>
      </c>
      <c r="F25" s="6">
        <f t="shared" si="1"/>
        <v>10.856</v>
      </c>
      <c r="G25" s="6"/>
      <c r="H25" s="6"/>
      <c r="I25" s="6">
        <v>15.6</v>
      </c>
      <c r="J25" s="6">
        <f>F25*I25</f>
        <v>169.3536</v>
      </c>
      <c r="K25" s="6"/>
      <c r="L25" s="6"/>
      <c r="M25" s="6">
        <f t="shared" si="2"/>
        <v>169.3536</v>
      </c>
    </row>
    <row r="26" spans="1:13" x14ac:dyDescent="0.25">
      <c r="A26" s="10"/>
      <c r="B26" s="10"/>
      <c r="C26" s="12" t="s">
        <v>120</v>
      </c>
      <c r="D26" s="6" t="s">
        <v>11</v>
      </c>
      <c r="E26" s="6">
        <v>1.83E-2</v>
      </c>
      <c r="F26" s="6">
        <f t="shared" si="1"/>
        <v>0.21360674999999998</v>
      </c>
      <c r="G26" s="6"/>
      <c r="H26" s="6">
        <f>F26*G26</f>
        <v>0</v>
      </c>
      <c r="I26" s="6">
        <v>431</v>
      </c>
      <c r="J26" s="6">
        <f t="shared" ref="J26:J33" si="3">F26*I26</f>
        <v>92.064509249999986</v>
      </c>
      <c r="K26" s="6"/>
      <c r="L26" s="6"/>
      <c r="M26" s="13">
        <f t="shared" si="2"/>
        <v>92.064509249999986</v>
      </c>
    </row>
    <row r="27" spans="1:13" x14ac:dyDescent="0.25">
      <c r="A27" s="10"/>
      <c r="B27" s="10"/>
      <c r="C27" s="12" t="s">
        <v>121</v>
      </c>
      <c r="D27" s="6" t="s">
        <v>42</v>
      </c>
      <c r="E27" s="6"/>
      <c r="F27" s="6">
        <v>2.9000000000000001E-2</v>
      </c>
      <c r="G27" s="6"/>
      <c r="H27" s="6"/>
      <c r="I27" s="6">
        <v>1260</v>
      </c>
      <c r="J27" s="6">
        <f t="shared" si="3"/>
        <v>36.54</v>
      </c>
      <c r="K27" s="6"/>
      <c r="L27" s="6">
        <f>F27*K27</f>
        <v>0</v>
      </c>
      <c r="M27" s="6">
        <f t="shared" si="2"/>
        <v>36.54</v>
      </c>
    </row>
    <row r="28" spans="1:13" x14ac:dyDescent="0.25">
      <c r="A28" s="10"/>
      <c r="B28" s="10"/>
      <c r="C28" s="12" t="s">
        <v>122</v>
      </c>
      <c r="D28" s="6" t="s">
        <v>42</v>
      </c>
      <c r="E28" s="6"/>
      <c r="F28" s="6">
        <v>0.61899999999999999</v>
      </c>
      <c r="G28" s="6"/>
      <c r="H28" s="6"/>
      <c r="I28" s="6">
        <v>1245</v>
      </c>
      <c r="J28" s="6">
        <f t="shared" si="3"/>
        <v>770.65499999999997</v>
      </c>
      <c r="K28" s="6"/>
      <c r="L28" s="6"/>
      <c r="M28" s="6">
        <f t="shared" si="2"/>
        <v>770.65499999999997</v>
      </c>
    </row>
    <row r="29" spans="1:13" x14ac:dyDescent="0.25">
      <c r="A29" s="10"/>
      <c r="B29" s="10"/>
      <c r="C29" s="12" t="s">
        <v>123</v>
      </c>
      <c r="D29" s="6" t="s">
        <v>25</v>
      </c>
      <c r="E29" s="6">
        <v>0.6</v>
      </c>
      <c r="F29" s="6">
        <f>E29*F21</f>
        <v>6.8999999999999995</v>
      </c>
      <c r="G29" s="6"/>
      <c r="H29" s="13"/>
      <c r="I29" s="6">
        <v>2.8</v>
      </c>
      <c r="J29" s="6">
        <f t="shared" si="3"/>
        <v>19.319999999999997</v>
      </c>
      <c r="K29" s="6"/>
      <c r="L29" s="6"/>
      <c r="M29" s="13">
        <f t="shared" si="2"/>
        <v>19.319999999999997</v>
      </c>
    </row>
    <row r="30" spans="1:13" x14ac:dyDescent="0.25">
      <c r="A30" s="10"/>
      <c r="B30" s="10"/>
      <c r="C30" s="12" t="s">
        <v>97</v>
      </c>
      <c r="D30" s="6" t="s">
        <v>25</v>
      </c>
      <c r="E30" s="6">
        <v>0.3</v>
      </c>
      <c r="F30" s="6">
        <f>E30*F21</f>
        <v>3.4499999999999997</v>
      </c>
      <c r="G30" s="6"/>
      <c r="H30" s="6"/>
      <c r="I30" s="6">
        <v>2.5</v>
      </c>
      <c r="J30" s="6">
        <f t="shared" si="3"/>
        <v>8.625</v>
      </c>
      <c r="K30" s="6"/>
      <c r="L30" s="6"/>
      <c r="M30" s="6">
        <f t="shared" si="2"/>
        <v>8.625</v>
      </c>
    </row>
    <row r="31" spans="1:13" x14ac:dyDescent="0.25">
      <c r="A31" s="10">
        <v>7</v>
      </c>
      <c r="B31" s="24">
        <v>41805</v>
      </c>
      <c r="C31" s="12" t="s">
        <v>139</v>
      </c>
      <c r="D31" s="6" t="s">
        <v>11</v>
      </c>
      <c r="E31" s="6"/>
      <c r="F31" s="6">
        <v>6</v>
      </c>
      <c r="G31" s="6"/>
      <c r="H31" s="6"/>
      <c r="I31" s="6"/>
      <c r="J31" s="6">
        <f t="shared" si="3"/>
        <v>0</v>
      </c>
      <c r="K31" s="6"/>
      <c r="L31" s="6"/>
      <c r="M31" s="13">
        <v>0</v>
      </c>
    </row>
    <row r="32" spans="1:13" x14ac:dyDescent="0.25">
      <c r="A32" s="10"/>
      <c r="B32" s="10"/>
      <c r="C32" s="12" t="s">
        <v>78</v>
      </c>
      <c r="D32" s="6" t="s">
        <v>11</v>
      </c>
      <c r="E32" s="6">
        <v>1</v>
      </c>
      <c r="F32" s="6">
        <f>E32*F31</f>
        <v>6</v>
      </c>
      <c r="G32" s="6">
        <v>89.5</v>
      </c>
      <c r="H32" s="6">
        <f>F32*G32</f>
        <v>537</v>
      </c>
      <c r="I32" s="6"/>
      <c r="J32" s="6">
        <f t="shared" si="3"/>
        <v>0</v>
      </c>
      <c r="K32" s="6"/>
      <c r="L32" s="6"/>
      <c r="M32" s="13">
        <f>H32</f>
        <v>537</v>
      </c>
    </row>
    <row r="33" spans="1:13" x14ac:dyDescent="0.25">
      <c r="A33" s="10"/>
      <c r="B33" s="10"/>
      <c r="C33" s="12" t="s">
        <v>13</v>
      </c>
      <c r="D33" s="6" t="s">
        <v>36</v>
      </c>
      <c r="E33" s="6">
        <v>0.96</v>
      </c>
      <c r="F33" s="6">
        <f t="shared" si="1"/>
        <v>5.76</v>
      </c>
      <c r="G33" s="6"/>
      <c r="H33" s="6">
        <f>F33*G33</f>
        <v>0</v>
      </c>
      <c r="I33" s="6"/>
      <c r="J33" s="6">
        <f t="shared" si="3"/>
        <v>0</v>
      </c>
      <c r="K33" s="6">
        <v>3.2</v>
      </c>
      <c r="L33" s="6">
        <f>F33*K33</f>
        <v>18.431999999999999</v>
      </c>
      <c r="M33" s="13">
        <f>L33</f>
        <v>18.431999999999999</v>
      </c>
    </row>
    <row r="34" spans="1:13" x14ac:dyDescent="0.25">
      <c r="A34" s="10"/>
      <c r="B34" s="10"/>
      <c r="C34" s="12" t="s">
        <v>119</v>
      </c>
      <c r="D34" s="6" t="s">
        <v>11</v>
      </c>
      <c r="E34" s="6">
        <v>1.0149999999999999</v>
      </c>
      <c r="F34" s="6">
        <f t="shared" si="1"/>
        <v>6.09</v>
      </c>
      <c r="G34" s="6"/>
      <c r="H34" s="6"/>
      <c r="I34" s="6">
        <v>102</v>
      </c>
      <c r="J34" s="6">
        <f>F34*I34</f>
        <v>621.17999999999995</v>
      </c>
      <c r="K34" s="6"/>
      <c r="L34" s="6"/>
      <c r="M34" s="13">
        <f t="shared" ref="M34:M40" si="4">J34</f>
        <v>621.17999999999995</v>
      </c>
    </row>
    <row r="35" spans="1:13" x14ac:dyDescent="0.25">
      <c r="A35" s="10"/>
      <c r="B35" s="10"/>
      <c r="C35" s="12" t="s">
        <v>38</v>
      </c>
      <c r="D35" s="6" t="s">
        <v>17</v>
      </c>
      <c r="E35" s="6">
        <v>2.0499999999999998</v>
      </c>
      <c r="F35" s="6">
        <f t="shared" si="1"/>
        <v>11.807999999999998</v>
      </c>
      <c r="G35" s="6"/>
      <c r="H35" s="6"/>
      <c r="I35" s="6">
        <v>15.6</v>
      </c>
      <c r="J35" s="6">
        <f t="shared" ref="J35:J87" si="5">F35*I35</f>
        <v>184.20479999999998</v>
      </c>
      <c r="K35" s="6"/>
      <c r="L35" s="6"/>
      <c r="M35" s="6">
        <f t="shared" si="4"/>
        <v>184.20479999999998</v>
      </c>
    </row>
    <row r="36" spans="1:13" x14ac:dyDescent="0.25">
      <c r="A36" s="10"/>
      <c r="B36" s="10"/>
      <c r="C36" s="12" t="s">
        <v>120</v>
      </c>
      <c r="D36" s="6" t="s">
        <v>11</v>
      </c>
      <c r="E36" s="6">
        <v>2.81E-2</v>
      </c>
      <c r="F36" s="6">
        <f t="shared" si="1"/>
        <v>0.171129</v>
      </c>
      <c r="G36" s="6"/>
      <c r="H36" s="6"/>
      <c r="I36" s="6">
        <v>431</v>
      </c>
      <c r="J36" s="6">
        <f t="shared" si="5"/>
        <v>73.756599000000008</v>
      </c>
      <c r="K36" s="6"/>
      <c r="L36" s="6"/>
      <c r="M36" s="13">
        <f t="shared" si="4"/>
        <v>73.756599000000008</v>
      </c>
    </row>
    <row r="37" spans="1:13" x14ac:dyDescent="0.25">
      <c r="A37" s="10"/>
      <c r="B37" s="10"/>
      <c r="C37" s="12" t="s">
        <v>194</v>
      </c>
      <c r="D37" s="6" t="s">
        <v>42</v>
      </c>
      <c r="E37" s="6"/>
      <c r="F37" s="6">
        <v>0.20100000000000001</v>
      </c>
      <c r="G37" s="6"/>
      <c r="H37" s="6"/>
      <c r="I37" s="6">
        <v>1260</v>
      </c>
      <c r="J37" s="6">
        <f t="shared" si="5"/>
        <v>253.26000000000002</v>
      </c>
      <c r="K37" s="6"/>
      <c r="L37" s="6"/>
      <c r="M37" s="6">
        <f t="shared" si="4"/>
        <v>253.26000000000002</v>
      </c>
    </row>
    <row r="38" spans="1:13" x14ac:dyDescent="0.25">
      <c r="A38" s="10"/>
      <c r="B38" s="10"/>
      <c r="C38" s="12" t="s">
        <v>122</v>
      </c>
      <c r="D38" s="6" t="s">
        <v>42</v>
      </c>
      <c r="E38" s="6"/>
      <c r="F38" s="6">
        <v>0.68500000000000005</v>
      </c>
      <c r="G38" s="6"/>
      <c r="H38" s="6">
        <f>F38*G38</f>
        <v>0</v>
      </c>
      <c r="I38" s="6">
        <v>1245</v>
      </c>
      <c r="J38" s="6">
        <f t="shared" si="5"/>
        <v>852.82500000000005</v>
      </c>
      <c r="K38" s="6"/>
      <c r="L38" s="6"/>
      <c r="M38" s="6">
        <f t="shared" si="4"/>
        <v>852.82500000000005</v>
      </c>
    </row>
    <row r="39" spans="1:13" x14ac:dyDescent="0.25">
      <c r="A39" s="10"/>
      <c r="B39" s="10"/>
      <c r="C39" s="12" t="s">
        <v>123</v>
      </c>
      <c r="D39" s="6" t="s">
        <v>25</v>
      </c>
      <c r="E39" s="6">
        <v>0.6</v>
      </c>
      <c r="F39" s="6">
        <f>E39*F31</f>
        <v>3.5999999999999996</v>
      </c>
      <c r="G39" s="6"/>
      <c r="H39" s="6"/>
      <c r="I39" s="6">
        <v>2.8</v>
      </c>
      <c r="J39" s="6">
        <f t="shared" si="5"/>
        <v>10.079999999999998</v>
      </c>
      <c r="K39" s="6"/>
      <c r="L39" s="6"/>
      <c r="M39" s="6">
        <f t="shared" si="4"/>
        <v>10.079999999999998</v>
      </c>
    </row>
    <row r="40" spans="1:13" x14ac:dyDescent="0.25">
      <c r="A40" s="10"/>
      <c r="B40" s="10"/>
      <c r="C40" s="12" t="s">
        <v>97</v>
      </c>
      <c r="D40" s="6" t="s">
        <v>25</v>
      </c>
      <c r="E40" s="6">
        <v>0.3</v>
      </c>
      <c r="F40" s="6">
        <f>E40*F31</f>
        <v>1.7999999999999998</v>
      </c>
      <c r="G40" s="6"/>
      <c r="H40" s="6"/>
      <c r="I40" s="6">
        <v>2.5</v>
      </c>
      <c r="J40" s="6">
        <f t="shared" si="5"/>
        <v>4.5</v>
      </c>
      <c r="K40" s="6"/>
      <c r="L40" s="13"/>
      <c r="M40" s="13">
        <f t="shared" si="4"/>
        <v>4.5</v>
      </c>
    </row>
    <row r="41" spans="1:13" x14ac:dyDescent="0.25">
      <c r="A41" s="10">
        <v>8</v>
      </c>
      <c r="B41" s="24">
        <v>37058</v>
      </c>
      <c r="C41" s="12" t="s">
        <v>141</v>
      </c>
      <c r="D41" s="6" t="s">
        <v>11</v>
      </c>
      <c r="E41" s="6"/>
      <c r="F41" s="6">
        <v>9.9</v>
      </c>
      <c r="G41" s="6"/>
      <c r="H41" s="6"/>
      <c r="I41" s="6"/>
      <c r="J41" s="6"/>
      <c r="K41" s="6"/>
      <c r="L41" s="13"/>
      <c r="M41" s="13">
        <v>0</v>
      </c>
    </row>
    <row r="42" spans="1:13" x14ac:dyDescent="0.25">
      <c r="A42" s="10"/>
      <c r="B42" s="10"/>
      <c r="C42" s="12" t="s">
        <v>78</v>
      </c>
      <c r="D42" s="6" t="s">
        <v>11</v>
      </c>
      <c r="E42" s="6">
        <v>1</v>
      </c>
      <c r="F42" s="6">
        <f>E42*F41</f>
        <v>9.9</v>
      </c>
      <c r="G42" s="6">
        <v>89.5</v>
      </c>
      <c r="H42" s="6">
        <f>F42*G42</f>
        <v>886.05000000000007</v>
      </c>
      <c r="I42" s="6"/>
      <c r="J42" s="6"/>
      <c r="K42" s="6"/>
      <c r="L42" s="13"/>
      <c r="M42" s="13">
        <f>H42</f>
        <v>886.05000000000007</v>
      </c>
    </row>
    <row r="43" spans="1:13" x14ac:dyDescent="0.25">
      <c r="A43" s="10"/>
      <c r="B43" s="10"/>
      <c r="C43" s="12" t="s">
        <v>13</v>
      </c>
      <c r="D43" s="6" t="s">
        <v>36</v>
      </c>
      <c r="E43" s="6">
        <v>0.81</v>
      </c>
      <c r="F43" s="6">
        <f t="shared" ref="F43" si="6">E43*F42</f>
        <v>8.0190000000000001</v>
      </c>
      <c r="G43" s="6"/>
      <c r="H43" s="6"/>
      <c r="I43" s="6"/>
      <c r="J43" s="6"/>
      <c r="K43" s="6">
        <v>3.2</v>
      </c>
      <c r="L43" s="13">
        <f>F43*K43</f>
        <v>25.660800000000002</v>
      </c>
      <c r="M43" s="13">
        <f>L43</f>
        <v>25.660800000000002</v>
      </c>
    </row>
    <row r="44" spans="1:13" x14ac:dyDescent="0.25">
      <c r="A44" s="10"/>
      <c r="B44" s="10"/>
      <c r="C44" s="12" t="s">
        <v>119</v>
      </c>
      <c r="D44" s="6" t="s">
        <v>11</v>
      </c>
      <c r="E44" s="6">
        <v>1.0149999999999999</v>
      </c>
      <c r="F44" s="6">
        <f>E44*F41</f>
        <v>10.048499999999999</v>
      </c>
      <c r="G44" s="6"/>
      <c r="H44" s="6"/>
      <c r="I44" s="6">
        <v>102</v>
      </c>
      <c r="J44" s="6">
        <f>F44*I44</f>
        <v>1024.9469999999999</v>
      </c>
      <c r="K44" s="6"/>
      <c r="L44" s="13"/>
      <c r="M44" s="13">
        <f>J44</f>
        <v>1024.9469999999999</v>
      </c>
    </row>
    <row r="45" spans="1:13" x14ac:dyDescent="0.25">
      <c r="A45" s="10"/>
      <c r="B45" s="10"/>
      <c r="C45" s="12" t="s">
        <v>38</v>
      </c>
      <c r="D45" s="6" t="s">
        <v>17</v>
      </c>
      <c r="E45" s="6">
        <v>1.37</v>
      </c>
      <c r="F45" s="6">
        <f>E45*F41</f>
        <v>13.563000000000002</v>
      </c>
      <c r="G45" s="6"/>
      <c r="H45" s="6"/>
      <c r="I45" s="6">
        <v>17.5</v>
      </c>
      <c r="J45" s="6">
        <f>F45*I45</f>
        <v>237.35250000000005</v>
      </c>
      <c r="K45" s="6"/>
      <c r="L45" s="13"/>
      <c r="M45" s="13">
        <f t="shared" ref="M45:M49" si="7">J45</f>
        <v>237.35250000000005</v>
      </c>
    </row>
    <row r="46" spans="1:13" x14ac:dyDescent="0.25">
      <c r="A46" s="10"/>
      <c r="B46" s="10"/>
      <c r="C46" s="12" t="s">
        <v>120</v>
      </c>
      <c r="D46" s="6" t="s">
        <v>11</v>
      </c>
      <c r="E46" s="6">
        <v>3.6600000000000001E-2</v>
      </c>
      <c r="F46" s="6">
        <f>E46*F41</f>
        <v>0.36234</v>
      </c>
      <c r="G46" s="6"/>
      <c r="H46" s="6"/>
      <c r="I46" s="6">
        <v>431</v>
      </c>
      <c r="J46" s="6">
        <f t="shared" ref="J46:J49" si="8">F46*I46</f>
        <v>156.16854000000001</v>
      </c>
      <c r="K46" s="6"/>
      <c r="L46" s="13"/>
      <c r="M46" s="13">
        <f t="shared" si="7"/>
        <v>156.16854000000001</v>
      </c>
    </row>
    <row r="47" spans="1:13" x14ac:dyDescent="0.25">
      <c r="A47" s="10"/>
      <c r="B47" s="10"/>
      <c r="C47" s="12" t="s">
        <v>121</v>
      </c>
      <c r="D47" s="6" t="s">
        <v>42</v>
      </c>
      <c r="E47" s="6"/>
      <c r="F47" s="6">
        <v>0.23699999999999999</v>
      </c>
      <c r="G47" s="6"/>
      <c r="H47" s="6"/>
      <c r="I47" s="6">
        <v>1260</v>
      </c>
      <c r="J47" s="6">
        <f t="shared" si="8"/>
        <v>298.62</v>
      </c>
      <c r="K47" s="6"/>
      <c r="L47" s="13"/>
      <c r="M47" s="13">
        <f t="shared" si="7"/>
        <v>298.62</v>
      </c>
    </row>
    <row r="48" spans="1:13" x14ac:dyDescent="0.25">
      <c r="A48" s="10"/>
      <c r="B48" s="10"/>
      <c r="C48" s="12" t="s">
        <v>123</v>
      </c>
      <c r="D48" s="6" t="s">
        <v>25</v>
      </c>
      <c r="E48" s="6">
        <v>0.6</v>
      </c>
      <c r="F48" s="6">
        <f>E48*F41</f>
        <v>5.94</v>
      </c>
      <c r="G48" s="6"/>
      <c r="H48" s="6"/>
      <c r="I48" s="6">
        <v>2.8</v>
      </c>
      <c r="J48" s="6">
        <f t="shared" si="8"/>
        <v>16.632000000000001</v>
      </c>
      <c r="K48" s="6"/>
      <c r="L48" s="13"/>
      <c r="M48" s="13">
        <f t="shared" si="7"/>
        <v>16.632000000000001</v>
      </c>
    </row>
    <row r="49" spans="1:13" x14ac:dyDescent="0.25">
      <c r="A49" s="10"/>
      <c r="B49" s="10"/>
      <c r="C49" s="12" t="s">
        <v>97</v>
      </c>
      <c r="D49" s="6" t="s">
        <v>25</v>
      </c>
      <c r="E49" s="6">
        <v>0.3</v>
      </c>
      <c r="F49" s="6">
        <f>E49*F41</f>
        <v>2.97</v>
      </c>
      <c r="G49" s="6"/>
      <c r="H49" s="6"/>
      <c r="I49" s="6">
        <v>2.5</v>
      </c>
      <c r="J49" s="6">
        <f t="shared" si="8"/>
        <v>7.4250000000000007</v>
      </c>
      <c r="K49" s="6"/>
      <c r="L49" s="13"/>
      <c r="M49" s="13">
        <f t="shared" si="7"/>
        <v>7.4250000000000007</v>
      </c>
    </row>
    <row r="50" spans="1:13" x14ac:dyDescent="0.25">
      <c r="A50" s="10">
        <v>9</v>
      </c>
      <c r="B50" s="24">
        <v>41892</v>
      </c>
      <c r="C50" s="12" t="s">
        <v>128</v>
      </c>
      <c r="D50" s="6" t="s">
        <v>11</v>
      </c>
      <c r="E50" s="6"/>
      <c r="F50" s="6">
        <v>7.6</v>
      </c>
      <c r="G50" s="6"/>
      <c r="H50" s="6"/>
      <c r="I50" s="6"/>
      <c r="J50" s="6"/>
      <c r="K50" s="6"/>
      <c r="L50" s="13"/>
      <c r="M50" s="13">
        <v>0</v>
      </c>
    </row>
    <row r="51" spans="1:13" x14ac:dyDescent="0.25">
      <c r="A51" s="10"/>
      <c r="B51" s="10"/>
      <c r="C51" s="12" t="s">
        <v>78</v>
      </c>
      <c r="D51" s="6" t="s">
        <v>11</v>
      </c>
      <c r="E51" s="6">
        <v>1</v>
      </c>
      <c r="F51" s="6">
        <f>E51*F50</f>
        <v>7.6</v>
      </c>
      <c r="G51" s="6">
        <v>89.5</v>
      </c>
      <c r="H51" s="6">
        <f>F51*G51</f>
        <v>680.19999999999993</v>
      </c>
      <c r="I51" s="6"/>
      <c r="J51" s="6"/>
      <c r="K51" s="6"/>
      <c r="L51" s="13"/>
      <c r="M51" s="13">
        <f>H51</f>
        <v>680.19999999999993</v>
      </c>
    </row>
    <row r="52" spans="1:13" x14ac:dyDescent="0.25">
      <c r="A52" s="10"/>
      <c r="B52" s="10"/>
      <c r="C52" s="12" t="s">
        <v>13</v>
      </c>
      <c r="D52" s="6" t="s">
        <v>36</v>
      </c>
      <c r="E52" s="6">
        <v>3.36</v>
      </c>
      <c r="F52" s="6">
        <f t="shared" ref="F52" si="9">E52*F51</f>
        <v>25.535999999999998</v>
      </c>
      <c r="G52" s="6"/>
      <c r="H52" s="6"/>
      <c r="I52" s="6"/>
      <c r="J52" s="6"/>
      <c r="K52" s="6">
        <v>3.2</v>
      </c>
      <c r="L52" s="13">
        <f>F52*K52</f>
        <v>81.715199999999996</v>
      </c>
      <c r="M52" s="13">
        <f>L52</f>
        <v>81.715199999999996</v>
      </c>
    </row>
    <row r="53" spans="1:13" x14ac:dyDescent="0.25">
      <c r="A53" s="10"/>
      <c r="B53" s="10"/>
      <c r="C53" s="12" t="s">
        <v>119</v>
      </c>
      <c r="D53" s="6" t="s">
        <v>11</v>
      </c>
      <c r="E53" s="6">
        <v>1.0149999999999999</v>
      </c>
      <c r="F53" s="6">
        <f>E53*F50</f>
        <v>7.7139999999999986</v>
      </c>
      <c r="G53" s="6"/>
      <c r="H53" s="6"/>
      <c r="I53" s="6">
        <v>102</v>
      </c>
      <c r="J53" s="6">
        <f>F53*I53</f>
        <v>786.82799999999986</v>
      </c>
      <c r="K53" s="6"/>
      <c r="L53" s="13"/>
      <c r="M53" s="13">
        <f>J53</f>
        <v>786.82799999999986</v>
      </c>
    </row>
    <row r="54" spans="1:13" x14ac:dyDescent="0.25">
      <c r="A54" s="10"/>
      <c r="B54" s="10"/>
      <c r="C54" s="12" t="s">
        <v>38</v>
      </c>
      <c r="D54" s="6" t="s">
        <v>17</v>
      </c>
      <c r="E54" s="6">
        <v>2.42</v>
      </c>
      <c r="F54" s="6">
        <f>E54*F50</f>
        <v>18.391999999999999</v>
      </c>
      <c r="G54" s="6"/>
      <c r="H54" s="6"/>
      <c r="I54" s="6">
        <v>17.5</v>
      </c>
      <c r="J54" s="6">
        <f t="shared" ref="J54:J78" si="10">F54*I54</f>
        <v>321.86</v>
      </c>
      <c r="K54" s="6"/>
      <c r="L54" s="13"/>
      <c r="M54" s="13">
        <f t="shared" ref="M54:M59" si="11">J54</f>
        <v>321.86</v>
      </c>
    </row>
    <row r="55" spans="1:13" x14ac:dyDescent="0.25">
      <c r="A55" s="10"/>
      <c r="B55" s="10"/>
      <c r="C55" s="12" t="s">
        <v>120</v>
      </c>
      <c r="D55" s="6" t="s">
        <v>11</v>
      </c>
      <c r="E55" s="6">
        <v>7.3599999999999999E-2</v>
      </c>
      <c r="F55" s="6">
        <f>E55*F50</f>
        <v>0.55935999999999997</v>
      </c>
      <c r="G55" s="6"/>
      <c r="H55" s="6"/>
      <c r="I55" s="6">
        <v>431</v>
      </c>
      <c r="J55" s="6">
        <f t="shared" si="10"/>
        <v>241.08416</v>
      </c>
      <c r="K55" s="6"/>
      <c r="L55" s="13"/>
      <c r="M55" s="13">
        <f t="shared" si="11"/>
        <v>241.08416</v>
      </c>
    </row>
    <row r="56" spans="1:13" x14ac:dyDescent="0.25">
      <c r="A56" s="10"/>
      <c r="B56" s="10"/>
      <c r="C56" s="12" t="s">
        <v>123</v>
      </c>
      <c r="D56" s="6" t="s">
        <v>25</v>
      </c>
      <c r="E56" s="6">
        <v>0.6</v>
      </c>
      <c r="F56" s="6">
        <f>E56*F50</f>
        <v>4.5599999999999996</v>
      </c>
      <c r="G56" s="6"/>
      <c r="H56" s="6"/>
      <c r="I56" s="6">
        <v>2.8</v>
      </c>
      <c r="J56" s="6">
        <f t="shared" si="10"/>
        <v>12.767999999999999</v>
      </c>
      <c r="K56" s="6"/>
      <c r="L56" s="13"/>
      <c r="M56" s="13">
        <f>J56</f>
        <v>12.767999999999999</v>
      </c>
    </row>
    <row r="57" spans="1:13" x14ac:dyDescent="0.25">
      <c r="A57" s="10"/>
      <c r="B57" s="10"/>
      <c r="C57" s="12" t="s">
        <v>97</v>
      </c>
      <c r="D57" s="6" t="s">
        <v>25</v>
      </c>
      <c r="E57" s="6">
        <v>0.3</v>
      </c>
      <c r="F57" s="6">
        <f>E57*F50</f>
        <v>2.2799999999999998</v>
      </c>
      <c r="G57" s="6"/>
      <c r="H57" s="6"/>
      <c r="I57" s="6">
        <v>2.5</v>
      </c>
      <c r="J57" s="6">
        <f t="shared" si="10"/>
        <v>5.6999999999999993</v>
      </c>
      <c r="K57" s="6"/>
      <c r="L57" s="13"/>
      <c r="M57" s="13">
        <f>J57</f>
        <v>5.6999999999999993</v>
      </c>
    </row>
    <row r="58" spans="1:13" x14ac:dyDescent="0.25">
      <c r="A58" s="10"/>
      <c r="B58" s="10"/>
      <c r="C58" s="12" t="s">
        <v>188</v>
      </c>
      <c r="D58" s="6" t="s">
        <v>42</v>
      </c>
      <c r="E58" s="6"/>
      <c r="F58" s="6">
        <v>0.14599999999999999</v>
      </c>
      <c r="G58" s="6"/>
      <c r="H58" s="6"/>
      <c r="I58" s="6">
        <v>1260</v>
      </c>
      <c r="J58" s="6">
        <f t="shared" si="10"/>
        <v>183.95999999999998</v>
      </c>
      <c r="K58" s="6"/>
      <c r="L58" s="13"/>
      <c r="M58" s="13">
        <f t="shared" si="11"/>
        <v>183.95999999999998</v>
      </c>
    </row>
    <row r="59" spans="1:13" x14ac:dyDescent="0.25">
      <c r="A59" s="10"/>
      <c r="B59" s="10"/>
      <c r="C59" s="12" t="s">
        <v>189</v>
      </c>
      <c r="D59" s="6" t="s">
        <v>42</v>
      </c>
      <c r="E59" s="6"/>
      <c r="F59" s="6">
        <v>0.64700000000000002</v>
      </c>
      <c r="G59" s="6"/>
      <c r="H59" s="6"/>
      <c r="I59" s="6">
        <v>1245</v>
      </c>
      <c r="J59" s="6">
        <f t="shared" si="10"/>
        <v>805.51499999999999</v>
      </c>
      <c r="K59" s="6"/>
      <c r="L59" s="13"/>
      <c r="M59" s="13">
        <f t="shared" si="11"/>
        <v>805.51499999999999</v>
      </c>
    </row>
    <row r="60" spans="1:13" x14ac:dyDescent="0.25">
      <c r="A60" s="10">
        <v>10</v>
      </c>
      <c r="B60" s="24">
        <v>41892</v>
      </c>
      <c r="C60" s="12" t="s">
        <v>190</v>
      </c>
      <c r="D60" s="6" t="s">
        <v>11</v>
      </c>
      <c r="E60" s="6"/>
      <c r="F60" s="6">
        <v>16.100000000000001</v>
      </c>
      <c r="G60" s="6"/>
      <c r="H60" s="6"/>
      <c r="I60" s="6"/>
      <c r="J60" s="6">
        <f t="shared" si="10"/>
        <v>0</v>
      </c>
      <c r="K60" s="6"/>
      <c r="L60" s="13"/>
      <c r="M60" s="13">
        <v>0</v>
      </c>
    </row>
    <row r="61" spans="1:13" x14ac:dyDescent="0.25">
      <c r="A61" s="10"/>
      <c r="B61" s="10"/>
      <c r="C61" s="12" t="s">
        <v>78</v>
      </c>
      <c r="D61" s="6" t="s">
        <v>11</v>
      </c>
      <c r="E61" s="6">
        <v>1</v>
      </c>
      <c r="F61" s="6">
        <f>E61*F60</f>
        <v>16.100000000000001</v>
      </c>
      <c r="G61" s="6">
        <v>89.5</v>
      </c>
      <c r="H61" s="6">
        <f>F61*G61</f>
        <v>1440.95</v>
      </c>
      <c r="I61" s="6"/>
      <c r="J61" s="6">
        <f t="shared" si="10"/>
        <v>0</v>
      </c>
      <c r="K61" s="6"/>
      <c r="L61" s="13"/>
      <c r="M61" s="13">
        <f>H61</f>
        <v>1440.95</v>
      </c>
    </row>
    <row r="62" spans="1:13" x14ac:dyDescent="0.25">
      <c r="A62" s="10"/>
      <c r="B62" s="10"/>
      <c r="C62" s="12" t="s">
        <v>13</v>
      </c>
      <c r="D62" s="6" t="s">
        <v>36</v>
      </c>
      <c r="E62" s="6">
        <v>1.21</v>
      </c>
      <c r="F62" s="6">
        <f>E62*F60</f>
        <v>19.481000000000002</v>
      </c>
      <c r="G62" s="6"/>
      <c r="H62" s="6"/>
      <c r="I62" s="6"/>
      <c r="J62" s="6">
        <f t="shared" si="10"/>
        <v>0</v>
      </c>
      <c r="K62" s="6">
        <v>3.2</v>
      </c>
      <c r="L62" s="13">
        <f>F62*K62</f>
        <v>62.339200000000005</v>
      </c>
      <c r="M62" s="13">
        <f>L62</f>
        <v>62.339200000000005</v>
      </c>
    </row>
    <row r="63" spans="1:13" x14ac:dyDescent="0.25">
      <c r="A63" s="10"/>
      <c r="B63" s="10"/>
      <c r="C63" s="12" t="s">
        <v>119</v>
      </c>
      <c r="D63" s="6" t="s">
        <v>11</v>
      </c>
      <c r="E63" s="6">
        <v>1.0149999999999999</v>
      </c>
      <c r="F63" s="6">
        <f>E63*F60</f>
        <v>16.3415</v>
      </c>
      <c r="G63" s="6"/>
      <c r="H63" s="6"/>
      <c r="I63" s="6">
        <v>102</v>
      </c>
      <c r="J63" s="6">
        <f t="shared" si="10"/>
        <v>1666.8330000000001</v>
      </c>
      <c r="K63" s="6"/>
      <c r="L63" s="13"/>
      <c r="M63" s="13">
        <f>J63</f>
        <v>1666.8330000000001</v>
      </c>
    </row>
    <row r="64" spans="1:13" x14ac:dyDescent="0.25">
      <c r="A64" s="10"/>
      <c r="B64" s="10"/>
      <c r="C64" s="12" t="s">
        <v>38</v>
      </c>
      <c r="D64" s="6" t="s">
        <v>17</v>
      </c>
      <c r="E64" s="6">
        <v>2.46</v>
      </c>
      <c r="F64" s="6">
        <f>E64*F60</f>
        <v>39.606000000000002</v>
      </c>
      <c r="G64" s="6"/>
      <c r="H64" s="6"/>
      <c r="I64" s="6">
        <v>17.5</v>
      </c>
      <c r="J64" s="6">
        <f t="shared" si="10"/>
        <v>693.10500000000002</v>
      </c>
      <c r="K64" s="6"/>
      <c r="L64" s="13"/>
      <c r="M64" s="13">
        <f>J64</f>
        <v>693.10500000000002</v>
      </c>
    </row>
    <row r="65" spans="1:13" x14ac:dyDescent="0.25">
      <c r="A65" s="10"/>
      <c r="B65" s="10"/>
      <c r="C65" s="12" t="s">
        <v>120</v>
      </c>
      <c r="D65" s="6" t="s">
        <v>11</v>
      </c>
      <c r="E65" s="6">
        <v>2.3E-2</v>
      </c>
      <c r="F65" s="6">
        <f>E65*F60</f>
        <v>0.37030000000000002</v>
      </c>
      <c r="G65" s="6"/>
      <c r="H65" s="6"/>
      <c r="I65" s="6">
        <v>431</v>
      </c>
      <c r="J65" s="6">
        <f t="shared" si="10"/>
        <v>159.5993</v>
      </c>
      <c r="K65" s="6"/>
      <c r="L65" s="13"/>
      <c r="M65" s="13">
        <f>J65</f>
        <v>159.5993</v>
      </c>
    </row>
    <row r="66" spans="1:13" x14ac:dyDescent="0.25">
      <c r="A66" s="10"/>
      <c r="B66" s="10"/>
      <c r="C66" s="12" t="s">
        <v>123</v>
      </c>
      <c r="D66" s="6" t="s">
        <v>25</v>
      </c>
      <c r="E66" s="6">
        <v>0.6</v>
      </c>
      <c r="F66" s="6">
        <f>E66*F60</f>
        <v>9.66</v>
      </c>
      <c r="G66" s="6"/>
      <c r="H66" s="6"/>
      <c r="I66" s="6">
        <v>2.8</v>
      </c>
      <c r="J66" s="6">
        <f t="shared" si="10"/>
        <v>27.047999999999998</v>
      </c>
      <c r="K66" s="6"/>
      <c r="L66" s="13"/>
      <c r="M66" s="13">
        <f t="shared" ref="M66:M68" si="12">J66</f>
        <v>27.047999999999998</v>
      </c>
    </row>
    <row r="67" spans="1:13" x14ac:dyDescent="0.25">
      <c r="A67" s="10"/>
      <c r="B67" s="10"/>
      <c r="C67" s="12" t="s">
        <v>97</v>
      </c>
      <c r="D67" s="6" t="s">
        <v>25</v>
      </c>
      <c r="E67" s="6">
        <v>0.3</v>
      </c>
      <c r="F67" s="6">
        <f>E67*F60</f>
        <v>4.83</v>
      </c>
      <c r="G67" s="6"/>
      <c r="H67" s="6"/>
      <c r="I67" s="6">
        <v>2.5</v>
      </c>
      <c r="J67" s="6">
        <f t="shared" si="10"/>
        <v>12.074999999999999</v>
      </c>
      <c r="K67" s="6"/>
      <c r="L67" s="13"/>
      <c r="M67" s="13">
        <f t="shared" si="12"/>
        <v>12.074999999999999</v>
      </c>
    </row>
    <row r="68" spans="1:13" x14ac:dyDescent="0.25">
      <c r="A68" s="10"/>
      <c r="B68" s="10"/>
      <c r="C68" s="12" t="s">
        <v>191</v>
      </c>
      <c r="D68" s="6" t="s">
        <v>42</v>
      </c>
      <c r="E68" s="6"/>
      <c r="F68" s="6">
        <v>0.41</v>
      </c>
      <c r="G68" s="6"/>
      <c r="H68" s="6"/>
      <c r="I68" s="6">
        <v>1260</v>
      </c>
      <c r="J68" s="6">
        <f t="shared" si="10"/>
        <v>516.6</v>
      </c>
      <c r="K68" s="6"/>
      <c r="L68" s="13"/>
      <c r="M68" s="13">
        <f t="shared" si="12"/>
        <v>516.6</v>
      </c>
    </row>
    <row r="69" spans="1:13" x14ac:dyDescent="0.25">
      <c r="A69" s="10"/>
      <c r="B69" s="24">
        <v>25842</v>
      </c>
      <c r="C69" s="12" t="s">
        <v>122</v>
      </c>
      <c r="D69" s="6" t="s">
        <v>42</v>
      </c>
      <c r="E69" s="6"/>
      <c r="F69" s="6">
        <v>2.09</v>
      </c>
      <c r="G69" s="6"/>
      <c r="H69" s="6"/>
      <c r="I69" s="6">
        <v>1245</v>
      </c>
      <c r="J69" s="6">
        <f t="shared" si="10"/>
        <v>2602.0499999999997</v>
      </c>
      <c r="K69" s="6"/>
      <c r="L69" s="13"/>
      <c r="M69" s="13">
        <f>J69</f>
        <v>2602.0499999999997</v>
      </c>
    </row>
    <row r="70" spans="1:13" x14ac:dyDescent="0.25">
      <c r="A70" s="10">
        <v>11</v>
      </c>
      <c r="B70" s="10"/>
      <c r="C70" s="12" t="s">
        <v>192</v>
      </c>
      <c r="D70" s="6" t="s">
        <v>11</v>
      </c>
      <c r="E70" s="6"/>
      <c r="F70" s="6">
        <v>6.5</v>
      </c>
      <c r="G70" s="6"/>
      <c r="H70" s="6"/>
      <c r="I70" s="6"/>
      <c r="J70" s="6">
        <f t="shared" si="10"/>
        <v>0</v>
      </c>
      <c r="K70" s="6"/>
      <c r="L70" s="13"/>
      <c r="M70" s="13">
        <f>H70</f>
        <v>0</v>
      </c>
    </row>
    <row r="71" spans="1:13" x14ac:dyDescent="0.25">
      <c r="A71" s="10"/>
      <c r="B71" s="10"/>
      <c r="C71" s="12" t="s">
        <v>78</v>
      </c>
      <c r="D71" s="6" t="s">
        <v>11</v>
      </c>
      <c r="E71" s="6">
        <v>1</v>
      </c>
      <c r="F71" s="6">
        <f>E71*F70</f>
        <v>6.5</v>
      </c>
      <c r="G71" s="6">
        <v>89.5</v>
      </c>
      <c r="H71" s="6">
        <f>F71*G71</f>
        <v>581.75</v>
      </c>
      <c r="I71" s="6"/>
      <c r="J71" s="6">
        <f t="shared" si="10"/>
        <v>0</v>
      </c>
      <c r="K71" s="6"/>
      <c r="L71" s="13"/>
      <c r="M71" s="13">
        <f>H71</f>
        <v>581.75</v>
      </c>
    </row>
    <row r="72" spans="1:13" x14ac:dyDescent="0.25">
      <c r="A72" s="10"/>
      <c r="B72" s="10"/>
      <c r="C72" s="12" t="s">
        <v>13</v>
      </c>
      <c r="D72" s="6" t="s">
        <v>36</v>
      </c>
      <c r="E72" s="6">
        <v>0.81</v>
      </c>
      <c r="F72" s="6">
        <f>E72*F70</f>
        <v>5.2650000000000006</v>
      </c>
      <c r="G72" s="6"/>
      <c r="H72" s="6"/>
      <c r="I72" s="6"/>
      <c r="J72" s="6">
        <f t="shared" si="10"/>
        <v>0</v>
      </c>
      <c r="K72" s="6">
        <v>3.2</v>
      </c>
      <c r="L72" s="13">
        <f>F72*K72</f>
        <v>16.848000000000003</v>
      </c>
      <c r="M72" s="13">
        <f>L72</f>
        <v>16.848000000000003</v>
      </c>
    </row>
    <row r="73" spans="1:13" x14ac:dyDescent="0.25">
      <c r="A73" s="10"/>
      <c r="B73" s="10"/>
      <c r="C73" s="12" t="s">
        <v>119</v>
      </c>
      <c r="D73" s="6" t="s">
        <v>11</v>
      </c>
      <c r="E73" s="6">
        <v>1.0149999999999999</v>
      </c>
      <c r="F73" s="6">
        <f>E73*F70</f>
        <v>6.5974999999999993</v>
      </c>
      <c r="G73" s="6"/>
      <c r="H73" s="6"/>
      <c r="I73" s="6">
        <v>102</v>
      </c>
      <c r="J73" s="6">
        <f t="shared" si="10"/>
        <v>672.94499999999994</v>
      </c>
      <c r="K73" s="6"/>
      <c r="L73" s="13"/>
      <c r="M73" s="13">
        <f t="shared" ref="M73:M77" si="13">J73</f>
        <v>672.94499999999994</v>
      </c>
    </row>
    <row r="74" spans="1:13" x14ac:dyDescent="0.25">
      <c r="A74" s="10"/>
      <c r="B74" s="10"/>
      <c r="C74" s="12" t="s">
        <v>38</v>
      </c>
      <c r="D74" s="6" t="s">
        <v>17</v>
      </c>
      <c r="E74" s="6">
        <v>1.37</v>
      </c>
      <c r="F74" s="6">
        <f>E74*F70</f>
        <v>8.9050000000000011</v>
      </c>
      <c r="G74" s="6"/>
      <c r="H74" s="6"/>
      <c r="I74" s="6">
        <v>17.5</v>
      </c>
      <c r="J74" s="6">
        <f t="shared" si="10"/>
        <v>155.83750000000003</v>
      </c>
      <c r="K74" s="6"/>
      <c r="L74" s="13"/>
      <c r="M74" s="13">
        <f t="shared" si="13"/>
        <v>155.83750000000003</v>
      </c>
    </row>
    <row r="75" spans="1:13" x14ac:dyDescent="0.25">
      <c r="A75" s="10"/>
      <c r="B75" s="10"/>
      <c r="C75" s="12" t="s">
        <v>120</v>
      </c>
      <c r="D75" s="6" t="s">
        <v>11</v>
      </c>
      <c r="E75" s="6">
        <v>3.6600000000000001E-2</v>
      </c>
      <c r="F75" s="6">
        <f>E75*F70</f>
        <v>0.2379</v>
      </c>
      <c r="G75" s="6"/>
      <c r="H75" s="6"/>
      <c r="I75" s="6">
        <v>431</v>
      </c>
      <c r="J75" s="6">
        <f t="shared" si="10"/>
        <v>102.53489999999999</v>
      </c>
      <c r="K75" s="6"/>
      <c r="L75" s="13"/>
      <c r="M75" s="13">
        <f t="shared" si="13"/>
        <v>102.53489999999999</v>
      </c>
    </row>
    <row r="76" spans="1:13" x14ac:dyDescent="0.25">
      <c r="A76" s="10"/>
      <c r="B76" s="10"/>
      <c r="C76" s="12" t="s">
        <v>122</v>
      </c>
      <c r="D76" s="6" t="s">
        <v>42</v>
      </c>
      <c r="E76" s="6"/>
      <c r="F76" s="6">
        <v>1.022</v>
      </c>
      <c r="G76" s="6"/>
      <c r="H76" s="6"/>
      <c r="I76" s="6">
        <v>1245</v>
      </c>
      <c r="J76" s="6">
        <f>F76*I76</f>
        <v>1272.3900000000001</v>
      </c>
      <c r="K76" s="6"/>
      <c r="L76" s="13"/>
      <c r="M76" s="13">
        <f t="shared" si="13"/>
        <v>1272.3900000000001</v>
      </c>
    </row>
    <row r="77" spans="1:13" x14ac:dyDescent="0.25">
      <c r="A77" s="10"/>
      <c r="B77" s="10"/>
      <c r="C77" s="12" t="s">
        <v>123</v>
      </c>
      <c r="D77" s="6" t="s">
        <v>25</v>
      </c>
      <c r="E77" s="6">
        <v>0.6</v>
      </c>
      <c r="F77" s="6">
        <f>E77*F70</f>
        <v>3.9</v>
      </c>
      <c r="G77" s="6"/>
      <c r="H77" s="6"/>
      <c r="I77" s="6">
        <v>2.8</v>
      </c>
      <c r="J77" s="6">
        <f>F77*I77</f>
        <v>10.92</v>
      </c>
      <c r="K77" s="6"/>
      <c r="L77" s="13"/>
      <c r="M77" s="13">
        <f t="shared" si="13"/>
        <v>10.92</v>
      </c>
    </row>
    <row r="78" spans="1:13" x14ac:dyDescent="0.25">
      <c r="A78" s="10"/>
      <c r="B78" s="24">
        <v>37175</v>
      </c>
      <c r="C78" s="12" t="s">
        <v>97</v>
      </c>
      <c r="D78" s="6" t="s">
        <v>25</v>
      </c>
      <c r="E78" s="6">
        <v>0.3</v>
      </c>
      <c r="F78" s="6">
        <f>E78*F70</f>
        <v>1.95</v>
      </c>
      <c r="G78" s="6"/>
      <c r="H78" s="6"/>
      <c r="I78" s="6">
        <v>2.5</v>
      </c>
      <c r="J78" s="6">
        <f t="shared" si="10"/>
        <v>4.875</v>
      </c>
      <c r="K78" s="6"/>
      <c r="L78" s="13"/>
      <c r="M78" s="13">
        <f>J78</f>
        <v>4.875</v>
      </c>
    </row>
    <row r="79" spans="1:13" ht="30" x14ac:dyDescent="0.25">
      <c r="A79" s="10">
        <v>12</v>
      </c>
      <c r="B79" s="10"/>
      <c r="C79" s="12" t="s">
        <v>193</v>
      </c>
      <c r="D79" s="6" t="s">
        <v>11</v>
      </c>
      <c r="E79" s="6"/>
      <c r="F79" s="6">
        <v>12.7</v>
      </c>
      <c r="G79" s="6"/>
      <c r="H79" s="6">
        <f>F79*G79</f>
        <v>0</v>
      </c>
      <c r="I79" s="6"/>
      <c r="J79" s="6"/>
      <c r="K79" s="6"/>
      <c r="L79" s="13"/>
      <c r="M79" s="13">
        <f>H79</f>
        <v>0</v>
      </c>
    </row>
    <row r="80" spans="1:13" x14ac:dyDescent="0.25">
      <c r="A80" s="10"/>
      <c r="B80" s="10"/>
      <c r="C80" s="12" t="s">
        <v>78</v>
      </c>
      <c r="D80" s="6" t="s">
        <v>11</v>
      </c>
      <c r="E80" s="6">
        <v>1</v>
      </c>
      <c r="F80" s="6">
        <f>E80*F79</f>
        <v>12.7</v>
      </c>
      <c r="G80" s="6">
        <v>89.5</v>
      </c>
      <c r="H80" s="6">
        <f>F80*G80</f>
        <v>1136.6499999999999</v>
      </c>
      <c r="I80" s="6"/>
      <c r="J80" s="6"/>
      <c r="K80" s="6"/>
      <c r="L80" s="13"/>
      <c r="M80" s="13">
        <f>H80</f>
        <v>1136.6499999999999</v>
      </c>
    </row>
    <row r="81" spans="1:13" x14ac:dyDescent="0.25">
      <c r="A81" s="10"/>
      <c r="B81" s="10"/>
      <c r="C81" s="12" t="s">
        <v>13</v>
      </c>
      <c r="D81" s="6" t="s">
        <v>36</v>
      </c>
      <c r="E81" s="6">
        <v>0.81</v>
      </c>
      <c r="F81" s="6">
        <f>E81*F79</f>
        <v>10.287000000000001</v>
      </c>
      <c r="G81" s="6"/>
      <c r="H81" s="6"/>
      <c r="I81" s="6"/>
      <c r="J81" s="6"/>
      <c r="K81" s="6">
        <v>3.2</v>
      </c>
      <c r="L81" s="13">
        <f>F81*K81</f>
        <v>32.918400000000005</v>
      </c>
      <c r="M81" s="13">
        <f>L81</f>
        <v>32.918400000000005</v>
      </c>
    </row>
    <row r="82" spans="1:13" x14ac:dyDescent="0.25">
      <c r="A82" s="10"/>
      <c r="B82" s="10"/>
      <c r="C82" s="12" t="s">
        <v>119</v>
      </c>
      <c r="D82" s="6" t="s">
        <v>11</v>
      </c>
      <c r="E82" s="6">
        <v>1.0149999999999999</v>
      </c>
      <c r="F82" s="6">
        <f>E82*F79</f>
        <v>12.890499999999998</v>
      </c>
      <c r="G82" s="6"/>
      <c r="H82" s="6"/>
      <c r="I82" s="6">
        <v>102</v>
      </c>
      <c r="J82" s="6">
        <f>F82*I82</f>
        <v>1314.8309999999997</v>
      </c>
      <c r="K82" s="6"/>
      <c r="L82" s="13"/>
      <c r="M82" s="13">
        <f t="shared" ref="M82:M87" si="14">J82</f>
        <v>1314.8309999999997</v>
      </c>
    </row>
    <row r="83" spans="1:13" x14ac:dyDescent="0.25">
      <c r="A83" s="10"/>
      <c r="B83" s="10"/>
      <c r="C83" s="12" t="s">
        <v>38</v>
      </c>
      <c r="D83" s="6" t="s">
        <v>17</v>
      </c>
      <c r="E83" s="6">
        <v>1.37</v>
      </c>
      <c r="F83" s="6">
        <f>E83*F79</f>
        <v>17.399000000000001</v>
      </c>
      <c r="G83" s="6"/>
      <c r="H83" s="6"/>
      <c r="I83" s="6">
        <v>17.5</v>
      </c>
      <c r="J83" s="6">
        <f t="shared" si="5"/>
        <v>304.48250000000002</v>
      </c>
      <c r="K83" s="6"/>
      <c r="L83" s="6"/>
      <c r="M83" s="13">
        <f t="shared" si="14"/>
        <v>304.48250000000002</v>
      </c>
    </row>
    <row r="84" spans="1:13" x14ac:dyDescent="0.25">
      <c r="A84" s="10"/>
      <c r="B84" s="10"/>
      <c r="C84" s="12" t="s">
        <v>120</v>
      </c>
      <c r="D84" s="6" t="s">
        <v>11</v>
      </c>
      <c r="E84" s="6">
        <v>3.6600000000000001E-2</v>
      </c>
      <c r="F84" s="6">
        <f>E84*F79</f>
        <v>0.46481999999999996</v>
      </c>
      <c r="G84" s="6"/>
      <c r="H84" s="6"/>
      <c r="I84" s="6">
        <v>431</v>
      </c>
      <c r="J84" s="6">
        <f t="shared" si="5"/>
        <v>200.33741999999998</v>
      </c>
      <c r="K84" s="6"/>
      <c r="L84" s="6"/>
      <c r="M84" s="13">
        <f t="shared" si="14"/>
        <v>200.33741999999998</v>
      </c>
    </row>
    <row r="85" spans="1:13" x14ac:dyDescent="0.25">
      <c r="A85" s="10"/>
      <c r="B85" s="10"/>
      <c r="C85" s="12" t="s">
        <v>122</v>
      </c>
      <c r="D85" s="6" t="s">
        <v>42</v>
      </c>
      <c r="E85" s="6"/>
      <c r="F85" s="6">
        <v>1.9119999999999999</v>
      </c>
      <c r="G85" s="6"/>
      <c r="H85" s="6"/>
      <c r="I85" s="6">
        <v>1245</v>
      </c>
      <c r="J85" s="6">
        <f t="shared" si="5"/>
        <v>2380.44</v>
      </c>
      <c r="K85" s="6"/>
      <c r="L85" s="6"/>
      <c r="M85" s="13">
        <f t="shared" si="14"/>
        <v>2380.44</v>
      </c>
    </row>
    <row r="86" spans="1:13" x14ac:dyDescent="0.25">
      <c r="A86" s="10"/>
      <c r="B86" s="10"/>
      <c r="C86" s="12" t="s">
        <v>123</v>
      </c>
      <c r="D86" s="10" t="s">
        <v>25</v>
      </c>
      <c r="E86" s="10">
        <v>0.6</v>
      </c>
      <c r="F86" s="10">
        <f>E86*F79</f>
        <v>7.6199999999999992</v>
      </c>
      <c r="G86" s="10"/>
      <c r="H86" s="10"/>
      <c r="I86" s="10">
        <v>2.8</v>
      </c>
      <c r="J86" s="6">
        <f t="shared" si="5"/>
        <v>21.335999999999995</v>
      </c>
      <c r="K86" s="10"/>
      <c r="L86" s="10"/>
      <c r="M86" s="22">
        <f t="shared" si="14"/>
        <v>21.335999999999995</v>
      </c>
    </row>
    <row r="87" spans="1:13" x14ac:dyDescent="0.25">
      <c r="A87" s="10"/>
      <c r="B87" s="10"/>
      <c r="C87" s="12" t="s">
        <v>97</v>
      </c>
      <c r="D87" s="10" t="s">
        <v>25</v>
      </c>
      <c r="E87" s="10">
        <v>0.3</v>
      </c>
      <c r="F87" s="10">
        <f>E87*F79</f>
        <v>3.8099999999999996</v>
      </c>
      <c r="G87" s="10"/>
      <c r="H87" s="10"/>
      <c r="I87" s="10">
        <v>2.5</v>
      </c>
      <c r="J87" s="6">
        <f t="shared" si="5"/>
        <v>9.5249999999999986</v>
      </c>
      <c r="K87" s="10"/>
      <c r="L87" s="10"/>
      <c r="M87" s="22">
        <f t="shared" si="14"/>
        <v>9.5249999999999986</v>
      </c>
    </row>
    <row r="88" spans="1:13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6"/>
      <c r="K88" s="10"/>
      <c r="L88" s="10"/>
      <c r="M88" s="10"/>
    </row>
    <row r="89" spans="1:13" x14ac:dyDescent="0.25">
      <c r="A89" s="10"/>
      <c r="B89" s="10"/>
      <c r="C89" s="10" t="s">
        <v>6</v>
      </c>
      <c r="D89" s="10"/>
      <c r="E89" s="10"/>
      <c r="F89" s="10"/>
      <c r="G89" s="10"/>
      <c r="H89" s="10"/>
      <c r="I89" s="10"/>
      <c r="J89" s="6"/>
      <c r="K89" s="10"/>
      <c r="L89" s="10"/>
      <c r="M89" s="10">
        <f>SUM(M9:M88)</f>
        <v>28495.750903249998</v>
      </c>
    </row>
    <row r="90" spans="1:13" x14ac:dyDescent="0.25">
      <c r="A90" s="10"/>
      <c r="B90" s="10"/>
      <c r="C90" s="10" t="s">
        <v>185</v>
      </c>
      <c r="D90" s="10"/>
      <c r="E90" s="10"/>
      <c r="F90" s="10"/>
      <c r="G90" s="10"/>
      <c r="H90" s="10"/>
      <c r="I90" s="10"/>
      <c r="J90" s="6"/>
      <c r="K90" s="10"/>
      <c r="L90" s="10"/>
      <c r="M90" s="10">
        <f>M89*5%</f>
        <v>1424.7875451625</v>
      </c>
    </row>
    <row r="91" spans="1:13" x14ac:dyDescent="0.25">
      <c r="A91" s="10"/>
      <c r="B91" s="10"/>
      <c r="C91" s="10" t="s">
        <v>6</v>
      </c>
      <c r="D91" s="10"/>
      <c r="E91" s="10"/>
      <c r="F91" s="10"/>
      <c r="G91" s="10"/>
      <c r="H91" s="10"/>
      <c r="I91" s="10"/>
      <c r="J91" s="6"/>
      <c r="K91" s="10"/>
      <c r="L91" s="10"/>
      <c r="M91" s="10">
        <f>M89+M90</f>
        <v>29920.538448412499</v>
      </c>
    </row>
    <row r="92" spans="1:13" x14ac:dyDescent="0.25">
      <c r="A92" s="10"/>
      <c r="B92" s="10"/>
      <c r="C92" s="10" t="s">
        <v>71</v>
      </c>
      <c r="D92" s="10"/>
      <c r="E92" s="10"/>
      <c r="F92" s="10"/>
      <c r="G92" s="10"/>
      <c r="H92" s="10"/>
      <c r="I92" s="10"/>
      <c r="J92" s="6"/>
      <c r="K92" s="10"/>
      <c r="L92" s="10"/>
      <c r="M92" s="10">
        <f>M91*7%</f>
        <v>2094.437691388875</v>
      </c>
    </row>
    <row r="93" spans="1:13" x14ac:dyDescent="0.25">
      <c r="A93" s="10"/>
      <c r="B93" s="10"/>
      <c r="C93" s="10" t="s">
        <v>6</v>
      </c>
      <c r="D93" s="10"/>
      <c r="E93" s="10"/>
      <c r="F93" s="10"/>
      <c r="G93" s="10"/>
      <c r="H93" s="10"/>
      <c r="I93" s="10"/>
      <c r="J93" s="10"/>
      <c r="K93" s="10"/>
      <c r="L93" s="10"/>
      <c r="M93" s="10">
        <f>M91+M92</f>
        <v>32014.976139801372</v>
      </c>
    </row>
    <row r="94" spans="1:13" x14ac:dyDescent="0.25">
      <c r="A94" s="10"/>
      <c r="B94" s="10"/>
      <c r="C94" s="10" t="s">
        <v>72</v>
      </c>
      <c r="D94" s="10"/>
      <c r="E94" s="10"/>
      <c r="F94" s="10"/>
      <c r="G94" s="10"/>
      <c r="H94" s="10"/>
      <c r="I94" s="10"/>
      <c r="J94" s="10"/>
      <c r="K94" s="10"/>
      <c r="L94" s="10"/>
      <c r="M94" s="10">
        <f>M93*18%</f>
        <v>5762.6957051642466</v>
      </c>
    </row>
    <row r="95" spans="1:13" x14ac:dyDescent="0.25">
      <c r="C95" s="10"/>
      <c r="D95" s="10"/>
      <c r="E95" s="10" t="s">
        <v>6</v>
      </c>
      <c r="F95" s="10"/>
      <c r="G95" s="10"/>
      <c r="H95" s="10"/>
      <c r="I95" s="10"/>
      <c r="J95" s="10"/>
      <c r="K95" s="10"/>
      <c r="L95" s="10"/>
      <c r="M95" s="33">
        <f>M93+M94</f>
        <v>37777.671844965618</v>
      </c>
    </row>
  </sheetData>
  <mergeCells count="9">
    <mergeCell ref="I5:J5"/>
    <mergeCell ref="K5:L5"/>
    <mergeCell ref="C1:G1"/>
    <mergeCell ref="A3:B3"/>
    <mergeCell ref="A5:A6"/>
    <mergeCell ref="B5:B6"/>
    <mergeCell ref="C5:C6"/>
    <mergeCell ref="D5:F5"/>
    <mergeCell ref="G5:H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opLeftCell="A28" workbookViewId="0">
      <selection activeCell="C38" sqref="C38"/>
    </sheetView>
  </sheetViews>
  <sheetFormatPr defaultColWidth="9.140625" defaultRowHeight="15" x14ac:dyDescent="0.25"/>
  <cols>
    <col min="1" max="1" width="5" style="4" customWidth="1"/>
    <col min="2" max="2" width="0.140625" style="4" customWidth="1"/>
    <col min="3" max="3" width="42.7109375" style="4" customWidth="1"/>
    <col min="4" max="4" width="6.85546875" style="4" customWidth="1"/>
    <col min="5" max="5" width="7" style="4" customWidth="1"/>
    <col min="6" max="6" width="9.140625" style="4"/>
    <col min="7" max="7" width="5.7109375" style="4" customWidth="1"/>
    <col min="8" max="8" width="7.42578125" style="4" customWidth="1"/>
    <col min="9" max="9" width="8" style="4" customWidth="1"/>
    <col min="10" max="10" width="9.140625" style="4"/>
    <col min="11" max="11" width="7" style="4" customWidth="1"/>
    <col min="12" max="12" width="9.140625" style="4"/>
    <col min="13" max="13" width="9.5703125" style="4" bestFit="1" customWidth="1"/>
    <col min="14" max="16384" width="9.140625" style="4"/>
  </cols>
  <sheetData>
    <row r="1" spans="1:13" x14ac:dyDescent="0.25">
      <c r="C1" s="51" t="s">
        <v>198</v>
      </c>
      <c r="D1" s="57"/>
      <c r="E1" s="57"/>
      <c r="F1" s="57"/>
      <c r="G1" s="57"/>
    </row>
    <row r="2" spans="1:13" x14ac:dyDescent="0.25">
      <c r="C2" s="34"/>
      <c r="D2" s="34"/>
      <c r="E2" s="34"/>
      <c r="F2" s="34"/>
      <c r="G2" s="34"/>
    </row>
    <row r="3" spans="1:13" x14ac:dyDescent="0.25">
      <c r="A3" s="52"/>
      <c r="B3" s="52"/>
      <c r="C3" s="34" t="s">
        <v>195</v>
      </c>
      <c r="D3" s="34"/>
      <c r="E3" s="34"/>
      <c r="F3" s="34"/>
      <c r="G3" s="34"/>
    </row>
    <row r="5" spans="1:13" x14ac:dyDescent="0.25">
      <c r="A5" s="53" t="s">
        <v>0</v>
      </c>
      <c r="B5" s="55" t="s">
        <v>1</v>
      </c>
      <c r="C5" s="55" t="s">
        <v>2</v>
      </c>
      <c r="D5" s="49" t="s">
        <v>3</v>
      </c>
      <c r="E5" s="56"/>
      <c r="F5" s="50"/>
      <c r="G5" s="49" t="s">
        <v>4</v>
      </c>
      <c r="H5" s="50"/>
      <c r="I5" s="49" t="s">
        <v>5</v>
      </c>
      <c r="J5" s="50"/>
      <c r="K5" s="49" t="s">
        <v>29</v>
      </c>
      <c r="L5" s="50"/>
      <c r="M5" s="6" t="s">
        <v>6</v>
      </c>
    </row>
    <row r="6" spans="1:13" x14ac:dyDescent="0.25">
      <c r="A6" s="54"/>
      <c r="B6" s="54"/>
      <c r="C6" s="54"/>
      <c r="D6" s="6" t="s">
        <v>30</v>
      </c>
      <c r="E6" s="6" t="s">
        <v>7</v>
      </c>
      <c r="F6" s="6" t="s">
        <v>8</v>
      </c>
      <c r="G6" s="6" t="s">
        <v>31</v>
      </c>
      <c r="H6" s="6" t="s">
        <v>8</v>
      </c>
      <c r="I6" s="6" t="s">
        <v>31</v>
      </c>
      <c r="J6" s="6" t="s">
        <v>8</v>
      </c>
      <c r="K6" s="6" t="s">
        <v>31</v>
      </c>
      <c r="L6" s="6" t="s">
        <v>8</v>
      </c>
      <c r="M6" s="6"/>
    </row>
    <row r="7" spans="1:13" x14ac:dyDescent="0.25">
      <c r="A7" s="7">
        <v>1</v>
      </c>
      <c r="B7" s="7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x14ac:dyDescent="0.25">
      <c r="A8" s="35"/>
      <c r="B8" s="35"/>
      <c r="C8" s="9" t="s">
        <v>196</v>
      </c>
      <c r="D8" s="6"/>
      <c r="E8" s="6"/>
      <c r="F8" s="6"/>
      <c r="G8" s="6"/>
      <c r="H8" s="6"/>
      <c r="I8" s="6"/>
      <c r="J8" s="6"/>
      <c r="K8" s="6"/>
      <c r="L8" s="6">
        <f>K8*F8</f>
        <v>0</v>
      </c>
      <c r="M8" s="6">
        <f>L8+J8+H8</f>
        <v>0</v>
      </c>
    </row>
    <row r="9" spans="1:13" x14ac:dyDescent="0.25">
      <c r="A9" s="10">
        <v>1</v>
      </c>
      <c r="B9" s="11" t="s">
        <v>104</v>
      </c>
      <c r="C9" s="12" t="s">
        <v>197</v>
      </c>
      <c r="D9" s="6" t="s">
        <v>11</v>
      </c>
      <c r="E9" s="6"/>
      <c r="F9" s="6">
        <v>70</v>
      </c>
      <c r="G9" s="6"/>
      <c r="H9" s="6"/>
      <c r="I9" s="6"/>
      <c r="J9" s="6"/>
      <c r="K9" s="6"/>
      <c r="L9" s="6"/>
      <c r="M9" s="6">
        <v>0</v>
      </c>
    </row>
    <row r="10" spans="1:13" x14ac:dyDescent="0.25">
      <c r="A10" s="10"/>
      <c r="B10" s="10"/>
      <c r="C10" s="12" t="s">
        <v>78</v>
      </c>
      <c r="D10" s="6" t="s">
        <v>11</v>
      </c>
      <c r="E10" s="6">
        <v>1</v>
      </c>
      <c r="F10" s="6">
        <f>E10*F9</f>
        <v>70</v>
      </c>
      <c r="G10" s="6">
        <v>45</v>
      </c>
      <c r="H10" s="6">
        <f>F10*G10</f>
        <v>3150</v>
      </c>
      <c r="I10" s="6"/>
      <c r="J10" s="6"/>
      <c r="K10" s="6"/>
      <c r="L10" s="6"/>
      <c r="M10" s="6">
        <f>H10</f>
        <v>3150</v>
      </c>
    </row>
    <row r="11" spans="1:13" x14ac:dyDescent="0.25">
      <c r="A11" s="10">
        <v>2</v>
      </c>
      <c r="B11" s="10"/>
      <c r="C11" s="10" t="s">
        <v>199</v>
      </c>
      <c r="D11" s="6" t="s">
        <v>42</v>
      </c>
      <c r="E11" s="6"/>
      <c r="F11" s="6">
        <v>162</v>
      </c>
      <c r="G11" s="6"/>
      <c r="H11" s="13"/>
      <c r="I11" s="6"/>
      <c r="J11" s="6"/>
      <c r="K11" s="6">
        <v>12.14</v>
      </c>
      <c r="L11" s="6">
        <f>F11*K11</f>
        <v>1966.68</v>
      </c>
      <c r="M11" s="13">
        <f>L11</f>
        <v>1966.68</v>
      </c>
    </row>
    <row r="12" spans="1:13" x14ac:dyDescent="0.25">
      <c r="A12" s="10">
        <v>3</v>
      </c>
      <c r="B12" s="10" t="s">
        <v>82</v>
      </c>
      <c r="C12" s="10" t="s">
        <v>200</v>
      </c>
      <c r="D12" s="6" t="s">
        <v>17</v>
      </c>
      <c r="E12" s="6"/>
      <c r="F12" s="6">
        <v>80</v>
      </c>
      <c r="G12" s="6"/>
      <c r="H12" s="6"/>
      <c r="I12" s="6"/>
      <c r="J12" s="6">
        <f>F12*I12</f>
        <v>0</v>
      </c>
      <c r="K12" s="6"/>
      <c r="L12" s="13"/>
      <c r="M12" s="13"/>
    </row>
    <row r="13" spans="1:13" x14ac:dyDescent="0.25">
      <c r="A13" s="10"/>
      <c r="B13" s="23"/>
      <c r="C13" s="10" t="s">
        <v>78</v>
      </c>
      <c r="D13" s="6" t="s">
        <v>17</v>
      </c>
      <c r="E13" s="6">
        <v>1</v>
      </c>
      <c r="F13" s="6">
        <f>E13*F12</f>
        <v>80</v>
      </c>
      <c r="G13" s="6">
        <v>10</v>
      </c>
      <c r="H13" s="6">
        <f>F13*G13</f>
        <v>800</v>
      </c>
      <c r="I13" s="6"/>
      <c r="J13" s="6"/>
      <c r="K13" s="6"/>
      <c r="L13" s="13"/>
      <c r="M13" s="13">
        <f>H13</f>
        <v>800</v>
      </c>
    </row>
    <row r="14" spans="1:13" x14ac:dyDescent="0.25">
      <c r="A14" s="10"/>
      <c r="B14" s="10" t="s">
        <v>110</v>
      </c>
      <c r="C14" s="33" t="s">
        <v>103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10">
        <v>4</v>
      </c>
      <c r="B15" s="10"/>
      <c r="C15" s="10" t="s">
        <v>201</v>
      </c>
      <c r="D15" s="6" t="s">
        <v>11</v>
      </c>
      <c r="E15" s="6"/>
      <c r="F15" s="6">
        <v>2000</v>
      </c>
      <c r="G15" s="6">
        <v>6.5</v>
      </c>
      <c r="H15" s="6">
        <f>F15*G15</f>
        <v>13000</v>
      </c>
      <c r="I15" s="6"/>
      <c r="J15" s="6">
        <f>F15*I15</f>
        <v>0</v>
      </c>
      <c r="K15" s="6"/>
      <c r="L15" s="6"/>
      <c r="M15" s="6">
        <f>H15</f>
        <v>13000</v>
      </c>
    </row>
    <row r="16" spans="1:13" x14ac:dyDescent="0.25">
      <c r="A16" s="1"/>
      <c r="B16" s="2" t="s">
        <v>112</v>
      </c>
      <c r="C16" s="3" t="s">
        <v>137</v>
      </c>
      <c r="D16" s="1" t="s">
        <v>42</v>
      </c>
      <c r="E16" s="1"/>
      <c r="F16" s="1">
        <v>29</v>
      </c>
      <c r="G16" s="1"/>
      <c r="H16" s="1"/>
      <c r="I16" s="1"/>
      <c r="J16" s="1"/>
      <c r="K16" s="1">
        <v>5.56</v>
      </c>
      <c r="L16" s="1">
        <f>F16*K16</f>
        <v>161.23999999999998</v>
      </c>
      <c r="M16" s="1">
        <f>L16</f>
        <v>161.23999999999998</v>
      </c>
    </row>
    <row r="17" spans="1:13" x14ac:dyDescent="0.25">
      <c r="A17" s="1"/>
      <c r="B17" s="2"/>
      <c r="C17" s="29" t="s">
        <v>114</v>
      </c>
      <c r="D17" s="1"/>
      <c r="E17" s="1"/>
      <c r="F17" s="1"/>
      <c r="G17" s="1"/>
      <c r="H17" s="1">
        <f>G17*F17</f>
        <v>0</v>
      </c>
      <c r="I17" s="1"/>
      <c r="J17" s="1"/>
      <c r="K17" s="1"/>
      <c r="L17" s="1"/>
      <c r="M17" s="1">
        <f>H17</f>
        <v>0</v>
      </c>
    </row>
    <row r="18" spans="1:13" x14ac:dyDescent="0.25">
      <c r="A18" s="1">
        <v>5</v>
      </c>
      <c r="B18" s="2" t="s">
        <v>115</v>
      </c>
      <c r="C18" s="1" t="s">
        <v>202</v>
      </c>
      <c r="D18" s="1" t="s">
        <v>11</v>
      </c>
      <c r="E18" s="1"/>
      <c r="F18" s="1">
        <v>33</v>
      </c>
      <c r="G18" s="1"/>
      <c r="H18" s="1"/>
      <c r="I18" s="1"/>
      <c r="J18" s="1"/>
      <c r="K18" s="1"/>
      <c r="L18" s="1">
        <f>K18*F18</f>
        <v>0</v>
      </c>
      <c r="M18" s="1">
        <f>L18</f>
        <v>0</v>
      </c>
    </row>
    <row r="19" spans="1:13" x14ac:dyDescent="0.25">
      <c r="A19" s="1"/>
      <c r="B19" s="2"/>
      <c r="C19" s="1" t="s">
        <v>78</v>
      </c>
      <c r="D19" s="1" t="s">
        <v>11</v>
      </c>
      <c r="E19" s="1">
        <v>1</v>
      </c>
      <c r="F19" s="1">
        <f>E19*F18</f>
        <v>33</v>
      </c>
      <c r="G19" s="1">
        <v>50</v>
      </c>
      <c r="H19" s="1">
        <f>F19*G19</f>
        <v>1650</v>
      </c>
      <c r="I19" s="1"/>
      <c r="J19" s="1">
        <f>I19*F19</f>
        <v>0</v>
      </c>
      <c r="K19" s="1"/>
      <c r="L19" s="1"/>
      <c r="M19" s="1">
        <f>H19</f>
        <v>1650</v>
      </c>
    </row>
    <row r="20" spans="1:13" x14ac:dyDescent="0.25">
      <c r="A20" s="1"/>
      <c r="B20" s="2"/>
      <c r="C20" s="1" t="s">
        <v>81</v>
      </c>
      <c r="D20" s="1" t="s">
        <v>11</v>
      </c>
      <c r="E20" s="1">
        <v>1.02</v>
      </c>
      <c r="F20" s="1">
        <f>E20*F18</f>
        <v>33.660000000000004</v>
      </c>
      <c r="G20" s="1"/>
      <c r="H20" s="1"/>
      <c r="I20" s="1">
        <v>100</v>
      </c>
      <c r="J20" s="1">
        <f>I20*F20</f>
        <v>3366.0000000000005</v>
      </c>
      <c r="K20" s="1"/>
      <c r="L20" s="1"/>
      <c r="M20" s="1">
        <f t="shared" ref="M20:M21" si="0">J20</f>
        <v>3366.0000000000005</v>
      </c>
    </row>
    <row r="21" spans="1:13" x14ac:dyDescent="0.25">
      <c r="A21" s="1">
        <v>6</v>
      </c>
      <c r="B21" s="2" t="s">
        <v>140</v>
      </c>
      <c r="C21" s="12" t="s">
        <v>203</v>
      </c>
      <c r="D21" s="1" t="s">
        <v>11</v>
      </c>
      <c r="E21" s="1"/>
      <c r="F21" s="1">
        <v>120</v>
      </c>
      <c r="G21" s="1"/>
      <c r="H21" s="1"/>
      <c r="I21" s="1"/>
      <c r="J21" s="1">
        <f>I21*F21</f>
        <v>0</v>
      </c>
      <c r="K21" s="1"/>
      <c r="L21" s="1"/>
      <c r="M21" s="1">
        <f t="shared" si="0"/>
        <v>0</v>
      </c>
    </row>
    <row r="22" spans="1:13" x14ac:dyDescent="0.25">
      <c r="A22" s="1"/>
      <c r="B22" s="2"/>
      <c r="C22" s="1" t="s">
        <v>78</v>
      </c>
      <c r="D22" s="1" t="s">
        <v>11</v>
      </c>
      <c r="E22" s="1">
        <v>1</v>
      </c>
      <c r="F22" s="1">
        <f>E22*F21</f>
        <v>120</v>
      </c>
      <c r="G22" s="1">
        <v>50</v>
      </c>
      <c r="H22" s="1">
        <f>F22*G22</f>
        <v>6000</v>
      </c>
      <c r="I22" s="1"/>
      <c r="J22" s="1">
        <f>I22*F22</f>
        <v>0</v>
      </c>
      <c r="K22" s="1"/>
      <c r="L22" s="1"/>
      <c r="M22" s="1">
        <f>H22</f>
        <v>6000</v>
      </c>
    </row>
    <row r="23" spans="1:13" x14ac:dyDescent="0.25">
      <c r="A23" s="10"/>
      <c r="B23" s="10"/>
      <c r="C23" s="12" t="s">
        <v>13</v>
      </c>
      <c r="D23" s="6" t="s">
        <v>36</v>
      </c>
      <c r="E23" s="6">
        <v>0.59</v>
      </c>
      <c r="F23" s="6">
        <f>E23*F21</f>
        <v>70.8</v>
      </c>
      <c r="G23" s="6"/>
      <c r="H23" s="6"/>
      <c r="I23" s="6"/>
      <c r="J23" s="6"/>
      <c r="K23" s="6">
        <v>3.2</v>
      </c>
      <c r="L23" s="6">
        <f>F23*K23</f>
        <v>226.56</v>
      </c>
      <c r="M23" s="6">
        <f>L23</f>
        <v>226.56</v>
      </c>
    </row>
    <row r="24" spans="1:13" x14ac:dyDescent="0.25">
      <c r="A24" s="10"/>
      <c r="B24" s="10"/>
      <c r="C24" s="12" t="s">
        <v>204</v>
      </c>
      <c r="D24" s="6" t="s">
        <v>11</v>
      </c>
      <c r="E24" s="6">
        <v>1.0149999999999999</v>
      </c>
      <c r="F24" s="6">
        <f t="shared" ref="F24:F35" si="1">E24*F22</f>
        <v>121.79999999999998</v>
      </c>
      <c r="G24" s="6"/>
      <c r="H24" s="6">
        <f>F24*G24</f>
        <v>0</v>
      </c>
      <c r="I24" s="6">
        <v>120</v>
      </c>
      <c r="J24" s="13">
        <f>F24*I24</f>
        <v>14615.999999999998</v>
      </c>
      <c r="K24" s="6"/>
      <c r="L24" s="6"/>
      <c r="M24" s="13">
        <f t="shared" ref="M24:M30" si="2">J24</f>
        <v>14615.999999999998</v>
      </c>
    </row>
    <row r="25" spans="1:13" x14ac:dyDescent="0.25">
      <c r="A25" s="10"/>
      <c r="B25" s="24"/>
      <c r="C25" s="12" t="s">
        <v>38</v>
      </c>
      <c r="D25" s="6" t="s">
        <v>17</v>
      </c>
      <c r="E25" s="6">
        <v>1.6</v>
      </c>
      <c r="F25" s="6">
        <f t="shared" si="1"/>
        <v>113.28</v>
      </c>
      <c r="G25" s="6"/>
      <c r="H25" s="6"/>
      <c r="I25" s="6">
        <v>17.5</v>
      </c>
      <c r="J25" s="6">
        <f>F25*I25</f>
        <v>1982.4</v>
      </c>
      <c r="K25" s="6"/>
      <c r="L25" s="6"/>
      <c r="M25" s="6">
        <f t="shared" si="2"/>
        <v>1982.4</v>
      </c>
    </row>
    <row r="26" spans="1:13" x14ac:dyDescent="0.25">
      <c r="A26" s="10"/>
      <c r="B26" s="10"/>
      <c r="C26" s="12" t="s">
        <v>120</v>
      </c>
      <c r="D26" s="6" t="s">
        <v>11</v>
      </c>
      <c r="E26" s="6">
        <v>1.83E-2</v>
      </c>
      <c r="F26" s="6">
        <f t="shared" si="1"/>
        <v>2.2289399999999997</v>
      </c>
      <c r="G26" s="6"/>
      <c r="H26" s="6">
        <f>F26*G26</f>
        <v>0</v>
      </c>
      <c r="I26" s="6">
        <v>420</v>
      </c>
      <c r="J26" s="6">
        <f t="shared" ref="J26:J33" si="3">F26*I26</f>
        <v>936.15479999999991</v>
      </c>
      <c r="K26" s="6"/>
      <c r="L26" s="6"/>
      <c r="M26" s="13">
        <f t="shared" si="2"/>
        <v>936.15479999999991</v>
      </c>
    </row>
    <row r="27" spans="1:13" x14ac:dyDescent="0.25">
      <c r="A27" s="10"/>
      <c r="B27" s="10"/>
      <c r="C27" s="12" t="s">
        <v>121</v>
      </c>
      <c r="D27" s="6" t="s">
        <v>42</v>
      </c>
      <c r="E27" s="6"/>
      <c r="F27" s="6">
        <v>1.5</v>
      </c>
      <c r="G27" s="6"/>
      <c r="H27" s="6"/>
      <c r="I27" s="6">
        <v>1054</v>
      </c>
      <c r="J27" s="6">
        <f t="shared" si="3"/>
        <v>1581</v>
      </c>
      <c r="K27" s="6"/>
      <c r="L27" s="6">
        <f>F27*K27</f>
        <v>0</v>
      </c>
      <c r="M27" s="6">
        <f t="shared" si="2"/>
        <v>1581</v>
      </c>
    </row>
    <row r="28" spans="1:13" x14ac:dyDescent="0.25">
      <c r="A28" s="10"/>
      <c r="B28" s="10"/>
      <c r="C28" s="12" t="s">
        <v>122</v>
      </c>
      <c r="D28" s="6" t="s">
        <v>42</v>
      </c>
      <c r="E28" s="6"/>
      <c r="F28" s="6">
        <v>3.5</v>
      </c>
      <c r="G28" s="6"/>
      <c r="H28" s="6"/>
      <c r="I28" s="6">
        <v>1054</v>
      </c>
      <c r="J28" s="6">
        <f t="shared" si="3"/>
        <v>3689</v>
      </c>
      <c r="K28" s="6"/>
      <c r="L28" s="6"/>
      <c r="M28" s="6">
        <f t="shared" si="2"/>
        <v>3689</v>
      </c>
    </row>
    <row r="29" spans="1:13" x14ac:dyDescent="0.25">
      <c r="A29" s="10"/>
      <c r="B29" s="10"/>
      <c r="C29" s="12" t="s">
        <v>123</v>
      </c>
      <c r="D29" s="6" t="s">
        <v>25</v>
      </c>
      <c r="E29" s="6">
        <v>0.7</v>
      </c>
      <c r="F29" s="6">
        <f>E29*F21</f>
        <v>84</v>
      </c>
      <c r="G29" s="6"/>
      <c r="H29" s="13"/>
      <c r="I29" s="6">
        <v>2.8</v>
      </c>
      <c r="J29" s="6">
        <f t="shared" si="3"/>
        <v>235.2</v>
      </c>
      <c r="K29" s="6"/>
      <c r="L29" s="6"/>
      <c r="M29" s="13">
        <f t="shared" si="2"/>
        <v>235.2</v>
      </c>
    </row>
    <row r="30" spans="1:13" x14ac:dyDescent="0.25">
      <c r="A30" s="10"/>
      <c r="B30" s="10"/>
      <c r="C30" s="12" t="s">
        <v>97</v>
      </c>
      <c r="D30" s="6" t="s">
        <v>25</v>
      </c>
      <c r="E30" s="6">
        <v>0.3</v>
      </c>
      <c r="F30" s="6">
        <f>E30*F21</f>
        <v>36</v>
      </c>
      <c r="G30" s="6"/>
      <c r="H30" s="6"/>
      <c r="I30" s="6">
        <v>2.5</v>
      </c>
      <c r="J30" s="6">
        <f t="shared" si="3"/>
        <v>90</v>
      </c>
      <c r="K30" s="6"/>
      <c r="L30" s="6"/>
      <c r="M30" s="6">
        <f t="shared" si="2"/>
        <v>90</v>
      </c>
    </row>
    <row r="31" spans="1:13" ht="30" x14ac:dyDescent="0.25">
      <c r="A31" s="10">
        <v>7</v>
      </c>
      <c r="B31" s="24">
        <v>41805</v>
      </c>
      <c r="C31" s="12" t="s">
        <v>205</v>
      </c>
      <c r="D31" s="6" t="s">
        <v>11</v>
      </c>
      <c r="E31" s="6"/>
      <c r="F31" s="6">
        <v>210</v>
      </c>
      <c r="G31" s="6"/>
      <c r="H31" s="6"/>
      <c r="I31" s="6"/>
      <c r="J31" s="6">
        <f t="shared" si="3"/>
        <v>0</v>
      </c>
      <c r="K31" s="6"/>
      <c r="L31" s="6"/>
      <c r="M31" s="13">
        <v>0</v>
      </c>
    </row>
    <row r="32" spans="1:13" x14ac:dyDescent="0.25">
      <c r="A32" s="10"/>
      <c r="B32" s="10"/>
      <c r="C32" s="12" t="s">
        <v>78</v>
      </c>
      <c r="D32" s="6" t="s">
        <v>11</v>
      </c>
      <c r="E32" s="6">
        <v>1</v>
      </c>
      <c r="F32" s="6">
        <f>E32*F31</f>
        <v>210</v>
      </c>
      <c r="G32" s="6">
        <v>75</v>
      </c>
      <c r="H32" s="6">
        <f>F32*G32</f>
        <v>15750</v>
      </c>
      <c r="I32" s="6"/>
      <c r="J32" s="6">
        <f t="shared" si="3"/>
        <v>0</v>
      </c>
      <c r="K32" s="6"/>
      <c r="L32" s="6"/>
      <c r="M32" s="13">
        <f>H32</f>
        <v>15750</v>
      </c>
    </row>
    <row r="33" spans="1:13" x14ac:dyDescent="0.25">
      <c r="A33" s="10"/>
      <c r="B33" s="10"/>
      <c r="C33" s="12" t="s">
        <v>13</v>
      </c>
      <c r="D33" s="6" t="s">
        <v>36</v>
      </c>
      <c r="E33" s="6">
        <v>0.96</v>
      </c>
      <c r="F33" s="6">
        <f t="shared" si="1"/>
        <v>201.6</v>
      </c>
      <c r="G33" s="6"/>
      <c r="H33" s="6">
        <f>F33*G33</f>
        <v>0</v>
      </c>
      <c r="I33" s="6"/>
      <c r="J33" s="6">
        <f t="shared" si="3"/>
        <v>0</v>
      </c>
      <c r="K33" s="6">
        <v>3.2</v>
      </c>
      <c r="L33" s="6">
        <f>F33*K33</f>
        <v>645.12</v>
      </c>
      <c r="M33" s="13">
        <f>L33</f>
        <v>645.12</v>
      </c>
    </row>
    <row r="34" spans="1:13" x14ac:dyDescent="0.25">
      <c r="A34" s="10"/>
      <c r="B34" s="10"/>
      <c r="C34" s="12" t="s">
        <v>119</v>
      </c>
      <c r="D34" s="6" t="s">
        <v>11</v>
      </c>
      <c r="E34" s="6">
        <v>1.0149999999999999</v>
      </c>
      <c r="F34" s="6">
        <f t="shared" si="1"/>
        <v>213.14999999999998</v>
      </c>
      <c r="G34" s="6"/>
      <c r="H34" s="6"/>
      <c r="I34" s="6">
        <v>120</v>
      </c>
      <c r="J34" s="6">
        <f>F34*I34</f>
        <v>25577.999999999996</v>
      </c>
      <c r="K34" s="6"/>
      <c r="L34" s="6"/>
      <c r="M34" s="13">
        <f t="shared" ref="M34:M40" si="4">J34</f>
        <v>25577.999999999996</v>
      </c>
    </row>
    <row r="35" spans="1:13" x14ac:dyDescent="0.25">
      <c r="A35" s="10"/>
      <c r="B35" s="10"/>
      <c r="C35" s="12" t="s">
        <v>38</v>
      </c>
      <c r="D35" s="6" t="s">
        <v>17</v>
      </c>
      <c r="E35" s="6">
        <v>2.0499999999999998</v>
      </c>
      <c r="F35" s="6">
        <f t="shared" si="1"/>
        <v>413.28</v>
      </c>
      <c r="G35" s="6"/>
      <c r="H35" s="6"/>
      <c r="I35" s="6">
        <v>17.5</v>
      </c>
      <c r="J35" s="6">
        <f t="shared" ref="J35:J90" si="5">F35*I35</f>
        <v>7232.4</v>
      </c>
      <c r="K35" s="6"/>
      <c r="L35" s="6"/>
      <c r="M35" s="6">
        <f t="shared" si="4"/>
        <v>7232.4</v>
      </c>
    </row>
    <row r="36" spans="1:13" x14ac:dyDescent="0.25">
      <c r="A36" s="10"/>
      <c r="B36" s="10"/>
      <c r="C36" s="12" t="s">
        <v>120</v>
      </c>
      <c r="D36" s="6" t="s">
        <v>11</v>
      </c>
      <c r="E36" s="6">
        <v>2.81E-2</v>
      </c>
      <c r="F36" s="6">
        <f>E36*F31</f>
        <v>5.9009999999999998</v>
      </c>
      <c r="G36" s="6"/>
      <c r="H36" s="6"/>
      <c r="I36" s="6">
        <v>420</v>
      </c>
      <c r="J36" s="6">
        <f t="shared" si="5"/>
        <v>2478.42</v>
      </c>
      <c r="K36" s="6"/>
      <c r="L36" s="6"/>
      <c r="M36" s="13">
        <f t="shared" si="4"/>
        <v>2478.42</v>
      </c>
    </row>
    <row r="37" spans="1:13" x14ac:dyDescent="0.25">
      <c r="A37" s="10"/>
      <c r="B37" s="10"/>
      <c r="C37" s="12" t="s">
        <v>194</v>
      </c>
      <c r="D37" s="6" t="s">
        <v>42</v>
      </c>
      <c r="E37" s="6"/>
      <c r="F37" s="6">
        <v>5</v>
      </c>
      <c r="G37" s="6"/>
      <c r="H37" s="6"/>
      <c r="I37" s="6">
        <v>1054</v>
      </c>
      <c r="J37" s="6">
        <f t="shared" si="5"/>
        <v>5270</v>
      </c>
      <c r="K37" s="6"/>
      <c r="L37" s="6"/>
      <c r="M37" s="6">
        <f t="shared" si="4"/>
        <v>5270</v>
      </c>
    </row>
    <row r="38" spans="1:13" x14ac:dyDescent="0.25">
      <c r="A38" s="10"/>
      <c r="B38" s="10"/>
      <c r="C38" s="12" t="s">
        <v>122</v>
      </c>
      <c r="D38" s="6" t="s">
        <v>42</v>
      </c>
      <c r="E38" s="6"/>
      <c r="F38" s="6">
        <v>20</v>
      </c>
      <c r="G38" s="6"/>
      <c r="H38" s="6">
        <f>F38*G38</f>
        <v>0</v>
      </c>
      <c r="I38" s="6">
        <v>1054</v>
      </c>
      <c r="J38" s="6">
        <f t="shared" si="5"/>
        <v>21080</v>
      </c>
      <c r="K38" s="6"/>
      <c r="L38" s="6"/>
      <c r="M38" s="6">
        <f t="shared" si="4"/>
        <v>21080</v>
      </c>
    </row>
    <row r="39" spans="1:13" x14ac:dyDescent="0.25">
      <c r="A39" s="10"/>
      <c r="B39" s="10"/>
      <c r="C39" s="12" t="s">
        <v>123</v>
      </c>
      <c r="D39" s="6" t="s">
        <v>25</v>
      </c>
      <c r="E39" s="6">
        <v>0.7</v>
      </c>
      <c r="F39" s="6">
        <f>E39*F31</f>
        <v>147</v>
      </c>
      <c r="G39" s="6"/>
      <c r="H39" s="6"/>
      <c r="I39" s="6">
        <v>2.8</v>
      </c>
      <c r="J39" s="6">
        <f t="shared" si="5"/>
        <v>411.59999999999997</v>
      </c>
      <c r="K39" s="6"/>
      <c r="L39" s="6"/>
      <c r="M39" s="6">
        <f t="shared" si="4"/>
        <v>411.59999999999997</v>
      </c>
    </row>
    <row r="40" spans="1:13" x14ac:dyDescent="0.25">
      <c r="A40" s="10"/>
      <c r="B40" s="10"/>
      <c r="C40" s="12" t="s">
        <v>97</v>
      </c>
      <c r="D40" s="6" t="s">
        <v>25</v>
      </c>
      <c r="E40" s="6">
        <v>0.3</v>
      </c>
      <c r="F40" s="6">
        <f>E40*F31</f>
        <v>63</v>
      </c>
      <c r="G40" s="6"/>
      <c r="H40" s="6"/>
      <c r="I40" s="6">
        <v>2.5</v>
      </c>
      <c r="J40" s="6">
        <f t="shared" si="5"/>
        <v>157.5</v>
      </c>
      <c r="K40" s="6"/>
      <c r="L40" s="13"/>
      <c r="M40" s="13">
        <f t="shared" si="4"/>
        <v>157.5</v>
      </c>
    </row>
    <row r="41" spans="1:13" ht="30" x14ac:dyDescent="0.25">
      <c r="A41" s="10">
        <v>8</v>
      </c>
      <c r="B41" s="24">
        <v>37058</v>
      </c>
      <c r="C41" s="12" t="s">
        <v>206</v>
      </c>
      <c r="D41" s="6" t="s">
        <v>11</v>
      </c>
      <c r="E41" s="6"/>
      <c r="F41" s="6">
        <v>210</v>
      </c>
      <c r="G41" s="6"/>
      <c r="H41" s="6"/>
      <c r="I41" s="6"/>
      <c r="J41" s="6"/>
      <c r="K41" s="6"/>
      <c r="L41" s="13"/>
      <c r="M41" s="13">
        <v>0</v>
      </c>
    </row>
    <row r="42" spans="1:13" x14ac:dyDescent="0.25">
      <c r="A42" s="10"/>
      <c r="B42" s="10"/>
      <c r="C42" s="12" t="s">
        <v>78</v>
      </c>
      <c r="D42" s="6" t="s">
        <v>11</v>
      </c>
      <c r="E42" s="6">
        <v>1</v>
      </c>
      <c r="F42" s="6">
        <f>E42*F41</f>
        <v>210</v>
      </c>
      <c r="G42" s="6">
        <v>75</v>
      </c>
      <c r="H42" s="6">
        <f>F42*G42</f>
        <v>15750</v>
      </c>
      <c r="I42" s="6"/>
      <c r="J42" s="6"/>
      <c r="K42" s="6"/>
      <c r="L42" s="13"/>
      <c r="M42" s="13">
        <f>H42</f>
        <v>15750</v>
      </c>
    </row>
    <row r="43" spans="1:13" x14ac:dyDescent="0.25">
      <c r="A43" s="10"/>
      <c r="B43" s="10"/>
      <c r="C43" s="12" t="s">
        <v>13</v>
      </c>
      <c r="D43" s="6" t="s">
        <v>36</v>
      </c>
      <c r="E43" s="6">
        <v>0.96</v>
      </c>
      <c r="F43" s="6">
        <f t="shared" ref="F43" si="6">E43*F42</f>
        <v>201.6</v>
      </c>
      <c r="G43" s="6"/>
      <c r="H43" s="6"/>
      <c r="I43" s="6"/>
      <c r="J43" s="6"/>
      <c r="K43" s="6">
        <v>3.2</v>
      </c>
      <c r="L43" s="13">
        <f>F43*K43</f>
        <v>645.12</v>
      </c>
      <c r="M43" s="13">
        <f>L43</f>
        <v>645.12</v>
      </c>
    </row>
    <row r="44" spans="1:13" x14ac:dyDescent="0.25">
      <c r="A44" s="10"/>
      <c r="B44" s="10"/>
      <c r="C44" s="12" t="s">
        <v>119</v>
      </c>
      <c r="D44" s="6" t="s">
        <v>11</v>
      </c>
      <c r="E44" s="6">
        <v>1.0149999999999999</v>
      </c>
      <c r="F44" s="6">
        <f>E44*F41</f>
        <v>213.14999999999998</v>
      </c>
      <c r="G44" s="6"/>
      <c r="H44" s="6"/>
      <c r="I44" s="6">
        <v>120</v>
      </c>
      <c r="J44" s="6">
        <f>F44*I44</f>
        <v>25577.999999999996</v>
      </c>
      <c r="K44" s="6"/>
      <c r="L44" s="13"/>
      <c r="M44" s="13">
        <f>J44</f>
        <v>25577.999999999996</v>
      </c>
    </row>
    <row r="45" spans="1:13" x14ac:dyDescent="0.25">
      <c r="A45" s="10"/>
      <c r="B45" s="10"/>
      <c r="C45" s="12" t="s">
        <v>38</v>
      </c>
      <c r="D45" s="6" t="s">
        <v>17</v>
      </c>
      <c r="E45" s="6">
        <v>2.0499999999999998</v>
      </c>
      <c r="F45" s="6">
        <f>E45*F41</f>
        <v>430.49999999999994</v>
      </c>
      <c r="G45" s="6"/>
      <c r="H45" s="6"/>
      <c r="I45" s="6">
        <v>17.5</v>
      </c>
      <c r="J45" s="6">
        <f>F45*I45</f>
        <v>7533.7499999999991</v>
      </c>
      <c r="K45" s="6"/>
      <c r="L45" s="13"/>
      <c r="M45" s="13">
        <f t="shared" ref="M45:M50" si="7">J45</f>
        <v>7533.7499999999991</v>
      </c>
    </row>
    <row r="46" spans="1:13" x14ac:dyDescent="0.25">
      <c r="A46" s="10"/>
      <c r="B46" s="10"/>
      <c r="C46" s="12" t="s">
        <v>120</v>
      </c>
      <c r="D46" s="6" t="s">
        <v>11</v>
      </c>
      <c r="E46" s="6">
        <v>2.81E-2</v>
      </c>
      <c r="F46" s="6">
        <f>E46*F41</f>
        <v>5.9009999999999998</v>
      </c>
      <c r="G46" s="6"/>
      <c r="H46" s="6"/>
      <c r="I46" s="6">
        <v>420</v>
      </c>
      <c r="J46" s="6">
        <f t="shared" ref="J46:J50" si="8">F46*I46</f>
        <v>2478.42</v>
      </c>
      <c r="K46" s="6"/>
      <c r="L46" s="13"/>
      <c r="M46" s="13">
        <f t="shared" si="7"/>
        <v>2478.42</v>
      </c>
    </row>
    <row r="47" spans="1:13" x14ac:dyDescent="0.25">
      <c r="A47" s="10"/>
      <c r="B47" s="10"/>
      <c r="C47" s="12" t="s">
        <v>207</v>
      </c>
      <c r="D47" s="6" t="s">
        <v>42</v>
      </c>
      <c r="E47" s="6"/>
      <c r="F47" s="6">
        <v>20</v>
      </c>
      <c r="G47" s="6"/>
      <c r="H47" s="6"/>
      <c r="I47" s="6">
        <v>1054</v>
      </c>
      <c r="J47" s="6">
        <f>F47*I47</f>
        <v>21080</v>
      </c>
      <c r="K47" s="6"/>
      <c r="L47" s="13"/>
      <c r="M47" s="13">
        <f>J47</f>
        <v>21080</v>
      </c>
    </row>
    <row r="48" spans="1:13" x14ac:dyDescent="0.25">
      <c r="A48" s="10"/>
      <c r="B48" s="10"/>
      <c r="C48" s="12" t="s">
        <v>188</v>
      </c>
      <c r="D48" s="6" t="s">
        <v>42</v>
      </c>
      <c r="E48" s="6"/>
      <c r="F48" s="6">
        <v>5</v>
      </c>
      <c r="G48" s="6"/>
      <c r="H48" s="6"/>
      <c r="I48" s="6">
        <v>1054</v>
      </c>
      <c r="J48" s="6">
        <f t="shared" si="8"/>
        <v>5270</v>
      </c>
      <c r="K48" s="6"/>
      <c r="L48" s="13"/>
      <c r="M48" s="13">
        <f t="shared" si="7"/>
        <v>5270</v>
      </c>
    </row>
    <row r="49" spans="1:13" x14ac:dyDescent="0.25">
      <c r="A49" s="10"/>
      <c r="B49" s="10"/>
      <c r="C49" s="12" t="s">
        <v>123</v>
      </c>
      <c r="D49" s="6" t="s">
        <v>25</v>
      </c>
      <c r="E49" s="6">
        <v>0.7</v>
      </c>
      <c r="F49" s="6">
        <f>E49*F41</f>
        <v>147</v>
      </c>
      <c r="G49" s="6"/>
      <c r="H49" s="6"/>
      <c r="I49" s="6">
        <v>2.8</v>
      </c>
      <c r="J49" s="6">
        <f t="shared" si="8"/>
        <v>411.59999999999997</v>
      </c>
      <c r="K49" s="6"/>
      <c r="L49" s="13"/>
      <c r="M49" s="13">
        <f t="shared" si="7"/>
        <v>411.59999999999997</v>
      </c>
    </row>
    <row r="50" spans="1:13" x14ac:dyDescent="0.25">
      <c r="A50" s="10"/>
      <c r="B50" s="10"/>
      <c r="C50" s="12" t="s">
        <v>97</v>
      </c>
      <c r="D50" s="6" t="s">
        <v>25</v>
      </c>
      <c r="E50" s="6">
        <v>0.3</v>
      </c>
      <c r="F50" s="6">
        <f>E50*F41</f>
        <v>63</v>
      </c>
      <c r="G50" s="6"/>
      <c r="H50" s="6"/>
      <c r="I50" s="6">
        <v>2.5</v>
      </c>
      <c r="J50" s="6">
        <f t="shared" si="8"/>
        <v>157.5</v>
      </c>
      <c r="K50" s="6"/>
      <c r="L50" s="13"/>
      <c r="M50" s="13">
        <f t="shared" si="7"/>
        <v>157.5</v>
      </c>
    </row>
    <row r="51" spans="1:13" ht="30" x14ac:dyDescent="0.25">
      <c r="A51" s="10">
        <v>9</v>
      </c>
      <c r="B51" s="24">
        <v>41892</v>
      </c>
      <c r="C51" s="12" t="s">
        <v>208</v>
      </c>
      <c r="D51" s="6" t="s">
        <v>11</v>
      </c>
      <c r="E51" s="6"/>
      <c r="F51" s="6">
        <v>210</v>
      </c>
      <c r="G51" s="6"/>
      <c r="H51" s="6"/>
      <c r="I51" s="6"/>
      <c r="J51" s="6"/>
      <c r="K51" s="6"/>
      <c r="L51" s="13"/>
      <c r="M51" s="13">
        <v>0</v>
      </c>
    </row>
    <row r="52" spans="1:13" x14ac:dyDescent="0.25">
      <c r="A52" s="10"/>
      <c r="B52" s="10"/>
      <c r="C52" s="12" t="s">
        <v>78</v>
      </c>
      <c r="D52" s="6" t="s">
        <v>11</v>
      </c>
      <c r="E52" s="6">
        <v>1</v>
      </c>
      <c r="F52" s="6">
        <f>E52*F51</f>
        <v>210</v>
      </c>
      <c r="G52" s="6">
        <v>75</v>
      </c>
      <c r="H52" s="6">
        <f>F52*G52</f>
        <v>15750</v>
      </c>
      <c r="I52" s="6"/>
      <c r="J52" s="6"/>
      <c r="K52" s="6"/>
      <c r="L52" s="13"/>
      <c r="M52" s="13">
        <f>H52</f>
        <v>15750</v>
      </c>
    </row>
    <row r="53" spans="1:13" x14ac:dyDescent="0.25">
      <c r="A53" s="10"/>
      <c r="B53" s="10"/>
      <c r="C53" s="12" t="s">
        <v>13</v>
      </c>
      <c r="D53" s="6" t="s">
        <v>36</v>
      </c>
      <c r="E53" s="6">
        <v>0.96</v>
      </c>
      <c r="F53" s="6">
        <f t="shared" ref="F53" si="9">E53*F52</f>
        <v>201.6</v>
      </c>
      <c r="G53" s="6"/>
      <c r="H53" s="6"/>
      <c r="I53" s="6"/>
      <c r="J53" s="6"/>
      <c r="K53" s="6">
        <v>3.2</v>
      </c>
      <c r="L53" s="13">
        <f>F53*K53</f>
        <v>645.12</v>
      </c>
      <c r="M53" s="13">
        <f>L53</f>
        <v>645.12</v>
      </c>
    </row>
    <row r="54" spans="1:13" x14ac:dyDescent="0.25">
      <c r="A54" s="10"/>
      <c r="B54" s="10"/>
      <c r="C54" s="12" t="s">
        <v>119</v>
      </c>
      <c r="D54" s="6" t="s">
        <v>11</v>
      </c>
      <c r="E54" s="6">
        <v>1.0149999999999999</v>
      </c>
      <c r="F54" s="6">
        <f>E54*F51</f>
        <v>213.14999999999998</v>
      </c>
      <c r="G54" s="6"/>
      <c r="H54" s="6"/>
      <c r="I54" s="6">
        <v>120</v>
      </c>
      <c r="J54" s="6">
        <f>F54*I54</f>
        <v>25577.999999999996</v>
      </c>
      <c r="K54" s="6"/>
      <c r="L54" s="13"/>
      <c r="M54" s="13">
        <f>J54</f>
        <v>25577.999999999996</v>
      </c>
    </row>
    <row r="55" spans="1:13" x14ac:dyDescent="0.25">
      <c r="A55" s="10"/>
      <c r="B55" s="10"/>
      <c r="C55" s="12" t="s">
        <v>38</v>
      </c>
      <c r="D55" s="6" t="s">
        <v>17</v>
      </c>
      <c r="E55" s="6">
        <v>2.0499999999999998</v>
      </c>
      <c r="F55" s="6">
        <f>E55*F51</f>
        <v>430.49999999999994</v>
      </c>
      <c r="G55" s="6"/>
      <c r="H55" s="6"/>
      <c r="I55" s="6">
        <v>17.5</v>
      </c>
      <c r="J55" s="6">
        <f t="shared" ref="J55:J80" si="10">F55*I55</f>
        <v>7533.7499999999991</v>
      </c>
      <c r="K55" s="6"/>
      <c r="L55" s="13"/>
      <c r="M55" s="13">
        <f t="shared" ref="M55:M60" si="11">J55</f>
        <v>7533.7499999999991</v>
      </c>
    </row>
    <row r="56" spans="1:13" x14ac:dyDescent="0.25">
      <c r="A56" s="10"/>
      <c r="B56" s="10"/>
      <c r="C56" s="12" t="s">
        <v>120</v>
      </c>
      <c r="D56" s="6" t="s">
        <v>11</v>
      </c>
      <c r="E56" s="6">
        <v>2.81E-2</v>
      </c>
      <c r="F56" s="6">
        <f>E56*F51</f>
        <v>5.9009999999999998</v>
      </c>
      <c r="G56" s="6"/>
      <c r="H56" s="6"/>
      <c r="I56" s="6">
        <v>420</v>
      </c>
      <c r="J56" s="6">
        <f t="shared" si="10"/>
        <v>2478.42</v>
      </c>
      <c r="K56" s="6"/>
      <c r="L56" s="13"/>
      <c r="M56" s="13">
        <f t="shared" si="11"/>
        <v>2478.42</v>
      </c>
    </row>
    <row r="57" spans="1:13" x14ac:dyDescent="0.25">
      <c r="A57" s="10"/>
      <c r="B57" s="10"/>
      <c r="C57" s="12" t="s">
        <v>123</v>
      </c>
      <c r="D57" s="6" t="s">
        <v>25</v>
      </c>
      <c r="E57" s="6">
        <v>0.7</v>
      </c>
      <c r="F57" s="6">
        <f>E57*F51</f>
        <v>147</v>
      </c>
      <c r="G57" s="6"/>
      <c r="H57" s="6"/>
      <c r="I57" s="6">
        <v>2.8</v>
      </c>
      <c r="J57" s="6">
        <f t="shared" si="10"/>
        <v>411.59999999999997</v>
      </c>
      <c r="K57" s="6"/>
      <c r="L57" s="13"/>
      <c r="M57" s="13">
        <f>J57</f>
        <v>411.59999999999997</v>
      </c>
    </row>
    <row r="58" spans="1:13" x14ac:dyDescent="0.25">
      <c r="A58" s="10"/>
      <c r="B58" s="10"/>
      <c r="C58" s="12" t="s">
        <v>97</v>
      </c>
      <c r="D58" s="6" t="s">
        <v>25</v>
      </c>
      <c r="E58" s="6">
        <v>0.3</v>
      </c>
      <c r="F58" s="6">
        <f>E58*F51</f>
        <v>63</v>
      </c>
      <c r="G58" s="6"/>
      <c r="H58" s="6"/>
      <c r="I58" s="6">
        <v>2.5</v>
      </c>
      <c r="J58" s="6">
        <f t="shared" si="10"/>
        <v>157.5</v>
      </c>
      <c r="K58" s="6"/>
      <c r="L58" s="13"/>
      <c r="M58" s="13">
        <f>J58</f>
        <v>157.5</v>
      </c>
    </row>
    <row r="59" spans="1:13" x14ac:dyDescent="0.25">
      <c r="A59" s="10"/>
      <c r="B59" s="10"/>
      <c r="C59" s="12" t="s">
        <v>188</v>
      </c>
      <c r="D59" s="6" t="s">
        <v>42</v>
      </c>
      <c r="E59" s="6"/>
      <c r="F59" s="6">
        <v>5</v>
      </c>
      <c r="G59" s="6"/>
      <c r="H59" s="6"/>
      <c r="I59" s="6">
        <v>1054</v>
      </c>
      <c r="J59" s="6">
        <f t="shared" si="10"/>
        <v>5270</v>
      </c>
      <c r="K59" s="6"/>
      <c r="L59" s="13"/>
      <c r="M59" s="13">
        <f t="shared" si="11"/>
        <v>5270</v>
      </c>
    </row>
    <row r="60" spans="1:13" x14ac:dyDescent="0.25">
      <c r="A60" s="10"/>
      <c r="B60" s="10"/>
      <c r="C60" s="12" t="s">
        <v>189</v>
      </c>
      <c r="D60" s="6" t="s">
        <v>42</v>
      </c>
      <c r="E60" s="6"/>
      <c r="F60" s="6">
        <v>20</v>
      </c>
      <c r="G60" s="6"/>
      <c r="H60" s="6"/>
      <c r="I60" s="6">
        <v>1054</v>
      </c>
      <c r="J60" s="6">
        <f t="shared" si="10"/>
        <v>21080</v>
      </c>
      <c r="K60" s="6"/>
      <c r="L60" s="13"/>
      <c r="M60" s="13">
        <f t="shared" si="11"/>
        <v>21080</v>
      </c>
    </row>
    <row r="61" spans="1:13" ht="30" x14ac:dyDescent="0.25">
      <c r="A61" s="10">
        <v>10</v>
      </c>
      <c r="B61" s="24">
        <v>41892</v>
      </c>
      <c r="C61" s="12" t="s">
        <v>209</v>
      </c>
      <c r="D61" s="6" t="s">
        <v>11</v>
      </c>
      <c r="E61" s="6"/>
      <c r="F61" s="6">
        <v>210</v>
      </c>
      <c r="G61" s="6"/>
      <c r="H61" s="6"/>
      <c r="I61" s="6"/>
      <c r="J61" s="6">
        <f t="shared" si="10"/>
        <v>0</v>
      </c>
      <c r="K61" s="6"/>
      <c r="L61" s="13"/>
      <c r="M61" s="13">
        <v>0</v>
      </c>
    </row>
    <row r="62" spans="1:13" x14ac:dyDescent="0.25">
      <c r="A62" s="10"/>
      <c r="B62" s="10"/>
      <c r="C62" s="12" t="s">
        <v>78</v>
      </c>
      <c r="D62" s="6" t="s">
        <v>11</v>
      </c>
      <c r="E62" s="6">
        <v>1</v>
      </c>
      <c r="F62" s="6">
        <f>E62*F61</f>
        <v>210</v>
      </c>
      <c r="G62" s="6">
        <v>75</v>
      </c>
      <c r="H62" s="6">
        <f>F62*G62</f>
        <v>15750</v>
      </c>
      <c r="I62" s="6"/>
      <c r="J62" s="6">
        <f t="shared" si="10"/>
        <v>0</v>
      </c>
      <c r="K62" s="6"/>
      <c r="L62" s="13"/>
      <c r="M62" s="13">
        <f>H62</f>
        <v>15750</v>
      </c>
    </row>
    <row r="63" spans="1:13" x14ac:dyDescent="0.25">
      <c r="A63" s="10"/>
      <c r="B63" s="10"/>
      <c r="C63" s="12" t="s">
        <v>13</v>
      </c>
      <c r="D63" s="6" t="s">
        <v>36</v>
      </c>
      <c r="E63" s="6">
        <v>0.96</v>
      </c>
      <c r="F63" s="6">
        <f>E63*F61</f>
        <v>201.6</v>
      </c>
      <c r="G63" s="6"/>
      <c r="H63" s="6"/>
      <c r="I63" s="6"/>
      <c r="J63" s="6">
        <f t="shared" si="10"/>
        <v>0</v>
      </c>
      <c r="K63" s="6">
        <v>3.2</v>
      </c>
      <c r="L63" s="13">
        <f>F63*K63</f>
        <v>645.12</v>
      </c>
      <c r="M63" s="13">
        <f>L63</f>
        <v>645.12</v>
      </c>
    </row>
    <row r="64" spans="1:13" x14ac:dyDescent="0.25">
      <c r="A64" s="10"/>
      <c r="B64" s="10"/>
      <c r="C64" s="12" t="s">
        <v>119</v>
      </c>
      <c r="D64" s="6" t="s">
        <v>11</v>
      </c>
      <c r="E64" s="6">
        <v>1.0149999999999999</v>
      </c>
      <c r="F64" s="6">
        <f>E64*F61</f>
        <v>213.14999999999998</v>
      </c>
      <c r="G64" s="6"/>
      <c r="H64" s="6"/>
      <c r="I64" s="6">
        <v>120</v>
      </c>
      <c r="J64" s="6">
        <f t="shared" si="10"/>
        <v>25577.999999999996</v>
      </c>
      <c r="K64" s="6"/>
      <c r="L64" s="13"/>
      <c r="M64" s="13">
        <f>J64</f>
        <v>25577.999999999996</v>
      </c>
    </row>
    <row r="65" spans="1:13" x14ac:dyDescent="0.25">
      <c r="A65" s="10"/>
      <c r="B65" s="10"/>
      <c r="C65" s="12" t="s">
        <v>38</v>
      </c>
      <c r="D65" s="6" t="s">
        <v>17</v>
      </c>
      <c r="E65" s="6">
        <v>2.0499999999999998</v>
      </c>
      <c r="F65" s="6">
        <f>E65*F61</f>
        <v>430.49999999999994</v>
      </c>
      <c r="G65" s="6"/>
      <c r="H65" s="6"/>
      <c r="I65" s="6">
        <v>17.5</v>
      </c>
      <c r="J65" s="6">
        <f t="shared" si="10"/>
        <v>7533.7499999999991</v>
      </c>
      <c r="K65" s="6"/>
      <c r="L65" s="13"/>
      <c r="M65" s="13">
        <f>J65</f>
        <v>7533.7499999999991</v>
      </c>
    </row>
    <row r="66" spans="1:13" x14ac:dyDescent="0.25">
      <c r="A66" s="10"/>
      <c r="B66" s="10"/>
      <c r="C66" s="12" t="s">
        <v>120</v>
      </c>
      <c r="D66" s="6" t="s">
        <v>11</v>
      </c>
      <c r="E66" s="6">
        <v>2.81E-2</v>
      </c>
      <c r="F66" s="6">
        <f>E66*F61</f>
        <v>5.9009999999999998</v>
      </c>
      <c r="G66" s="6"/>
      <c r="H66" s="6"/>
      <c r="I66" s="6">
        <v>420</v>
      </c>
      <c r="J66" s="6">
        <f t="shared" si="10"/>
        <v>2478.42</v>
      </c>
      <c r="K66" s="6"/>
      <c r="L66" s="13"/>
      <c r="M66" s="13">
        <f>J66</f>
        <v>2478.42</v>
      </c>
    </row>
    <row r="67" spans="1:13" x14ac:dyDescent="0.25">
      <c r="A67" s="10"/>
      <c r="B67" s="10"/>
      <c r="C67" s="12" t="s">
        <v>123</v>
      </c>
      <c r="D67" s="6" t="s">
        <v>25</v>
      </c>
      <c r="E67" s="6">
        <v>0.7</v>
      </c>
      <c r="F67" s="6">
        <f>E67*F61</f>
        <v>147</v>
      </c>
      <c r="G67" s="6"/>
      <c r="H67" s="6"/>
      <c r="I67" s="6">
        <v>2.8</v>
      </c>
      <c r="J67" s="6">
        <f t="shared" si="10"/>
        <v>411.59999999999997</v>
      </c>
      <c r="K67" s="6"/>
      <c r="L67" s="13"/>
      <c r="M67" s="13">
        <f t="shared" ref="M67:M69" si="12">J67</f>
        <v>411.59999999999997</v>
      </c>
    </row>
    <row r="68" spans="1:13" x14ac:dyDescent="0.25">
      <c r="A68" s="10"/>
      <c r="B68" s="10"/>
      <c r="C68" s="12" t="s">
        <v>97</v>
      </c>
      <c r="D68" s="6" t="s">
        <v>25</v>
      </c>
      <c r="E68" s="6">
        <v>0.3</v>
      </c>
      <c r="F68" s="6">
        <f>E68*F61</f>
        <v>63</v>
      </c>
      <c r="G68" s="6"/>
      <c r="H68" s="6"/>
      <c r="I68" s="6">
        <v>2.5</v>
      </c>
      <c r="J68" s="6">
        <f t="shared" si="10"/>
        <v>157.5</v>
      </c>
      <c r="K68" s="6"/>
      <c r="L68" s="13"/>
      <c r="M68" s="13">
        <f t="shared" si="12"/>
        <v>157.5</v>
      </c>
    </row>
    <row r="69" spans="1:13" x14ac:dyDescent="0.25">
      <c r="A69" s="10"/>
      <c r="B69" s="10"/>
      <c r="C69" s="12" t="s">
        <v>191</v>
      </c>
      <c r="D69" s="6" t="s">
        <v>42</v>
      </c>
      <c r="E69" s="6"/>
      <c r="F69" s="6">
        <v>5</v>
      </c>
      <c r="G69" s="6"/>
      <c r="H69" s="6"/>
      <c r="I69" s="6">
        <v>1054</v>
      </c>
      <c r="J69" s="6">
        <f t="shared" si="10"/>
        <v>5270</v>
      </c>
      <c r="K69" s="6"/>
      <c r="L69" s="13"/>
      <c r="M69" s="13">
        <f t="shared" si="12"/>
        <v>5270</v>
      </c>
    </row>
    <row r="70" spans="1:13" x14ac:dyDescent="0.25">
      <c r="A70" s="10"/>
      <c r="B70" s="24">
        <v>25842</v>
      </c>
      <c r="C70" s="12" t="s">
        <v>122</v>
      </c>
      <c r="D70" s="6" t="s">
        <v>42</v>
      </c>
      <c r="E70" s="6"/>
      <c r="F70" s="6">
        <v>20</v>
      </c>
      <c r="G70" s="6"/>
      <c r="H70" s="6"/>
      <c r="I70" s="6">
        <v>1054</v>
      </c>
      <c r="J70" s="6">
        <f t="shared" si="10"/>
        <v>21080</v>
      </c>
      <c r="K70" s="6"/>
      <c r="L70" s="13"/>
      <c r="M70" s="13">
        <f>J70</f>
        <v>21080</v>
      </c>
    </row>
    <row r="71" spans="1:13" x14ac:dyDescent="0.25">
      <c r="A71" s="10">
        <v>11</v>
      </c>
      <c r="B71" s="10"/>
      <c r="C71" s="12" t="s">
        <v>210</v>
      </c>
      <c r="D71" s="6" t="s">
        <v>11</v>
      </c>
      <c r="E71" s="6"/>
      <c r="F71" s="6">
        <v>210</v>
      </c>
      <c r="G71" s="6"/>
      <c r="H71" s="6"/>
      <c r="I71" s="6"/>
      <c r="J71" s="6">
        <f t="shared" si="10"/>
        <v>0</v>
      </c>
      <c r="K71" s="6"/>
      <c r="L71" s="13"/>
      <c r="M71" s="13">
        <f>H71</f>
        <v>0</v>
      </c>
    </row>
    <row r="72" spans="1:13" x14ac:dyDescent="0.25">
      <c r="A72" s="10"/>
      <c r="B72" s="10"/>
      <c r="C72" s="12" t="s">
        <v>78</v>
      </c>
      <c r="D72" s="6" t="s">
        <v>11</v>
      </c>
      <c r="E72" s="6">
        <v>1</v>
      </c>
      <c r="F72" s="6">
        <f>E72*F71</f>
        <v>210</v>
      </c>
      <c r="G72" s="6">
        <v>75</v>
      </c>
      <c r="H72" s="6">
        <f>F72*G72</f>
        <v>15750</v>
      </c>
      <c r="I72" s="6"/>
      <c r="J72" s="6">
        <f t="shared" si="10"/>
        <v>0</v>
      </c>
      <c r="K72" s="6"/>
      <c r="L72" s="13"/>
      <c r="M72" s="13">
        <f>H72</f>
        <v>15750</v>
      </c>
    </row>
    <row r="73" spans="1:13" x14ac:dyDescent="0.25">
      <c r="A73" s="10"/>
      <c r="B73" s="10"/>
      <c r="C73" s="12" t="s">
        <v>13</v>
      </c>
      <c r="D73" s="6" t="s">
        <v>36</v>
      </c>
      <c r="E73" s="6">
        <v>0.96</v>
      </c>
      <c r="F73" s="6">
        <f>E73*F71</f>
        <v>201.6</v>
      </c>
      <c r="G73" s="6"/>
      <c r="H73" s="6"/>
      <c r="I73" s="6"/>
      <c r="J73" s="6">
        <f t="shared" si="10"/>
        <v>0</v>
      </c>
      <c r="K73" s="6">
        <v>3.2</v>
      </c>
      <c r="L73" s="13">
        <f>F73*K73</f>
        <v>645.12</v>
      </c>
      <c r="M73" s="13">
        <f>L73</f>
        <v>645.12</v>
      </c>
    </row>
    <row r="74" spans="1:13" x14ac:dyDescent="0.25">
      <c r="A74" s="10"/>
      <c r="B74" s="10"/>
      <c r="C74" s="12" t="s">
        <v>119</v>
      </c>
      <c r="D74" s="6" t="s">
        <v>11</v>
      </c>
      <c r="E74" s="6">
        <v>1.0149999999999999</v>
      </c>
      <c r="F74" s="6">
        <f>E74*F71</f>
        <v>213.14999999999998</v>
      </c>
      <c r="G74" s="6"/>
      <c r="H74" s="6"/>
      <c r="I74" s="6">
        <v>120</v>
      </c>
      <c r="J74" s="6">
        <f t="shared" si="10"/>
        <v>25577.999999999996</v>
      </c>
      <c r="K74" s="6"/>
      <c r="L74" s="13"/>
      <c r="M74" s="13">
        <f t="shared" ref="M74:M79" si="13">J74</f>
        <v>25577.999999999996</v>
      </c>
    </row>
    <row r="75" spans="1:13" x14ac:dyDescent="0.25">
      <c r="A75" s="10"/>
      <c r="B75" s="10"/>
      <c r="C75" s="12" t="s">
        <v>38</v>
      </c>
      <c r="D75" s="6" t="s">
        <v>17</v>
      </c>
      <c r="E75" s="6">
        <v>2.0499999999999998</v>
      </c>
      <c r="F75" s="6">
        <f>E75*F71</f>
        <v>430.49999999999994</v>
      </c>
      <c r="G75" s="6"/>
      <c r="H75" s="6"/>
      <c r="I75" s="6">
        <v>17.5</v>
      </c>
      <c r="J75" s="6">
        <f t="shared" si="10"/>
        <v>7533.7499999999991</v>
      </c>
      <c r="K75" s="6"/>
      <c r="L75" s="13"/>
      <c r="M75" s="13">
        <f t="shared" si="13"/>
        <v>7533.7499999999991</v>
      </c>
    </row>
    <row r="76" spans="1:13" x14ac:dyDescent="0.25">
      <c r="A76" s="10"/>
      <c r="B76" s="10"/>
      <c r="C76" s="12" t="s">
        <v>120</v>
      </c>
      <c r="D76" s="6" t="s">
        <v>11</v>
      </c>
      <c r="E76" s="6">
        <v>2.81E-2</v>
      </c>
      <c r="F76" s="6">
        <f>E76*F71</f>
        <v>5.9009999999999998</v>
      </c>
      <c r="G76" s="6"/>
      <c r="H76" s="6"/>
      <c r="I76" s="6">
        <v>420</v>
      </c>
      <c r="J76" s="6">
        <f t="shared" si="10"/>
        <v>2478.42</v>
      </c>
      <c r="K76" s="6"/>
      <c r="L76" s="13"/>
      <c r="M76" s="13">
        <f t="shared" si="13"/>
        <v>2478.42</v>
      </c>
    </row>
    <row r="77" spans="1:13" x14ac:dyDescent="0.25">
      <c r="A77" s="10"/>
      <c r="B77" s="10"/>
      <c r="C77" s="12" t="s">
        <v>194</v>
      </c>
      <c r="D77" s="6" t="s">
        <v>42</v>
      </c>
      <c r="E77" s="6"/>
      <c r="F77" s="6">
        <v>5</v>
      </c>
      <c r="G77" s="6"/>
      <c r="H77" s="6"/>
      <c r="I77" s="6">
        <v>1054</v>
      </c>
      <c r="J77" s="6">
        <f>F77*I77</f>
        <v>5270</v>
      </c>
      <c r="K77" s="6"/>
      <c r="L77" s="13"/>
      <c r="M77" s="13">
        <f>J77</f>
        <v>5270</v>
      </c>
    </row>
    <row r="78" spans="1:13" x14ac:dyDescent="0.25">
      <c r="A78" s="10"/>
      <c r="B78" s="10"/>
      <c r="C78" s="12" t="s">
        <v>122</v>
      </c>
      <c r="D78" s="6" t="s">
        <v>42</v>
      </c>
      <c r="E78" s="6"/>
      <c r="F78" s="6">
        <v>20</v>
      </c>
      <c r="G78" s="6"/>
      <c r="H78" s="6"/>
      <c r="I78" s="6">
        <v>1054</v>
      </c>
      <c r="J78" s="6">
        <f>F78*I78</f>
        <v>21080</v>
      </c>
      <c r="K78" s="6"/>
      <c r="L78" s="13"/>
      <c r="M78" s="13">
        <f t="shared" si="13"/>
        <v>21080</v>
      </c>
    </row>
    <row r="79" spans="1:13" x14ac:dyDescent="0.25">
      <c r="A79" s="10"/>
      <c r="B79" s="10"/>
      <c r="C79" s="12" t="s">
        <v>123</v>
      </c>
      <c r="D79" s="6" t="s">
        <v>25</v>
      </c>
      <c r="E79" s="6">
        <v>0.7</v>
      </c>
      <c r="F79" s="6">
        <f>E79*F71</f>
        <v>147</v>
      </c>
      <c r="G79" s="6"/>
      <c r="H79" s="6"/>
      <c r="I79" s="6">
        <v>2.8</v>
      </c>
      <c r="J79" s="6">
        <f>F79*I79</f>
        <v>411.59999999999997</v>
      </c>
      <c r="K79" s="6"/>
      <c r="L79" s="13"/>
      <c r="M79" s="13">
        <f t="shared" si="13"/>
        <v>411.59999999999997</v>
      </c>
    </row>
    <row r="80" spans="1:13" x14ac:dyDescent="0.25">
      <c r="A80" s="10"/>
      <c r="B80" s="24">
        <v>37175</v>
      </c>
      <c r="C80" s="12" t="s">
        <v>97</v>
      </c>
      <c r="D80" s="6" t="s">
        <v>25</v>
      </c>
      <c r="E80" s="6">
        <v>0.3</v>
      </c>
      <c r="F80" s="6">
        <f>E80*F71</f>
        <v>63</v>
      </c>
      <c r="G80" s="6"/>
      <c r="H80" s="6"/>
      <c r="I80" s="6">
        <v>2.5</v>
      </c>
      <c r="J80" s="6">
        <f t="shared" si="10"/>
        <v>157.5</v>
      </c>
      <c r="K80" s="6"/>
      <c r="L80" s="13"/>
      <c r="M80" s="13">
        <f>J80</f>
        <v>157.5</v>
      </c>
    </row>
    <row r="81" spans="1:13" ht="30" x14ac:dyDescent="0.25">
      <c r="A81" s="10">
        <v>12</v>
      </c>
      <c r="B81" s="10"/>
      <c r="C81" s="12" t="s">
        <v>211</v>
      </c>
      <c r="D81" s="6" t="s">
        <v>11</v>
      </c>
      <c r="E81" s="6"/>
      <c r="F81" s="6">
        <v>210</v>
      </c>
      <c r="G81" s="6"/>
      <c r="H81" s="6">
        <f>F81*G81</f>
        <v>0</v>
      </c>
      <c r="I81" s="6"/>
      <c r="J81" s="6"/>
      <c r="K81" s="6"/>
      <c r="L81" s="13"/>
      <c r="M81" s="13">
        <f>H81</f>
        <v>0</v>
      </c>
    </row>
    <row r="82" spans="1:13" x14ac:dyDescent="0.25">
      <c r="A82" s="10"/>
      <c r="B82" s="10"/>
      <c r="C82" s="12" t="s">
        <v>78</v>
      </c>
      <c r="D82" s="6" t="s">
        <v>11</v>
      </c>
      <c r="E82" s="6">
        <v>1</v>
      </c>
      <c r="F82" s="6">
        <f>E82*F81</f>
        <v>210</v>
      </c>
      <c r="G82" s="6">
        <v>75</v>
      </c>
      <c r="H82" s="6">
        <f>F82*G82</f>
        <v>15750</v>
      </c>
      <c r="I82" s="6"/>
      <c r="J82" s="6"/>
      <c r="K82" s="6"/>
      <c r="L82" s="13"/>
      <c r="M82" s="13">
        <f>H82</f>
        <v>15750</v>
      </c>
    </row>
    <row r="83" spans="1:13" x14ac:dyDescent="0.25">
      <c r="A83" s="10"/>
      <c r="B83" s="10"/>
      <c r="C83" s="12" t="s">
        <v>13</v>
      </c>
      <c r="D83" s="6" t="s">
        <v>36</v>
      </c>
      <c r="E83" s="6">
        <v>0.96</v>
      </c>
      <c r="F83" s="6">
        <f>E83*F81</f>
        <v>201.6</v>
      </c>
      <c r="G83" s="6"/>
      <c r="H83" s="6"/>
      <c r="I83" s="6"/>
      <c r="J83" s="6"/>
      <c r="K83" s="6">
        <v>3.2</v>
      </c>
      <c r="L83" s="13">
        <f>F83*K83</f>
        <v>645.12</v>
      </c>
      <c r="M83" s="13">
        <f>L83</f>
        <v>645.12</v>
      </c>
    </row>
    <row r="84" spans="1:13" x14ac:dyDescent="0.25">
      <c r="A84" s="10"/>
      <c r="B84" s="10"/>
      <c r="C84" s="12" t="s">
        <v>119</v>
      </c>
      <c r="D84" s="6" t="s">
        <v>11</v>
      </c>
      <c r="E84" s="6">
        <v>1.0149999999999999</v>
      </c>
      <c r="F84" s="6">
        <f>E84*F81</f>
        <v>213.14999999999998</v>
      </c>
      <c r="G84" s="6"/>
      <c r="H84" s="6"/>
      <c r="I84" s="6">
        <v>120</v>
      </c>
      <c r="J84" s="6">
        <f>F84*I84</f>
        <v>25577.999999999996</v>
      </c>
      <c r="K84" s="6"/>
      <c r="L84" s="13"/>
      <c r="M84" s="13">
        <f t="shared" ref="M84:M90" si="14">J84</f>
        <v>25577.999999999996</v>
      </c>
    </row>
    <row r="85" spans="1:13" x14ac:dyDescent="0.25">
      <c r="A85" s="10"/>
      <c r="B85" s="10"/>
      <c r="C85" s="12" t="s">
        <v>38</v>
      </c>
      <c r="D85" s="6" t="s">
        <v>17</v>
      </c>
      <c r="E85" s="6">
        <v>2.0499999999999998</v>
      </c>
      <c r="F85" s="6">
        <f>E85*F81</f>
        <v>430.49999999999994</v>
      </c>
      <c r="G85" s="6"/>
      <c r="H85" s="6"/>
      <c r="I85" s="6">
        <v>17.5</v>
      </c>
      <c r="J85" s="6">
        <f t="shared" si="5"/>
        <v>7533.7499999999991</v>
      </c>
      <c r="K85" s="6"/>
      <c r="L85" s="6"/>
      <c r="M85" s="13">
        <f t="shared" si="14"/>
        <v>7533.7499999999991</v>
      </c>
    </row>
    <row r="86" spans="1:13" x14ac:dyDescent="0.25">
      <c r="A86" s="10"/>
      <c r="B86" s="10"/>
      <c r="C86" s="12" t="s">
        <v>120</v>
      </c>
      <c r="D86" s="6" t="s">
        <v>11</v>
      </c>
      <c r="E86" s="6">
        <v>3.6600000000000001E-2</v>
      </c>
      <c r="F86" s="6">
        <f>E86*F81</f>
        <v>7.6859999999999999</v>
      </c>
      <c r="G86" s="6"/>
      <c r="H86" s="6"/>
      <c r="I86" s="6">
        <v>420</v>
      </c>
      <c r="J86" s="6">
        <f t="shared" si="5"/>
        <v>3228.12</v>
      </c>
      <c r="K86" s="6"/>
      <c r="L86" s="6"/>
      <c r="M86" s="13">
        <f t="shared" si="14"/>
        <v>3228.12</v>
      </c>
    </row>
    <row r="87" spans="1:13" x14ac:dyDescent="0.25">
      <c r="A87" s="10"/>
      <c r="B87" s="10"/>
      <c r="C87" s="12" t="s">
        <v>194</v>
      </c>
      <c r="D87" s="6" t="s">
        <v>42</v>
      </c>
      <c r="E87" s="6"/>
      <c r="F87" s="6">
        <v>5</v>
      </c>
      <c r="G87" s="6"/>
      <c r="H87" s="6"/>
      <c r="I87" s="6">
        <v>1054</v>
      </c>
      <c r="J87" s="6">
        <f>F87*I87</f>
        <v>5270</v>
      </c>
      <c r="K87" s="6"/>
      <c r="L87" s="6"/>
      <c r="M87" s="13">
        <f>J87</f>
        <v>5270</v>
      </c>
    </row>
    <row r="88" spans="1:13" x14ac:dyDescent="0.25">
      <c r="A88" s="10"/>
      <c r="B88" s="10"/>
      <c r="C88" s="12" t="s">
        <v>122</v>
      </c>
      <c r="D88" s="6" t="s">
        <v>42</v>
      </c>
      <c r="E88" s="6"/>
      <c r="F88" s="6">
        <v>20</v>
      </c>
      <c r="G88" s="6"/>
      <c r="H88" s="6"/>
      <c r="I88" s="6">
        <v>1054</v>
      </c>
      <c r="J88" s="6">
        <f t="shared" si="5"/>
        <v>21080</v>
      </c>
      <c r="K88" s="6"/>
      <c r="L88" s="6"/>
      <c r="M88" s="13">
        <f t="shared" si="14"/>
        <v>21080</v>
      </c>
    </row>
    <row r="89" spans="1:13" x14ac:dyDescent="0.25">
      <c r="A89" s="10"/>
      <c r="B89" s="10"/>
      <c r="C89" s="12" t="s">
        <v>123</v>
      </c>
      <c r="D89" s="10" t="s">
        <v>25</v>
      </c>
      <c r="E89" s="10">
        <v>0.7</v>
      </c>
      <c r="F89" s="10">
        <f>E89*F81</f>
        <v>147</v>
      </c>
      <c r="G89" s="10"/>
      <c r="H89" s="10"/>
      <c r="I89" s="10">
        <v>2.8</v>
      </c>
      <c r="J89" s="6">
        <f t="shared" si="5"/>
        <v>411.59999999999997</v>
      </c>
      <c r="K89" s="10"/>
      <c r="L89" s="10"/>
      <c r="M89" s="22">
        <f t="shared" si="14"/>
        <v>411.59999999999997</v>
      </c>
    </row>
    <row r="90" spans="1:13" x14ac:dyDescent="0.25">
      <c r="A90" s="10"/>
      <c r="B90" s="10"/>
      <c r="C90" s="12" t="s">
        <v>97</v>
      </c>
      <c r="D90" s="10" t="s">
        <v>25</v>
      </c>
      <c r="E90" s="10">
        <v>0.3</v>
      </c>
      <c r="F90" s="10">
        <f>E90*F81</f>
        <v>63</v>
      </c>
      <c r="G90" s="10"/>
      <c r="H90" s="10"/>
      <c r="I90" s="10">
        <v>2.5</v>
      </c>
      <c r="J90" s="6">
        <f t="shared" si="5"/>
        <v>157.5</v>
      </c>
      <c r="K90" s="10"/>
      <c r="L90" s="10"/>
      <c r="M90" s="22">
        <f t="shared" si="14"/>
        <v>157.5</v>
      </c>
    </row>
    <row r="91" spans="1:13" x14ac:dyDescent="0.25">
      <c r="A91" s="10"/>
      <c r="B91" s="10"/>
      <c r="C91" s="38" t="s">
        <v>212</v>
      </c>
      <c r="D91" s="10"/>
      <c r="E91" s="10"/>
      <c r="F91" s="10"/>
      <c r="G91" s="10"/>
      <c r="H91" s="10"/>
      <c r="I91" s="10"/>
      <c r="J91" s="6"/>
      <c r="K91" s="10"/>
      <c r="L91" s="10"/>
      <c r="M91" s="22"/>
    </row>
    <row r="92" spans="1:13" x14ac:dyDescent="0.25">
      <c r="A92" s="10">
        <v>13</v>
      </c>
      <c r="B92" s="10"/>
      <c r="C92" s="12" t="s">
        <v>164</v>
      </c>
      <c r="D92" s="10" t="s">
        <v>17</v>
      </c>
      <c r="E92" s="10"/>
      <c r="F92" s="10">
        <v>1100</v>
      </c>
      <c r="G92" s="10"/>
      <c r="H92" s="10"/>
      <c r="I92" s="10"/>
      <c r="J92" s="6"/>
      <c r="K92" s="10"/>
      <c r="L92" s="10"/>
      <c r="M92" s="22"/>
    </row>
    <row r="93" spans="1:13" x14ac:dyDescent="0.25">
      <c r="A93" s="10"/>
      <c r="B93" s="10"/>
      <c r="C93" s="12" t="s">
        <v>213</v>
      </c>
      <c r="D93" s="10" t="s">
        <v>17</v>
      </c>
      <c r="E93" s="10">
        <v>1</v>
      </c>
      <c r="F93" s="10">
        <f>E93*F92</f>
        <v>1100</v>
      </c>
      <c r="G93" s="10">
        <v>6.25</v>
      </c>
      <c r="H93" s="10">
        <f>F93*G93</f>
        <v>6875</v>
      </c>
      <c r="I93" s="10"/>
      <c r="J93" s="6"/>
      <c r="K93" s="10"/>
      <c r="L93" s="10"/>
      <c r="M93" s="22">
        <f>H93</f>
        <v>6875</v>
      </c>
    </row>
    <row r="94" spans="1:13" x14ac:dyDescent="0.25">
      <c r="A94" s="10"/>
      <c r="B94" s="10"/>
      <c r="C94" s="12" t="s">
        <v>13</v>
      </c>
      <c r="D94" s="10" t="s">
        <v>36</v>
      </c>
      <c r="E94" s="10">
        <v>0.1</v>
      </c>
      <c r="F94" s="10">
        <f>E94*F92</f>
        <v>110</v>
      </c>
      <c r="G94" s="10"/>
      <c r="H94" s="10"/>
      <c r="I94" s="10"/>
      <c r="J94" s="6"/>
      <c r="K94" s="10">
        <v>3.2</v>
      </c>
      <c r="L94" s="10">
        <f>F94*K94</f>
        <v>352</v>
      </c>
      <c r="M94" s="22">
        <f>L94</f>
        <v>352</v>
      </c>
    </row>
    <row r="95" spans="1:13" x14ac:dyDescent="0.25">
      <c r="A95" s="10"/>
      <c r="B95" s="10"/>
      <c r="C95" s="12" t="s">
        <v>214</v>
      </c>
      <c r="D95" s="10" t="s">
        <v>11</v>
      </c>
      <c r="E95" s="10">
        <v>0.03</v>
      </c>
      <c r="F95" s="10">
        <f>E95*F92</f>
        <v>33</v>
      </c>
      <c r="G95" s="10"/>
      <c r="H95" s="10"/>
      <c r="I95" s="10">
        <v>90</v>
      </c>
      <c r="J95" s="6">
        <f>F95*I95</f>
        <v>2970</v>
      </c>
      <c r="K95" s="10"/>
      <c r="L95" s="10"/>
      <c r="M95" s="22">
        <f>J95</f>
        <v>2970</v>
      </c>
    </row>
    <row r="96" spans="1:13" x14ac:dyDescent="0.25">
      <c r="A96" s="10">
        <v>14</v>
      </c>
      <c r="B96" s="10"/>
      <c r="C96" s="12" t="s">
        <v>215</v>
      </c>
      <c r="D96" s="10" t="s">
        <v>17</v>
      </c>
      <c r="E96" s="10"/>
      <c r="F96" s="10">
        <v>1100</v>
      </c>
      <c r="G96" s="10"/>
      <c r="H96" s="10"/>
      <c r="I96" s="10"/>
      <c r="J96" s="6"/>
      <c r="K96" s="10"/>
      <c r="L96" s="10"/>
      <c r="M96" s="22"/>
    </row>
    <row r="97" spans="1:13" x14ac:dyDescent="0.25">
      <c r="A97" s="10"/>
      <c r="B97" s="10"/>
      <c r="C97" s="12" t="s">
        <v>78</v>
      </c>
      <c r="D97" s="10" t="s">
        <v>17</v>
      </c>
      <c r="E97" s="10">
        <v>1</v>
      </c>
      <c r="F97" s="10">
        <f>E97*F96</f>
        <v>1100</v>
      </c>
      <c r="G97" s="10">
        <v>5</v>
      </c>
      <c r="H97" s="10">
        <f>F97*G97</f>
        <v>5500</v>
      </c>
      <c r="I97" s="10"/>
      <c r="J97" s="6"/>
      <c r="K97" s="10"/>
      <c r="L97" s="10"/>
      <c r="M97" s="22">
        <f>H97</f>
        <v>5500</v>
      </c>
    </row>
    <row r="98" spans="1:13" x14ac:dyDescent="0.25">
      <c r="A98" s="10"/>
      <c r="B98" s="10"/>
      <c r="C98" s="12" t="s">
        <v>216</v>
      </c>
      <c r="D98" s="10" t="s">
        <v>17</v>
      </c>
      <c r="E98" s="10">
        <v>1</v>
      </c>
      <c r="F98" s="10">
        <f>E98*F96</f>
        <v>1100</v>
      </c>
      <c r="G98" s="10"/>
      <c r="H98" s="10"/>
      <c r="I98" s="10">
        <v>8</v>
      </c>
      <c r="J98" s="6">
        <f>F98*I98</f>
        <v>8800</v>
      </c>
      <c r="K98" s="10"/>
      <c r="L98" s="10"/>
      <c r="M98" s="22">
        <f>J98</f>
        <v>8800</v>
      </c>
    </row>
    <row r="99" spans="1:13" x14ac:dyDescent="0.25">
      <c r="A99" s="10">
        <v>15</v>
      </c>
      <c r="B99" s="10"/>
      <c r="C99" s="12" t="s">
        <v>217</v>
      </c>
      <c r="D99" s="10" t="s">
        <v>17</v>
      </c>
      <c r="E99" s="10"/>
      <c r="F99" s="10">
        <v>1100</v>
      </c>
      <c r="G99" s="10"/>
      <c r="H99" s="10"/>
      <c r="I99" s="10"/>
      <c r="J99" s="6"/>
      <c r="K99" s="10"/>
      <c r="L99" s="10"/>
      <c r="M99" s="22"/>
    </row>
    <row r="100" spans="1:13" x14ac:dyDescent="0.25">
      <c r="A100" s="10"/>
      <c r="B100" s="10"/>
      <c r="C100" s="12" t="s">
        <v>78</v>
      </c>
      <c r="D100" s="10" t="s">
        <v>17</v>
      </c>
      <c r="E100" s="10">
        <v>1</v>
      </c>
      <c r="F100" s="10">
        <f>E100*F99</f>
        <v>1100</v>
      </c>
      <c r="G100" s="10">
        <v>15</v>
      </c>
      <c r="H100" s="10">
        <f>F100*G100</f>
        <v>16500</v>
      </c>
      <c r="I100" s="10"/>
      <c r="J100" s="6"/>
      <c r="K100" s="10"/>
      <c r="L100" s="10"/>
      <c r="M100" s="22">
        <f>H100</f>
        <v>16500</v>
      </c>
    </row>
    <row r="101" spans="1:13" x14ac:dyDescent="0.25">
      <c r="A101" s="10"/>
      <c r="B101" s="10"/>
      <c r="C101" s="12" t="s">
        <v>132</v>
      </c>
      <c r="D101" s="10" t="s">
        <v>11</v>
      </c>
      <c r="E101" s="10">
        <v>6.4000000000000001E-2</v>
      </c>
      <c r="F101" s="10">
        <f>E101*F99</f>
        <v>70.400000000000006</v>
      </c>
      <c r="G101" s="10"/>
      <c r="H101" s="10"/>
      <c r="I101" s="10">
        <v>450</v>
      </c>
      <c r="J101" s="6">
        <f>F101*I101</f>
        <v>31680.000000000004</v>
      </c>
      <c r="K101" s="10"/>
      <c r="L101" s="10"/>
      <c r="M101" s="22">
        <f>J101</f>
        <v>31680.000000000004</v>
      </c>
    </row>
    <row r="102" spans="1:13" x14ac:dyDescent="0.25">
      <c r="A102" s="10"/>
      <c r="B102" s="10"/>
      <c r="C102" s="12" t="s">
        <v>218</v>
      </c>
      <c r="D102" s="10" t="s">
        <v>17</v>
      </c>
      <c r="E102" s="10">
        <v>1.05</v>
      </c>
      <c r="F102" s="10">
        <f>E102*F99</f>
        <v>1155</v>
      </c>
      <c r="G102" s="10"/>
      <c r="H102" s="10"/>
      <c r="I102" s="10">
        <v>20</v>
      </c>
      <c r="J102" s="6">
        <f>F102*I102</f>
        <v>23100</v>
      </c>
      <c r="K102" s="10"/>
      <c r="L102" s="10"/>
      <c r="M102" s="22">
        <f>J102</f>
        <v>23100</v>
      </c>
    </row>
    <row r="103" spans="1:13" x14ac:dyDescent="0.25">
      <c r="A103" s="33"/>
      <c r="B103" s="33"/>
      <c r="C103" s="38" t="s">
        <v>32</v>
      </c>
      <c r="D103" s="10"/>
      <c r="E103" s="10"/>
      <c r="F103" s="10"/>
      <c r="G103" s="10"/>
      <c r="H103" s="10"/>
      <c r="I103" s="10"/>
      <c r="J103" s="6"/>
      <c r="K103" s="10"/>
      <c r="L103" s="10"/>
      <c r="M103" s="22"/>
    </row>
    <row r="104" spans="1:13" ht="30" x14ac:dyDescent="0.25">
      <c r="A104" s="10">
        <v>16</v>
      </c>
      <c r="B104" s="10"/>
      <c r="C104" s="12" t="s">
        <v>219</v>
      </c>
      <c r="D104" s="10" t="s">
        <v>11</v>
      </c>
      <c r="E104" s="10"/>
      <c r="F104" s="10">
        <v>582.4</v>
      </c>
      <c r="G104" s="10"/>
      <c r="H104" s="10"/>
      <c r="I104" s="10"/>
      <c r="J104" s="6"/>
      <c r="K104" s="10"/>
      <c r="L104" s="10"/>
      <c r="M104" s="22"/>
    </row>
    <row r="105" spans="1:13" x14ac:dyDescent="0.25">
      <c r="A105" s="10"/>
      <c r="B105" s="10"/>
      <c r="C105" s="12" t="s">
        <v>78</v>
      </c>
      <c r="D105" s="10" t="s">
        <v>90</v>
      </c>
      <c r="E105" s="10">
        <v>62.5</v>
      </c>
      <c r="F105" s="10">
        <f>E105*F104</f>
        <v>36400</v>
      </c>
      <c r="G105" s="10">
        <v>0.5</v>
      </c>
      <c r="H105" s="10">
        <f>F105*G105</f>
        <v>18200</v>
      </c>
      <c r="I105" s="10"/>
      <c r="J105" s="6"/>
      <c r="K105" s="10"/>
      <c r="L105" s="10"/>
      <c r="M105" s="22">
        <f>H105</f>
        <v>18200</v>
      </c>
    </row>
    <row r="106" spans="1:13" x14ac:dyDescent="0.25">
      <c r="A106" s="10"/>
      <c r="B106" s="10"/>
      <c r="C106" s="12" t="s">
        <v>13</v>
      </c>
      <c r="D106" s="10" t="s">
        <v>36</v>
      </c>
      <c r="E106" s="10">
        <v>0.92</v>
      </c>
      <c r="F106" s="10">
        <f>E106*F104</f>
        <v>535.80799999999999</v>
      </c>
      <c r="G106" s="10"/>
      <c r="H106" s="10"/>
      <c r="I106" s="10"/>
      <c r="J106" s="6"/>
      <c r="K106" s="10">
        <v>3.2</v>
      </c>
      <c r="L106" s="10">
        <f>F106*K106</f>
        <v>1714.5856000000001</v>
      </c>
      <c r="M106" s="22">
        <f>L106</f>
        <v>1714.5856000000001</v>
      </c>
    </row>
    <row r="107" spans="1:13" x14ac:dyDescent="0.25">
      <c r="A107" s="10"/>
      <c r="B107" s="10"/>
      <c r="C107" s="12" t="s">
        <v>165</v>
      </c>
      <c r="D107" s="10" t="s">
        <v>11</v>
      </c>
      <c r="E107" s="10">
        <v>0.111</v>
      </c>
      <c r="F107" s="10">
        <f>E107*F104</f>
        <v>64.6464</v>
      </c>
      <c r="G107" s="10"/>
      <c r="H107" s="10"/>
      <c r="I107" s="10">
        <v>85</v>
      </c>
      <c r="J107" s="6">
        <f>F107*I107</f>
        <v>5494.9440000000004</v>
      </c>
      <c r="K107" s="10"/>
      <c r="L107" s="10"/>
      <c r="M107" s="22">
        <f>J107</f>
        <v>5494.9440000000004</v>
      </c>
    </row>
    <row r="108" spans="1:13" x14ac:dyDescent="0.25">
      <c r="A108" s="10"/>
      <c r="B108" s="10"/>
      <c r="C108" s="12" t="s">
        <v>220</v>
      </c>
      <c r="D108" s="10" t="s">
        <v>90</v>
      </c>
      <c r="E108" s="10">
        <v>62.5</v>
      </c>
      <c r="F108" s="10">
        <f>E108*F104</f>
        <v>36400</v>
      </c>
      <c r="G108" s="10"/>
      <c r="H108" s="10"/>
      <c r="I108" s="10">
        <v>1.1000000000000001</v>
      </c>
      <c r="J108" s="6">
        <f>F108*I108</f>
        <v>40040</v>
      </c>
      <c r="K108" s="10"/>
      <c r="L108" s="10"/>
      <c r="M108" s="22">
        <f>J108</f>
        <v>40040</v>
      </c>
    </row>
    <row r="109" spans="1:13" x14ac:dyDescent="0.25">
      <c r="A109" s="10">
        <v>17</v>
      </c>
      <c r="B109" s="10"/>
      <c r="C109" s="12" t="s">
        <v>221</v>
      </c>
      <c r="D109" s="10" t="s">
        <v>17</v>
      </c>
      <c r="E109" s="10"/>
      <c r="F109" s="10">
        <v>5824</v>
      </c>
      <c r="G109" s="10"/>
      <c r="H109" s="10"/>
      <c r="I109" s="10"/>
      <c r="J109" s="6"/>
      <c r="K109" s="10"/>
      <c r="L109" s="10"/>
      <c r="M109" s="22"/>
    </row>
    <row r="110" spans="1:13" x14ac:dyDescent="0.25">
      <c r="A110" s="10"/>
      <c r="B110" s="10"/>
      <c r="C110" s="12" t="s">
        <v>78</v>
      </c>
      <c r="D110" s="10" t="s">
        <v>90</v>
      </c>
      <c r="E110" s="10">
        <v>12.5</v>
      </c>
      <c r="F110" s="10">
        <f>E110*F109</f>
        <v>72800</v>
      </c>
      <c r="G110" s="10">
        <v>0.5</v>
      </c>
      <c r="H110" s="10">
        <f>F110*G110</f>
        <v>36400</v>
      </c>
      <c r="I110" s="10"/>
      <c r="J110" s="6"/>
      <c r="K110" s="10"/>
      <c r="L110" s="10"/>
      <c r="M110" s="22">
        <f>H110</f>
        <v>36400</v>
      </c>
    </row>
    <row r="111" spans="1:13" x14ac:dyDescent="0.25">
      <c r="A111" s="10"/>
      <c r="B111" s="10"/>
      <c r="C111" s="12" t="s">
        <v>13</v>
      </c>
      <c r="D111" s="10" t="s">
        <v>36</v>
      </c>
      <c r="E111" s="10">
        <v>0.08</v>
      </c>
      <c r="F111" s="10">
        <f>E111*F109</f>
        <v>465.92</v>
      </c>
      <c r="G111" s="10"/>
      <c r="H111" s="10"/>
      <c r="I111" s="10"/>
      <c r="J111" s="6"/>
      <c r="K111" s="10">
        <v>3.2</v>
      </c>
      <c r="L111" s="10">
        <f>F111*K111</f>
        <v>1490.9440000000002</v>
      </c>
      <c r="M111" s="22">
        <f>L111</f>
        <v>1490.9440000000002</v>
      </c>
    </row>
    <row r="112" spans="1:13" x14ac:dyDescent="0.25">
      <c r="A112" s="10"/>
      <c r="B112" s="10"/>
      <c r="C112" s="12" t="s">
        <v>165</v>
      </c>
      <c r="D112" s="10" t="s">
        <v>11</v>
      </c>
      <c r="E112" s="10">
        <v>1.4E-2</v>
      </c>
      <c r="F112" s="10">
        <f>E112*F109</f>
        <v>81.536000000000001</v>
      </c>
      <c r="G112" s="10"/>
      <c r="H112" s="10"/>
      <c r="I112" s="10">
        <v>85</v>
      </c>
      <c r="J112" s="6">
        <f>F112*I112</f>
        <v>6930.56</v>
      </c>
      <c r="K112" s="10"/>
      <c r="L112" s="10"/>
      <c r="M112" s="22">
        <f>J112</f>
        <v>6930.56</v>
      </c>
    </row>
    <row r="113" spans="1:13" x14ac:dyDescent="0.25">
      <c r="A113" s="10"/>
      <c r="B113" s="10"/>
      <c r="C113" s="12" t="s">
        <v>222</v>
      </c>
      <c r="D113" s="10" t="s">
        <v>90</v>
      </c>
      <c r="E113" s="10">
        <v>12.5</v>
      </c>
      <c r="F113" s="10">
        <f>E113*F109</f>
        <v>72800</v>
      </c>
      <c r="G113" s="10"/>
      <c r="H113" s="10"/>
      <c r="I113" s="10">
        <v>0.75</v>
      </c>
      <c r="J113" s="6">
        <f>I113*F113</f>
        <v>54600</v>
      </c>
      <c r="K113" s="10"/>
      <c r="L113" s="10"/>
      <c r="M113" s="22">
        <f>J113</f>
        <v>54600</v>
      </c>
    </row>
    <row r="114" spans="1:13" ht="45" x14ac:dyDescent="0.25">
      <c r="A114" s="10">
        <v>18</v>
      </c>
      <c r="B114" s="10"/>
      <c r="C114" s="12" t="s">
        <v>223</v>
      </c>
      <c r="D114" s="10" t="s">
        <v>17</v>
      </c>
      <c r="E114" s="10"/>
      <c r="F114" s="10">
        <v>3400</v>
      </c>
      <c r="G114" s="10"/>
      <c r="H114" s="10"/>
      <c r="I114" s="10"/>
      <c r="J114" s="6"/>
      <c r="K114" s="10"/>
      <c r="L114" s="10"/>
      <c r="M114" s="22"/>
    </row>
    <row r="115" spans="1:13" x14ac:dyDescent="0.25">
      <c r="A115" s="10"/>
      <c r="B115" s="10"/>
      <c r="C115" s="12" t="s">
        <v>78</v>
      </c>
      <c r="D115" s="10" t="s">
        <v>17</v>
      </c>
      <c r="E115" s="10">
        <v>1</v>
      </c>
      <c r="F115" s="10">
        <f>E115*F114</f>
        <v>3400</v>
      </c>
      <c r="G115" s="10">
        <v>6.25</v>
      </c>
      <c r="H115" s="10">
        <f>F115*G115</f>
        <v>21250</v>
      </c>
      <c r="I115" s="10"/>
      <c r="J115" s="6"/>
      <c r="K115" s="10"/>
      <c r="L115" s="10"/>
      <c r="M115" s="22">
        <f>H115</f>
        <v>21250</v>
      </c>
    </row>
    <row r="116" spans="1:13" x14ac:dyDescent="0.25">
      <c r="A116" s="10"/>
      <c r="B116" s="10"/>
      <c r="C116" s="12" t="s">
        <v>13</v>
      </c>
      <c r="D116" s="10" t="s">
        <v>36</v>
      </c>
      <c r="E116" s="10">
        <v>2.5999999999999999E-2</v>
      </c>
      <c r="F116" s="10">
        <f>E116*F114</f>
        <v>88.399999999999991</v>
      </c>
      <c r="G116" s="10"/>
      <c r="H116" s="10"/>
      <c r="I116" s="10"/>
      <c r="J116" s="6"/>
      <c r="K116" s="10">
        <v>3.2</v>
      </c>
      <c r="L116" s="10">
        <f>F116*K116</f>
        <v>282.88</v>
      </c>
      <c r="M116" s="22">
        <f>L116</f>
        <v>282.88</v>
      </c>
    </row>
    <row r="117" spans="1:13" x14ac:dyDescent="0.25">
      <c r="A117" s="10"/>
      <c r="B117" s="10"/>
      <c r="C117" s="12" t="s">
        <v>224</v>
      </c>
      <c r="D117" s="10" t="s">
        <v>11</v>
      </c>
      <c r="E117" s="10">
        <v>0.03</v>
      </c>
      <c r="F117" s="10">
        <f>E117*F114</f>
        <v>102</v>
      </c>
      <c r="G117" s="10"/>
      <c r="H117" s="10"/>
      <c r="I117" s="10">
        <v>85</v>
      </c>
      <c r="J117" s="6">
        <f>I117*F117</f>
        <v>8670</v>
      </c>
      <c r="K117" s="10"/>
      <c r="L117" s="10"/>
      <c r="M117" s="22">
        <f>J117</f>
        <v>8670</v>
      </c>
    </row>
    <row r="118" spans="1:13" ht="30" x14ac:dyDescent="0.25">
      <c r="A118" s="10">
        <v>19</v>
      </c>
      <c r="B118" s="10"/>
      <c r="C118" s="12" t="s">
        <v>225</v>
      </c>
      <c r="D118" s="10" t="s">
        <v>17</v>
      </c>
      <c r="E118" s="10"/>
      <c r="F118" s="10">
        <v>17000</v>
      </c>
      <c r="G118" s="10"/>
      <c r="H118" s="10"/>
      <c r="I118" s="10"/>
      <c r="J118" s="6"/>
      <c r="K118" s="10"/>
      <c r="L118" s="10"/>
      <c r="M118" s="22"/>
    </row>
    <row r="119" spans="1:13" x14ac:dyDescent="0.25">
      <c r="A119" s="10"/>
      <c r="B119" s="10"/>
      <c r="C119" s="12" t="s">
        <v>35</v>
      </c>
      <c r="D119" s="10" t="s">
        <v>17</v>
      </c>
      <c r="E119" s="10">
        <v>1</v>
      </c>
      <c r="F119" s="10">
        <f>E119*F118</f>
        <v>17000</v>
      </c>
      <c r="G119" s="10">
        <v>6.25</v>
      </c>
      <c r="H119" s="10">
        <f>F119*G119</f>
        <v>106250</v>
      </c>
      <c r="I119" s="10"/>
      <c r="J119" s="6"/>
      <c r="K119" s="10"/>
      <c r="L119" s="10"/>
      <c r="M119" s="22">
        <f>H119</f>
        <v>106250</v>
      </c>
    </row>
    <row r="120" spans="1:13" x14ac:dyDescent="0.25">
      <c r="A120" s="10"/>
      <c r="B120" s="10"/>
      <c r="C120" s="12" t="s">
        <v>13</v>
      </c>
      <c r="D120" s="10" t="s">
        <v>36</v>
      </c>
      <c r="E120" s="10">
        <v>2.7E-2</v>
      </c>
      <c r="F120" s="10">
        <f>E120*F118</f>
        <v>459</v>
      </c>
      <c r="G120" s="10"/>
      <c r="H120" s="10"/>
      <c r="I120" s="10"/>
      <c r="J120" s="6"/>
      <c r="K120" s="10">
        <v>3.2</v>
      </c>
      <c r="L120" s="10">
        <f>F120*K120</f>
        <v>1468.8000000000002</v>
      </c>
      <c r="M120" s="22">
        <f>L120</f>
        <v>1468.8000000000002</v>
      </c>
    </row>
    <row r="121" spans="1:13" x14ac:dyDescent="0.25">
      <c r="A121" s="10"/>
      <c r="B121" s="10"/>
      <c r="C121" s="12" t="s">
        <v>165</v>
      </c>
      <c r="D121" s="10" t="s">
        <v>11</v>
      </c>
      <c r="E121" s="10">
        <v>0.03</v>
      </c>
      <c r="F121" s="10">
        <f>E121*F118</f>
        <v>510</v>
      </c>
      <c r="G121" s="10"/>
      <c r="H121" s="10"/>
      <c r="I121" s="10">
        <v>85</v>
      </c>
      <c r="J121" s="6">
        <f>F121*I121</f>
        <v>43350</v>
      </c>
      <c r="K121" s="10"/>
      <c r="L121" s="10"/>
      <c r="M121" s="22">
        <f>J121</f>
        <v>43350</v>
      </c>
    </row>
    <row r="122" spans="1:13" x14ac:dyDescent="0.25">
      <c r="A122" s="33"/>
      <c r="B122" s="33"/>
      <c r="C122" s="38" t="s">
        <v>226</v>
      </c>
      <c r="D122" s="10"/>
      <c r="E122" s="10"/>
      <c r="F122" s="10"/>
      <c r="G122" s="10"/>
      <c r="H122" s="10"/>
      <c r="I122" s="10"/>
      <c r="J122" s="6"/>
      <c r="K122" s="10"/>
      <c r="L122" s="10"/>
      <c r="M122" s="22"/>
    </row>
    <row r="123" spans="1:13" x14ac:dyDescent="0.25">
      <c r="A123" s="10">
        <v>20</v>
      </c>
      <c r="B123" s="10"/>
      <c r="C123" s="12" t="s">
        <v>164</v>
      </c>
      <c r="D123" s="10" t="s">
        <v>17</v>
      </c>
      <c r="E123" s="10"/>
      <c r="F123" s="10">
        <v>5900</v>
      </c>
      <c r="G123" s="10"/>
      <c r="H123" s="10"/>
      <c r="I123" s="10"/>
      <c r="J123" s="6"/>
      <c r="K123" s="10"/>
      <c r="L123" s="10"/>
      <c r="M123" s="22"/>
    </row>
    <row r="124" spans="1:13" x14ac:dyDescent="0.25">
      <c r="A124" s="10"/>
      <c r="B124" s="10"/>
      <c r="C124" s="12" t="s">
        <v>78</v>
      </c>
      <c r="D124" s="10" t="s">
        <v>17</v>
      </c>
      <c r="E124" s="10">
        <v>1</v>
      </c>
      <c r="F124" s="10">
        <f>E124*F123</f>
        <v>5900</v>
      </c>
      <c r="G124" s="10">
        <v>4</v>
      </c>
      <c r="H124" s="10">
        <f>F124*G124</f>
        <v>23600</v>
      </c>
      <c r="I124" s="10"/>
      <c r="J124" s="6"/>
      <c r="K124" s="10"/>
      <c r="L124" s="10"/>
      <c r="M124" s="22">
        <f>H124</f>
        <v>23600</v>
      </c>
    </row>
    <row r="125" spans="1:13" x14ac:dyDescent="0.25">
      <c r="A125" s="10"/>
      <c r="B125" s="10"/>
      <c r="C125" s="12" t="s">
        <v>13</v>
      </c>
      <c r="D125" s="10" t="s">
        <v>36</v>
      </c>
      <c r="E125" s="10">
        <v>0.01</v>
      </c>
      <c r="F125" s="10">
        <f>E125*F123</f>
        <v>59</v>
      </c>
      <c r="G125" s="10"/>
      <c r="H125" s="10"/>
      <c r="I125" s="10"/>
      <c r="J125" s="6"/>
      <c r="K125" s="10">
        <v>3.2</v>
      </c>
      <c r="L125" s="10">
        <f>F125*K125</f>
        <v>188.8</v>
      </c>
      <c r="M125" s="22">
        <f>L125</f>
        <v>188.8</v>
      </c>
    </row>
    <row r="126" spans="1:13" x14ac:dyDescent="0.25">
      <c r="A126" s="10"/>
      <c r="B126" s="10"/>
      <c r="C126" s="12" t="s">
        <v>227</v>
      </c>
      <c r="D126" s="10" t="s">
        <v>11</v>
      </c>
      <c r="E126" s="10">
        <v>0.05</v>
      </c>
      <c r="F126" s="10">
        <f>E126*F123</f>
        <v>295</v>
      </c>
      <c r="G126" s="10"/>
      <c r="H126" s="10"/>
      <c r="I126" s="10">
        <v>90</v>
      </c>
      <c r="J126" s="6">
        <f>F126*I126</f>
        <v>26550</v>
      </c>
      <c r="K126" s="10"/>
      <c r="L126" s="10"/>
      <c r="M126" s="22">
        <f>J126</f>
        <v>26550</v>
      </c>
    </row>
    <row r="127" spans="1:13" ht="30" x14ac:dyDescent="0.25">
      <c r="A127" s="10">
        <v>21</v>
      </c>
      <c r="B127" s="10"/>
      <c r="C127" s="12" t="s">
        <v>228</v>
      </c>
      <c r="D127" s="10" t="s">
        <v>17</v>
      </c>
      <c r="E127" s="10"/>
      <c r="F127" s="10">
        <v>300</v>
      </c>
      <c r="G127" s="10"/>
      <c r="H127" s="10"/>
      <c r="I127" s="10"/>
      <c r="J127" s="6"/>
      <c r="K127" s="10"/>
      <c r="L127" s="10"/>
      <c r="M127" s="22"/>
    </row>
    <row r="128" spans="1:13" x14ac:dyDescent="0.25">
      <c r="A128" s="10"/>
      <c r="B128" s="10"/>
      <c r="C128" s="12" t="s">
        <v>78</v>
      </c>
      <c r="D128" s="10" t="s">
        <v>17</v>
      </c>
      <c r="E128" s="10">
        <v>1</v>
      </c>
      <c r="F128" s="10">
        <f>E128*F127</f>
        <v>300</v>
      </c>
      <c r="G128" s="10">
        <v>8</v>
      </c>
      <c r="H128" s="10">
        <f>F128*G128</f>
        <v>2400</v>
      </c>
      <c r="I128" s="10"/>
      <c r="J128" s="6"/>
      <c r="K128" s="10"/>
      <c r="L128" s="10"/>
      <c r="M128" s="22">
        <f>H128</f>
        <v>2400</v>
      </c>
    </row>
    <row r="129" spans="1:13" x14ac:dyDescent="0.25">
      <c r="A129" s="10"/>
      <c r="B129" s="10"/>
      <c r="C129" s="12" t="s">
        <v>167</v>
      </c>
      <c r="D129" s="10" t="s">
        <v>17</v>
      </c>
      <c r="E129" s="10">
        <v>1.02</v>
      </c>
      <c r="F129" s="10">
        <f>E129*F127</f>
        <v>306</v>
      </c>
      <c r="G129" s="10"/>
      <c r="H129" s="10"/>
      <c r="I129" s="10">
        <v>18</v>
      </c>
      <c r="J129" s="6">
        <f>I129*F129</f>
        <v>5508</v>
      </c>
      <c r="K129" s="10"/>
      <c r="L129" s="10"/>
      <c r="M129" s="22">
        <f>J129</f>
        <v>5508</v>
      </c>
    </row>
    <row r="130" spans="1:13" x14ac:dyDescent="0.25">
      <c r="A130" s="10"/>
      <c r="B130" s="10"/>
      <c r="C130" s="12" t="s">
        <v>168</v>
      </c>
      <c r="D130" s="10" t="s">
        <v>25</v>
      </c>
      <c r="E130" s="10">
        <v>6.5</v>
      </c>
      <c r="F130" s="10">
        <f>E130*F127</f>
        <v>1950</v>
      </c>
      <c r="G130" s="10"/>
      <c r="H130" s="10"/>
      <c r="I130" s="10">
        <v>0.4</v>
      </c>
      <c r="J130" s="6">
        <f>I130*F130</f>
        <v>780</v>
      </c>
      <c r="K130" s="10"/>
      <c r="L130" s="10"/>
      <c r="M130" s="22">
        <f>J130</f>
        <v>780</v>
      </c>
    </row>
    <row r="131" spans="1:13" x14ac:dyDescent="0.25">
      <c r="A131" s="10">
        <v>22</v>
      </c>
      <c r="B131" s="10"/>
      <c r="C131" s="12" t="s">
        <v>229</v>
      </c>
      <c r="D131" s="10" t="s">
        <v>17</v>
      </c>
      <c r="E131" s="10"/>
      <c r="F131" s="10">
        <v>17000</v>
      </c>
      <c r="G131" s="10"/>
      <c r="H131" s="10"/>
      <c r="I131" s="10"/>
      <c r="J131" s="6"/>
      <c r="K131" s="10"/>
      <c r="L131" s="10"/>
      <c r="M131" s="22"/>
    </row>
    <row r="132" spans="1:13" x14ac:dyDescent="0.25">
      <c r="A132" s="10"/>
      <c r="B132" s="10"/>
      <c r="C132" s="12" t="s">
        <v>35</v>
      </c>
      <c r="D132" s="10" t="s">
        <v>17</v>
      </c>
      <c r="E132" s="10">
        <v>1</v>
      </c>
      <c r="F132" s="10">
        <f>E132*F131</f>
        <v>17000</v>
      </c>
      <c r="G132" s="10">
        <v>3.5</v>
      </c>
      <c r="H132" s="10">
        <f>F132*G132</f>
        <v>59500</v>
      </c>
      <c r="I132" s="10"/>
      <c r="J132" s="6"/>
      <c r="K132" s="10"/>
      <c r="L132" s="10"/>
      <c r="M132" s="22">
        <f>H132</f>
        <v>59500</v>
      </c>
    </row>
    <row r="133" spans="1:13" x14ac:dyDescent="0.25">
      <c r="A133" s="10"/>
      <c r="B133" s="10"/>
      <c r="C133" s="12" t="s">
        <v>230</v>
      </c>
      <c r="D133" s="10" t="s">
        <v>25</v>
      </c>
      <c r="E133" s="10">
        <v>0.79</v>
      </c>
      <c r="F133" s="10">
        <f>E133*F131</f>
        <v>13430</v>
      </c>
      <c r="G133" s="10"/>
      <c r="H133" s="10"/>
      <c r="I133" s="10">
        <v>0.5</v>
      </c>
      <c r="J133" s="6">
        <f>F133*I133</f>
        <v>6715</v>
      </c>
      <c r="K133" s="10"/>
      <c r="L133" s="10"/>
      <c r="M133" s="22">
        <f>J133</f>
        <v>6715</v>
      </c>
    </row>
    <row r="134" spans="1:13" x14ac:dyDescent="0.25">
      <c r="A134" s="10"/>
      <c r="B134" s="10"/>
      <c r="C134" s="12" t="s">
        <v>231</v>
      </c>
      <c r="D134" s="10" t="s">
        <v>25</v>
      </c>
      <c r="E134" s="10">
        <v>0.63</v>
      </c>
      <c r="F134" s="10">
        <f>E134*F131</f>
        <v>10710</v>
      </c>
      <c r="G134" s="10"/>
      <c r="H134" s="10"/>
      <c r="I134" s="10">
        <v>4.2</v>
      </c>
      <c r="J134" s="6">
        <f>F134*I134</f>
        <v>44982</v>
      </c>
      <c r="K134" s="10"/>
      <c r="L134" s="10"/>
      <c r="M134" s="22">
        <f>J134</f>
        <v>44982</v>
      </c>
    </row>
    <row r="135" spans="1:13" ht="30" x14ac:dyDescent="0.25">
      <c r="A135" s="10">
        <v>23</v>
      </c>
      <c r="B135" s="10"/>
      <c r="C135" s="12" t="s">
        <v>232</v>
      </c>
      <c r="D135" s="10" t="s">
        <v>17</v>
      </c>
      <c r="E135" s="10"/>
      <c r="F135" s="10">
        <v>3400</v>
      </c>
      <c r="G135" s="10"/>
      <c r="H135" s="10"/>
      <c r="I135" s="10"/>
      <c r="J135" s="6"/>
      <c r="K135" s="10"/>
      <c r="L135" s="10"/>
      <c r="M135" s="22"/>
    </row>
    <row r="136" spans="1:13" x14ac:dyDescent="0.25">
      <c r="A136" s="10"/>
      <c r="B136" s="10"/>
      <c r="C136" s="12" t="s">
        <v>35</v>
      </c>
      <c r="D136" s="10" t="s">
        <v>17</v>
      </c>
      <c r="E136" s="10">
        <v>1</v>
      </c>
      <c r="F136" s="10">
        <f>E136*F135</f>
        <v>3400</v>
      </c>
      <c r="G136" s="10">
        <v>8</v>
      </c>
      <c r="H136" s="10">
        <f>F136*G136</f>
        <v>27200</v>
      </c>
      <c r="I136" s="10"/>
      <c r="J136" s="6"/>
      <c r="K136" s="10"/>
      <c r="L136" s="10"/>
      <c r="M136" s="22">
        <f>H136</f>
        <v>27200</v>
      </c>
    </row>
    <row r="137" spans="1:13" x14ac:dyDescent="0.25">
      <c r="A137" s="10"/>
      <c r="B137" s="10"/>
      <c r="C137" s="12" t="s">
        <v>233</v>
      </c>
      <c r="D137" s="10" t="s">
        <v>25</v>
      </c>
      <c r="E137" s="10">
        <v>0.79</v>
      </c>
      <c r="F137" s="10">
        <f>E137*F135</f>
        <v>2686</v>
      </c>
      <c r="G137" s="10"/>
      <c r="H137" s="10"/>
      <c r="I137" s="10">
        <v>1.4</v>
      </c>
      <c r="J137" s="6">
        <f>F137*I137</f>
        <v>3760.3999999999996</v>
      </c>
      <c r="K137" s="10"/>
      <c r="L137" s="10"/>
      <c r="M137" s="22">
        <f>J137</f>
        <v>3760.3999999999996</v>
      </c>
    </row>
    <row r="138" spans="1:13" x14ac:dyDescent="0.25">
      <c r="A138" s="10"/>
      <c r="B138" s="10"/>
      <c r="C138" s="12" t="s">
        <v>234</v>
      </c>
      <c r="D138" s="10" t="s">
        <v>25</v>
      </c>
      <c r="E138" s="10">
        <v>0.63</v>
      </c>
      <c r="F138" s="10">
        <f>E138*F135</f>
        <v>2142</v>
      </c>
      <c r="G138" s="10"/>
      <c r="H138" s="10"/>
      <c r="I138" s="10">
        <v>6.8</v>
      </c>
      <c r="J138" s="6">
        <f>F138*I138</f>
        <v>14565.6</v>
      </c>
      <c r="K138" s="10"/>
      <c r="L138" s="10"/>
      <c r="M138" s="22">
        <f>J138</f>
        <v>14565.6</v>
      </c>
    </row>
    <row r="139" spans="1:13" x14ac:dyDescent="0.25">
      <c r="A139" s="10">
        <v>24</v>
      </c>
      <c r="B139" s="10"/>
      <c r="C139" s="12" t="s">
        <v>235</v>
      </c>
      <c r="D139" s="10" t="s">
        <v>17</v>
      </c>
      <c r="E139" s="10"/>
      <c r="F139" s="10">
        <v>350</v>
      </c>
      <c r="G139" s="10"/>
      <c r="H139" s="10"/>
      <c r="I139" s="10"/>
      <c r="J139" s="6"/>
      <c r="K139" s="10"/>
      <c r="L139" s="10"/>
      <c r="M139" s="22"/>
    </row>
    <row r="140" spans="1:13" x14ac:dyDescent="0.25">
      <c r="A140" s="10"/>
      <c r="B140" s="10"/>
      <c r="C140" s="12" t="s">
        <v>35</v>
      </c>
      <c r="D140" s="10" t="s">
        <v>17</v>
      </c>
      <c r="E140" s="10">
        <v>1</v>
      </c>
      <c r="F140" s="10">
        <f>E140*F139</f>
        <v>350</v>
      </c>
      <c r="G140" s="10">
        <v>8.42</v>
      </c>
      <c r="H140" s="10">
        <f>F140*G140</f>
        <v>2947</v>
      </c>
      <c r="I140" s="10"/>
      <c r="J140" s="6"/>
      <c r="K140" s="10"/>
      <c r="L140" s="10"/>
      <c r="M140" s="22">
        <f>H140</f>
        <v>2947</v>
      </c>
    </row>
    <row r="141" spans="1:13" x14ac:dyDescent="0.25">
      <c r="A141" s="10"/>
      <c r="B141" s="10"/>
      <c r="C141" s="12" t="s">
        <v>236</v>
      </c>
      <c r="D141" s="10" t="s">
        <v>17</v>
      </c>
      <c r="E141" s="10">
        <v>1</v>
      </c>
      <c r="F141" s="10">
        <f>E141*F139</f>
        <v>350</v>
      </c>
      <c r="G141" s="10"/>
      <c r="H141" s="10"/>
      <c r="I141" s="10">
        <v>70</v>
      </c>
      <c r="J141" s="6">
        <f>F141*I141</f>
        <v>24500</v>
      </c>
      <c r="K141" s="10"/>
      <c r="L141" s="10"/>
      <c r="M141" s="22">
        <f>J141</f>
        <v>24500</v>
      </c>
    </row>
    <row r="142" spans="1:13" x14ac:dyDescent="0.25">
      <c r="A142" s="10"/>
      <c r="B142" s="10"/>
      <c r="C142" s="12" t="s">
        <v>237</v>
      </c>
      <c r="D142" s="10" t="s">
        <v>42</v>
      </c>
      <c r="E142" s="10">
        <v>1.5E-3</v>
      </c>
      <c r="F142" s="10">
        <f>E142*F139</f>
        <v>0.52500000000000002</v>
      </c>
      <c r="G142" s="10"/>
      <c r="H142" s="10"/>
      <c r="I142" s="10">
        <v>175</v>
      </c>
      <c r="J142" s="6">
        <f>F142*I142</f>
        <v>91.875</v>
      </c>
      <c r="K142" s="10"/>
      <c r="L142" s="10"/>
      <c r="M142" s="22">
        <f>J142</f>
        <v>91.875</v>
      </c>
    </row>
    <row r="143" spans="1:13" x14ac:dyDescent="0.25">
      <c r="A143" s="10"/>
      <c r="B143" s="10"/>
      <c r="C143" s="12" t="s">
        <v>238</v>
      </c>
      <c r="D143" s="10" t="s">
        <v>239</v>
      </c>
      <c r="E143" s="10">
        <v>1.02</v>
      </c>
      <c r="F143" s="10">
        <f>E143*F139</f>
        <v>357</v>
      </c>
      <c r="G143" s="10"/>
      <c r="H143" s="10"/>
      <c r="I143" s="10">
        <v>2</v>
      </c>
      <c r="J143" s="6">
        <f>F143*I143</f>
        <v>714</v>
      </c>
      <c r="K143" s="10"/>
      <c r="L143" s="10"/>
      <c r="M143" s="22">
        <f>J143</f>
        <v>714</v>
      </c>
    </row>
    <row r="144" spans="1:13" ht="30" x14ac:dyDescent="0.25">
      <c r="A144" s="10">
        <v>25</v>
      </c>
      <c r="B144" s="10"/>
      <c r="C144" s="12" t="s">
        <v>240</v>
      </c>
      <c r="D144" s="10" t="s">
        <v>17</v>
      </c>
      <c r="E144" s="10"/>
      <c r="F144" s="10">
        <v>350</v>
      </c>
      <c r="G144" s="10"/>
      <c r="H144" s="10"/>
      <c r="I144" s="10"/>
      <c r="J144" s="6"/>
      <c r="K144" s="10"/>
      <c r="L144" s="10"/>
      <c r="M144" s="22"/>
    </row>
    <row r="145" spans="1:13" x14ac:dyDescent="0.25">
      <c r="A145" s="10"/>
      <c r="B145" s="10"/>
      <c r="C145" s="12" t="s">
        <v>35</v>
      </c>
      <c r="D145" s="10" t="s">
        <v>17</v>
      </c>
      <c r="E145" s="10">
        <v>1</v>
      </c>
      <c r="F145" s="10">
        <f>E145*F144</f>
        <v>350</v>
      </c>
      <c r="G145" s="10">
        <v>3.5</v>
      </c>
      <c r="H145" s="10">
        <f>F145*G145</f>
        <v>1225</v>
      </c>
      <c r="I145" s="10"/>
      <c r="J145" s="6"/>
      <c r="K145" s="10"/>
      <c r="L145" s="10"/>
      <c r="M145" s="22">
        <f>H145</f>
        <v>1225</v>
      </c>
    </row>
    <row r="146" spans="1:13" x14ac:dyDescent="0.25">
      <c r="A146" s="10"/>
      <c r="B146" s="10"/>
      <c r="C146" s="12" t="s">
        <v>241</v>
      </c>
      <c r="D146" s="10" t="s">
        <v>25</v>
      </c>
      <c r="E146" s="10">
        <v>0.27500000000000002</v>
      </c>
      <c r="F146" s="10">
        <f>E146*F144</f>
        <v>96.250000000000014</v>
      </c>
      <c r="G146" s="10"/>
      <c r="H146" s="10"/>
      <c r="I146" s="10">
        <v>4.5</v>
      </c>
      <c r="J146" s="6">
        <f>F146*I146</f>
        <v>433.12500000000006</v>
      </c>
      <c r="K146" s="10"/>
      <c r="L146" s="10"/>
      <c r="M146" s="22">
        <f>J146</f>
        <v>433.12500000000006</v>
      </c>
    </row>
    <row r="147" spans="1:13" x14ac:dyDescent="0.25">
      <c r="A147" s="10"/>
      <c r="B147" s="10"/>
      <c r="C147" s="38" t="s">
        <v>242</v>
      </c>
      <c r="D147" s="10"/>
      <c r="E147" s="10"/>
      <c r="F147" s="10"/>
      <c r="G147" s="10"/>
      <c r="H147" s="10"/>
      <c r="I147" s="10"/>
      <c r="J147" s="6"/>
      <c r="K147" s="10"/>
      <c r="L147" s="10"/>
      <c r="M147" s="22"/>
    </row>
    <row r="148" spans="1:13" x14ac:dyDescent="0.25">
      <c r="A148" s="10">
        <v>26</v>
      </c>
      <c r="B148" s="10"/>
      <c r="C148" s="12" t="s">
        <v>244</v>
      </c>
      <c r="D148" s="10" t="s">
        <v>17</v>
      </c>
      <c r="E148" s="10"/>
      <c r="F148" s="10">
        <v>86.4</v>
      </c>
      <c r="G148" s="10"/>
      <c r="H148" s="10"/>
      <c r="I148" s="10"/>
      <c r="J148" s="6"/>
      <c r="K148" s="10"/>
      <c r="L148" s="10"/>
      <c r="M148" s="22"/>
    </row>
    <row r="149" spans="1:13" x14ac:dyDescent="0.25">
      <c r="A149" s="10"/>
      <c r="B149" s="10"/>
      <c r="C149" s="12" t="s">
        <v>78</v>
      </c>
      <c r="D149" s="10" t="s">
        <v>17</v>
      </c>
      <c r="E149" s="10">
        <v>1</v>
      </c>
      <c r="F149" s="10">
        <f>E149*F148</f>
        <v>86.4</v>
      </c>
      <c r="G149" s="10">
        <v>53.6</v>
      </c>
      <c r="H149" s="10">
        <f>F149*G149</f>
        <v>4631.0400000000009</v>
      </c>
      <c r="I149" s="10"/>
      <c r="J149" s="6"/>
      <c r="K149" s="10"/>
      <c r="L149" s="10"/>
      <c r="M149" s="22">
        <f>H149</f>
        <v>4631.0400000000009</v>
      </c>
    </row>
    <row r="150" spans="1:13" x14ac:dyDescent="0.25">
      <c r="A150" s="10"/>
      <c r="B150" s="10"/>
      <c r="C150" s="12" t="s">
        <v>243</v>
      </c>
      <c r="D150" s="10" t="s">
        <v>17</v>
      </c>
      <c r="E150" s="10">
        <v>1</v>
      </c>
      <c r="F150" s="10">
        <f>E150*F148</f>
        <v>86.4</v>
      </c>
      <c r="G150" s="10"/>
      <c r="H150" s="10"/>
      <c r="I150" s="10">
        <v>230</v>
      </c>
      <c r="J150" s="6">
        <f>F150*I150</f>
        <v>19872</v>
      </c>
      <c r="K150" s="10"/>
      <c r="L150" s="10"/>
      <c r="M150" s="22">
        <f>J150</f>
        <v>19872</v>
      </c>
    </row>
    <row r="151" spans="1:13" ht="30" x14ac:dyDescent="0.25">
      <c r="A151" s="10">
        <v>27</v>
      </c>
      <c r="B151" s="10"/>
      <c r="C151" s="12" t="s">
        <v>245</v>
      </c>
      <c r="D151" s="10" t="s">
        <v>17</v>
      </c>
      <c r="E151" s="10"/>
      <c r="F151" s="10">
        <v>519.20000000000005</v>
      </c>
      <c r="G151" s="10"/>
      <c r="H151" s="10"/>
      <c r="I151" s="10">
        <v>225</v>
      </c>
      <c r="J151" s="6">
        <f>F151*I151</f>
        <v>116820.00000000001</v>
      </c>
      <c r="K151" s="10"/>
      <c r="L151" s="10"/>
      <c r="M151" s="22">
        <f>J151</f>
        <v>116820.00000000001</v>
      </c>
    </row>
    <row r="152" spans="1:13" x14ac:dyDescent="0.25">
      <c r="A152" s="10">
        <v>28</v>
      </c>
      <c r="B152" s="10"/>
      <c r="C152" s="38" t="s">
        <v>6</v>
      </c>
      <c r="D152" s="10"/>
      <c r="E152" s="10"/>
      <c r="F152" s="10"/>
      <c r="G152" s="10"/>
      <c r="H152" s="10"/>
      <c r="I152" s="10"/>
      <c r="J152" s="6">
        <f>F152*I152</f>
        <v>0</v>
      </c>
      <c r="K152" s="10"/>
      <c r="L152" s="10"/>
      <c r="M152" s="39">
        <v>1356228.5</v>
      </c>
    </row>
    <row r="153" spans="1:13" x14ac:dyDescent="0.25">
      <c r="A153" s="10">
        <v>29</v>
      </c>
      <c r="B153" s="10"/>
      <c r="C153" s="12" t="s">
        <v>246</v>
      </c>
      <c r="D153" s="10" t="s">
        <v>90</v>
      </c>
      <c r="E153" s="10"/>
      <c r="F153" s="10">
        <v>2</v>
      </c>
      <c r="G153" s="10">
        <v>2500</v>
      </c>
      <c r="H153" s="10">
        <f>F153*G153</f>
        <v>5000</v>
      </c>
      <c r="I153" s="10">
        <v>50000</v>
      </c>
      <c r="J153" s="6">
        <f>F153*I153</f>
        <v>100000</v>
      </c>
      <c r="K153" s="10"/>
      <c r="L153" s="10"/>
      <c r="M153" s="22">
        <f>H153+J153</f>
        <v>105000</v>
      </c>
    </row>
    <row r="154" spans="1:13" x14ac:dyDescent="0.25">
      <c r="A154" s="10">
        <v>30</v>
      </c>
      <c r="B154" s="10"/>
      <c r="C154" s="12" t="s">
        <v>247</v>
      </c>
      <c r="D154" s="10" t="s">
        <v>36</v>
      </c>
      <c r="E154" s="10"/>
      <c r="F154" s="10"/>
      <c r="G154" s="10"/>
      <c r="H154" s="10"/>
      <c r="I154" s="10"/>
      <c r="J154" s="6">
        <v>15000</v>
      </c>
      <c r="K154" s="10"/>
      <c r="L154" s="10"/>
      <c r="M154" s="22">
        <f t="shared" ref="M154:M159" si="15">J154</f>
        <v>15000</v>
      </c>
    </row>
    <row r="155" spans="1:13" x14ac:dyDescent="0.25">
      <c r="A155" s="10">
        <v>31</v>
      </c>
      <c r="B155" s="10"/>
      <c r="C155" s="12" t="s">
        <v>248</v>
      </c>
      <c r="D155" s="10" t="s">
        <v>36</v>
      </c>
      <c r="E155" s="10"/>
      <c r="F155" s="10"/>
      <c r="G155" s="10"/>
      <c r="H155" s="10"/>
      <c r="I155" s="10"/>
      <c r="J155" s="6">
        <v>21000</v>
      </c>
      <c r="K155" s="10"/>
      <c r="L155" s="10"/>
      <c r="M155" s="22">
        <f t="shared" si="15"/>
        <v>21000</v>
      </c>
    </row>
    <row r="156" spans="1:13" x14ac:dyDescent="0.25">
      <c r="A156" s="10">
        <v>32</v>
      </c>
      <c r="B156" s="10"/>
      <c r="C156" s="12" t="s">
        <v>249</v>
      </c>
      <c r="D156" s="10" t="s">
        <v>36</v>
      </c>
      <c r="E156" s="10"/>
      <c r="F156" s="10"/>
      <c r="G156" s="10"/>
      <c r="H156" s="10"/>
      <c r="I156" s="10"/>
      <c r="J156" s="6">
        <v>25000</v>
      </c>
      <c r="K156" s="10"/>
      <c r="L156" s="10"/>
      <c r="M156" s="22">
        <f t="shared" si="15"/>
        <v>25000</v>
      </c>
    </row>
    <row r="157" spans="1:13" ht="30" x14ac:dyDescent="0.25">
      <c r="A157" s="10">
        <v>33</v>
      </c>
      <c r="B157" s="10"/>
      <c r="C157" s="12" t="s">
        <v>250</v>
      </c>
      <c r="D157" s="10" t="s">
        <v>36</v>
      </c>
      <c r="E157" s="10"/>
      <c r="F157" s="10"/>
      <c r="G157" s="10"/>
      <c r="H157" s="10"/>
      <c r="I157" s="10"/>
      <c r="J157" s="6">
        <v>24000</v>
      </c>
      <c r="K157" s="10"/>
      <c r="L157" s="10"/>
      <c r="M157" s="22">
        <f t="shared" si="15"/>
        <v>24000</v>
      </c>
    </row>
    <row r="158" spans="1:13" x14ac:dyDescent="0.25">
      <c r="A158" s="10">
        <v>34</v>
      </c>
      <c r="B158" s="10"/>
      <c r="C158" s="12" t="s">
        <v>251</v>
      </c>
      <c r="D158" s="10" t="s">
        <v>36</v>
      </c>
      <c r="E158" s="10"/>
      <c r="F158" s="10"/>
      <c r="G158" s="10"/>
      <c r="H158" s="10"/>
      <c r="I158" s="10"/>
      <c r="J158" s="6">
        <v>18000</v>
      </c>
      <c r="K158" s="10"/>
      <c r="L158" s="10"/>
      <c r="M158" s="22">
        <f t="shared" si="15"/>
        <v>18000</v>
      </c>
    </row>
    <row r="159" spans="1:13" x14ac:dyDescent="0.25">
      <c r="A159" s="10">
        <v>35</v>
      </c>
      <c r="B159" s="10"/>
      <c r="C159" s="12" t="s">
        <v>252</v>
      </c>
      <c r="D159" s="10" t="s">
        <v>36</v>
      </c>
      <c r="E159" s="10"/>
      <c r="F159" s="10"/>
      <c r="G159" s="10"/>
      <c r="H159" s="10"/>
      <c r="I159" s="10"/>
      <c r="J159" s="6">
        <v>16000</v>
      </c>
      <c r="K159" s="10"/>
      <c r="L159" s="10"/>
      <c r="M159" s="22">
        <f t="shared" si="15"/>
        <v>16000</v>
      </c>
    </row>
    <row r="160" spans="1:13" x14ac:dyDescent="0.25">
      <c r="A160" s="10"/>
      <c r="B160" s="10"/>
      <c r="C160" s="38" t="s">
        <v>6</v>
      </c>
      <c r="D160" s="10"/>
      <c r="E160" s="10"/>
      <c r="F160" s="10"/>
      <c r="G160" s="10"/>
      <c r="H160" s="10"/>
      <c r="I160" s="10"/>
      <c r="J160" s="6"/>
      <c r="K160" s="10"/>
      <c r="L160" s="10"/>
      <c r="M160" s="39">
        <v>224000</v>
      </c>
    </row>
    <row r="161" spans="1:13" x14ac:dyDescent="0.25">
      <c r="A161" s="10"/>
      <c r="B161" s="10"/>
      <c r="C161" s="38" t="s">
        <v>8</v>
      </c>
      <c r="D161" s="10"/>
      <c r="E161" s="10"/>
      <c r="F161" s="10"/>
      <c r="G161" s="10"/>
      <c r="H161" s="10"/>
      <c r="I161" s="10"/>
      <c r="J161" s="6"/>
      <c r="K161" s="10"/>
      <c r="L161" s="10"/>
      <c r="M161" s="39">
        <f>M152+M160</f>
        <v>1580228.5</v>
      </c>
    </row>
    <row r="162" spans="1:13" x14ac:dyDescent="0.25">
      <c r="A162" s="10"/>
      <c r="B162" s="10"/>
      <c r="C162" s="12" t="s">
        <v>253</v>
      </c>
      <c r="D162" s="10" t="s">
        <v>255</v>
      </c>
      <c r="E162" s="10">
        <v>8</v>
      </c>
      <c r="F162" s="10"/>
      <c r="G162" s="10"/>
      <c r="H162" s="10"/>
      <c r="I162" s="10"/>
      <c r="J162" s="6"/>
      <c r="K162" s="10"/>
      <c r="L162" s="10"/>
      <c r="M162" s="22">
        <f>M161*8%</f>
        <v>126418.28</v>
      </c>
    </row>
    <row r="163" spans="1:13" x14ac:dyDescent="0.25">
      <c r="A163" s="10"/>
      <c r="B163" s="10"/>
      <c r="C163" s="10" t="s">
        <v>6</v>
      </c>
      <c r="D163" s="10"/>
      <c r="E163" s="10"/>
      <c r="F163" s="10"/>
      <c r="G163" s="10"/>
      <c r="H163" s="10"/>
      <c r="I163" s="10"/>
      <c r="J163" s="6"/>
      <c r="K163" s="10"/>
      <c r="L163" s="10"/>
      <c r="M163" s="39">
        <f>M161+M162</f>
        <v>1706646.78</v>
      </c>
    </row>
    <row r="164" spans="1:13" x14ac:dyDescent="0.25">
      <c r="A164" s="10"/>
      <c r="B164" s="10"/>
      <c r="C164" s="10" t="s">
        <v>254</v>
      </c>
      <c r="D164" s="10" t="s">
        <v>17</v>
      </c>
      <c r="E164" s="10"/>
      <c r="F164" s="10">
        <v>5950</v>
      </c>
      <c r="G164" s="10">
        <v>8</v>
      </c>
      <c r="H164" s="10">
        <f>F164*G164</f>
        <v>47600</v>
      </c>
      <c r="I164" s="10"/>
      <c r="J164" s="6"/>
      <c r="K164" s="10"/>
      <c r="L164" s="10"/>
      <c r="M164" s="10">
        <f>H164</f>
        <v>47600</v>
      </c>
    </row>
    <row r="165" spans="1:13" x14ac:dyDescent="0.25">
      <c r="A165" s="10"/>
      <c r="B165" s="10"/>
      <c r="C165" s="10" t="s">
        <v>256</v>
      </c>
      <c r="D165" s="10"/>
      <c r="E165" s="10"/>
      <c r="F165" s="10"/>
      <c r="G165" s="10"/>
      <c r="H165" s="10"/>
      <c r="I165" s="10"/>
      <c r="J165" s="6"/>
      <c r="K165" s="10"/>
      <c r="L165" s="10"/>
      <c r="M165" s="22">
        <f>M163+M164</f>
        <v>1754246.78</v>
      </c>
    </row>
    <row r="166" spans="1:13" x14ac:dyDescent="0.25">
      <c r="A166" s="10"/>
      <c r="B166" s="10"/>
      <c r="C166" s="10" t="s">
        <v>72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>
        <f>M165*18%</f>
        <v>315764.4204</v>
      </c>
    </row>
    <row r="167" spans="1:13" x14ac:dyDescent="0.25">
      <c r="C167" s="10"/>
      <c r="D167" s="10"/>
      <c r="E167" s="10" t="s">
        <v>6</v>
      </c>
      <c r="F167" s="10"/>
      <c r="G167" s="10"/>
      <c r="H167" s="10"/>
      <c r="I167" s="10"/>
      <c r="J167" s="10"/>
      <c r="K167" s="10"/>
      <c r="L167" s="10"/>
      <c r="M167" s="39">
        <f>M165+M166</f>
        <v>2070011.2004</v>
      </c>
    </row>
  </sheetData>
  <mergeCells count="9">
    <mergeCell ref="I5:J5"/>
    <mergeCell ref="K5:L5"/>
    <mergeCell ref="C1:G1"/>
    <mergeCell ref="A3:B3"/>
    <mergeCell ref="A5:A6"/>
    <mergeCell ref="B5:B6"/>
    <mergeCell ref="C5:C6"/>
    <mergeCell ref="D5:F5"/>
    <mergeCell ref="G5:H5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workbookViewId="0">
      <selection activeCell="M186" sqref="M186"/>
    </sheetView>
  </sheetViews>
  <sheetFormatPr defaultColWidth="9.140625" defaultRowHeight="15" x14ac:dyDescent="0.25"/>
  <cols>
    <col min="1" max="1" width="5" style="4" customWidth="1"/>
    <col min="2" max="2" width="0.140625" style="4" customWidth="1"/>
    <col min="3" max="3" width="42.7109375" style="4" customWidth="1"/>
    <col min="4" max="4" width="6.85546875" style="4" customWidth="1"/>
    <col min="5" max="5" width="7" style="4" customWidth="1"/>
    <col min="6" max="6" width="9.140625" style="4"/>
    <col min="7" max="7" width="5.7109375" style="4" customWidth="1"/>
    <col min="8" max="8" width="7.42578125" style="4" customWidth="1"/>
    <col min="9" max="9" width="8" style="4" customWidth="1"/>
    <col min="10" max="10" width="9.140625" style="4"/>
    <col min="11" max="11" width="7" style="4" customWidth="1"/>
    <col min="12" max="12" width="9.140625" style="4"/>
    <col min="13" max="13" width="9.5703125" style="4" bestFit="1" customWidth="1"/>
    <col min="14" max="16384" width="9.140625" style="4"/>
  </cols>
  <sheetData>
    <row r="1" spans="1:13" x14ac:dyDescent="0.25">
      <c r="C1" s="51" t="s">
        <v>257</v>
      </c>
      <c r="D1" s="57"/>
      <c r="E1" s="57"/>
      <c r="F1" s="57"/>
      <c r="G1" s="57"/>
    </row>
    <row r="2" spans="1:13" x14ac:dyDescent="0.25">
      <c r="C2" s="36"/>
      <c r="D2" s="36"/>
      <c r="E2" s="36"/>
      <c r="F2" s="36"/>
      <c r="G2" s="36"/>
    </row>
    <row r="3" spans="1:13" x14ac:dyDescent="0.25">
      <c r="A3" s="52"/>
      <c r="B3" s="52"/>
      <c r="C3" s="36" t="s">
        <v>195</v>
      </c>
      <c r="D3" s="36"/>
      <c r="E3" s="36"/>
      <c r="F3" s="36"/>
      <c r="G3" s="36"/>
    </row>
    <row r="5" spans="1:13" x14ac:dyDescent="0.25">
      <c r="A5" s="53" t="s">
        <v>0</v>
      </c>
      <c r="B5" s="55" t="s">
        <v>1</v>
      </c>
      <c r="C5" s="55" t="s">
        <v>2</v>
      </c>
      <c r="D5" s="49" t="s">
        <v>3</v>
      </c>
      <c r="E5" s="56"/>
      <c r="F5" s="50"/>
      <c r="G5" s="49" t="s">
        <v>4</v>
      </c>
      <c r="H5" s="50"/>
      <c r="I5" s="49" t="s">
        <v>5</v>
      </c>
      <c r="J5" s="50"/>
      <c r="K5" s="49" t="s">
        <v>29</v>
      </c>
      <c r="L5" s="50"/>
      <c r="M5" s="6" t="s">
        <v>6</v>
      </c>
    </row>
    <row r="6" spans="1:13" x14ac:dyDescent="0.25">
      <c r="A6" s="54"/>
      <c r="B6" s="54"/>
      <c r="C6" s="54"/>
      <c r="D6" s="6" t="s">
        <v>30</v>
      </c>
      <c r="E6" s="6" t="s">
        <v>7</v>
      </c>
      <c r="F6" s="6" t="s">
        <v>8</v>
      </c>
      <c r="G6" s="6" t="s">
        <v>31</v>
      </c>
      <c r="H6" s="6" t="s">
        <v>8</v>
      </c>
      <c r="I6" s="6" t="s">
        <v>31</v>
      </c>
      <c r="J6" s="6" t="s">
        <v>8</v>
      </c>
      <c r="K6" s="6" t="s">
        <v>31</v>
      </c>
      <c r="L6" s="6" t="s">
        <v>8</v>
      </c>
      <c r="M6" s="6"/>
    </row>
    <row r="7" spans="1:13" x14ac:dyDescent="0.25">
      <c r="A7" s="7">
        <v>1</v>
      </c>
      <c r="B7" s="7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x14ac:dyDescent="0.25">
      <c r="A8" s="37"/>
      <c r="B8" s="37"/>
      <c r="C8" s="9" t="s">
        <v>258</v>
      </c>
      <c r="D8" s="6"/>
      <c r="E8" s="6"/>
      <c r="F8" s="6"/>
      <c r="G8" s="6"/>
      <c r="H8" s="6"/>
      <c r="I8" s="6"/>
      <c r="J8" s="6"/>
      <c r="K8" s="6"/>
      <c r="L8" s="6">
        <f>K8*F8</f>
        <v>0</v>
      </c>
      <c r="M8" s="6">
        <f>L8+J8+H8</f>
        <v>0</v>
      </c>
    </row>
    <row r="9" spans="1:13" x14ac:dyDescent="0.25">
      <c r="A9" s="10">
        <v>1</v>
      </c>
      <c r="B9" s="11" t="s">
        <v>104</v>
      </c>
      <c r="C9" s="12" t="s">
        <v>259</v>
      </c>
      <c r="D9" s="6" t="s">
        <v>17</v>
      </c>
      <c r="E9" s="6"/>
      <c r="F9" s="6">
        <v>32</v>
      </c>
      <c r="G9" s="6"/>
      <c r="H9" s="6"/>
      <c r="I9" s="6"/>
      <c r="J9" s="6"/>
      <c r="K9" s="6"/>
      <c r="L9" s="6"/>
      <c r="M9" s="6">
        <v>0</v>
      </c>
    </row>
    <row r="10" spans="1:13" x14ac:dyDescent="0.25">
      <c r="A10" s="10"/>
      <c r="B10" s="10"/>
      <c r="C10" s="12" t="s">
        <v>78</v>
      </c>
      <c r="D10" s="6" t="s">
        <v>95</v>
      </c>
      <c r="E10" s="6">
        <v>0.47199999999999998</v>
      </c>
      <c r="F10" s="6">
        <f>E10*F9</f>
        <v>15.103999999999999</v>
      </c>
      <c r="G10" s="6">
        <v>4.5999999999999996</v>
      </c>
      <c r="H10" s="6">
        <f>F10*G10</f>
        <v>69.478399999999993</v>
      </c>
      <c r="I10" s="6"/>
      <c r="J10" s="6"/>
      <c r="K10" s="6"/>
      <c r="L10" s="6"/>
      <c r="M10" s="6">
        <f>H10</f>
        <v>69.478399999999993</v>
      </c>
    </row>
    <row r="11" spans="1:13" x14ac:dyDescent="0.25">
      <c r="A11" s="10"/>
      <c r="B11" s="10"/>
      <c r="C11" s="10" t="s">
        <v>13</v>
      </c>
      <c r="D11" s="6" t="s">
        <v>36</v>
      </c>
      <c r="E11" s="6">
        <v>3.0099999999999998E-2</v>
      </c>
      <c r="F11" s="6">
        <f>E11*F9</f>
        <v>0.96319999999999995</v>
      </c>
      <c r="G11" s="6"/>
      <c r="H11" s="13"/>
      <c r="I11" s="6"/>
      <c r="J11" s="6"/>
      <c r="K11" s="6">
        <v>3.2</v>
      </c>
      <c r="L11" s="6">
        <f>F11*K11</f>
        <v>3.0822400000000001</v>
      </c>
      <c r="M11" s="13">
        <f>L11</f>
        <v>3.0822400000000001</v>
      </c>
    </row>
    <row r="12" spans="1:13" x14ac:dyDescent="0.25">
      <c r="A12" s="10">
        <v>2</v>
      </c>
      <c r="B12" s="10" t="s">
        <v>82</v>
      </c>
      <c r="C12" s="10" t="s">
        <v>260</v>
      </c>
      <c r="D12" s="6" t="s">
        <v>17</v>
      </c>
      <c r="E12" s="6"/>
      <c r="F12" s="6">
        <v>5.2</v>
      </c>
      <c r="G12" s="6"/>
      <c r="H12" s="6"/>
      <c r="I12" s="6"/>
      <c r="J12" s="6">
        <f>F12*I12</f>
        <v>0</v>
      </c>
      <c r="K12" s="6"/>
      <c r="L12" s="13"/>
      <c r="M12" s="13"/>
    </row>
    <row r="13" spans="1:13" x14ac:dyDescent="0.25">
      <c r="A13" s="10"/>
      <c r="B13" s="10"/>
      <c r="C13" s="10" t="s">
        <v>78</v>
      </c>
      <c r="D13" s="6" t="s">
        <v>95</v>
      </c>
      <c r="E13" s="6">
        <v>0.32300000000000001</v>
      </c>
      <c r="F13" s="6">
        <f>E13*F12</f>
        <v>1.6796000000000002</v>
      </c>
      <c r="G13" s="6">
        <v>4.5999999999999996</v>
      </c>
      <c r="H13" s="6">
        <f>F13*G13</f>
        <v>7.7261600000000001</v>
      </c>
      <c r="I13" s="6"/>
      <c r="J13" s="6"/>
      <c r="K13" s="6"/>
      <c r="L13" s="13"/>
      <c r="M13" s="13">
        <f>H13</f>
        <v>7.7261600000000001</v>
      </c>
    </row>
    <row r="14" spans="1:13" x14ac:dyDescent="0.25">
      <c r="A14" s="10"/>
      <c r="B14" s="10"/>
      <c r="C14" s="10" t="s">
        <v>13</v>
      </c>
      <c r="D14" s="6" t="s">
        <v>36</v>
      </c>
      <c r="E14" s="6">
        <v>2.1499999999999998E-2</v>
      </c>
      <c r="F14" s="6">
        <f>E14*F12</f>
        <v>0.1118</v>
      </c>
      <c r="G14" s="6"/>
      <c r="H14" s="6"/>
      <c r="I14" s="6"/>
      <c r="J14" s="6"/>
      <c r="K14" s="6">
        <v>3.2</v>
      </c>
      <c r="L14" s="13">
        <f>F14*K14</f>
        <v>0.35776000000000002</v>
      </c>
      <c r="M14" s="13">
        <f>L14</f>
        <v>0.35776000000000002</v>
      </c>
    </row>
    <row r="15" spans="1:13" ht="30" x14ac:dyDescent="0.25">
      <c r="A15" s="10">
        <v>3</v>
      </c>
      <c r="B15" s="10"/>
      <c r="C15" s="12" t="s">
        <v>261</v>
      </c>
      <c r="D15" s="6" t="s">
        <v>17</v>
      </c>
      <c r="E15" s="6"/>
      <c r="F15" s="6">
        <v>31</v>
      </c>
      <c r="G15" s="6"/>
      <c r="H15" s="6"/>
      <c r="I15" s="6"/>
      <c r="J15" s="6"/>
      <c r="K15" s="6"/>
      <c r="L15" s="13"/>
      <c r="M15" s="13"/>
    </row>
    <row r="16" spans="1:13" x14ac:dyDescent="0.25">
      <c r="A16" s="10"/>
      <c r="B16" s="10"/>
      <c r="C16" s="10" t="s">
        <v>78</v>
      </c>
      <c r="D16" s="6" t="s">
        <v>95</v>
      </c>
      <c r="E16" s="6">
        <v>0.32300000000000001</v>
      </c>
      <c r="F16" s="6">
        <f>E16*F15</f>
        <v>10.013</v>
      </c>
      <c r="G16" s="6">
        <v>4.5999999999999996</v>
      </c>
      <c r="H16" s="6">
        <f>F16*G16</f>
        <v>46.059799999999996</v>
      </c>
      <c r="I16" s="6"/>
      <c r="J16" s="6"/>
      <c r="K16" s="6"/>
      <c r="L16" s="13"/>
      <c r="M16" s="13">
        <f>H16</f>
        <v>46.059799999999996</v>
      </c>
    </row>
    <row r="17" spans="1:13" x14ac:dyDescent="0.25">
      <c r="A17" s="10"/>
      <c r="B17" s="10"/>
      <c r="C17" s="10" t="s">
        <v>13</v>
      </c>
      <c r="D17" s="6" t="s">
        <v>36</v>
      </c>
      <c r="E17" s="6">
        <v>2.1499999999999998E-2</v>
      </c>
      <c r="F17" s="6">
        <f>E17*F15</f>
        <v>0.66649999999999998</v>
      </c>
      <c r="G17" s="6"/>
      <c r="H17" s="6"/>
      <c r="I17" s="6"/>
      <c r="J17" s="6"/>
      <c r="K17" s="6">
        <v>3.2</v>
      </c>
      <c r="L17" s="13">
        <f>F17*K17</f>
        <v>2.1328</v>
      </c>
      <c r="M17" s="13">
        <f>L17</f>
        <v>2.1328</v>
      </c>
    </row>
    <row r="18" spans="1:13" x14ac:dyDescent="0.25">
      <c r="A18" s="10">
        <v>4</v>
      </c>
      <c r="B18" s="10"/>
      <c r="C18" s="10" t="s">
        <v>262</v>
      </c>
      <c r="D18" s="6" t="s">
        <v>17</v>
      </c>
      <c r="E18" s="6"/>
      <c r="F18" s="6">
        <v>29</v>
      </c>
      <c r="G18" s="6"/>
      <c r="H18" s="6"/>
      <c r="I18" s="6"/>
      <c r="J18" s="6"/>
      <c r="K18" s="6"/>
      <c r="L18" s="13"/>
      <c r="M18" s="13"/>
    </row>
    <row r="19" spans="1:13" x14ac:dyDescent="0.25">
      <c r="A19" s="10"/>
      <c r="B19" s="10"/>
      <c r="C19" s="10" t="s">
        <v>78</v>
      </c>
      <c r="D19" s="6" t="s">
        <v>95</v>
      </c>
      <c r="E19" s="6">
        <v>0.65800000000000003</v>
      </c>
      <c r="F19" s="6">
        <f>E19*F18</f>
        <v>19.082000000000001</v>
      </c>
      <c r="G19" s="6">
        <v>4.5999999999999996</v>
      </c>
      <c r="H19" s="6">
        <f>F19*G19</f>
        <v>87.777199999999993</v>
      </c>
      <c r="I19" s="6"/>
      <c r="J19" s="6"/>
      <c r="K19" s="6"/>
      <c r="L19" s="13"/>
      <c r="M19" s="13">
        <f>H19</f>
        <v>87.777199999999993</v>
      </c>
    </row>
    <row r="20" spans="1:13" x14ac:dyDescent="0.25">
      <c r="A20" s="10"/>
      <c r="B20" s="10"/>
      <c r="C20" s="10" t="s">
        <v>13</v>
      </c>
      <c r="D20" s="6" t="s">
        <v>36</v>
      </c>
      <c r="E20" s="6">
        <v>0.497</v>
      </c>
      <c r="F20" s="6">
        <f>E20*F18</f>
        <v>14.413</v>
      </c>
      <c r="G20" s="6"/>
      <c r="H20" s="6"/>
      <c r="I20" s="6"/>
      <c r="J20" s="6"/>
      <c r="K20" s="6">
        <v>3.2</v>
      </c>
      <c r="L20" s="13">
        <f>F20*K20</f>
        <v>46.121600000000001</v>
      </c>
      <c r="M20" s="13">
        <f>L20</f>
        <v>46.121600000000001</v>
      </c>
    </row>
    <row r="21" spans="1:13" x14ac:dyDescent="0.25">
      <c r="A21" s="10">
        <v>5</v>
      </c>
      <c r="B21" s="10"/>
      <c r="C21" s="10" t="s">
        <v>263</v>
      </c>
      <c r="D21" s="6" t="s">
        <v>90</v>
      </c>
      <c r="E21" s="6"/>
      <c r="F21" s="6">
        <v>6</v>
      </c>
      <c r="G21" s="6"/>
      <c r="H21" s="6"/>
      <c r="I21" s="6"/>
      <c r="J21" s="6"/>
      <c r="K21" s="6"/>
      <c r="L21" s="13"/>
      <c r="M21" s="13"/>
    </row>
    <row r="22" spans="1:13" x14ac:dyDescent="0.25">
      <c r="A22" s="10"/>
      <c r="B22" s="10"/>
      <c r="C22" s="10" t="s">
        <v>78</v>
      </c>
      <c r="D22" s="6" t="s">
        <v>95</v>
      </c>
      <c r="E22" s="6">
        <v>1.774</v>
      </c>
      <c r="F22" s="6">
        <f>E22*F21</f>
        <v>10.644</v>
      </c>
      <c r="G22" s="6">
        <v>4.5999999999999996</v>
      </c>
      <c r="H22" s="6">
        <f>F22*G22</f>
        <v>48.962399999999995</v>
      </c>
      <c r="I22" s="6"/>
      <c r="J22" s="6"/>
      <c r="K22" s="6"/>
      <c r="L22" s="13"/>
      <c r="M22" s="13">
        <f>H22</f>
        <v>48.962399999999995</v>
      </c>
    </row>
    <row r="23" spans="1:13" x14ac:dyDescent="0.25">
      <c r="A23" s="10"/>
      <c r="B23" s="10"/>
      <c r="C23" s="10" t="s">
        <v>13</v>
      </c>
      <c r="D23" s="6" t="s">
        <v>36</v>
      </c>
      <c r="E23" s="6">
        <v>0.19700000000000001</v>
      </c>
      <c r="F23" s="6">
        <f>E23*F21</f>
        <v>1.1819999999999999</v>
      </c>
      <c r="G23" s="6"/>
      <c r="H23" s="6"/>
      <c r="I23" s="6"/>
      <c r="J23" s="6"/>
      <c r="K23" s="6">
        <v>3.2</v>
      </c>
      <c r="L23" s="13">
        <f>F23*K23</f>
        <v>3.7824</v>
      </c>
      <c r="M23" s="13">
        <f>L23</f>
        <v>3.7824</v>
      </c>
    </row>
    <row r="24" spans="1:13" x14ac:dyDescent="0.25">
      <c r="A24" s="10">
        <v>6</v>
      </c>
      <c r="B24" s="10"/>
      <c r="C24" s="10" t="s">
        <v>264</v>
      </c>
      <c r="D24" s="6" t="s">
        <v>17</v>
      </c>
      <c r="E24" s="6"/>
      <c r="F24" s="6">
        <v>96</v>
      </c>
      <c r="G24" s="6"/>
      <c r="H24" s="6"/>
      <c r="I24" s="6"/>
      <c r="J24" s="6"/>
      <c r="K24" s="6"/>
      <c r="L24" s="13"/>
      <c r="M24" s="13"/>
    </row>
    <row r="25" spans="1:13" x14ac:dyDescent="0.25">
      <c r="A25" s="10"/>
      <c r="B25" s="10"/>
      <c r="C25" s="10" t="s">
        <v>78</v>
      </c>
      <c r="D25" s="6" t="s">
        <v>95</v>
      </c>
      <c r="E25" s="6">
        <v>0.16</v>
      </c>
      <c r="F25" s="6">
        <f>E25*F24</f>
        <v>15.36</v>
      </c>
      <c r="G25" s="6">
        <v>4.5999999999999996</v>
      </c>
      <c r="H25" s="6">
        <f>F25*G25</f>
        <v>70.655999999999992</v>
      </c>
      <c r="I25" s="6"/>
      <c r="J25" s="6"/>
      <c r="K25" s="6"/>
      <c r="L25" s="13"/>
      <c r="M25" s="13">
        <f>H25</f>
        <v>70.655999999999992</v>
      </c>
    </row>
    <row r="26" spans="1:13" x14ac:dyDescent="0.25">
      <c r="A26" s="10">
        <v>7</v>
      </c>
      <c r="B26" s="10"/>
      <c r="C26" s="10" t="s">
        <v>265</v>
      </c>
      <c r="D26" s="6" t="s">
        <v>17</v>
      </c>
      <c r="E26" s="6"/>
      <c r="F26" s="6">
        <v>68.400000000000006</v>
      </c>
      <c r="G26" s="6"/>
      <c r="H26" s="6"/>
      <c r="I26" s="6"/>
      <c r="J26" s="6"/>
      <c r="K26" s="6"/>
      <c r="L26" s="13"/>
      <c r="M26" s="13"/>
    </row>
    <row r="27" spans="1:13" x14ac:dyDescent="0.25">
      <c r="A27" s="10"/>
      <c r="B27" s="10"/>
      <c r="C27" s="10" t="s">
        <v>78</v>
      </c>
      <c r="D27" s="6" t="s">
        <v>95</v>
      </c>
      <c r="E27" s="6">
        <v>0.57999999999999996</v>
      </c>
      <c r="F27" s="6">
        <f>E27*F26</f>
        <v>39.671999999999997</v>
      </c>
      <c r="G27" s="6">
        <v>4.5999999999999996</v>
      </c>
      <c r="H27" s="6">
        <f>F27*G27</f>
        <v>182.49119999999996</v>
      </c>
      <c r="I27" s="6"/>
      <c r="J27" s="6"/>
      <c r="K27" s="6"/>
      <c r="L27" s="13"/>
      <c r="M27" s="13">
        <f>H27</f>
        <v>182.49119999999996</v>
      </c>
    </row>
    <row r="28" spans="1:13" x14ac:dyDescent="0.25">
      <c r="A28" s="10"/>
      <c r="B28" s="10"/>
      <c r="C28" s="10" t="s">
        <v>13</v>
      </c>
      <c r="D28" s="6" t="s">
        <v>36</v>
      </c>
      <c r="E28" s="6">
        <v>3.0499999999999999E-2</v>
      </c>
      <c r="F28" s="6">
        <f>E28*F26</f>
        <v>2.0862000000000003</v>
      </c>
      <c r="G28" s="6"/>
      <c r="H28" s="6"/>
      <c r="I28" s="6"/>
      <c r="J28" s="6"/>
      <c r="K28" s="6">
        <v>3.2</v>
      </c>
      <c r="L28" s="13">
        <f>F28*K28</f>
        <v>6.6758400000000009</v>
      </c>
      <c r="M28" s="13">
        <f>L28</f>
        <v>6.6758400000000009</v>
      </c>
    </row>
    <row r="29" spans="1:13" x14ac:dyDescent="0.25">
      <c r="A29" s="10">
        <v>8</v>
      </c>
      <c r="B29" s="10"/>
      <c r="C29" s="10" t="s">
        <v>266</v>
      </c>
      <c r="D29" s="6"/>
      <c r="E29" s="6"/>
      <c r="F29" s="6"/>
      <c r="G29" s="6"/>
      <c r="H29" s="6"/>
      <c r="I29" s="6"/>
      <c r="J29" s="6"/>
      <c r="K29" s="6"/>
      <c r="L29" s="13"/>
      <c r="M29" s="13"/>
    </row>
    <row r="30" spans="1:13" x14ac:dyDescent="0.25">
      <c r="A30" s="10">
        <v>9</v>
      </c>
      <c r="B30" s="10"/>
      <c r="C30" s="10" t="s">
        <v>267</v>
      </c>
      <c r="D30" s="6"/>
      <c r="E30" s="6"/>
      <c r="F30" s="6"/>
      <c r="G30" s="6"/>
      <c r="H30" s="6"/>
      <c r="I30" s="6"/>
      <c r="J30" s="6"/>
      <c r="K30" s="6"/>
      <c r="L30" s="13"/>
      <c r="M30" s="13"/>
    </row>
    <row r="31" spans="1:13" x14ac:dyDescent="0.25">
      <c r="A31" s="10">
        <v>10</v>
      </c>
      <c r="B31" s="10"/>
      <c r="C31" s="10" t="s">
        <v>268</v>
      </c>
      <c r="D31" s="6" t="s">
        <v>90</v>
      </c>
      <c r="E31" s="6" t="s">
        <v>279</v>
      </c>
      <c r="F31" s="6">
        <v>2</v>
      </c>
      <c r="G31" s="6">
        <v>25</v>
      </c>
      <c r="H31" s="6">
        <f>F31*G31</f>
        <v>50</v>
      </c>
      <c r="I31" s="6"/>
      <c r="J31" s="6"/>
      <c r="K31" s="6"/>
      <c r="L31" s="13"/>
      <c r="M31" s="13">
        <f>H31</f>
        <v>50</v>
      </c>
    </row>
    <row r="32" spans="1:13" x14ac:dyDescent="0.25">
      <c r="A32" s="10"/>
      <c r="B32" s="10" t="s">
        <v>110</v>
      </c>
      <c r="C32" s="33" t="s">
        <v>269</v>
      </c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5">
      <c r="A33" s="10">
        <v>1</v>
      </c>
      <c r="B33" s="10"/>
      <c r="C33" s="10" t="s">
        <v>270</v>
      </c>
      <c r="D33" s="6"/>
      <c r="E33" s="6"/>
      <c r="F33" s="6"/>
      <c r="G33" s="6"/>
      <c r="H33" s="6"/>
      <c r="I33" s="6"/>
      <c r="J33" s="6">
        <f>F33*I33</f>
        <v>0</v>
      </c>
      <c r="K33" s="6"/>
      <c r="L33" s="6"/>
      <c r="M33" s="6">
        <f>H33</f>
        <v>0</v>
      </c>
    </row>
    <row r="34" spans="1:13" x14ac:dyDescent="0.25">
      <c r="A34" s="1"/>
      <c r="B34" s="2" t="s">
        <v>112</v>
      </c>
      <c r="C34" s="3" t="s">
        <v>271</v>
      </c>
      <c r="D34" s="1" t="s">
        <v>17</v>
      </c>
      <c r="E34" s="1"/>
      <c r="F34" s="1">
        <v>5.2</v>
      </c>
      <c r="G34" s="1"/>
      <c r="H34" s="1"/>
      <c r="I34" s="1"/>
      <c r="J34" s="1"/>
      <c r="K34" s="1"/>
      <c r="L34" s="1"/>
      <c r="M34" s="1">
        <f>L34</f>
        <v>0</v>
      </c>
    </row>
    <row r="35" spans="1:13" x14ac:dyDescent="0.25">
      <c r="A35" s="1"/>
      <c r="B35" s="40"/>
      <c r="C35" s="41" t="s">
        <v>78</v>
      </c>
      <c r="D35" s="1" t="s">
        <v>95</v>
      </c>
      <c r="E35" s="1">
        <v>0.188</v>
      </c>
      <c r="F35" s="1">
        <f>E35*F34</f>
        <v>0.97760000000000002</v>
      </c>
      <c r="G35" s="1">
        <v>6</v>
      </c>
      <c r="H35" s="1">
        <f>F35*G35</f>
        <v>5.8656000000000006</v>
      </c>
      <c r="I35" s="1"/>
      <c r="J35" s="1"/>
      <c r="K35" s="1"/>
      <c r="L35" s="1"/>
      <c r="M35" s="1">
        <f>H35</f>
        <v>5.8656000000000006</v>
      </c>
    </row>
    <row r="36" spans="1:13" x14ac:dyDescent="0.25">
      <c r="A36" s="1"/>
      <c r="B36" s="2" t="s">
        <v>115</v>
      </c>
      <c r="C36" s="1" t="s">
        <v>13</v>
      </c>
      <c r="D36" s="1" t="s">
        <v>36</v>
      </c>
      <c r="E36" s="1">
        <v>9.4999999999999998E-3</v>
      </c>
      <c r="F36" s="1">
        <f>E36*F34</f>
        <v>4.9399999999999999E-2</v>
      </c>
      <c r="G36" s="1"/>
      <c r="H36" s="1"/>
      <c r="I36" s="1"/>
      <c r="J36" s="1"/>
      <c r="K36" s="1">
        <v>3.2</v>
      </c>
      <c r="L36" s="1">
        <f>K36*F36</f>
        <v>0.15808</v>
      </c>
      <c r="M36" s="1">
        <f>L36</f>
        <v>0.15808</v>
      </c>
    </row>
    <row r="37" spans="1:13" x14ac:dyDescent="0.25">
      <c r="A37" s="1"/>
      <c r="B37" s="2"/>
      <c r="C37" s="1" t="s">
        <v>165</v>
      </c>
      <c r="D37" s="1" t="s">
        <v>11</v>
      </c>
      <c r="E37" s="1">
        <v>2.0400000000000001E-2</v>
      </c>
      <c r="F37" s="1">
        <f>E37*F34</f>
        <v>0.10608000000000001</v>
      </c>
      <c r="G37" s="1"/>
      <c r="H37" s="1"/>
      <c r="I37" s="1">
        <v>90</v>
      </c>
      <c r="J37" s="1">
        <f>F37*I37</f>
        <v>9.5472000000000001</v>
      </c>
      <c r="K37" s="1"/>
      <c r="L37" s="1"/>
      <c r="M37" s="1">
        <f>J37</f>
        <v>9.5472000000000001</v>
      </c>
    </row>
    <row r="38" spans="1:13" x14ac:dyDescent="0.25">
      <c r="A38" s="1"/>
      <c r="B38" s="2"/>
      <c r="C38" s="1" t="s">
        <v>272</v>
      </c>
      <c r="D38" s="1" t="s">
        <v>36</v>
      </c>
      <c r="E38" s="1">
        <v>6.3600000000000004E-2</v>
      </c>
      <c r="F38" s="1">
        <f>E38*F34</f>
        <v>0.33072000000000001</v>
      </c>
      <c r="G38" s="1"/>
      <c r="H38" s="1"/>
      <c r="I38" s="1">
        <v>3.2</v>
      </c>
      <c r="J38" s="1">
        <f>F38*I38</f>
        <v>1.0583040000000001</v>
      </c>
      <c r="K38" s="1"/>
      <c r="L38" s="1"/>
      <c r="M38" s="1">
        <f t="shared" ref="M38:M39" si="0">J38</f>
        <v>1.0583040000000001</v>
      </c>
    </row>
    <row r="39" spans="1:13" x14ac:dyDescent="0.25">
      <c r="A39" s="1">
        <v>2</v>
      </c>
      <c r="B39" s="2" t="s">
        <v>140</v>
      </c>
      <c r="C39" s="12" t="s">
        <v>273</v>
      </c>
      <c r="D39" s="1" t="s">
        <v>17</v>
      </c>
      <c r="E39" s="1"/>
      <c r="F39" s="1">
        <v>5.2</v>
      </c>
      <c r="G39" s="1"/>
      <c r="H39" s="1"/>
      <c r="I39" s="1"/>
      <c r="J39" s="1"/>
      <c r="K39" s="1"/>
      <c r="L39" s="1"/>
      <c r="M39" s="1">
        <f t="shared" si="0"/>
        <v>0</v>
      </c>
    </row>
    <row r="40" spans="1:13" x14ac:dyDescent="0.25">
      <c r="A40" s="1"/>
      <c r="B40" s="2"/>
      <c r="C40" s="1" t="s">
        <v>35</v>
      </c>
      <c r="D40" s="1" t="s">
        <v>95</v>
      </c>
      <c r="E40" s="1">
        <v>1.08</v>
      </c>
      <c r="F40" s="1">
        <f>E40*F39</f>
        <v>5.6160000000000005</v>
      </c>
      <c r="G40" s="1">
        <v>6</v>
      </c>
      <c r="H40" s="1">
        <f>F40*G40</f>
        <v>33.696000000000005</v>
      </c>
      <c r="I40" s="1"/>
      <c r="J40" s="1"/>
      <c r="K40" s="1"/>
      <c r="L40" s="1"/>
      <c r="M40" s="1">
        <f>H40</f>
        <v>33.696000000000005</v>
      </c>
    </row>
    <row r="41" spans="1:13" x14ac:dyDescent="0.25">
      <c r="A41" s="10"/>
      <c r="B41" s="10"/>
      <c r="C41" s="12" t="s">
        <v>13</v>
      </c>
      <c r="D41" s="6" t="s">
        <v>36</v>
      </c>
      <c r="E41" s="6">
        <v>4.5199999999999997E-2</v>
      </c>
      <c r="F41" s="6">
        <f>E41*F39</f>
        <v>0.23504</v>
      </c>
      <c r="G41" s="6"/>
      <c r="H41" s="6"/>
      <c r="I41" s="6"/>
      <c r="J41" s="6"/>
      <c r="K41" s="6">
        <v>3.2</v>
      </c>
      <c r="L41" s="6">
        <f>F41*K41</f>
        <v>0.75212800000000002</v>
      </c>
      <c r="M41" s="6">
        <f>L41</f>
        <v>0.75212800000000002</v>
      </c>
    </row>
    <row r="42" spans="1:13" x14ac:dyDescent="0.25">
      <c r="A42" s="10"/>
      <c r="B42" s="10"/>
      <c r="C42" s="12" t="s">
        <v>274</v>
      </c>
      <c r="D42" s="6" t="s">
        <v>17</v>
      </c>
      <c r="E42" s="6">
        <v>1.02</v>
      </c>
      <c r="F42" s="6">
        <f t="shared" ref="F42:F44" si="1">E42*F40</f>
        <v>5.728320000000001</v>
      </c>
      <c r="G42" s="6"/>
      <c r="H42" s="6"/>
      <c r="I42" s="6">
        <v>15</v>
      </c>
      <c r="J42" s="13">
        <f>F42*I42</f>
        <v>85.924800000000019</v>
      </c>
      <c r="K42" s="6"/>
      <c r="L42" s="6"/>
      <c r="M42" s="13">
        <f t="shared" ref="M42:M48" si="2">J42</f>
        <v>85.924800000000019</v>
      </c>
    </row>
    <row r="43" spans="1:13" x14ac:dyDescent="0.25">
      <c r="A43" s="10"/>
      <c r="B43" s="24"/>
      <c r="C43" s="12" t="s">
        <v>275</v>
      </c>
      <c r="D43" s="6" t="s">
        <v>11</v>
      </c>
      <c r="E43" s="6">
        <v>2.23E-2</v>
      </c>
      <c r="F43" s="6">
        <f t="shared" si="1"/>
        <v>5.2413920000000001E-3</v>
      </c>
      <c r="G43" s="6"/>
      <c r="H43" s="6"/>
      <c r="I43" s="6">
        <v>90</v>
      </c>
      <c r="J43" s="6">
        <f>F43*I43</f>
        <v>0.47172528000000002</v>
      </c>
      <c r="K43" s="6"/>
      <c r="L43" s="6"/>
      <c r="M43" s="6">
        <f t="shared" si="2"/>
        <v>0.47172528000000002</v>
      </c>
    </row>
    <row r="44" spans="1:13" x14ac:dyDescent="0.25">
      <c r="A44" s="10"/>
      <c r="B44" s="10"/>
      <c r="C44" s="12" t="s">
        <v>272</v>
      </c>
      <c r="D44" s="6" t="s">
        <v>36</v>
      </c>
      <c r="E44" s="6">
        <v>4.6600000000000003E-2</v>
      </c>
      <c r="F44" s="6">
        <f t="shared" si="1"/>
        <v>0.26693971200000005</v>
      </c>
      <c r="G44" s="6"/>
      <c r="H44" s="6"/>
      <c r="I44" s="6">
        <v>3.2</v>
      </c>
      <c r="J44" s="6">
        <f t="shared" ref="J44:J51" si="3">F44*I44</f>
        <v>0.85420707840000021</v>
      </c>
      <c r="K44" s="6"/>
      <c r="L44" s="6"/>
      <c r="M44" s="13">
        <f t="shared" si="2"/>
        <v>0.85420707840000021</v>
      </c>
    </row>
    <row r="45" spans="1:13" ht="30" x14ac:dyDescent="0.25">
      <c r="A45" s="10">
        <v>3</v>
      </c>
      <c r="B45" s="10"/>
      <c r="C45" s="12" t="s">
        <v>276</v>
      </c>
      <c r="D45" s="6" t="s">
        <v>17</v>
      </c>
      <c r="E45" s="6"/>
      <c r="F45" s="6">
        <v>34</v>
      </c>
      <c r="G45" s="6"/>
      <c r="H45" s="6"/>
      <c r="I45" s="6"/>
      <c r="J45" s="6">
        <f t="shared" si="3"/>
        <v>0</v>
      </c>
      <c r="K45" s="6"/>
      <c r="L45" s="6">
        <f>F45*K45</f>
        <v>0</v>
      </c>
      <c r="M45" s="6">
        <f t="shared" si="2"/>
        <v>0</v>
      </c>
    </row>
    <row r="46" spans="1:13" x14ac:dyDescent="0.25">
      <c r="A46" s="10"/>
      <c r="B46" s="10"/>
      <c r="C46" s="12" t="s">
        <v>78</v>
      </c>
      <c r="D46" s="6" t="s">
        <v>95</v>
      </c>
      <c r="E46" s="6">
        <v>1.7</v>
      </c>
      <c r="F46" s="6">
        <f>E46*F45</f>
        <v>57.8</v>
      </c>
      <c r="G46" s="6">
        <v>6</v>
      </c>
      <c r="H46" s="6">
        <f>F46*G46</f>
        <v>346.79999999999995</v>
      </c>
      <c r="I46" s="6"/>
      <c r="J46" s="6">
        <f t="shared" si="3"/>
        <v>0</v>
      </c>
      <c r="K46" s="6"/>
      <c r="L46" s="6"/>
      <c r="M46" s="6">
        <f>H46</f>
        <v>346.79999999999995</v>
      </c>
    </row>
    <row r="47" spans="1:13" x14ac:dyDescent="0.25">
      <c r="A47" s="10"/>
      <c r="B47" s="10"/>
      <c r="C47" s="12" t="s">
        <v>13</v>
      </c>
      <c r="D47" s="6" t="s">
        <v>36</v>
      </c>
      <c r="E47" s="6">
        <v>0.02</v>
      </c>
      <c r="F47" s="6">
        <f>E47*F45</f>
        <v>0.68</v>
      </c>
      <c r="G47" s="6"/>
      <c r="H47" s="13"/>
      <c r="I47" s="6"/>
      <c r="J47" s="6">
        <f t="shared" si="3"/>
        <v>0</v>
      </c>
      <c r="K47" s="6">
        <v>3.2</v>
      </c>
      <c r="L47" s="6">
        <f>F47*K47</f>
        <v>2.1760000000000002</v>
      </c>
      <c r="M47" s="13">
        <f>L47</f>
        <v>2.1760000000000002</v>
      </c>
    </row>
    <row r="48" spans="1:13" x14ac:dyDescent="0.25">
      <c r="A48" s="10"/>
      <c r="B48" s="10"/>
      <c r="C48" s="12" t="s">
        <v>165</v>
      </c>
      <c r="D48" s="6" t="s">
        <v>11</v>
      </c>
      <c r="E48" s="6">
        <v>1.4999999999999999E-2</v>
      </c>
      <c r="F48" s="6">
        <f>E48*F45</f>
        <v>0.51</v>
      </c>
      <c r="G48" s="6"/>
      <c r="H48" s="6"/>
      <c r="I48" s="6">
        <v>90</v>
      </c>
      <c r="J48" s="6">
        <f t="shared" si="3"/>
        <v>45.9</v>
      </c>
      <c r="K48" s="6"/>
      <c r="L48" s="6"/>
      <c r="M48" s="6">
        <f t="shared" si="2"/>
        <v>45.9</v>
      </c>
    </row>
    <row r="49" spans="1:13" x14ac:dyDescent="0.25">
      <c r="A49" s="10"/>
      <c r="B49" s="24">
        <v>41805</v>
      </c>
      <c r="C49" s="12" t="s">
        <v>277</v>
      </c>
      <c r="D49" s="6" t="s">
        <v>17</v>
      </c>
      <c r="E49" s="6">
        <v>1</v>
      </c>
      <c r="F49" s="6">
        <f>E49*F45</f>
        <v>34</v>
      </c>
      <c r="G49" s="6"/>
      <c r="H49" s="6"/>
      <c r="I49" s="6">
        <v>18</v>
      </c>
      <c r="J49" s="6">
        <f t="shared" si="3"/>
        <v>612</v>
      </c>
      <c r="K49" s="6"/>
      <c r="L49" s="6"/>
      <c r="M49" s="13">
        <f>J49</f>
        <v>612</v>
      </c>
    </row>
    <row r="50" spans="1:13" x14ac:dyDescent="0.25">
      <c r="A50" s="10"/>
      <c r="B50" s="10"/>
      <c r="C50" s="12" t="s">
        <v>272</v>
      </c>
      <c r="D50" s="6" t="s">
        <v>36</v>
      </c>
      <c r="E50" s="6">
        <v>7.0000000000000001E-3</v>
      </c>
      <c r="F50" s="6">
        <f>E50*F49</f>
        <v>0.23800000000000002</v>
      </c>
      <c r="G50" s="6"/>
      <c r="H50" s="6">
        <f>F50*G50</f>
        <v>0</v>
      </c>
      <c r="I50" s="6">
        <v>3.2</v>
      </c>
      <c r="J50" s="6">
        <f t="shared" si="3"/>
        <v>0.76160000000000005</v>
      </c>
      <c r="K50" s="6"/>
      <c r="L50" s="6"/>
      <c r="M50" s="13">
        <f>J50</f>
        <v>0.76160000000000005</v>
      </c>
    </row>
    <row r="51" spans="1:13" x14ac:dyDescent="0.25">
      <c r="A51" s="10">
        <v>4</v>
      </c>
      <c r="B51" s="10"/>
      <c r="C51" s="12" t="s">
        <v>278</v>
      </c>
      <c r="D51" s="6" t="s">
        <v>17</v>
      </c>
      <c r="E51" s="6"/>
      <c r="F51" s="6">
        <v>5.2</v>
      </c>
      <c r="G51" s="6"/>
      <c r="H51" s="6">
        <f>F51*G51</f>
        <v>0</v>
      </c>
      <c r="I51" s="6"/>
      <c r="J51" s="6">
        <f t="shared" si="3"/>
        <v>0</v>
      </c>
      <c r="K51" s="6"/>
      <c r="L51" s="6">
        <f>F51*K51</f>
        <v>0</v>
      </c>
      <c r="M51" s="13">
        <f>L51</f>
        <v>0</v>
      </c>
    </row>
    <row r="52" spans="1:13" x14ac:dyDescent="0.25">
      <c r="A52" s="10"/>
      <c r="B52" s="10"/>
      <c r="C52" s="12" t="s">
        <v>280</v>
      </c>
      <c r="D52" s="6" t="s">
        <v>95</v>
      </c>
      <c r="E52" s="6">
        <v>3.72</v>
      </c>
      <c r="F52" s="6">
        <f>E52*F51</f>
        <v>19.344000000000001</v>
      </c>
      <c r="G52" s="6">
        <v>6</v>
      </c>
      <c r="H52" s="6">
        <f>F52*G52</f>
        <v>116.06400000000001</v>
      </c>
      <c r="I52" s="6"/>
      <c r="J52" s="6">
        <f>F52*I52</f>
        <v>0</v>
      </c>
      <c r="K52" s="6"/>
      <c r="L52" s="6"/>
      <c r="M52" s="13">
        <f>H52</f>
        <v>116.06400000000001</v>
      </c>
    </row>
    <row r="53" spans="1:13" x14ac:dyDescent="0.25">
      <c r="A53" s="10"/>
      <c r="B53" s="10"/>
      <c r="C53" s="12" t="s">
        <v>281</v>
      </c>
      <c r="D53" s="6" t="s">
        <v>36</v>
      </c>
      <c r="E53" s="6">
        <v>4.4999999999999998E-2</v>
      </c>
      <c r="F53" s="6">
        <f>E53*F51</f>
        <v>0.23399999999999999</v>
      </c>
      <c r="G53" s="6"/>
      <c r="H53" s="6"/>
      <c r="I53" s="6"/>
      <c r="J53" s="6">
        <f t="shared" ref="J53:J120" si="4">F53*I53</f>
        <v>0</v>
      </c>
      <c r="K53" s="6">
        <v>3.2</v>
      </c>
      <c r="L53" s="6">
        <f>F53*K53</f>
        <v>0.74880000000000002</v>
      </c>
      <c r="M53" s="6">
        <f>L53</f>
        <v>0.74880000000000002</v>
      </c>
    </row>
    <row r="54" spans="1:13" x14ac:dyDescent="0.25">
      <c r="A54" s="10"/>
      <c r="B54" s="10"/>
      <c r="C54" s="12" t="s">
        <v>278</v>
      </c>
      <c r="D54" s="6" t="s">
        <v>17</v>
      </c>
      <c r="E54" s="6">
        <v>1.03</v>
      </c>
      <c r="F54" s="6">
        <f>E54*F51</f>
        <v>5.3560000000000008</v>
      </c>
      <c r="G54" s="6"/>
      <c r="H54" s="6"/>
      <c r="I54" s="6">
        <v>14</v>
      </c>
      <c r="J54" s="6">
        <f>F54*I54</f>
        <v>74.984000000000009</v>
      </c>
      <c r="K54" s="6"/>
      <c r="L54" s="6"/>
      <c r="M54" s="13">
        <f t="shared" ref="M54:M60" si="5">J54</f>
        <v>74.984000000000009</v>
      </c>
    </row>
    <row r="55" spans="1:13" x14ac:dyDescent="0.25">
      <c r="A55" s="10"/>
      <c r="B55" s="10"/>
      <c r="C55" s="12" t="s">
        <v>173</v>
      </c>
      <c r="D55" s="6" t="s">
        <v>36</v>
      </c>
      <c r="E55" s="6">
        <v>0.56200000000000006</v>
      </c>
      <c r="F55" s="6">
        <f>E55*F51</f>
        <v>2.9224000000000006</v>
      </c>
      <c r="G55" s="6"/>
      <c r="H55" s="6"/>
      <c r="I55" s="6">
        <v>3.2</v>
      </c>
      <c r="J55" s="6">
        <f>F55*I55</f>
        <v>9.3516800000000018</v>
      </c>
      <c r="K55" s="6"/>
      <c r="L55" s="6"/>
      <c r="M55" s="6">
        <f t="shared" si="5"/>
        <v>9.3516800000000018</v>
      </c>
    </row>
    <row r="56" spans="1:13" x14ac:dyDescent="0.25">
      <c r="A56" s="10">
        <v>5</v>
      </c>
      <c r="B56" s="10"/>
      <c r="C56" s="12" t="s">
        <v>282</v>
      </c>
      <c r="D56" s="6" t="s">
        <v>90</v>
      </c>
      <c r="E56" s="6"/>
      <c r="F56" s="6">
        <v>2</v>
      </c>
      <c r="G56" s="6"/>
      <c r="H56" s="6">
        <f>F56*G56</f>
        <v>0</v>
      </c>
      <c r="I56" s="6"/>
      <c r="J56" s="6"/>
      <c r="K56" s="6"/>
      <c r="L56" s="6"/>
      <c r="M56" s="6">
        <f t="shared" si="5"/>
        <v>0</v>
      </c>
    </row>
    <row r="57" spans="1:13" x14ac:dyDescent="0.25">
      <c r="A57" s="10"/>
      <c r="B57" s="10"/>
      <c r="C57" s="12" t="s">
        <v>78</v>
      </c>
      <c r="D57" s="6" t="s">
        <v>95</v>
      </c>
      <c r="E57" s="6">
        <v>2.44</v>
      </c>
      <c r="F57" s="6">
        <f>E57*F56</f>
        <v>4.88</v>
      </c>
      <c r="G57" s="6">
        <v>6</v>
      </c>
      <c r="H57" s="6">
        <f>F57*G57</f>
        <v>29.28</v>
      </c>
      <c r="I57" s="6"/>
      <c r="J57" s="6"/>
      <c r="K57" s="6"/>
      <c r="L57" s="6"/>
      <c r="M57" s="6">
        <f>H57</f>
        <v>29.28</v>
      </c>
    </row>
    <row r="58" spans="1:13" x14ac:dyDescent="0.25">
      <c r="A58" s="10"/>
      <c r="B58" s="10"/>
      <c r="C58" s="12" t="s">
        <v>13</v>
      </c>
      <c r="D58" s="6" t="s">
        <v>36</v>
      </c>
      <c r="E58" s="6">
        <v>0.13</v>
      </c>
      <c r="F58" s="6">
        <f>E58*F56</f>
        <v>0.26</v>
      </c>
      <c r="G58" s="6"/>
      <c r="H58" s="6"/>
      <c r="I58" s="6"/>
      <c r="J58" s="6"/>
      <c r="K58" s="6">
        <v>3.2</v>
      </c>
      <c r="L58" s="6">
        <f>F58*K58</f>
        <v>0.83200000000000007</v>
      </c>
      <c r="M58" s="6">
        <f>L58</f>
        <v>0.83200000000000007</v>
      </c>
    </row>
    <row r="59" spans="1:13" x14ac:dyDescent="0.25">
      <c r="A59" s="10"/>
      <c r="B59" s="10"/>
      <c r="C59" s="12" t="s">
        <v>293</v>
      </c>
      <c r="D59" s="6" t="s">
        <v>90</v>
      </c>
      <c r="E59" s="6">
        <v>1</v>
      </c>
      <c r="F59" s="6">
        <f>E59*F56</f>
        <v>2</v>
      </c>
      <c r="G59" s="6"/>
      <c r="H59" s="6"/>
      <c r="I59" s="6">
        <v>170</v>
      </c>
      <c r="J59" s="6">
        <f>F59*I59</f>
        <v>340</v>
      </c>
      <c r="K59" s="6"/>
      <c r="L59" s="6"/>
      <c r="M59" s="6">
        <f>J59</f>
        <v>340</v>
      </c>
    </row>
    <row r="60" spans="1:13" x14ac:dyDescent="0.25">
      <c r="A60" s="10"/>
      <c r="B60" s="10"/>
      <c r="C60" s="12" t="s">
        <v>272</v>
      </c>
      <c r="D60" s="6" t="s">
        <v>36</v>
      </c>
      <c r="E60" s="6">
        <v>0.94</v>
      </c>
      <c r="F60" s="6">
        <f>E60*F56</f>
        <v>1.88</v>
      </c>
      <c r="G60" s="6"/>
      <c r="H60" s="6"/>
      <c r="I60" s="6">
        <v>3.2</v>
      </c>
      <c r="J60" s="6">
        <f>F60*I60</f>
        <v>6.016</v>
      </c>
      <c r="K60" s="6"/>
      <c r="L60" s="13"/>
      <c r="M60" s="13">
        <f t="shared" si="5"/>
        <v>6.016</v>
      </c>
    </row>
    <row r="61" spans="1:13" x14ac:dyDescent="0.25">
      <c r="A61" s="10">
        <v>6</v>
      </c>
      <c r="B61" s="24">
        <v>37058</v>
      </c>
      <c r="C61" s="12" t="s">
        <v>283</v>
      </c>
      <c r="D61" s="6" t="s">
        <v>90</v>
      </c>
      <c r="E61" s="6"/>
      <c r="F61" s="6">
        <v>2</v>
      </c>
      <c r="G61" s="6"/>
      <c r="H61" s="6"/>
      <c r="I61" s="6"/>
      <c r="J61" s="6"/>
      <c r="K61" s="6"/>
      <c r="L61" s="13"/>
      <c r="M61" s="13">
        <v>0</v>
      </c>
    </row>
    <row r="62" spans="1:13" x14ac:dyDescent="0.25">
      <c r="A62" s="10"/>
      <c r="B62" s="10"/>
      <c r="C62" s="12" t="s">
        <v>78</v>
      </c>
      <c r="D62" s="6" t="s">
        <v>95</v>
      </c>
      <c r="E62" s="6">
        <v>2.19</v>
      </c>
      <c r="F62" s="6">
        <f>E62*F61</f>
        <v>4.38</v>
      </c>
      <c r="G62" s="6">
        <v>6</v>
      </c>
      <c r="H62" s="6">
        <f>F62*G62</f>
        <v>26.28</v>
      </c>
      <c r="I62" s="6"/>
      <c r="J62" s="6"/>
      <c r="K62" s="6"/>
      <c r="L62" s="13"/>
      <c r="M62" s="13">
        <f>H62</f>
        <v>26.28</v>
      </c>
    </row>
    <row r="63" spans="1:13" x14ac:dyDescent="0.25">
      <c r="A63" s="10"/>
      <c r="B63" s="10"/>
      <c r="C63" s="12" t="s">
        <v>13</v>
      </c>
      <c r="D63" s="6" t="s">
        <v>36</v>
      </c>
      <c r="E63" s="6">
        <v>7.0000000000000007E-2</v>
      </c>
      <c r="F63" s="6">
        <f>E63*F61</f>
        <v>0.14000000000000001</v>
      </c>
      <c r="G63" s="6"/>
      <c r="H63" s="6"/>
      <c r="I63" s="6"/>
      <c r="J63" s="6"/>
      <c r="K63" s="6">
        <v>3.2</v>
      </c>
      <c r="L63" s="13">
        <f>F63*K63</f>
        <v>0.44800000000000006</v>
      </c>
      <c r="M63" s="13">
        <f>L63</f>
        <v>0.44800000000000006</v>
      </c>
    </row>
    <row r="64" spans="1:13" x14ac:dyDescent="0.25">
      <c r="A64" s="10"/>
      <c r="B64" s="10"/>
      <c r="C64" s="12" t="s">
        <v>294</v>
      </c>
      <c r="D64" s="6" t="s">
        <v>90</v>
      </c>
      <c r="E64" s="6">
        <v>1</v>
      </c>
      <c r="F64" s="6">
        <f>E64*F61</f>
        <v>2</v>
      </c>
      <c r="G64" s="6"/>
      <c r="H64" s="6"/>
      <c r="I64" s="6">
        <v>180</v>
      </c>
      <c r="J64" s="6">
        <f>F64*I64</f>
        <v>360</v>
      </c>
      <c r="K64" s="6"/>
      <c r="L64" s="13"/>
      <c r="M64" s="13">
        <f>J64</f>
        <v>360</v>
      </c>
    </row>
    <row r="65" spans="1:13" x14ac:dyDescent="0.25">
      <c r="A65" s="10"/>
      <c r="B65" s="10"/>
      <c r="C65" s="12" t="s">
        <v>272</v>
      </c>
      <c r="D65" s="6" t="s">
        <v>36</v>
      </c>
      <c r="E65" s="6">
        <v>0.37</v>
      </c>
      <c r="F65" s="6">
        <f>E65*F61</f>
        <v>0.74</v>
      </c>
      <c r="G65" s="6"/>
      <c r="H65" s="6"/>
      <c r="I65" s="6">
        <v>3.2</v>
      </c>
      <c r="J65" s="6">
        <f>F65*I65</f>
        <v>2.3679999999999999</v>
      </c>
      <c r="K65" s="6"/>
      <c r="L65" s="13">
        <f>F65*K65</f>
        <v>0</v>
      </c>
      <c r="M65" s="13">
        <f>J65</f>
        <v>2.3679999999999999</v>
      </c>
    </row>
    <row r="66" spans="1:13" ht="30" x14ac:dyDescent="0.25">
      <c r="A66" s="10">
        <v>7</v>
      </c>
      <c r="B66" s="10"/>
      <c r="C66" s="12" t="s">
        <v>284</v>
      </c>
      <c r="D66" s="6" t="s">
        <v>90</v>
      </c>
      <c r="E66" s="6"/>
      <c r="F66" s="6">
        <v>2</v>
      </c>
      <c r="G66" s="6"/>
      <c r="H66" s="6"/>
      <c r="I66" s="6"/>
      <c r="J66" s="6"/>
      <c r="K66" s="6"/>
      <c r="L66" s="13"/>
      <c r="M66" s="13">
        <f>J66</f>
        <v>0</v>
      </c>
    </row>
    <row r="67" spans="1:13" x14ac:dyDescent="0.25">
      <c r="A67" s="10"/>
      <c r="B67" s="10"/>
      <c r="C67" s="12" t="s">
        <v>78</v>
      </c>
      <c r="D67" s="6" t="s">
        <v>95</v>
      </c>
      <c r="E67" s="6">
        <v>0.82</v>
      </c>
      <c r="F67" s="6">
        <f>E67*F66</f>
        <v>1.64</v>
      </c>
      <c r="G67" s="6">
        <v>6</v>
      </c>
      <c r="H67" s="6">
        <f>F67*G67</f>
        <v>9.84</v>
      </c>
      <c r="I67" s="6"/>
      <c r="J67" s="6"/>
      <c r="K67" s="6"/>
      <c r="L67" s="13"/>
      <c r="M67" s="13">
        <f>H67</f>
        <v>9.84</v>
      </c>
    </row>
    <row r="68" spans="1:13" x14ac:dyDescent="0.25">
      <c r="A68" s="10"/>
      <c r="B68" s="10"/>
      <c r="C68" s="12" t="s">
        <v>285</v>
      </c>
      <c r="D68" s="6" t="s">
        <v>90</v>
      </c>
      <c r="E68" s="6">
        <v>1</v>
      </c>
      <c r="F68" s="6">
        <f>E68*F66</f>
        <v>2</v>
      </c>
      <c r="G68" s="6"/>
      <c r="H68" s="6"/>
      <c r="I68" s="6">
        <v>70</v>
      </c>
      <c r="J68" s="6">
        <f>F68*I68</f>
        <v>140</v>
      </c>
      <c r="K68" s="6"/>
      <c r="L68" s="13"/>
      <c r="M68" s="13">
        <f t="shared" ref="M68:M72" si="6">J68</f>
        <v>140</v>
      </c>
    </row>
    <row r="69" spans="1:13" ht="30" x14ac:dyDescent="0.25">
      <c r="A69" s="10">
        <v>8</v>
      </c>
      <c r="B69" s="10"/>
      <c r="C69" s="12" t="s">
        <v>286</v>
      </c>
      <c r="D69" s="6" t="s">
        <v>90</v>
      </c>
      <c r="E69" s="6"/>
      <c r="F69" s="6">
        <v>1</v>
      </c>
      <c r="G69" s="6"/>
      <c r="H69" s="6"/>
      <c r="I69" s="6"/>
      <c r="J69" s="6"/>
      <c r="K69" s="6"/>
      <c r="L69" s="13"/>
      <c r="M69" s="13">
        <f>J69</f>
        <v>0</v>
      </c>
    </row>
    <row r="70" spans="1:13" x14ac:dyDescent="0.25">
      <c r="A70" s="10"/>
      <c r="B70" s="10"/>
      <c r="C70" s="12" t="s">
        <v>78</v>
      </c>
      <c r="D70" s="6" t="s">
        <v>95</v>
      </c>
      <c r="E70" s="6">
        <v>0.82</v>
      </c>
      <c r="F70" s="6">
        <f>E70*F69</f>
        <v>0.82</v>
      </c>
      <c r="G70" s="6">
        <v>6</v>
      </c>
      <c r="H70" s="6">
        <f>F70*G70</f>
        <v>4.92</v>
      </c>
      <c r="I70" s="6"/>
      <c r="J70" s="6"/>
      <c r="K70" s="6"/>
      <c r="L70" s="13"/>
      <c r="M70" s="13">
        <f>H70</f>
        <v>4.92</v>
      </c>
    </row>
    <row r="71" spans="1:13" x14ac:dyDescent="0.25">
      <c r="A71" s="10"/>
      <c r="B71" s="10"/>
      <c r="C71" s="12" t="s">
        <v>287</v>
      </c>
      <c r="D71" s="6" t="s">
        <v>90</v>
      </c>
      <c r="E71" s="6">
        <v>1</v>
      </c>
      <c r="F71" s="6">
        <f>E71*F69</f>
        <v>1</v>
      </c>
      <c r="G71" s="6"/>
      <c r="H71" s="6"/>
      <c r="I71" s="6">
        <v>130</v>
      </c>
      <c r="J71" s="6">
        <f>F71*I71</f>
        <v>130</v>
      </c>
      <c r="K71" s="6"/>
      <c r="L71" s="13"/>
      <c r="M71" s="13">
        <f t="shared" si="6"/>
        <v>130</v>
      </c>
    </row>
    <row r="72" spans="1:13" x14ac:dyDescent="0.25">
      <c r="A72" s="10">
        <v>9</v>
      </c>
      <c r="B72" s="10"/>
      <c r="C72" s="12" t="s">
        <v>288</v>
      </c>
      <c r="D72" s="6" t="s">
        <v>90</v>
      </c>
      <c r="E72" s="6"/>
      <c r="F72" s="6">
        <v>1</v>
      </c>
      <c r="G72" s="6"/>
      <c r="H72" s="6"/>
      <c r="I72" s="6"/>
      <c r="J72" s="6"/>
      <c r="K72" s="6"/>
      <c r="L72" s="13"/>
      <c r="M72" s="13">
        <f t="shared" si="6"/>
        <v>0</v>
      </c>
    </row>
    <row r="73" spans="1:13" x14ac:dyDescent="0.25">
      <c r="A73" s="10"/>
      <c r="B73" s="24">
        <v>41892</v>
      </c>
      <c r="C73" s="12" t="s">
        <v>78</v>
      </c>
      <c r="D73" s="6" t="s">
        <v>95</v>
      </c>
      <c r="E73" s="6">
        <v>1.85</v>
      </c>
      <c r="F73" s="6">
        <f>E73*F72</f>
        <v>1.85</v>
      </c>
      <c r="G73" s="6">
        <v>6</v>
      </c>
      <c r="H73" s="6">
        <f>F73*G73</f>
        <v>11.100000000000001</v>
      </c>
      <c r="I73" s="6"/>
      <c r="J73" s="6"/>
      <c r="K73" s="6"/>
      <c r="L73" s="13"/>
      <c r="M73" s="13">
        <f>H73</f>
        <v>11.100000000000001</v>
      </c>
    </row>
    <row r="74" spans="1:13" x14ac:dyDescent="0.25">
      <c r="A74" s="10"/>
      <c r="B74" s="24"/>
      <c r="C74" s="12" t="s">
        <v>13</v>
      </c>
      <c r="D74" s="6" t="s">
        <v>36</v>
      </c>
      <c r="E74" s="6">
        <v>0.63</v>
      </c>
      <c r="F74" s="6">
        <f>E74*F71</f>
        <v>0.63</v>
      </c>
      <c r="G74" s="6"/>
      <c r="H74" s="6"/>
      <c r="I74" s="6"/>
      <c r="J74" s="6"/>
      <c r="K74" s="6">
        <v>3.2</v>
      </c>
      <c r="L74" s="13">
        <f>F74*K74</f>
        <v>2.016</v>
      </c>
      <c r="M74" s="13">
        <f>L74</f>
        <v>2.016</v>
      </c>
    </row>
    <row r="75" spans="1:13" x14ac:dyDescent="0.25">
      <c r="A75" s="10"/>
      <c r="B75" s="24"/>
      <c r="C75" s="12" t="s">
        <v>289</v>
      </c>
      <c r="D75" s="6" t="s">
        <v>90</v>
      </c>
      <c r="E75" s="6">
        <v>1</v>
      </c>
      <c r="F75" s="6">
        <f>E75*F72</f>
        <v>1</v>
      </c>
      <c r="G75" s="6"/>
      <c r="H75" s="6"/>
      <c r="I75" s="6">
        <v>13.1</v>
      </c>
      <c r="J75" s="6">
        <f>F75*I75</f>
        <v>13.1</v>
      </c>
      <c r="K75" s="6"/>
      <c r="L75" s="13"/>
      <c r="M75" s="13">
        <f>J75</f>
        <v>13.1</v>
      </c>
    </row>
    <row r="76" spans="1:13" x14ac:dyDescent="0.25">
      <c r="A76" s="10"/>
      <c r="B76" s="10"/>
      <c r="C76" s="12" t="s">
        <v>272</v>
      </c>
      <c r="D76" s="6" t="s">
        <v>36</v>
      </c>
      <c r="E76" s="6">
        <v>0.18</v>
      </c>
      <c r="F76" s="6">
        <f>E76*F72</f>
        <v>0.18</v>
      </c>
      <c r="G76" s="6"/>
      <c r="H76" s="6"/>
      <c r="I76" s="6">
        <v>3.2</v>
      </c>
      <c r="J76" s="6">
        <f>F76*I76</f>
        <v>0.57599999999999996</v>
      </c>
      <c r="K76" s="6"/>
      <c r="L76" s="13"/>
      <c r="M76" s="13">
        <f>J76</f>
        <v>0.57599999999999996</v>
      </c>
    </row>
    <row r="77" spans="1:13" ht="30" x14ac:dyDescent="0.25">
      <c r="A77" s="10">
        <v>10</v>
      </c>
      <c r="B77" s="10"/>
      <c r="C77" s="12" t="s">
        <v>290</v>
      </c>
      <c r="D77" s="6" t="s">
        <v>17</v>
      </c>
      <c r="E77" s="6"/>
      <c r="F77" s="6">
        <v>36.200000000000003</v>
      </c>
      <c r="G77" s="6"/>
      <c r="H77" s="6"/>
      <c r="I77" s="6"/>
      <c r="J77" s="6"/>
      <c r="K77" s="6"/>
      <c r="L77" s="13">
        <f>F77*K77</f>
        <v>0</v>
      </c>
      <c r="M77" s="13">
        <f>L77</f>
        <v>0</v>
      </c>
    </row>
    <row r="78" spans="1:13" x14ac:dyDescent="0.25">
      <c r="A78" s="10"/>
      <c r="B78" s="10"/>
      <c r="C78" s="12" t="s">
        <v>291</v>
      </c>
      <c r="D78" s="6" t="s">
        <v>95</v>
      </c>
      <c r="E78" s="6">
        <v>0.47799999999999998</v>
      </c>
      <c r="F78" s="6">
        <f>E78*F77</f>
        <v>17.303599999999999</v>
      </c>
      <c r="G78" s="6">
        <v>6</v>
      </c>
      <c r="H78" s="6">
        <f>F78*G78</f>
        <v>103.82159999999999</v>
      </c>
      <c r="I78" s="6"/>
      <c r="J78" s="6"/>
      <c r="K78" s="6"/>
      <c r="L78" s="13"/>
      <c r="M78" s="13">
        <f>H78</f>
        <v>103.82159999999999</v>
      </c>
    </row>
    <row r="79" spans="1:13" x14ac:dyDescent="0.25">
      <c r="A79" s="10"/>
      <c r="B79" s="10"/>
      <c r="C79" s="12" t="s">
        <v>13</v>
      </c>
      <c r="D79" s="6" t="s">
        <v>36</v>
      </c>
      <c r="E79" s="6">
        <v>3.3300000000000003E-2</v>
      </c>
      <c r="F79" s="6">
        <f>E79*F77</f>
        <v>1.2054600000000002</v>
      </c>
      <c r="G79" s="6"/>
      <c r="H79" s="6"/>
      <c r="I79" s="6"/>
      <c r="J79" s="6"/>
      <c r="K79" s="6">
        <v>3.2</v>
      </c>
      <c r="L79" s="13">
        <f>F79*K79</f>
        <v>3.8574720000000009</v>
      </c>
      <c r="M79" s="13">
        <f>L79</f>
        <v>3.8574720000000009</v>
      </c>
    </row>
    <row r="80" spans="1:13" x14ac:dyDescent="0.25">
      <c r="A80" s="10"/>
      <c r="B80" s="10"/>
      <c r="C80" s="12" t="s">
        <v>292</v>
      </c>
      <c r="D80" s="6" t="s">
        <v>17</v>
      </c>
      <c r="E80" s="6">
        <v>2.2999999999999998</v>
      </c>
      <c r="F80" s="6">
        <f>E80*F77</f>
        <v>83.26</v>
      </c>
      <c r="G80" s="6"/>
      <c r="H80" s="6"/>
      <c r="I80" s="6">
        <v>3.6</v>
      </c>
      <c r="J80" s="6">
        <f t="shared" ref="J80:J106" si="7">F80*I80</f>
        <v>299.73600000000005</v>
      </c>
      <c r="K80" s="6"/>
      <c r="L80" s="13"/>
      <c r="M80" s="13">
        <f t="shared" ref="M80:M83" si="8">J80</f>
        <v>299.73600000000005</v>
      </c>
    </row>
    <row r="81" spans="1:13" x14ac:dyDescent="0.25">
      <c r="A81" s="10"/>
      <c r="B81" s="10"/>
      <c r="C81" s="12" t="s">
        <v>126</v>
      </c>
      <c r="D81" s="6" t="s">
        <v>20</v>
      </c>
      <c r="E81" s="6">
        <v>4.4000000000000003E-3</v>
      </c>
      <c r="F81" s="6">
        <f>E81*F77</f>
        <v>0.15928000000000003</v>
      </c>
      <c r="G81" s="6"/>
      <c r="H81" s="6"/>
      <c r="I81" s="6">
        <v>1350</v>
      </c>
      <c r="J81" s="6">
        <f t="shared" si="7"/>
        <v>215.02800000000005</v>
      </c>
      <c r="K81" s="6"/>
      <c r="L81" s="13"/>
      <c r="M81" s="13">
        <f>J81</f>
        <v>215.02800000000005</v>
      </c>
    </row>
    <row r="82" spans="1:13" x14ac:dyDescent="0.25">
      <c r="A82" s="10"/>
      <c r="B82" s="10"/>
      <c r="C82" s="12" t="s">
        <v>272</v>
      </c>
      <c r="D82" s="6" t="s">
        <v>36</v>
      </c>
      <c r="E82" s="6">
        <v>7.6799999999999993E-2</v>
      </c>
      <c r="F82" s="6">
        <f>E82*F77</f>
        <v>2.78016</v>
      </c>
      <c r="G82" s="6"/>
      <c r="H82" s="6"/>
      <c r="I82" s="6">
        <v>3.2</v>
      </c>
      <c r="J82" s="6">
        <f t="shared" si="7"/>
        <v>8.8965119999999995</v>
      </c>
      <c r="K82" s="6"/>
      <c r="L82" s="13"/>
      <c r="M82" s="13">
        <f>J82</f>
        <v>8.8965119999999995</v>
      </c>
    </row>
    <row r="83" spans="1:13" x14ac:dyDescent="0.25">
      <c r="A83" s="10">
        <v>11</v>
      </c>
      <c r="B83" s="10"/>
      <c r="C83" s="12" t="s">
        <v>295</v>
      </c>
      <c r="D83" s="6" t="s">
        <v>174</v>
      </c>
      <c r="E83" s="6"/>
      <c r="F83" s="6">
        <v>15</v>
      </c>
      <c r="G83" s="6"/>
      <c r="H83" s="6"/>
      <c r="I83" s="6"/>
      <c r="J83" s="6">
        <f t="shared" si="7"/>
        <v>0</v>
      </c>
      <c r="K83" s="6"/>
      <c r="L83" s="13"/>
      <c r="M83" s="13">
        <f t="shared" si="8"/>
        <v>0</v>
      </c>
    </row>
    <row r="84" spans="1:13" x14ac:dyDescent="0.25">
      <c r="A84" s="10"/>
      <c r="B84" s="10"/>
      <c r="C84" s="12" t="s">
        <v>78</v>
      </c>
      <c r="D84" s="6" t="s">
        <v>95</v>
      </c>
      <c r="E84" s="6">
        <v>0.58299999999999996</v>
      </c>
      <c r="F84" s="6">
        <f>E84*F83</f>
        <v>8.7449999999999992</v>
      </c>
      <c r="G84" s="6">
        <v>6</v>
      </c>
      <c r="H84" s="6">
        <f>F84*G84</f>
        <v>52.47</v>
      </c>
      <c r="I84" s="6"/>
      <c r="J84" s="6">
        <f t="shared" si="7"/>
        <v>0</v>
      </c>
      <c r="K84" s="6"/>
      <c r="L84" s="13"/>
      <c r="M84" s="13">
        <f>H84</f>
        <v>52.47</v>
      </c>
    </row>
    <row r="85" spans="1:13" x14ac:dyDescent="0.25">
      <c r="A85" s="10"/>
      <c r="B85" s="24">
        <v>41892</v>
      </c>
      <c r="C85" s="12" t="s">
        <v>13</v>
      </c>
      <c r="D85" s="6" t="s">
        <v>36</v>
      </c>
      <c r="E85" s="6">
        <v>4.5999999999999999E-3</v>
      </c>
      <c r="F85" s="6">
        <f>E85*F83</f>
        <v>6.9000000000000006E-2</v>
      </c>
      <c r="G85" s="6"/>
      <c r="H85" s="6"/>
      <c r="I85" s="6"/>
      <c r="J85" s="6">
        <f t="shared" si="7"/>
        <v>0</v>
      </c>
      <c r="K85" s="6">
        <v>3.2</v>
      </c>
      <c r="L85" s="13">
        <f>F85*K85</f>
        <v>0.22080000000000002</v>
      </c>
      <c r="M85" s="13">
        <f>L85</f>
        <v>0.22080000000000002</v>
      </c>
    </row>
    <row r="86" spans="1:13" x14ac:dyDescent="0.25">
      <c r="A86" s="10"/>
      <c r="B86" s="10"/>
      <c r="C86" s="12" t="s">
        <v>296</v>
      </c>
      <c r="D86" s="6" t="s">
        <v>174</v>
      </c>
      <c r="E86" s="6">
        <v>1</v>
      </c>
      <c r="F86" s="6">
        <f>E86*F83</f>
        <v>15</v>
      </c>
      <c r="G86" s="6"/>
      <c r="H86" s="6">
        <f>F86*G86</f>
        <v>0</v>
      </c>
      <c r="I86" s="6">
        <v>5.3</v>
      </c>
      <c r="J86" s="6">
        <f t="shared" si="7"/>
        <v>79.5</v>
      </c>
      <c r="K86" s="6"/>
      <c r="L86" s="13"/>
      <c r="M86" s="13">
        <f>J86</f>
        <v>79.5</v>
      </c>
    </row>
    <row r="87" spans="1:13" x14ac:dyDescent="0.25">
      <c r="A87" s="10"/>
      <c r="B87" s="10"/>
      <c r="C87" s="12" t="s">
        <v>272</v>
      </c>
      <c r="D87" s="6" t="s">
        <v>36</v>
      </c>
      <c r="E87" s="6">
        <v>0.20799999999999999</v>
      </c>
      <c r="F87" s="6">
        <f>E87*F83</f>
        <v>3.1199999999999997</v>
      </c>
      <c r="G87" s="6"/>
      <c r="H87" s="6"/>
      <c r="I87" s="6">
        <v>3.2</v>
      </c>
      <c r="J87" s="6">
        <f t="shared" si="7"/>
        <v>9.984</v>
      </c>
      <c r="K87" s="6"/>
      <c r="L87" s="13">
        <f>F87*K87</f>
        <v>0</v>
      </c>
      <c r="M87" s="13">
        <f>J87</f>
        <v>9.984</v>
      </c>
    </row>
    <row r="88" spans="1:13" ht="30" x14ac:dyDescent="0.25">
      <c r="A88" s="10">
        <v>12</v>
      </c>
      <c r="B88" s="10"/>
      <c r="C88" s="12" t="s">
        <v>297</v>
      </c>
      <c r="D88" s="6" t="s">
        <v>90</v>
      </c>
      <c r="E88" s="6"/>
      <c r="F88" s="6">
        <v>4</v>
      </c>
      <c r="G88" s="6"/>
      <c r="H88" s="6"/>
      <c r="I88" s="6"/>
      <c r="J88" s="6">
        <f t="shared" si="7"/>
        <v>0</v>
      </c>
      <c r="K88" s="6"/>
      <c r="L88" s="13"/>
      <c r="M88" s="13">
        <f>J88</f>
        <v>0</v>
      </c>
    </row>
    <row r="89" spans="1:13" x14ac:dyDescent="0.25">
      <c r="A89" s="10"/>
      <c r="B89" s="10"/>
      <c r="C89" s="12" t="s">
        <v>35</v>
      </c>
      <c r="D89" s="6" t="s">
        <v>90</v>
      </c>
      <c r="E89" s="6">
        <v>1</v>
      </c>
      <c r="F89" s="6">
        <f>E89*F88</f>
        <v>4</v>
      </c>
      <c r="G89" s="6">
        <v>35</v>
      </c>
      <c r="H89" s="6">
        <f>F89*G89</f>
        <v>140</v>
      </c>
      <c r="I89" s="6"/>
      <c r="J89" s="6">
        <f t="shared" si="7"/>
        <v>0</v>
      </c>
      <c r="K89" s="6"/>
      <c r="L89" s="13"/>
      <c r="M89" s="13">
        <f>H89</f>
        <v>140</v>
      </c>
    </row>
    <row r="90" spans="1:13" x14ac:dyDescent="0.25">
      <c r="A90" s="10"/>
      <c r="B90" s="10"/>
      <c r="C90" s="12" t="s">
        <v>298</v>
      </c>
      <c r="D90" s="6" t="s">
        <v>174</v>
      </c>
      <c r="E90" s="6"/>
      <c r="F90" s="6">
        <v>12.5</v>
      </c>
      <c r="G90" s="6"/>
      <c r="H90" s="6"/>
      <c r="I90" s="6">
        <v>2</v>
      </c>
      <c r="J90" s="6">
        <f t="shared" si="7"/>
        <v>25</v>
      </c>
      <c r="K90" s="6"/>
      <c r="L90" s="13"/>
      <c r="M90" s="13">
        <f>J90</f>
        <v>25</v>
      </c>
    </row>
    <row r="91" spans="1:13" x14ac:dyDescent="0.25">
      <c r="A91" s="10">
        <v>13</v>
      </c>
      <c r="B91" s="10"/>
      <c r="C91" s="12" t="s">
        <v>299</v>
      </c>
      <c r="D91" s="6" t="s">
        <v>90</v>
      </c>
      <c r="E91" s="6"/>
      <c r="F91" s="6">
        <v>11</v>
      </c>
      <c r="G91" s="6"/>
      <c r="H91" s="6"/>
      <c r="I91" s="6"/>
      <c r="J91" s="6">
        <f t="shared" si="7"/>
        <v>0</v>
      </c>
      <c r="K91" s="6"/>
      <c r="L91" s="13"/>
      <c r="M91" s="13">
        <f t="shared" ref="M91:M93" si="9">J91</f>
        <v>0</v>
      </c>
    </row>
    <row r="92" spans="1:13" x14ac:dyDescent="0.25">
      <c r="A92" s="10"/>
      <c r="B92" s="10"/>
      <c r="C92" s="12" t="s">
        <v>78</v>
      </c>
      <c r="D92" s="6" t="s">
        <v>90</v>
      </c>
      <c r="E92" s="6">
        <v>1</v>
      </c>
      <c r="F92" s="6">
        <f>E92*F91</f>
        <v>11</v>
      </c>
      <c r="G92" s="6">
        <v>30</v>
      </c>
      <c r="H92" s="6">
        <f>F92*G92</f>
        <v>330</v>
      </c>
      <c r="I92" s="6"/>
      <c r="J92" s="6">
        <f t="shared" si="7"/>
        <v>0</v>
      </c>
      <c r="K92" s="6"/>
      <c r="L92" s="13"/>
      <c r="M92" s="13">
        <f>H92</f>
        <v>330</v>
      </c>
    </row>
    <row r="93" spans="1:13" ht="30" x14ac:dyDescent="0.25">
      <c r="A93" s="10"/>
      <c r="B93" s="10"/>
      <c r="C93" s="12" t="s">
        <v>300</v>
      </c>
      <c r="D93" s="6" t="s">
        <v>239</v>
      </c>
      <c r="E93" s="6"/>
      <c r="F93" s="6">
        <v>35</v>
      </c>
      <c r="G93" s="6"/>
      <c r="H93" s="6"/>
      <c r="I93" s="6">
        <v>1.55</v>
      </c>
      <c r="J93" s="6">
        <f t="shared" si="7"/>
        <v>54.25</v>
      </c>
      <c r="K93" s="6"/>
      <c r="L93" s="13"/>
      <c r="M93" s="13">
        <f t="shared" si="9"/>
        <v>54.25</v>
      </c>
    </row>
    <row r="94" spans="1:13" ht="30" x14ac:dyDescent="0.25">
      <c r="A94" s="10">
        <v>14</v>
      </c>
      <c r="B94" s="24">
        <v>25842</v>
      </c>
      <c r="C94" s="38" t="s">
        <v>301</v>
      </c>
      <c r="D94" s="6" t="s">
        <v>90</v>
      </c>
      <c r="E94" s="6"/>
      <c r="F94" s="6">
        <v>1</v>
      </c>
      <c r="G94" s="6"/>
      <c r="H94" s="6"/>
      <c r="I94" s="6"/>
      <c r="J94" s="6">
        <f t="shared" si="7"/>
        <v>0</v>
      </c>
      <c r="K94" s="6"/>
      <c r="L94" s="13"/>
      <c r="M94" s="13">
        <f>J94</f>
        <v>0</v>
      </c>
    </row>
    <row r="95" spans="1:13" ht="30" x14ac:dyDescent="0.25">
      <c r="A95" s="10"/>
      <c r="B95" s="10"/>
      <c r="C95" s="12" t="s">
        <v>302</v>
      </c>
      <c r="D95" s="6" t="s">
        <v>336</v>
      </c>
      <c r="E95" s="6"/>
      <c r="F95" s="6"/>
      <c r="G95" s="6"/>
      <c r="H95" s="6"/>
      <c r="I95" s="6"/>
      <c r="J95" s="6">
        <f t="shared" si="7"/>
        <v>0</v>
      </c>
      <c r="K95" s="6"/>
      <c r="L95" s="13"/>
      <c r="M95" s="13">
        <f>H95</f>
        <v>0</v>
      </c>
    </row>
    <row r="96" spans="1:13" x14ac:dyDescent="0.25">
      <c r="A96" s="10"/>
      <c r="B96" s="10"/>
      <c r="C96" s="12" t="s">
        <v>78</v>
      </c>
      <c r="D96" s="6"/>
      <c r="E96" s="6"/>
      <c r="F96" s="6"/>
      <c r="G96" s="6"/>
      <c r="H96" s="6">
        <f>F96*G96</f>
        <v>0</v>
      </c>
      <c r="I96" s="6"/>
      <c r="J96" s="6">
        <f t="shared" si="7"/>
        <v>0</v>
      </c>
      <c r="K96" s="6"/>
      <c r="L96" s="13"/>
      <c r="M96" s="13">
        <f>H96</f>
        <v>0</v>
      </c>
    </row>
    <row r="97" spans="1:13" x14ac:dyDescent="0.25">
      <c r="A97" s="10"/>
      <c r="B97" s="10"/>
      <c r="C97" s="12" t="s">
        <v>303</v>
      </c>
      <c r="D97" s="6"/>
      <c r="E97" s="6"/>
      <c r="F97" s="6"/>
      <c r="G97" s="6"/>
      <c r="H97" s="6"/>
      <c r="I97" s="6"/>
      <c r="J97" s="6">
        <f t="shared" si="7"/>
        <v>0</v>
      </c>
      <c r="K97" s="6"/>
      <c r="L97" s="13">
        <f>F97*K97</f>
        <v>0</v>
      </c>
      <c r="M97" s="13">
        <f>L97</f>
        <v>0</v>
      </c>
    </row>
    <row r="98" spans="1:13" x14ac:dyDescent="0.25">
      <c r="A98" s="10"/>
      <c r="B98" s="10"/>
      <c r="C98" s="12"/>
      <c r="D98" s="6"/>
      <c r="E98" s="6"/>
      <c r="F98" s="6"/>
      <c r="G98" s="6"/>
      <c r="H98" s="6"/>
      <c r="I98" s="6"/>
      <c r="J98" s="6"/>
      <c r="K98" s="6"/>
      <c r="L98" s="13"/>
      <c r="M98" s="13"/>
    </row>
    <row r="99" spans="1:13" x14ac:dyDescent="0.25">
      <c r="A99" s="10"/>
      <c r="B99" s="10"/>
      <c r="C99" s="12"/>
      <c r="D99" s="6"/>
      <c r="E99" s="6"/>
      <c r="F99" s="6"/>
      <c r="G99" s="6"/>
      <c r="H99" s="6"/>
      <c r="I99" s="6"/>
      <c r="J99" s="6"/>
      <c r="K99" s="6"/>
      <c r="L99" s="13"/>
      <c r="M99" s="13"/>
    </row>
    <row r="100" spans="1:13" ht="60" x14ac:dyDescent="0.25">
      <c r="A100" s="10"/>
      <c r="B100" s="10"/>
      <c r="C100" s="12" t="s">
        <v>304</v>
      </c>
      <c r="D100" s="6" t="s">
        <v>239</v>
      </c>
      <c r="E100" s="6"/>
      <c r="F100" s="6">
        <v>15</v>
      </c>
      <c r="G100" s="6"/>
      <c r="H100" s="6"/>
      <c r="I100" s="6"/>
      <c r="J100" s="6">
        <f t="shared" si="7"/>
        <v>0</v>
      </c>
      <c r="K100" s="6"/>
      <c r="L100" s="13"/>
      <c r="M100" s="13">
        <f t="shared" ref="M100:M108" si="10">J100</f>
        <v>0</v>
      </c>
    </row>
    <row r="101" spans="1:13" x14ac:dyDescent="0.25">
      <c r="A101" s="10"/>
      <c r="B101" s="10"/>
      <c r="C101" s="12" t="s">
        <v>78</v>
      </c>
      <c r="D101" s="6" t="s">
        <v>239</v>
      </c>
      <c r="E101" s="6">
        <v>0.34499999999999997</v>
      </c>
      <c r="F101" s="6">
        <f>E101*F100</f>
        <v>5.1749999999999998</v>
      </c>
      <c r="G101" s="6">
        <v>6</v>
      </c>
      <c r="H101" s="6">
        <f>F101*G101</f>
        <v>31.049999999999997</v>
      </c>
      <c r="I101" s="6"/>
      <c r="J101" s="6"/>
      <c r="K101" s="6"/>
      <c r="L101" s="13"/>
      <c r="M101" s="13">
        <f>H101</f>
        <v>31.049999999999997</v>
      </c>
    </row>
    <row r="102" spans="1:13" x14ac:dyDescent="0.25">
      <c r="A102" s="10"/>
      <c r="B102" s="10"/>
      <c r="C102" s="12" t="s">
        <v>13</v>
      </c>
      <c r="D102" s="6" t="s">
        <v>14</v>
      </c>
      <c r="E102" s="6">
        <v>2.6700000000000002E-2</v>
      </c>
      <c r="F102" s="6">
        <f>E102*F100</f>
        <v>0.40050000000000002</v>
      </c>
      <c r="G102" s="6"/>
      <c r="H102" s="6"/>
      <c r="I102" s="6"/>
      <c r="J102" s="6"/>
      <c r="K102" s="6">
        <v>3.2</v>
      </c>
      <c r="L102" s="13">
        <f>F102*K102</f>
        <v>1.2816000000000001</v>
      </c>
      <c r="M102" s="13">
        <f>L102</f>
        <v>1.2816000000000001</v>
      </c>
    </row>
    <row r="103" spans="1:13" x14ac:dyDescent="0.25">
      <c r="A103" s="10"/>
      <c r="B103" s="10"/>
      <c r="C103" s="12" t="s">
        <v>312</v>
      </c>
      <c r="D103" s="6" t="s">
        <v>239</v>
      </c>
      <c r="E103" s="6">
        <v>1</v>
      </c>
      <c r="F103" s="6">
        <f>E103*F100</f>
        <v>15</v>
      </c>
      <c r="G103" s="6"/>
      <c r="H103" s="6"/>
      <c r="I103" s="6">
        <v>16.899999999999999</v>
      </c>
      <c r="J103" s="6">
        <f>F103*I103</f>
        <v>253.49999999999997</v>
      </c>
      <c r="K103" s="6"/>
      <c r="L103" s="13"/>
      <c r="M103" s="13">
        <f>J103</f>
        <v>253.49999999999997</v>
      </c>
    </row>
    <row r="104" spans="1:13" x14ac:dyDescent="0.25">
      <c r="A104" s="10"/>
      <c r="B104" s="10"/>
      <c r="C104" s="12" t="s">
        <v>303</v>
      </c>
      <c r="D104" s="6" t="s">
        <v>239</v>
      </c>
      <c r="E104" s="6">
        <v>1</v>
      </c>
      <c r="F104" s="6">
        <f>E104*F100</f>
        <v>15</v>
      </c>
      <c r="G104" s="6"/>
      <c r="H104" s="6"/>
      <c r="I104" s="6">
        <v>2.5</v>
      </c>
      <c r="J104" s="6">
        <f>F104*I104</f>
        <v>37.5</v>
      </c>
      <c r="K104" s="6"/>
      <c r="L104" s="13"/>
      <c r="M104" s="13">
        <f>J104</f>
        <v>37.5</v>
      </c>
    </row>
    <row r="105" spans="1:13" ht="45" x14ac:dyDescent="0.25">
      <c r="A105" s="10"/>
      <c r="B105" s="10"/>
      <c r="C105" s="12" t="s">
        <v>305</v>
      </c>
      <c r="D105" s="6" t="s">
        <v>90</v>
      </c>
      <c r="E105" s="6"/>
      <c r="F105" s="6">
        <v>1</v>
      </c>
      <c r="G105" s="6"/>
      <c r="H105" s="6"/>
      <c r="I105" s="6"/>
      <c r="J105" s="6">
        <f t="shared" si="7"/>
        <v>0</v>
      </c>
      <c r="K105" s="6"/>
      <c r="L105" s="13"/>
      <c r="M105" s="13">
        <f t="shared" si="10"/>
        <v>0</v>
      </c>
    </row>
    <row r="106" spans="1:13" x14ac:dyDescent="0.25">
      <c r="A106" s="10"/>
      <c r="B106" s="10"/>
      <c r="C106" s="12" t="s">
        <v>78</v>
      </c>
      <c r="D106" s="6" t="s">
        <v>90</v>
      </c>
      <c r="E106" s="6">
        <v>1</v>
      </c>
      <c r="F106" s="6">
        <f>E106*F105</f>
        <v>1</v>
      </c>
      <c r="G106" s="6">
        <v>50</v>
      </c>
      <c r="H106" s="6">
        <f>F106*G106</f>
        <v>50</v>
      </c>
      <c r="I106" s="6"/>
      <c r="J106" s="6">
        <f t="shared" si="7"/>
        <v>0</v>
      </c>
      <c r="K106" s="6"/>
      <c r="L106" s="13"/>
      <c r="M106" s="13">
        <f>H106</f>
        <v>50</v>
      </c>
    </row>
    <row r="107" spans="1:13" x14ac:dyDescent="0.25">
      <c r="A107" s="10"/>
      <c r="B107" s="10"/>
      <c r="C107" s="12" t="s">
        <v>306</v>
      </c>
      <c r="D107" s="6" t="s">
        <v>90</v>
      </c>
      <c r="E107" s="6">
        <v>1</v>
      </c>
      <c r="F107" s="6">
        <f>E107*F105</f>
        <v>1</v>
      </c>
      <c r="G107" s="6"/>
      <c r="H107" s="6"/>
      <c r="I107" s="6">
        <v>388</v>
      </c>
      <c r="J107" s="6">
        <f>F107*I107</f>
        <v>388</v>
      </c>
      <c r="K107" s="6"/>
      <c r="L107" s="13"/>
      <c r="M107" s="13">
        <f>J107</f>
        <v>388</v>
      </c>
    </row>
    <row r="108" spans="1:13" ht="45" x14ac:dyDescent="0.25">
      <c r="A108" s="10"/>
      <c r="B108" s="10"/>
      <c r="C108" s="12" t="s">
        <v>307</v>
      </c>
      <c r="D108" s="6" t="s">
        <v>239</v>
      </c>
      <c r="E108" s="6"/>
      <c r="F108" s="6">
        <v>40</v>
      </c>
      <c r="G108" s="6"/>
      <c r="H108" s="6"/>
      <c r="I108" s="6"/>
      <c r="J108" s="6">
        <f>F108*I108</f>
        <v>0</v>
      </c>
      <c r="K108" s="6"/>
      <c r="L108" s="13"/>
      <c r="M108" s="13">
        <f t="shared" si="10"/>
        <v>0</v>
      </c>
    </row>
    <row r="109" spans="1:13" x14ac:dyDescent="0.25">
      <c r="A109" s="10"/>
      <c r="B109" s="10"/>
      <c r="C109" s="12" t="s">
        <v>78</v>
      </c>
      <c r="D109" s="6" t="s">
        <v>239</v>
      </c>
      <c r="E109" s="6">
        <v>1</v>
      </c>
      <c r="F109" s="6">
        <f>E109*F108</f>
        <v>40</v>
      </c>
      <c r="G109" s="6">
        <v>8</v>
      </c>
      <c r="H109" s="6">
        <f>F109*G109</f>
        <v>320</v>
      </c>
      <c r="I109" s="6"/>
      <c r="J109" s="6">
        <f>F109*I109</f>
        <v>0</v>
      </c>
      <c r="K109" s="6"/>
      <c r="L109" s="13"/>
      <c r="M109" s="13">
        <f>H109</f>
        <v>320</v>
      </c>
    </row>
    <row r="110" spans="1:13" x14ac:dyDescent="0.25">
      <c r="A110" s="10"/>
      <c r="B110" s="24">
        <v>37175</v>
      </c>
      <c r="C110" s="12" t="s">
        <v>308</v>
      </c>
      <c r="D110" s="6" t="s">
        <v>239</v>
      </c>
      <c r="E110" s="6">
        <v>1</v>
      </c>
      <c r="F110" s="6">
        <f>E110*F108</f>
        <v>40</v>
      </c>
      <c r="G110" s="6"/>
      <c r="H110" s="6"/>
      <c r="I110" s="6">
        <v>4.2</v>
      </c>
      <c r="J110" s="6">
        <f>F110*I110</f>
        <v>168</v>
      </c>
      <c r="K110" s="6"/>
      <c r="L110" s="13"/>
      <c r="M110" s="13">
        <f>J110</f>
        <v>168</v>
      </c>
    </row>
    <row r="111" spans="1:13" ht="60" x14ac:dyDescent="0.25">
      <c r="A111" s="10"/>
      <c r="B111" s="10"/>
      <c r="C111" s="12" t="s">
        <v>309</v>
      </c>
      <c r="D111" s="6" t="s">
        <v>336</v>
      </c>
      <c r="E111" s="6"/>
      <c r="F111" s="6"/>
      <c r="G111" s="6"/>
      <c r="H111" s="6">
        <f>F111*G111</f>
        <v>0</v>
      </c>
      <c r="I111" s="6"/>
      <c r="J111" s="6"/>
      <c r="K111" s="6"/>
      <c r="L111" s="13"/>
      <c r="M111" s="13">
        <f>H111</f>
        <v>0</v>
      </c>
    </row>
    <row r="112" spans="1:13" x14ac:dyDescent="0.25">
      <c r="A112" s="10">
        <v>15</v>
      </c>
      <c r="B112" s="10"/>
      <c r="C112" s="38" t="s">
        <v>310</v>
      </c>
      <c r="D112" s="6"/>
      <c r="E112" s="6"/>
      <c r="F112" s="6"/>
      <c r="G112" s="6"/>
      <c r="H112" s="6">
        <f>F112*G112</f>
        <v>0</v>
      </c>
      <c r="I112" s="6"/>
      <c r="J112" s="6"/>
      <c r="K112" s="6"/>
      <c r="L112" s="13"/>
      <c r="M112" s="13">
        <f>H112</f>
        <v>0</v>
      </c>
    </row>
    <row r="113" spans="1:13" x14ac:dyDescent="0.25">
      <c r="A113" s="10">
        <v>1</v>
      </c>
      <c r="B113" s="10"/>
      <c r="C113" s="12" t="s">
        <v>311</v>
      </c>
      <c r="D113" s="6" t="s">
        <v>17</v>
      </c>
      <c r="E113" s="6"/>
      <c r="F113" s="6">
        <v>32</v>
      </c>
      <c r="G113" s="6"/>
      <c r="H113" s="6"/>
      <c r="I113" s="6"/>
      <c r="J113" s="6"/>
      <c r="K113" s="6"/>
      <c r="L113" s="13">
        <f>F113*K113</f>
        <v>0</v>
      </c>
      <c r="M113" s="13">
        <f>L113</f>
        <v>0</v>
      </c>
    </row>
    <row r="114" spans="1:13" x14ac:dyDescent="0.25">
      <c r="A114" s="10"/>
      <c r="B114" s="10"/>
      <c r="C114" s="12" t="s">
        <v>78</v>
      </c>
      <c r="D114" s="6" t="s">
        <v>95</v>
      </c>
      <c r="E114" s="6">
        <v>0.53600000000000003</v>
      </c>
      <c r="F114" s="6">
        <f>E114*F113</f>
        <v>17.152000000000001</v>
      </c>
      <c r="G114" s="6">
        <v>6</v>
      </c>
      <c r="H114" s="6">
        <f>F114*G114</f>
        <v>102.91200000000001</v>
      </c>
      <c r="I114" s="6"/>
      <c r="J114" s="6">
        <f>F114*I114</f>
        <v>0</v>
      </c>
      <c r="K114" s="6"/>
      <c r="L114" s="13"/>
      <c r="M114" s="13">
        <f>H114</f>
        <v>102.91200000000001</v>
      </c>
    </row>
    <row r="115" spans="1:13" x14ac:dyDescent="0.25">
      <c r="A115" s="10"/>
      <c r="B115" s="10"/>
      <c r="C115" s="12" t="s">
        <v>13</v>
      </c>
      <c r="D115" s="6" t="s">
        <v>14</v>
      </c>
      <c r="E115" s="6">
        <v>3.6499999999999998E-2</v>
      </c>
      <c r="F115" s="6">
        <f>E115*F113</f>
        <v>1.1679999999999999</v>
      </c>
      <c r="G115" s="6"/>
      <c r="H115" s="6"/>
      <c r="I115" s="6"/>
      <c r="J115" s="6">
        <f t="shared" si="4"/>
        <v>0</v>
      </c>
      <c r="K115" s="6">
        <v>3.2</v>
      </c>
      <c r="L115" s="6">
        <f>F115*K115</f>
        <v>3.7376</v>
      </c>
      <c r="M115" s="13">
        <f>L115</f>
        <v>3.7376</v>
      </c>
    </row>
    <row r="116" spans="1:13" x14ac:dyDescent="0.25">
      <c r="A116" s="10"/>
      <c r="B116" s="10"/>
      <c r="C116" s="12" t="s">
        <v>313</v>
      </c>
      <c r="D116" s="6" t="s">
        <v>17</v>
      </c>
      <c r="E116" s="6">
        <v>1.05</v>
      </c>
      <c r="F116" s="6">
        <f>E116*F113</f>
        <v>33.6</v>
      </c>
      <c r="G116" s="6"/>
      <c r="H116" s="6"/>
      <c r="I116" s="6">
        <v>14</v>
      </c>
      <c r="J116" s="6">
        <f t="shared" si="4"/>
        <v>470.40000000000003</v>
      </c>
      <c r="K116" s="6"/>
      <c r="L116" s="6"/>
      <c r="M116" s="13">
        <f t="shared" ref="M116:M121" si="11">J116</f>
        <v>470.40000000000003</v>
      </c>
    </row>
    <row r="117" spans="1:13" x14ac:dyDescent="0.25">
      <c r="A117" s="10"/>
      <c r="B117" s="10"/>
      <c r="C117" s="12" t="s">
        <v>314</v>
      </c>
      <c r="D117" s="6" t="s">
        <v>239</v>
      </c>
      <c r="E117" s="6">
        <v>1.07</v>
      </c>
      <c r="F117" s="6">
        <f>E117*F113</f>
        <v>34.24</v>
      </c>
      <c r="G117" s="6"/>
      <c r="H117" s="6"/>
      <c r="I117" s="6">
        <v>4</v>
      </c>
      <c r="J117" s="6">
        <f>F117*I117</f>
        <v>136.96</v>
      </c>
      <c r="K117" s="6"/>
      <c r="L117" s="6"/>
      <c r="M117" s="13">
        <f>J117</f>
        <v>136.96</v>
      </c>
    </row>
    <row r="118" spans="1:13" x14ac:dyDescent="0.25">
      <c r="A118" s="10"/>
      <c r="B118" s="10"/>
      <c r="C118" s="12" t="s">
        <v>272</v>
      </c>
      <c r="D118" s="6" t="s">
        <v>14</v>
      </c>
      <c r="E118" s="6">
        <v>0.107</v>
      </c>
      <c r="F118" s="6">
        <f>E118*F113</f>
        <v>3.4239999999999999</v>
      </c>
      <c r="G118" s="6"/>
      <c r="H118" s="6"/>
      <c r="I118" s="6">
        <v>3.2</v>
      </c>
      <c r="J118" s="6">
        <f t="shared" si="4"/>
        <v>10.956800000000001</v>
      </c>
      <c r="K118" s="6"/>
      <c r="L118" s="6"/>
      <c r="M118" s="13">
        <f t="shared" si="11"/>
        <v>10.956800000000001</v>
      </c>
    </row>
    <row r="119" spans="1:13" x14ac:dyDescent="0.25">
      <c r="A119" s="10">
        <v>2</v>
      </c>
      <c r="B119" s="10"/>
      <c r="C119" s="12" t="s">
        <v>315</v>
      </c>
      <c r="D119" s="10" t="s">
        <v>239</v>
      </c>
      <c r="E119" s="10"/>
      <c r="F119" s="10">
        <v>69</v>
      </c>
      <c r="G119" s="10"/>
      <c r="H119" s="10"/>
      <c r="I119" s="10"/>
      <c r="J119" s="6">
        <f t="shared" si="4"/>
        <v>0</v>
      </c>
      <c r="K119" s="10"/>
      <c r="L119" s="10"/>
      <c r="M119" s="22">
        <f t="shared" si="11"/>
        <v>0</v>
      </c>
    </row>
    <row r="120" spans="1:13" x14ac:dyDescent="0.25">
      <c r="A120" s="10"/>
      <c r="B120" s="10"/>
      <c r="C120" s="12" t="s">
        <v>78</v>
      </c>
      <c r="D120" s="10" t="s">
        <v>239</v>
      </c>
      <c r="E120" s="10">
        <v>1</v>
      </c>
      <c r="F120" s="10">
        <f>E120*F119</f>
        <v>69</v>
      </c>
      <c r="G120" s="10">
        <v>2.5</v>
      </c>
      <c r="H120" s="10">
        <f>F120*G120</f>
        <v>172.5</v>
      </c>
      <c r="I120" s="10"/>
      <c r="J120" s="6">
        <f t="shared" si="4"/>
        <v>0</v>
      </c>
      <c r="K120" s="10"/>
      <c r="L120" s="10"/>
      <c r="M120" s="22">
        <f>H120</f>
        <v>172.5</v>
      </c>
    </row>
    <row r="121" spans="1:13" x14ac:dyDescent="0.25">
      <c r="A121" s="10"/>
      <c r="B121" s="33"/>
      <c r="C121" s="42" t="s">
        <v>316</v>
      </c>
      <c r="D121" s="10" t="s">
        <v>239</v>
      </c>
      <c r="E121" s="10">
        <v>1.07</v>
      </c>
      <c r="F121" s="10">
        <f>E121*F119</f>
        <v>73.83</v>
      </c>
      <c r="G121" s="10"/>
      <c r="H121" s="10"/>
      <c r="I121" s="10">
        <v>6</v>
      </c>
      <c r="J121" s="6">
        <f>F121*I121</f>
        <v>442.98</v>
      </c>
      <c r="K121" s="10"/>
      <c r="L121" s="10"/>
      <c r="M121" s="22">
        <f t="shared" si="11"/>
        <v>442.98</v>
      </c>
    </row>
    <row r="122" spans="1:13" x14ac:dyDescent="0.25">
      <c r="A122" s="10">
        <v>3</v>
      </c>
      <c r="B122" s="10"/>
      <c r="C122" s="12" t="s">
        <v>317</v>
      </c>
      <c r="D122" s="10" t="s">
        <v>17</v>
      </c>
      <c r="E122" s="10"/>
      <c r="F122" s="10">
        <v>29</v>
      </c>
      <c r="G122" s="10"/>
      <c r="H122" s="10"/>
      <c r="I122" s="10"/>
      <c r="J122" s="6"/>
      <c r="K122" s="10"/>
      <c r="L122" s="10"/>
      <c r="M122" s="22"/>
    </row>
    <row r="123" spans="1:13" x14ac:dyDescent="0.25">
      <c r="A123" s="10"/>
      <c r="B123" s="10"/>
      <c r="C123" s="12" t="s">
        <v>78</v>
      </c>
      <c r="D123" s="10" t="s">
        <v>95</v>
      </c>
      <c r="E123" s="10">
        <v>2.41</v>
      </c>
      <c r="F123" s="10">
        <f>E123*F122</f>
        <v>69.89</v>
      </c>
      <c r="G123" s="10">
        <v>6</v>
      </c>
      <c r="H123" s="10">
        <f>F123*G123</f>
        <v>419.34000000000003</v>
      </c>
      <c r="I123" s="10"/>
      <c r="J123" s="6"/>
      <c r="K123" s="10"/>
      <c r="L123" s="10"/>
      <c r="M123" s="22">
        <f>H123</f>
        <v>419.34000000000003</v>
      </c>
    </row>
    <row r="124" spans="1:13" x14ac:dyDescent="0.25">
      <c r="A124" s="10"/>
      <c r="B124" s="10"/>
      <c r="C124" s="12" t="s">
        <v>318</v>
      </c>
      <c r="D124" s="10" t="s">
        <v>17</v>
      </c>
      <c r="E124" s="10">
        <v>2.2599999999999998</v>
      </c>
      <c r="F124" s="10">
        <f>E124*F122</f>
        <v>65.539999999999992</v>
      </c>
      <c r="G124" s="10"/>
      <c r="H124" s="10"/>
      <c r="I124" s="10">
        <v>3.03</v>
      </c>
      <c r="J124" s="6">
        <f t="shared" ref="J124:J132" si="12">F124*I124</f>
        <v>198.58619999999996</v>
      </c>
      <c r="K124" s="10"/>
      <c r="L124" s="10">
        <f>F124*K124</f>
        <v>0</v>
      </c>
      <c r="M124" s="22">
        <f>L124</f>
        <v>0</v>
      </c>
    </row>
    <row r="125" spans="1:13" x14ac:dyDescent="0.25">
      <c r="A125" s="10"/>
      <c r="B125" s="10"/>
      <c r="C125" s="12" t="s">
        <v>171</v>
      </c>
      <c r="D125" s="10" t="s">
        <v>174</v>
      </c>
      <c r="E125" s="10">
        <v>1.58</v>
      </c>
      <c r="F125" s="10">
        <f>E125*F122</f>
        <v>45.82</v>
      </c>
      <c r="G125" s="10"/>
      <c r="H125" s="10"/>
      <c r="I125" s="10">
        <v>1.47</v>
      </c>
      <c r="J125" s="6">
        <f t="shared" si="12"/>
        <v>67.355400000000003</v>
      </c>
      <c r="K125" s="10"/>
      <c r="L125" s="10"/>
      <c r="M125" s="22">
        <f t="shared" ref="M125:M132" si="13">J125</f>
        <v>67.355400000000003</v>
      </c>
    </row>
    <row r="126" spans="1:13" x14ac:dyDescent="0.25">
      <c r="A126" s="10"/>
      <c r="B126" s="10"/>
      <c r="C126" s="12" t="s">
        <v>319</v>
      </c>
      <c r="D126" s="10" t="s">
        <v>174</v>
      </c>
      <c r="E126" s="10">
        <v>2.54</v>
      </c>
      <c r="F126" s="10">
        <f>E126*F122</f>
        <v>73.66</v>
      </c>
      <c r="G126" s="10"/>
      <c r="H126" s="10"/>
      <c r="I126" s="10">
        <v>1.9</v>
      </c>
      <c r="J126" s="6">
        <f t="shared" si="12"/>
        <v>139.95399999999998</v>
      </c>
      <c r="K126" s="10"/>
      <c r="L126" s="10"/>
      <c r="M126" s="22">
        <f t="shared" si="13"/>
        <v>139.95399999999998</v>
      </c>
    </row>
    <row r="127" spans="1:13" x14ac:dyDescent="0.25">
      <c r="A127" s="10"/>
      <c r="B127" s="10"/>
      <c r="C127" s="12" t="s">
        <v>320</v>
      </c>
      <c r="D127" s="10" t="s">
        <v>90</v>
      </c>
      <c r="E127" s="10">
        <v>0.28000000000000003</v>
      </c>
      <c r="F127" s="10">
        <f>E127*F126</f>
        <v>20.6248</v>
      </c>
      <c r="G127" s="10"/>
      <c r="H127" s="10">
        <f>F127*G127</f>
        <v>0</v>
      </c>
      <c r="I127" s="10">
        <v>1.44</v>
      </c>
      <c r="J127" s="6">
        <f t="shared" si="12"/>
        <v>29.699711999999998</v>
      </c>
      <c r="K127" s="10"/>
      <c r="L127" s="10"/>
      <c r="M127" s="22">
        <f t="shared" si="13"/>
        <v>29.699711999999998</v>
      </c>
    </row>
    <row r="128" spans="1:13" x14ac:dyDescent="0.25">
      <c r="A128" s="10"/>
      <c r="B128" s="10"/>
      <c r="C128" s="12" t="s">
        <v>321</v>
      </c>
      <c r="D128" s="10" t="s">
        <v>174</v>
      </c>
      <c r="E128" s="10">
        <v>1.17</v>
      </c>
      <c r="F128" s="10">
        <f>E128*F122</f>
        <v>33.93</v>
      </c>
      <c r="G128" s="10"/>
      <c r="H128" s="10"/>
      <c r="I128" s="10">
        <v>0.3</v>
      </c>
      <c r="J128" s="6">
        <f t="shared" si="12"/>
        <v>10.179</v>
      </c>
      <c r="K128" s="10"/>
      <c r="L128" s="10"/>
      <c r="M128" s="22">
        <f t="shared" si="13"/>
        <v>10.179</v>
      </c>
    </row>
    <row r="129" spans="1:13" x14ac:dyDescent="0.25">
      <c r="A129" s="10"/>
      <c r="B129" s="10"/>
      <c r="C129" s="12" t="s">
        <v>322</v>
      </c>
      <c r="D129" s="10" t="s">
        <v>90</v>
      </c>
      <c r="E129" s="10">
        <v>1.63</v>
      </c>
      <c r="F129" s="10">
        <f>E129*F122</f>
        <v>47.269999999999996</v>
      </c>
      <c r="G129" s="10"/>
      <c r="H129" s="10"/>
      <c r="I129" s="10">
        <v>0.1</v>
      </c>
      <c r="J129" s="6">
        <f t="shared" si="12"/>
        <v>4.7269999999999994</v>
      </c>
      <c r="K129" s="10"/>
      <c r="L129" s="10"/>
      <c r="M129" s="22">
        <f t="shared" si="13"/>
        <v>4.7269999999999994</v>
      </c>
    </row>
    <row r="130" spans="1:13" x14ac:dyDescent="0.25">
      <c r="A130" s="10"/>
      <c r="B130" s="10"/>
      <c r="C130" s="12" t="s">
        <v>323</v>
      </c>
      <c r="D130" s="10" t="s">
        <v>90</v>
      </c>
      <c r="E130" s="10">
        <v>0.7</v>
      </c>
      <c r="F130" s="10">
        <f>E130*F129</f>
        <v>33.088999999999999</v>
      </c>
      <c r="G130" s="10"/>
      <c r="H130" s="10">
        <f>F130*G130</f>
        <v>0</v>
      </c>
      <c r="I130" s="10">
        <v>0.18</v>
      </c>
      <c r="J130" s="6">
        <f t="shared" si="12"/>
        <v>5.9560199999999996</v>
      </c>
      <c r="K130" s="10"/>
      <c r="L130" s="10"/>
      <c r="M130" s="22">
        <f t="shared" si="13"/>
        <v>5.9560199999999996</v>
      </c>
    </row>
    <row r="131" spans="1:13" x14ac:dyDescent="0.25">
      <c r="A131" s="10"/>
      <c r="B131" s="10"/>
      <c r="C131" s="12" t="s">
        <v>303</v>
      </c>
      <c r="D131" s="10" t="s">
        <v>17</v>
      </c>
      <c r="E131" s="10">
        <v>1.03</v>
      </c>
      <c r="F131" s="10">
        <f>E131*F122</f>
        <v>29.87</v>
      </c>
      <c r="G131" s="10"/>
      <c r="H131" s="10"/>
      <c r="I131" s="10">
        <v>3.95</v>
      </c>
      <c r="J131" s="6">
        <f t="shared" si="12"/>
        <v>117.98650000000001</v>
      </c>
      <c r="K131" s="10"/>
      <c r="L131" s="10"/>
      <c r="M131" s="22">
        <f t="shared" si="13"/>
        <v>117.98650000000001</v>
      </c>
    </row>
    <row r="132" spans="1:13" x14ac:dyDescent="0.25">
      <c r="A132" s="10"/>
      <c r="B132" s="10"/>
      <c r="C132" s="12" t="s">
        <v>324</v>
      </c>
      <c r="D132" s="10" t="s">
        <v>90</v>
      </c>
      <c r="E132" s="10">
        <v>37.880000000000003</v>
      </c>
      <c r="F132" s="10">
        <f>E132*F122</f>
        <v>1098.52</v>
      </c>
      <c r="G132" s="10"/>
      <c r="H132" s="10"/>
      <c r="I132" s="10">
        <v>1.2E-2</v>
      </c>
      <c r="J132" s="6">
        <f t="shared" si="12"/>
        <v>13.18224</v>
      </c>
      <c r="K132" s="10"/>
      <c r="L132" s="10"/>
      <c r="M132" s="22">
        <f t="shared" si="13"/>
        <v>13.18224</v>
      </c>
    </row>
    <row r="133" spans="1:13" ht="45" x14ac:dyDescent="0.25">
      <c r="A133" s="33">
        <v>4</v>
      </c>
      <c r="B133" s="33"/>
      <c r="C133" s="12" t="s">
        <v>325</v>
      </c>
      <c r="D133" s="10" t="s">
        <v>17</v>
      </c>
      <c r="E133" s="10"/>
      <c r="F133" s="10">
        <v>198</v>
      </c>
      <c r="G133" s="10"/>
      <c r="H133" s="10"/>
      <c r="I133" s="10"/>
      <c r="J133" s="6"/>
      <c r="K133" s="10"/>
      <c r="L133" s="10"/>
      <c r="M133" s="22">
        <v>0</v>
      </c>
    </row>
    <row r="134" spans="1:13" x14ac:dyDescent="0.25">
      <c r="A134" s="10"/>
      <c r="B134" s="10"/>
      <c r="C134" s="12" t="s">
        <v>78</v>
      </c>
      <c r="D134" s="10" t="s">
        <v>95</v>
      </c>
      <c r="E134" s="10">
        <v>0.65800000000000003</v>
      </c>
      <c r="F134" s="10">
        <f>E134*F133</f>
        <v>130.28399999999999</v>
      </c>
      <c r="G134" s="10">
        <v>6</v>
      </c>
      <c r="H134" s="10">
        <f>F134*G134</f>
        <v>781.70399999999995</v>
      </c>
      <c r="I134" s="10"/>
      <c r="J134" s="6"/>
      <c r="K134" s="10"/>
      <c r="L134" s="10"/>
      <c r="M134" s="22">
        <f>H134</f>
        <v>781.70399999999995</v>
      </c>
    </row>
    <row r="135" spans="1:13" x14ac:dyDescent="0.25">
      <c r="A135" s="10"/>
      <c r="B135" s="10"/>
      <c r="C135" s="12" t="s">
        <v>13</v>
      </c>
      <c r="D135" s="10" t="s">
        <v>14</v>
      </c>
      <c r="E135" s="10">
        <v>0.01</v>
      </c>
      <c r="F135" s="10">
        <f>E135*F133</f>
        <v>1.98</v>
      </c>
      <c r="G135" s="10"/>
      <c r="H135" s="10"/>
      <c r="I135" s="10"/>
      <c r="J135" s="6"/>
      <c r="K135" s="10">
        <v>3.2</v>
      </c>
      <c r="L135" s="10">
        <f>F135*K135</f>
        <v>6.3360000000000003</v>
      </c>
      <c r="M135" s="22">
        <f>L135</f>
        <v>6.3360000000000003</v>
      </c>
    </row>
    <row r="136" spans="1:13" x14ac:dyDescent="0.25">
      <c r="A136" s="10"/>
      <c r="B136" s="10"/>
      <c r="C136" s="12" t="s">
        <v>230</v>
      </c>
      <c r="D136" s="10" t="s">
        <v>25</v>
      </c>
      <c r="E136" s="10">
        <v>0.79</v>
      </c>
      <c r="F136" s="10">
        <f>E136*F133</f>
        <v>156.42000000000002</v>
      </c>
      <c r="G136" s="10"/>
      <c r="H136" s="10"/>
      <c r="I136" s="10">
        <v>0.5</v>
      </c>
      <c r="J136" s="6">
        <f>F136*I136</f>
        <v>78.210000000000008</v>
      </c>
      <c r="K136" s="10"/>
      <c r="L136" s="10">
        <f>F136*K136</f>
        <v>0</v>
      </c>
      <c r="M136" s="22">
        <f>J136</f>
        <v>78.210000000000008</v>
      </c>
    </row>
    <row r="137" spans="1:13" x14ac:dyDescent="0.25">
      <c r="A137" s="10"/>
      <c r="B137" s="10"/>
      <c r="C137" s="12" t="s">
        <v>326</v>
      </c>
      <c r="D137" s="10" t="s">
        <v>25</v>
      </c>
      <c r="E137" s="10">
        <v>0.63</v>
      </c>
      <c r="F137" s="10">
        <f>E137*F133</f>
        <v>124.74</v>
      </c>
      <c r="G137" s="10"/>
      <c r="H137" s="10"/>
      <c r="I137" s="10">
        <v>4.3</v>
      </c>
      <c r="J137" s="6">
        <f>F137*I137</f>
        <v>536.38199999999995</v>
      </c>
      <c r="K137" s="10"/>
      <c r="L137" s="10"/>
      <c r="M137" s="22">
        <f>J137</f>
        <v>536.38199999999995</v>
      </c>
    </row>
    <row r="138" spans="1:13" ht="30" x14ac:dyDescent="0.25">
      <c r="A138" s="10">
        <v>5</v>
      </c>
      <c r="B138" s="10"/>
      <c r="C138" s="12" t="s">
        <v>327</v>
      </c>
      <c r="D138" s="10" t="s">
        <v>17</v>
      </c>
      <c r="E138" s="10"/>
      <c r="F138" s="10">
        <v>60</v>
      </c>
      <c r="G138" s="10"/>
      <c r="H138" s="10"/>
      <c r="I138" s="10"/>
      <c r="J138" s="6"/>
      <c r="K138" s="10"/>
      <c r="L138" s="10"/>
      <c r="M138" s="22">
        <v>0</v>
      </c>
    </row>
    <row r="139" spans="1:13" x14ac:dyDescent="0.25">
      <c r="A139" s="10"/>
      <c r="B139" s="10"/>
      <c r="C139" s="12" t="s">
        <v>78</v>
      </c>
      <c r="D139" s="10" t="s">
        <v>95</v>
      </c>
      <c r="E139" s="10">
        <v>2.41</v>
      </c>
      <c r="F139" s="10">
        <f>E139*F138</f>
        <v>144.60000000000002</v>
      </c>
      <c r="G139" s="10">
        <v>6</v>
      </c>
      <c r="H139" s="10">
        <f>F139*G139</f>
        <v>867.60000000000014</v>
      </c>
      <c r="I139" s="10"/>
      <c r="J139" s="6"/>
      <c r="K139" s="10"/>
      <c r="L139" s="10"/>
      <c r="M139" s="22">
        <f>H139</f>
        <v>867.60000000000014</v>
      </c>
    </row>
    <row r="140" spans="1:13" x14ac:dyDescent="0.25">
      <c r="A140" s="10"/>
      <c r="B140" s="10"/>
      <c r="C140" s="12" t="s">
        <v>13</v>
      </c>
      <c r="D140" s="10" t="s">
        <v>14</v>
      </c>
      <c r="E140" s="10">
        <v>0.04</v>
      </c>
      <c r="F140" s="10">
        <f>E140*F138</f>
        <v>2.4</v>
      </c>
      <c r="G140" s="10"/>
      <c r="H140" s="10"/>
      <c r="I140" s="10"/>
      <c r="J140" s="6"/>
      <c r="K140" s="10">
        <v>3.2</v>
      </c>
      <c r="L140" s="10">
        <f>F140*K140</f>
        <v>7.68</v>
      </c>
      <c r="M140" s="22">
        <f>L140</f>
        <v>7.68</v>
      </c>
    </row>
    <row r="141" spans="1:13" x14ac:dyDescent="0.25">
      <c r="A141" s="10"/>
      <c r="B141" s="10"/>
      <c r="C141" s="12" t="s">
        <v>171</v>
      </c>
      <c r="D141" s="10" t="s">
        <v>174</v>
      </c>
      <c r="E141" s="10">
        <v>3.2</v>
      </c>
      <c r="F141" s="10">
        <f>E141*F138</f>
        <v>192</v>
      </c>
      <c r="G141" s="10"/>
      <c r="H141" s="10"/>
      <c r="I141" s="10">
        <v>1.47</v>
      </c>
      <c r="J141" s="6">
        <f>F141*I141</f>
        <v>282.24</v>
      </c>
      <c r="K141" s="10"/>
      <c r="L141" s="10"/>
      <c r="M141" s="22">
        <f>J141</f>
        <v>282.24</v>
      </c>
    </row>
    <row r="142" spans="1:13" x14ac:dyDescent="0.25">
      <c r="A142" s="10"/>
      <c r="B142" s="10"/>
      <c r="C142" s="12" t="s">
        <v>319</v>
      </c>
      <c r="D142" s="10" t="s">
        <v>174</v>
      </c>
      <c r="E142" s="10">
        <v>0.4</v>
      </c>
      <c r="F142" s="10">
        <f>E142*F138</f>
        <v>24</v>
      </c>
      <c r="G142" s="10"/>
      <c r="H142" s="10"/>
      <c r="I142" s="10">
        <v>1.9</v>
      </c>
      <c r="J142" s="6">
        <f>F142*I142</f>
        <v>45.599999999999994</v>
      </c>
      <c r="K142" s="10"/>
      <c r="L142" s="10"/>
      <c r="M142" s="22">
        <f>J142</f>
        <v>45.599999999999994</v>
      </c>
    </row>
    <row r="143" spans="1:13" x14ac:dyDescent="0.25">
      <c r="A143" s="10"/>
      <c r="B143" s="10"/>
      <c r="C143" s="12" t="s">
        <v>318</v>
      </c>
      <c r="D143" s="10" t="s">
        <v>17</v>
      </c>
      <c r="E143" s="10">
        <v>1.05</v>
      </c>
      <c r="F143" s="10">
        <f>E143*F138</f>
        <v>63</v>
      </c>
      <c r="G143" s="10"/>
      <c r="H143" s="10"/>
      <c r="I143" s="10">
        <v>3.03</v>
      </c>
      <c r="J143" s="6">
        <f>I143*F143</f>
        <v>190.89</v>
      </c>
      <c r="K143" s="10"/>
      <c r="L143" s="10"/>
      <c r="M143" s="22">
        <f>J143</f>
        <v>190.89</v>
      </c>
    </row>
    <row r="144" spans="1:13" x14ac:dyDescent="0.25">
      <c r="A144" s="10"/>
      <c r="B144" s="10"/>
      <c r="C144" s="12" t="s">
        <v>328</v>
      </c>
      <c r="D144" s="10" t="s">
        <v>90</v>
      </c>
      <c r="E144" s="10">
        <v>21</v>
      </c>
      <c r="F144" s="10">
        <f>E144*F138</f>
        <v>1260</v>
      </c>
      <c r="G144" s="10"/>
      <c r="H144" s="10"/>
      <c r="I144" s="10">
        <v>0.1</v>
      </c>
      <c r="J144" s="6">
        <f>F144*I144</f>
        <v>126</v>
      </c>
      <c r="K144" s="10"/>
      <c r="L144" s="10"/>
      <c r="M144" s="22">
        <f>J144</f>
        <v>126</v>
      </c>
    </row>
    <row r="145" spans="1:13" x14ac:dyDescent="0.25">
      <c r="A145" s="10"/>
      <c r="B145" s="10"/>
      <c r="C145" s="12" t="s">
        <v>329</v>
      </c>
      <c r="D145" s="10" t="s">
        <v>25</v>
      </c>
      <c r="E145" s="10">
        <v>0.4</v>
      </c>
      <c r="F145" s="10">
        <f>E145*F138</f>
        <v>24</v>
      </c>
      <c r="G145" s="10"/>
      <c r="H145" s="10">
        <f>F145*G145</f>
        <v>0</v>
      </c>
      <c r="I145" s="10">
        <v>0.5</v>
      </c>
      <c r="J145" s="6">
        <f>F145*I145</f>
        <v>12</v>
      </c>
      <c r="K145" s="10"/>
      <c r="L145" s="10"/>
      <c r="M145" s="22">
        <f>J145</f>
        <v>12</v>
      </c>
    </row>
    <row r="146" spans="1:13" x14ac:dyDescent="0.25">
      <c r="A146" s="10"/>
      <c r="B146" s="10"/>
      <c r="C146" s="12" t="s">
        <v>272</v>
      </c>
      <c r="D146" s="10" t="s">
        <v>14</v>
      </c>
      <c r="E146" s="10">
        <v>0.14000000000000001</v>
      </c>
      <c r="F146" s="10">
        <f>E146*F138</f>
        <v>8.4</v>
      </c>
      <c r="G146" s="10"/>
      <c r="H146" s="10"/>
      <c r="I146" s="10">
        <v>3.2</v>
      </c>
      <c r="J146" s="6">
        <f>F146*I146</f>
        <v>26.880000000000003</v>
      </c>
      <c r="K146" s="10">
        <v>3.2</v>
      </c>
      <c r="L146" s="10">
        <f>F146*K146</f>
        <v>26.880000000000003</v>
      </c>
      <c r="M146" s="22">
        <f>L146</f>
        <v>26.880000000000003</v>
      </c>
    </row>
    <row r="147" spans="1:13" ht="45" x14ac:dyDescent="0.25">
      <c r="A147" s="10">
        <v>6</v>
      </c>
      <c r="B147" s="10"/>
      <c r="C147" s="12" t="s">
        <v>330</v>
      </c>
      <c r="D147" s="10" t="s">
        <v>17</v>
      </c>
      <c r="E147" s="10"/>
      <c r="F147" s="10">
        <v>60</v>
      </c>
      <c r="G147" s="10"/>
      <c r="H147" s="10"/>
      <c r="I147" s="10"/>
      <c r="J147" s="6">
        <f>I147*F147</f>
        <v>0</v>
      </c>
      <c r="K147" s="10"/>
      <c r="L147" s="10"/>
      <c r="M147" s="22">
        <f>J147</f>
        <v>0</v>
      </c>
    </row>
    <row r="148" spans="1:13" x14ac:dyDescent="0.25">
      <c r="A148" s="10"/>
      <c r="B148" s="10"/>
      <c r="C148" s="12" t="s">
        <v>78</v>
      </c>
      <c r="D148" s="10" t="s">
        <v>95</v>
      </c>
      <c r="E148" s="10">
        <v>0.85599999999999998</v>
      </c>
      <c r="F148" s="10">
        <f>E148*F147</f>
        <v>51.36</v>
      </c>
      <c r="G148" s="10">
        <v>6</v>
      </c>
      <c r="H148" s="10">
        <f>F148*G148</f>
        <v>308.15999999999997</v>
      </c>
      <c r="I148" s="10"/>
      <c r="J148" s="6"/>
      <c r="K148" s="10"/>
      <c r="L148" s="10"/>
      <c r="M148" s="22">
        <f>H148</f>
        <v>308.15999999999997</v>
      </c>
    </row>
    <row r="149" spans="1:13" x14ac:dyDescent="0.25">
      <c r="A149" s="10"/>
      <c r="B149" s="10"/>
      <c r="C149" s="12" t="s">
        <v>13</v>
      </c>
      <c r="D149" s="10" t="s">
        <v>14</v>
      </c>
      <c r="E149" s="10">
        <v>1.2E-2</v>
      </c>
      <c r="F149" s="10">
        <f>E149*F147</f>
        <v>0.72</v>
      </c>
      <c r="G149" s="10"/>
      <c r="H149" s="10"/>
      <c r="I149" s="10"/>
      <c r="J149" s="6"/>
      <c r="K149" s="10">
        <v>3.2</v>
      </c>
      <c r="L149" s="10">
        <f>F149*K149</f>
        <v>2.3039999999999998</v>
      </c>
      <c r="M149" s="22">
        <f>L149</f>
        <v>2.3039999999999998</v>
      </c>
    </row>
    <row r="150" spans="1:13" x14ac:dyDescent="0.25">
      <c r="A150" s="10"/>
      <c r="B150" s="10"/>
      <c r="C150" s="12" t="s">
        <v>230</v>
      </c>
      <c r="D150" s="10" t="s">
        <v>25</v>
      </c>
      <c r="E150" s="10">
        <v>0.92</v>
      </c>
      <c r="F150" s="10">
        <f>E150*F147</f>
        <v>55.2</v>
      </c>
      <c r="G150" s="10"/>
      <c r="H150" s="10"/>
      <c r="I150" s="10">
        <v>0.5</v>
      </c>
      <c r="J150" s="6">
        <f>F150*I150</f>
        <v>27.6</v>
      </c>
      <c r="K150" s="10"/>
      <c r="L150" s="10">
        <f>F150*K150</f>
        <v>0</v>
      </c>
      <c r="M150" s="22">
        <f>J150</f>
        <v>27.6</v>
      </c>
    </row>
    <row r="151" spans="1:13" x14ac:dyDescent="0.25">
      <c r="A151" s="10"/>
      <c r="B151" s="10"/>
      <c r="C151" s="12" t="s">
        <v>326</v>
      </c>
      <c r="D151" s="10" t="s">
        <v>25</v>
      </c>
      <c r="E151" s="10">
        <v>0.63</v>
      </c>
      <c r="F151" s="10">
        <f>E151*F147</f>
        <v>37.799999999999997</v>
      </c>
      <c r="G151" s="10"/>
      <c r="H151" s="10"/>
      <c r="I151" s="10">
        <v>4.3</v>
      </c>
      <c r="J151" s="6">
        <f>F151*I151</f>
        <v>162.54</v>
      </c>
      <c r="K151" s="10"/>
      <c r="L151" s="10"/>
      <c r="M151" s="22">
        <f>J151</f>
        <v>162.54</v>
      </c>
    </row>
    <row r="152" spans="1:13" x14ac:dyDescent="0.25">
      <c r="A152" s="43">
        <v>7</v>
      </c>
      <c r="B152" s="43"/>
      <c r="C152" s="42" t="s">
        <v>331</v>
      </c>
      <c r="D152" s="10" t="s">
        <v>17</v>
      </c>
      <c r="E152" s="10"/>
      <c r="F152" s="10">
        <v>10.08</v>
      </c>
      <c r="G152" s="10"/>
      <c r="H152" s="10"/>
      <c r="I152" s="10">
        <v>165</v>
      </c>
      <c r="J152" s="6">
        <f>F152*I152</f>
        <v>1663.2</v>
      </c>
      <c r="K152" s="10"/>
      <c r="L152" s="10"/>
      <c r="M152" s="22">
        <f>J152</f>
        <v>1663.2</v>
      </c>
    </row>
    <row r="153" spans="1:13" x14ac:dyDescent="0.25">
      <c r="A153" s="43"/>
      <c r="B153" s="43"/>
      <c r="C153" s="12" t="s">
        <v>6</v>
      </c>
      <c r="D153" s="10"/>
      <c r="E153" s="10"/>
      <c r="F153" s="10"/>
      <c r="G153" s="10"/>
      <c r="H153" s="10"/>
      <c r="I153" s="10"/>
      <c r="J153" s="6"/>
      <c r="K153" s="10"/>
      <c r="L153" s="10"/>
      <c r="M153" s="39">
        <f>SUM(M8:M152)</f>
        <v>12895.442180358399</v>
      </c>
    </row>
    <row r="154" spans="1:13" x14ac:dyDescent="0.25">
      <c r="A154" s="10"/>
      <c r="B154" s="10"/>
      <c r="C154" s="12" t="s">
        <v>332</v>
      </c>
      <c r="D154" s="10" t="s">
        <v>255</v>
      </c>
      <c r="E154" s="10"/>
      <c r="F154" s="10">
        <v>8</v>
      </c>
      <c r="G154" s="10"/>
      <c r="H154" s="10"/>
      <c r="I154" s="10"/>
      <c r="J154" s="6"/>
      <c r="K154" s="10"/>
      <c r="L154" s="10"/>
      <c r="M154" s="39">
        <f>M153*8%</f>
        <v>1031.6353744286719</v>
      </c>
    </row>
    <row r="155" spans="1:13" x14ac:dyDescent="0.25">
      <c r="A155" s="10"/>
      <c r="B155" s="10"/>
      <c r="C155" s="12" t="s">
        <v>333</v>
      </c>
      <c r="D155" s="10"/>
      <c r="E155" s="10"/>
      <c r="F155" s="10"/>
      <c r="G155" s="10"/>
      <c r="H155" s="10"/>
      <c r="I155" s="10"/>
      <c r="J155" s="6"/>
      <c r="K155" s="10"/>
      <c r="L155" s="10"/>
      <c r="M155" s="39">
        <f>M153+M154</f>
        <v>13927.077554787071</v>
      </c>
    </row>
    <row r="156" spans="1:13" x14ac:dyDescent="0.25">
      <c r="A156" s="33"/>
      <c r="B156" s="33"/>
      <c r="C156" s="38" t="s">
        <v>334</v>
      </c>
      <c r="D156" s="10"/>
      <c r="E156" s="10"/>
      <c r="F156" s="10"/>
      <c r="G156" s="10"/>
      <c r="H156" s="10"/>
      <c r="I156" s="10"/>
      <c r="J156" s="6"/>
      <c r="K156" s="10"/>
      <c r="L156" s="10"/>
      <c r="M156" s="22">
        <f>J156</f>
        <v>0</v>
      </c>
    </row>
    <row r="157" spans="1:13" x14ac:dyDescent="0.25">
      <c r="A157" s="10">
        <v>1</v>
      </c>
      <c r="B157" s="10"/>
      <c r="C157" s="12" t="s">
        <v>335</v>
      </c>
      <c r="D157" s="10" t="s">
        <v>90</v>
      </c>
      <c r="E157" s="10"/>
      <c r="F157" s="10">
        <v>1</v>
      </c>
      <c r="G157" s="10">
        <v>33.75</v>
      </c>
      <c r="H157" s="10">
        <f>F157*G157</f>
        <v>33.75</v>
      </c>
      <c r="I157" s="10">
        <v>225</v>
      </c>
      <c r="J157" s="6">
        <f t="shared" ref="J157:J164" si="14">F157*I157</f>
        <v>225</v>
      </c>
      <c r="K157" s="10"/>
      <c r="L157" s="10"/>
      <c r="M157" s="4">
        <f t="shared" ref="M157:M169" si="15">H157+J157</f>
        <v>258.75</v>
      </c>
    </row>
    <row r="158" spans="1:13" x14ac:dyDescent="0.25">
      <c r="A158" s="10">
        <v>2</v>
      </c>
      <c r="B158" s="10"/>
      <c r="C158" s="12" t="s">
        <v>337</v>
      </c>
      <c r="D158" s="10" t="s">
        <v>90</v>
      </c>
      <c r="E158" s="10"/>
      <c r="F158" s="10">
        <v>1</v>
      </c>
      <c r="G158" s="10">
        <v>6.2</v>
      </c>
      <c r="H158" s="10">
        <f>F158*G158</f>
        <v>6.2</v>
      </c>
      <c r="I158" s="10">
        <v>34</v>
      </c>
      <c r="J158" s="6">
        <f t="shared" si="14"/>
        <v>34</v>
      </c>
      <c r="K158" s="10"/>
      <c r="L158" s="10"/>
      <c r="M158" s="4">
        <f t="shared" si="15"/>
        <v>40.200000000000003</v>
      </c>
    </row>
    <row r="159" spans="1:13" x14ac:dyDescent="0.25">
      <c r="A159" s="10">
        <v>3</v>
      </c>
      <c r="B159" s="10"/>
      <c r="C159" s="12" t="s">
        <v>338</v>
      </c>
      <c r="D159" s="10" t="s">
        <v>90</v>
      </c>
      <c r="E159" s="10"/>
      <c r="F159" s="10">
        <v>1</v>
      </c>
      <c r="G159" s="10">
        <v>25.5</v>
      </c>
      <c r="H159" s="10">
        <f t="shared" ref="H159:H169" si="16">F159*G159</f>
        <v>25.5</v>
      </c>
      <c r="I159" s="10">
        <v>170</v>
      </c>
      <c r="J159" s="6">
        <f t="shared" si="14"/>
        <v>170</v>
      </c>
      <c r="K159" s="10"/>
      <c r="L159" s="10"/>
      <c r="M159" s="22">
        <f t="shared" si="15"/>
        <v>195.5</v>
      </c>
    </row>
    <row r="160" spans="1:13" ht="30" x14ac:dyDescent="0.25">
      <c r="A160" s="10">
        <v>4</v>
      </c>
      <c r="B160" s="10"/>
      <c r="C160" s="12" t="s">
        <v>339</v>
      </c>
      <c r="D160" s="10" t="s">
        <v>90</v>
      </c>
      <c r="E160" s="10"/>
      <c r="F160" s="10">
        <v>2</v>
      </c>
      <c r="G160" s="10">
        <v>5.0999999999999996</v>
      </c>
      <c r="H160" s="10">
        <f t="shared" si="16"/>
        <v>10.199999999999999</v>
      </c>
      <c r="I160" s="10">
        <v>25.4</v>
      </c>
      <c r="J160" s="6">
        <f t="shared" si="14"/>
        <v>50.8</v>
      </c>
      <c r="K160" s="10"/>
      <c r="L160" s="10"/>
      <c r="M160" s="22">
        <f t="shared" si="15"/>
        <v>61</v>
      </c>
    </row>
    <row r="161" spans="1:13" x14ac:dyDescent="0.25">
      <c r="A161" s="10">
        <v>5</v>
      </c>
      <c r="B161" s="10"/>
      <c r="C161" s="12" t="s">
        <v>340</v>
      </c>
      <c r="D161" s="10" t="s">
        <v>90</v>
      </c>
      <c r="E161" s="10"/>
      <c r="F161" s="10">
        <v>4</v>
      </c>
      <c r="G161" s="10">
        <v>3.2</v>
      </c>
      <c r="H161" s="10">
        <f t="shared" si="16"/>
        <v>12.8</v>
      </c>
      <c r="I161" s="10">
        <v>15.8</v>
      </c>
      <c r="J161" s="6">
        <f t="shared" si="14"/>
        <v>63.2</v>
      </c>
      <c r="K161" s="10"/>
      <c r="L161" s="10"/>
      <c r="M161" s="22">
        <f t="shared" si="15"/>
        <v>76</v>
      </c>
    </row>
    <row r="162" spans="1:13" x14ac:dyDescent="0.25">
      <c r="A162" s="10">
        <v>6</v>
      </c>
      <c r="B162" s="10"/>
      <c r="C162" s="12" t="s">
        <v>341</v>
      </c>
      <c r="D162" s="10" t="s">
        <v>90</v>
      </c>
      <c r="E162" s="10"/>
      <c r="F162" s="10">
        <v>1</v>
      </c>
      <c r="G162" s="10">
        <v>2.5</v>
      </c>
      <c r="H162" s="10">
        <f t="shared" si="16"/>
        <v>2.5</v>
      </c>
      <c r="I162" s="10">
        <v>6.8</v>
      </c>
      <c r="J162" s="6">
        <f t="shared" si="14"/>
        <v>6.8</v>
      </c>
      <c r="K162" s="10"/>
      <c r="L162" s="10"/>
      <c r="M162" s="22">
        <f t="shared" si="15"/>
        <v>9.3000000000000007</v>
      </c>
    </row>
    <row r="163" spans="1:13" x14ac:dyDescent="0.25">
      <c r="A163" s="10">
        <v>7</v>
      </c>
      <c r="B163" s="10"/>
      <c r="C163" s="12" t="s">
        <v>342</v>
      </c>
      <c r="D163" s="10" t="s">
        <v>239</v>
      </c>
      <c r="E163" s="10"/>
      <c r="F163" s="10">
        <v>40</v>
      </c>
      <c r="G163" s="10">
        <v>0.25</v>
      </c>
      <c r="H163" s="10">
        <f t="shared" si="16"/>
        <v>10</v>
      </c>
      <c r="I163" s="10">
        <v>1.05</v>
      </c>
      <c r="J163" s="6">
        <f t="shared" si="14"/>
        <v>42</v>
      </c>
      <c r="K163" s="10"/>
      <c r="L163" s="10"/>
      <c r="M163" s="22">
        <f t="shared" si="15"/>
        <v>52</v>
      </c>
    </row>
    <row r="164" spans="1:13" x14ac:dyDescent="0.25">
      <c r="A164" s="10">
        <v>7</v>
      </c>
      <c r="B164" s="10"/>
      <c r="C164" s="12" t="s">
        <v>348</v>
      </c>
      <c r="D164" s="10" t="s">
        <v>239</v>
      </c>
      <c r="E164" s="10"/>
      <c r="F164" s="10">
        <v>70</v>
      </c>
      <c r="G164" s="10">
        <v>0.35</v>
      </c>
      <c r="H164" s="10">
        <f t="shared" si="16"/>
        <v>24.5</v>
      </c>
      <c r="I164" s="10">
        <v>2.04</v>
      </c>
      <c r="J164" s="6">
        <f t="shared" si="14"/>
        <v>142.80000000000001</v>
      </c>
      <c r="K164" s="10"/>
      <c r="L164" s="10"/>
      <c r="M164" s="22">
        <f t="shared" si="15"/>
        <v>167.3</v>
      </c>
    </row>
    <row r="165" spans="1:13" ht="30" x14ac:dyDescent="0.25">
      <c r="A165" s="10">
        <v>8</v>
      </c>
      <c r="B165" s="10"/>
      <c r="C165" s="12" t="s">
        <v>343</v>
      </c>
      <c r="D165" s="10" t="s">
        <v>239</v>
      </c>
      <c r="E165" s="10"/>
      <c r="F165" s="10">
        <v>40</v>
      </c>
      <c r="G165" s="10">
        <v>0.6</v>
      </c>
      <c r="H165" s="10">
        <f t="shared" si="16"/>
        <v>24</v>
      </c>
      <c r="I165" s="10">
        <v>3.32</v>
      </c>
      <c r="J165" s="6">
        <f>I165*F165</f>
        <v>132.79999999999998</v>
      </c>
      <c r="K165" s="10"/>
      <c r="L165" s="10"/>
      <c r="M165" s="22">
        <f t="shared" si="15"/>
        <v>156.79999999999998</v>
      </c>
    </row>
    <row r="166" spans="1:13" x14ac:dyDescent="0.25">
      <c r="A166" s="10">
        <v>9</v>
      </c>
      <c r="B166" s="10"/>
      <c r="C166" s="12" t="s">
        <v>344</v>
      </c>
      <c r="D166" s="10" t="s">
        <v>90</v>
      </c>
      <c r="E166" s="10"/>
      <c r="F166" s="10">
        <v>10</v>
      </c>
      <c r="G166" s="10">
        <v>1.5</v>
      </c>
      <c r="H166" s="10">
        <f t="shared" si="16"/>
        <v>15</v>
      </c>
      <c r="I166" s="10">
        <v>10.1</v>
      </c>
      <c r="J166" s="6">
        <f>I166*F166</f>
        <v>101</v>
      </c>
      <c r="K166" s="10"/>
      <c r="L166" s="10"/>
      <c r="M166" s="22">
        <f t="shared" si="15"/>
        <v>116</v>
      </c>
    </row>
    <row r="167" spans="1:13" ht="30" x14ac:dyDescent="0.25">
      <c r="A167" s="10">
        <v>10</v>
      </c>
      <c r="B167" s="10"/>
      <c r="C167" s="12" t="s">
        <v>345</v>
      </c>
      <c r="D167" s="10" t="s">
        <v>90</v>
      </c>
      <c r="E167" s="10"/>
      <c r="F167" s="10">
        <v>4</v>
      </c>
      <c r="G167" s="10">
        <v>1.2</v>
      </c>
      <c r="H167" s="10">
        <f t="shared" si="16"/>
        <v>4.8</v>
      </c>
      <c r="I167" s="10">
        <v>2.9</v>
      </c>
      <c r="J167" s="6">
        <f>I167*F167</f>
        <v>11.6</v>
      </c>
      <c r="K167" s="10"/>
      <c r="L167" s="10"/>
      <c r="M167" s="22">
        <f t="shared" si="15"/>
        <v>16.399999999999999</v>
      </c>
    </row>
    <row r="168" spans="1:13" x14ac:dyDescent="0.25">
      <c r="A168" s="10">
        <v>11</v>
      </c>
      <c r="B168" s="10"/>
      <c r="C168" s="12" t="s">
        <v>346</v>
      </c>
      <c r="D168" s="10" t="s">
        <v>90</v>
      </c>
      <c r="E168" s="10"/>
      <c r="F168" s="10">
        <v>8</v>
      </c>
      <c r="G168" s="10">
        <v>1.8</v>
      </c>
      <c r="H168" s="10">
        <f t="shared" si="16"/>
        <v>14.4</v>
      </c>
      <c r="I168" s="10">
        <v>6.9</v>
      </c>
      <c r="J168" s="6">
        <f>F168*I168</f>
        <v>55.2</v>
      </c>
      <c r="K168" s="10"/>
      <c r="L168" s="10"/>
      <c r="M168" s="22">
        <f t="shared" si="15"/>
        <v>69.600000000000009</v>
      </c>
    </row>
    <row r="169" spans="1:13" x14ac:dyDescent="0.25">
      <c r="A169" s="10">
        <v>12</v>
      </c>
      <c r="B169" s="10"/>
      <c r="C169" s="12" t="s">
        <v>347</v>
      </c>
      <c r="D169" s="10" t="s">
        <v>90</v>
      </c>
      <c r="E169" s="10"/>
      <c r="F169" s="10">
        <v>54</v>
      </c>
      <c r="G169" s="10">
        <v>0.5</v>
      </c>
      <c r="H169" s="10">
        <f t="shared" si="16"/>
        <v>27</v>
      </c>
      <c r="I169" s="10">
        <v>2.5</v>
      </c>
      <c r="J169" s="6">
        <f>F169*I169</f>
        <v>135</v>
      </c>
      <c r="K169" s="10"/>
      <c r="L169" s="10"/>
      <c r="M169" s="22">
        <f t="shared" si="15"/>
        <v>162</v>
      </c>
    </row>
    <row r="170" spans="1:13" x14ac:dyDescent="0.25">
      <c r="A170" s="10"/>
      <c r="B170" s="10"/>
      <c r="C170" s="12" t="s">
        <v>6</v>
      </c>
      <c r="D170" s="10"/>
      <c r="E170" s="10"/>
      <c r="F170" s="10"/>
      <c r="G170" s="10"/>
      <c r="H170" s="10">
        <f>SUM(H157:H169)</f>
        <v>210.65</v>
      </c>
      <c r="I170" s="10"/>
      <c r="J170" s="6">
        <f>SUM(J157:J169)</f>
        <v>1170.1999999999998</v>
      </c>
      <c r="K170" s="10"/>
      <c r="L170" s="10"/>
      <c r="M170" s="39">
        <f>SUM(M157:M169)</f>
        <v>1380.85</v>
      </c>
    </row>
    <row r="171" spans="1:13" x14ac:dyDescent="0.25">
      <c r="A171" s="10"/>
      <c r="B171" s="10"/>
      <c r="C171" s="12" t="s">
        <v>332</v>
      </c>
      <c r="D171" s="10" t="s">
        <v>255</v>
      </c>
      <c r="E171" s="10"/>
      <c r="F171" s="10">
        <v>75</v>
      </c>
      <c r="G171" s="10"/>
      <c r="H171" s="10">
        <f>F171*G171</f>
        <v>0</v>
      </c>
      <c r="I171" s="10"/>
      <c r="J171" s="6"/>
      <c r="K171" s="10"/>
      <c r="L171" s="10"/>
      <c r="M171" s="39">
        <f>H170*75%</f>
        <v>157.98750000000001</v>
      </c>
    </row>
    <row r="172" spans="1:13" x14ac:dyDescent="0.25">
      <c r="A172" s="10"/>
      <c r="B172" s="10"/>
      <c r="C172" s="12" t="s">
        <v>6</v>
      </c>
      <c r="D172" s="10"/>
      <c r="E172" s="10"/>
      <c r="F172" s="10">
        <f>E172*F170</f>
        <v>0</v>
      </c>
      <c r="G172" s="10"/>
      <c r="H172" s="10"/>
      <c r="I172" s="10"/>
      <c r="J172" s="6">
        <f>F172*I172</f>
        <v>0</v>
      </c>
      <c r="K172" s="10"/>
      <c r="L172" s="10"/>
      <c r="M172" s="39">
        <f>M170+M171</f>
        <v>1538.8374999999999</v>
      </c>
    </row>
    <row r="173" spans="1:13" x14ac:dyDescent="0.25">
      <c r="A173" s="33"/>
      <c r="B173" s="33"/>
      <c r="C173" s="38" t="s">
        <v>349</v>
      </c>
      <c r="D173" s="10"/>
      <c r="E173" s="10"/>
      <c r="F173" s="10">
        <f>E173*F170</f>
        <v>0</v>
      </c>
      <c r="G173" s="10"/>
      <c r="H173" s="10"/>
      <c r="I173" s="10"/>
      <c r="J173" s="6">
        <f>F173*I173</f>
        <v>0</v>
      </c>
      <c r="K173" s="10"/>
      <c r="L173" s="10"/>
      <c r="M173" s="22">
        <f>J173</f>
        <v>0</v>
      </c>
    </row>
    <row r="174" spans="1:13" x14ac:dyDescent="0.25">
      <c r="A174" s="10">
        <v>1</v>
      </c>
      <c r="B174" s="10"/>
      <c r="C174" s="12" t="s">
        <v>350</v>
      </c>
      <c r="D174" s="10" t="s">
        <v>90</v>
      </c>
      <c r="E174" s="10"/>
      <c r="F174" s="10">
        <v>1</v>
      </c>
      <c r="G174" s="10">
        <v>370</v>
      </c>
      <c r="H174" s="10">
        <f>F174*G174</f>
        <v>370</v>
      </c>
      <c r="I174" s="10">
        <v>1850</v>
      </c>
      <c r="J174" s="6">
        <f>F174*I174</f>
        <v>1850</v>
      </c>
      <c r="K174" s="10"/>
      <c r="L174" s="10"/>
      <c r="M174" s="22">
        <f t="shared" ref="M174:M180" si="17">H174+J174</f>
        <v>2220</v>
      </c>
    </row>
    <row r="175" spans="1:13" x14ac:dyDescent="0.25">
      <c r="A175" s="10">
        <v>2</v>
      </c>
      <c r="B175" s="10"/>
      <c r="C175" s="12" t="s">
        <v>351</v>
      </c>
      <c r="D175" s="10" t="s">
        <v>239</v>
      </c>
      <c r="E175" s="10"/>
      <c r="F175" s="10">
        <v>60</v>
      </c>
      <c r="G175" s="10">
        <v>3.4</v>
      </c>
      <c r="H175" s="10">
        <f t="shared" ref="H175:H180" si="18">F175*G175</f>
        <v>204</v>
      </c>
      <c r="I175" s="10">
        <v>16.899999999999999</v>
      </c>
      <c r="J175" s="6">
        <f>F175*I175</f>
        <v>1013.9999999999999</v>
      </c>
      <c r="K175" s="10"/>
      <c r="L175" s="10"/>
      <c r="M175" s="22">
        <f t="shared" si="17"/>
        <v>1218</v>
      </c>
    </row>
    <row r="176" spans="1:13" x14ac:dyDescent="0.25">
      <c r="A176" s="10">
        <v>3</v>
      </c>
      <c r="B176" s="10"/>
      <c r="C176" s="12" t="s">
        <v>352</v>
      </c>
      <c r="D176" s="10" t="s">
        <v>239</v>
      </c>
      <c r="E176" s="10"/>
      <c r="F176" s="10">
        <v>12</v>
      </c>
      <c r="G176" s="10">
        <v>0.5</v>
      </c>
      <c r="H176" s="10">
        <f t="shared" si="18"/>
        <v>6</v>
      </c>
      <c r="I176" s="10">
        <v>2.41</v>
      </c>
      <c r="J176" s="6">
        <f>I176*F176</f>
        <v>28.92</v>
      </c>
      <c r="K176" s="10"/>
      <c r="L176" s="10"/>
      <c r="M176" s="22">
        <f t="shared" si="17"/>
        <v>34.92</v>
      </c>
    </row>
    <row r="177" spans="1:13" x14ac:dyDescent="0.25">
      <c r="A177" s="10">
        <v>4</v>
      </c>
      <c r="B177" s="10"/>
      <c r="C177" s="12" t="s">
        <v>353</v>
      </c>
      <c r="D177" s="10" t="s">
        <v>90</v>
      </c>
      <c r="E177" s="10"/>
      <c r="F177" s="10">
        <v>1</v>
      </c>
      <c r="G177" s="10">
        <v>50</v>
      </c>
      <c r="H177" s="10">
        <f t="shared" si="18"/>
        <v>50</v>
      </c>
      <c r="I177" s="10">
        <v>155.80000000000001</v>
      </c>
      <c r="J177" s="6">
        <f>F177*I177</f>
        <v>155.80000000000001</v>
      </c>
      <c r="K177" s="10"/>
      <c r="L177" s="10"/>
      <c r="M177" s="22">
        <f t="shared" si="17"/>
        <v>205.8</v>
      </c>
    </row>
    <row r="178" spans="1:13" x14ac:dyDescent="0.25">
      <c r="A178" s="10">
        <v>5</v>
      </c>
      <c r="B178" s="10"/>
      <c r="C178" s="12" t="s">
        <v>354</v>
      </c>
      <c r="D178" s="10" t="s">
        <v>90</v>
      </c>
      <c r="E178" s="10"/>
      <c r="F178" s="10">
        <v>3</v>
      </c>
      <c r="G178" s="10">
        <v>50</v>
      </c>
      <c r="H178" s="10">
        <f t="shared" si="18"/>
        <v>150</v>
      </c>
      <c r="I178" s="10">
        <v>118.7</v>
      </c>
      <c r="J178" s="6">
        <f>I178*F178</f>
        <v>356.1</v>
      </c>
      <c r="K178" s="10"/>
      <c r="L178" s="10"/>
      <c r="M178" s="22">
        <f t="shared" si="17"/>
        <v>506.1</v>
      </c>
    </row>
    <row r="179" spans="1:13" x14ac:dyDescent="0.25">
      <c r="A179" s="10">
        <v>6</v>
      </c>
      <c r="B179" s="10"/>
      <c r="C179" s="12" t="s">
        <v>355</v>
      </c>
      <c r="D179" s="10" t="s">
        <v>90</v>
      </c>
      <c r="E179" s="10"/>
      <c r="F179" s="10">
        <v>6</v>
      </c>
      <c r="G179" s="10">
        <v>50</v>
      </c>
      <c r="H179" s="10">
        <f t="shared" si="18"/>
        <v>300</v>
      </c>
      <c r="I179" s="10">
        <v>93.2</v>
      </c>
      <c r="J179" s="6">
        <f>I179*F179</f>
        <v>559.20000000000005</v>
      </c>
      <c r="K179" s="10"/>
      <c r="L179" s="10"/>
      <c r="M179" s="22">
        <f t="shared" si="17"/>
        <v>859.2</v>
      </c>
    </row>
    <row r="180" spans="1:13" x14ac:dyDescent="0.25">
      <c r="A180" s="10">
        <v>7</v>
      </c>
      <c r="B180" s="10"/>
      <c r="C180" s="12" t="s">
        <v>356</v>
      </c>
      <c r="D180" s="10" t="s">
        <v>90</v>
      </c>
      <c r="E180" s="10"/>
      <c r="F180" s="10">
        <v>1</v>
      </c>
      <c r="G180" s="10">
        <v>50</v>
      </c>
      <c r="H180" s="10">
        <f t="shared" si="18"/>
        <v>50</v>
      </c>
      <c r="I180" s="10">
        <v>161</v>
      </c>
      <c r="J180" s="6">
        <f>I180*F180</f>
        <v>161</v>
      </c>
      <c r="K180" s="10"/>
      <c r="L180" s="10"/>
      <c r="M180" s="22">
        <f t="shared" si="17"/>
        <v>211</v>
      </c>
    </row>
    <row r="181" spans="1:13" ht="30" x14ac:dyDescent="0.25">
      <c r="A181" s="10">
        <v>8</v>
      </c>
      <c r="B181" s="10"/>
      <c r="C181" s="12" t="s">
        <v>357</v>
      </c>
      <c r="D181" s="10" t="s">
        <v>14</v>
      </c>
      <c r="E181" s="10"/>
      <c r="F181" s="10">
        <f>E181*F179</f>
        <v>0</v>
      </c>
      <c r="G181" s="10"/>
      <c r="H181" s="10"/>
      <c r="I181" s="10"/>
      <c r="J181" s="6">
        <v>620</v>
      </c>
      <c r="K181" s="10"/>
      <c r="L181" s="10"/>
      <c r="M181" s="22">
        <f>J181</f>
        <v>620</v>
      </c>
    </row>
    <row r="182" spans="1:13" x14ac:dyDescent="0.25">
      <c r="A182" s="10"/>
      <c r="B182" s="10"/>
      <c r="C182" s="12" t="s">
        <v>6</v>
      </c>
      <c r="D182" s="10"/>
      <c r="E182" s="10"/>
      <c r="F182" s="10"/>
      <c r="G182" s="10"/>
      <c r="H182" s="10">
        <f>SUM(H174:H181)</f>
        <v>1130</v>
      </c>
      <c r="I182" s="10"/>
      <c r="J182" s="6">
        <v>4745.0200000000004</v>
      </c>
      <c r="K182" s="10"/>
      <c r="L182" s="10"/>
      <c r="M182" s="39">
        <f>H182+J182</f>
        <v>5875.02</v>
      </c>
    </row>
    <row r="183" spans="1:13" x14ac:dyDescent="0.25">
      <c r="A183" s="10"/>
      <c r="B183" s="33"/>
      <c r="C183" s="42" t="s">
        <v>253</v>
      </c>
      <c r="D183" s="10" t="s">
        <v>255</v>
      </c>
      <c r="E183" s="10"/>
      <c r="F183" s="10">
        <v>12</v>
      </c>
      <c r="G183" s="10"/>
      <c r="H183" s="10"/>
      <c r="I183" s="10"/>
      <c r="J183" s="6"/>
      <c r="K183" s="10"/>
      <c r="L183" s="10"/>
      <c r="M183" s="39">
        <f>M182*12%</f>
        <v>705.00240000000008</v>
      </c>
    </row>
    <row r="184" spans="1:13" x14ac:dyDescent="0.25">
      <c r="A184" s="10"/>
      <c r="B184" s="10"/>
      <c r="C184" s="12" t="s">
        <v>6</v>
      </c>
      <c r="D184" s="10"/>
      <c r="E184" s="10"/>
      <c r="F184" s="10"/>
      <c r="G184" s="10"/>
      <c r="H184" s="10">
        <f>F184*G184</f>
        <v>0</v>
      </c>
      <c r="I184" s="10"/>
      <c r="J184" s="6"/>
      <c r="K184" s="10"/>
      <c r="L184" s="10"/>
      <c r="M184" s="39">
        <f>M182+M183</f>
        <v>6580.0224000000007</v>
      </c>
    </row>
    <row r="185" spans="1:13" x14ac:dyDescent="0.25">
      <c r="A185" s="10"/>
      <c r="B185" s="10"/>
      <c r="C185" s="12" t="s">
        <v>8</v>
      </c>
      <c r="D185" s="10"/>
      <c r="E185" s="10"/>
      <c r="F185" s="10"/>
      <c r="G185" s="10"/>
      <c r="H185" s="10"/>
      <c r="I185" s="10"/>
      <c r="J185" s="6"/>
      <c r="K185" s="10"/>
      <c r="L185" s="10"/>
      <c r="M185" s="39">
        <f>M155+M172+M184</f>
        <v>22045.937454787072</v>
      </c>
    </row>
    <row r="186" spans="1:13" x14ac:dyDescent="0.25">
      <c r="A186" s="10"/>
      <c r="B186" s="10"/>
      <c r="C186" s="10" t="s">
        <v>72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33">
        <f>M185*18%</f>
        <v>3968.2687418616729</v>
      </c>
    </row>
    <row r="187" spans="1:13" x14ac:dyDescent="0.25">
      <c r="C187" s="10"/>
      <c r="D187" s="10"/>
      <c r="E187" s="10" t="s">
        <v>6</v>
      </c>
      <c r="F187" s="10"/>
      <c r="G187" s="10"/>
      <c r="H187" s="10"/>
      <c r="I187" s="10"/>
      <c r="J187" s="10"/>
      <c r="K187" s="10"/>
      <c r="L187" s="10"/>
      <c r="M187" s="39">
        <f>M185+M186</f>
        <v>26014.206196648745</v>
      </c>
    </row>
  </sheetData>
  <mergeCells count="9">
    <mergeCell ref="I5:J5"/>
    <mergeCell ref="K5:L5"/>
    <mergeCell ref="C1:G1"/>
    <mergeCell ref="A3:B3"/>
    <mergeCell ref="A5:A6"/>
    <mergeCell ref="B5:B6"/>
    <mergeCell ref="C5:C6"/>
    <mergeCell ref="D5:F5"/>
    <mergeCell ref="G5:H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M45" sqref="M45"/>
    </sheetView>
  </sheetViews>
  <sheetFormatPr defaultColWidth="9.140625" defaultRowHeight="15" x14ac:dyDescent="0.25"/>
  <cols>
    <col min="1" max="1" width="5" style="4" customWidth="1"/>
    <col min="2" max="2" width="8.5703125" style="4" customWidth="1"/>
    <col min="3" max="3" width="37.7109375" style="4" bestFit="1" customWidth="1"/>
    <col min="4" max="4" width="5.7109375" style="4" bestFit="1" customWidth="1"/>
    <col min="5" max="6" width="9.140625" style="4"/>
    <col min="7" max="7" width="8.85546875" style="4" customWidth="1"/>
    <col min="8" max="8" width="9.140625" style="4"/>
    <col min="9" max="9" width="7.7109375" style="4" customWidth="1"/>
    <col min="10" max="10" width="9.140625" style="4"/>
    <col min="11" max="11" width="7.140625" style="4" customWidth="1"/>
    <col min="12" max="16384" width="9.140625" style="4"/>
  </cols>
  <sheetData>
    <row r="1" spans="1:13" x14ac:dyDescent="0.25">
      <c r="C1" s="51"/>
      <c r="D1" s="57"/>
      <c r="E1" s="57"/>
      <c r="F1" s="57"/>
      <c r="G1" s="57"/>
    </row>
    <row r="2" spans="1:13" x14ac:dyDescent="0.25">
      <c r="C2" s="44"/>
      <c r="D2" s="44"/>
      <c r="E2" s="44"/>
      <c r="F2" s="44"/>
      <c r="G2" s="44"/>
    </row>
    <row r="3" spans="1:13" x14ac:dyDescent="0.25">
      <c r="A3" s="52"/>
      <c r="B3" s="52"/>
      <c r="C3" s="44" t="s">
        <v>358</v>
      </c>
      <c r="D3" s="44"/>
      <c r="E3" s="44"/>
      <c r="F3" s="44"/>
      <c r="G3" s="44"/>
    </row>
    <row r="5" spans="1:13" x14ac:dyDescent="0.25">
      <c r="A5" s="53" t="s">
        <v>0</v>
      </c>
      <c r="B5" s="55" t="s">
        <v>1</v>
      </c>
      <c r="C5" s="55" t="s">
        <v>2</v>
      </c>
      <c r="D5" s="49" t="s">
        <v>3</v>
      </c>
      <c r="E5" s="56"/>
      <c r="F5" s="50"/>
      <c r="G5" s="49" t="s">
        <v>4</v>
      </c>
      <c r="H5" s="50"/>
      <c r="I5" s="49" t="s">
        <v>5</v>
      </c>
      <c r="J5" s="50"/>
      <c r="K5" s="49" t="s">
        <v>29</v>
      </c>
      <c r="L5" s="50"/>
      <c r="M5" s="6" t="s">
        <v>6</v>
      </c>
    </row>
    <row r="6" spans="1:13" x14ac:dyDescent="0.25">
      <c r="A6" s="54"/>
      <c r="B6" s="54"/>
      <c r="C6" s="54"/>
      <c r="D6" s="6" t="s">
        <v>30</v>
      </c>
      <c r="E6" s="6" t="s">
        <v>7</v>
      </c>
      <c r="F6" s="6" t="s">
        <v>8</v>
      </c>
      <c r="G6" s="6" t="s">
        <v>31</v>
      </c>
      <c r="H6" s="6" t="s">
        <v>8</v>
      </c>
      <c r="I6" s="6" t="s">
        <v>31</v>
      </c>
      <c r="J6" s="6" t="s">
        <v>8</v>
      </c>
      <c r="K6" s="6" t="s">
        <v>31</v>
      </c>
      <c r="L6" s="6" t="s">
        <v>8</v>
      </c>
      <c r="M6" s="6"/>
    </row>
    <row r="7" spans="1:13" x14ac:dyDescent="0.25">
      <c r="A7" s="7">
        <v>1</v>
      </c>
      <c r="B7" s="7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30" x14ac:dyDescent="0.25">
      <c r="A8" s="45">
        <v>1</v>
      </c>
      <c r="B8" s="45" t="s">
        <v>359</v>
      </c>
      <c r="C8" s="46" t="s">
        <v>360</v>
      </c>
      <c r="D8" s="6" t="s">
        <v>17</v>
      </c>
      <c r="E8" s="6"/>
      <c r="F8" s="6">
        <v>708.4</v>
      </c>
      <c r="G8" s="6"/>
      <c r="H8" s="6"/>
      <c r="I8" s="6"/>
      <c r="J8" s="6"/>
      <c r="K8" s="6"/>
      <c r="L8" s="6">
        <f>K8*F8</f>
        <v>0</v>
      </c>
      <c r="M8" s="6">
        <f>L8+J8+H8</f>
        <v>0</v>
      </c>
    </row>
    <row r="9" spans="1:13" x14ac:dyDescent="0.25">
      <c r="A9" s="10"/>
      <c r="B9" s="11"/>
      <c r="C9" s="12" t="s">
        <v>78</v>
      </c>
      <c r="D9" s="6" t="s">
        <v>17</v>
      </c>
      <c r="E9" s="6">
        <v>1</v>
      </c>
      <c r="F9" s="6">
        <f>E9*F8</f>
        <v>708.4</v>
      </c>
      <c r="G9" s="6">
        <v>6.25</v>
      </c>
      <c r="H9" s="6">
        <f>F9*G9</f>
        <v>4427.5</v>
      </c>
      <c r="I9" s="6"/>
      <c r="J9" s="6"/>
      <c r="K9" s="6"/>
      <c r="L9" s="6"/>
      <c r="M9" s="6">
        <f>H9</f>
        <v>4427.5</v>
      </c>
    </row>
    <row r="10" spans="1:13" x14ac:dyDescent="0.25">
      <c r="A10" s="10"/>
      <c r="B10" s="10"/>
      <c r="C10" s="12" t="s">
        <v>13</v>
      </c>
      <c r="D10" s="6" t="s">
        <v>14</v>
      </c>
      <c r="E10" s="6">
        <v>4.48E-2</v>
      </c>
      <c r="F10" s="6">
        <f t="shared" ref="F10" si="0">E10*F9</f>
        <v>31.736319999999999</v>
      </c>
      <c r="G10" s="6"/>
      <c r="H10" s="6"/>
      <c r="I10" s="6"/>
      <c r="J10" s="6"/>
      <c r="K10" s="6">
        <v>3.2</v>
      </c>
      <c r="L10" s="6">
        <f>F10*K10</f>
        <v>101.556224</v>
      </c>
      <c r="M10" s="6">
        <f>L10</f>
        <v>101.556224</v>
      </c>
    </row>
    <row r="11" spans="1:13" x14ac:dyDescent="0.25">
      <c r="A11" s="10"/>
      <c r="B11" s="10" t="s">
        <v>364</v>
      </c>
      <c r="C11" s="10" t="s">
        <v>361</v>
      </c>
      <c r="D11" s="6" t="s">
        <v>42</v>
      </c>
      <c r="E11" s="6">
        <v>3.6999999999999998E-2</v>
      </c>
      <c r="F11" s="6">
        <f>E11*F8</f>
        <v>26.210799999999999</v>
      </c>
      <c r="G11" s="6"/>
      <c r="H11" s="13"/>
      <c r="I11" s="6">
        <v>72</v>
      </c>
      <c r="J11" s="6">
        <f>F11*I11</f>
        <v>1887.1776</v>
      </c>
      <c r="K11" s="6"/>
      <c r="L11" s="6"/>
      <c r="M11" s="13">
        <f>J11</f>
        <v>1887.1776</v>
      </c>
    </row>
    <row r="12" spans="1:13" x14ac:dyDescent="0.25">
      <c r="A12" s="10"/>
      <c r="B12" s="10"/>
      <c r="C12" s="10" t="s">
        <v>272</v>
      </c>
      <c r="D12" s="6" t="s">
        <v>14</v>
      </c>
      <c r="E12" s="6">
        <v>0.24</v>
      </c>
      <c r="F12" s="6">
        <f>E12*F8</f>
        <v>170.01599999999999</v>
      </c>
      <c r="G12" s="6"/>
      <c r="H12" s="6"/>
      <c r="I12" s="6">
        <v>3.2</v>
      </c>
      <c r="J12" s="6">
        <f>F12*I12</f>
        <v>544.05119999999999</v>
      </c>
      <c r="K12" s="6"/>
      <c r="L12" s="13"/>
      <c r="M12" s="13">
        <f>J12</f>
        <v>544.05119999999999</v>
      </c>
    </row>
    <row r="13" spans="1:13" ht="30" x14ac:dyDescent="0.25">
      <c r="A13" s="10">
        <v>2</v>
      </c>
      <c r="B13" s="23" t="s">
        <v>362</v>
      </c>
      <c r="C13" s="12" t="s">
        <v>363</v>
      </c>
      <c r="D13" s="6" t="s">
        <v>17</v>
      </c>
      <c r="E13" s="6"/>
      <c r="F13" s="6">
        <v>211.4</v>
      </c>
      <c r="G13" s="6"/>
      <c r="H13" s="6">
        <f>F13*G13</f>
        <v>0</v>
      </c>
      <c r="I13" s="6"/>
      <c r="J13" s="6"/>
      <c r="K13" s="6"/>
      <c r="L13" s="13"/>
      <c r="M13" s="13">
        <f>H13</f>
        <v>0</v>
      </c>
    </row>
    <row r="14" spans="1:13" x14ac:dyDescent="0.25">
      <c r="A14" s="10"/>
      <c r="B14" s="10"/>
      <c r="C14" s="10" t="s">
        <v>78</v>
      </c>
      <c r="D14" s="6" t="s">
        <v>17</v>
      </c>
      <c r="E14" s="6">
        <v>1</v>
      </c>
      <c r="F14" s="6">
        <f>E14*F13</f>
        <v>211.4</v>
      </c>
      <c r="G14" s="6">
        <v>7.5</v>
      </c>
      <c r="H14" s="6">
        <f>F14*G14</f>
        <v>1585.5</v>
      </c>
      <c r="I14" s="6"/>
      <c r="J14" s="6"/>
      <c r="K14" s="6"/>
      <c r="L14" s="6"/>
      <c r="M14" s="6">
        <f>H14</f>
        <v>1585.5</v>
      </c>
    </row>
    <row r="15" spans="1:13" x14ac:dyDescent="0.25">
      <c r="A15" s="10"/>
      <c r="B15" s="10"/>
      <c r="C15" s="10" t="s">
        <v>13</v>
      </c>
      <c r="D15" s="6" t="s">
        <v>14</v>
      </c>
      <c r="E15" s="6">
        <v>4.48E-2</v>
      </c>
      <c r="F15" s="6">
        <f>E15*F13</f>
        <v>9.47072</v>
      </c>
      <c r="G15" s="6"/>
      <c r="H15" s="6"/>
      <c r="I15" s="6"/>
      <c r="J15" s="6">
        <f>F15*I15</f>
        <v>0</v>
      </c>
      <c r="K15" s="6">
        <v>3.2</v>
      </c>
      <c r="L15" s="6">
        <f>F15*K15</f>
        <v>30.306304000000001</v>
      </c>
      <c r="M15" s="6">
        <f>L15</f>
        <v>30.306304000000001</v>
      </c>
    </row>
    <row r="16" spans="1:13" x14ac:dyDescent="0.25">
      <c r="A16" s="1"/>
      <c r="B16" s="2" t="s">
        <v>364</v>
      </c>
      <c r="C16" s="3" t="s">
        <v>361</v>
      </c>
      <c r="D16" s="1" t="s">
        <v>42</v>
      </c>
      <c r="E16" s="1">
        <v>3.8899999999999997E-2</v>
      </c>
      <c r="F16" s="1">
        <f>E16*F13</f>
        <v>8.2234599999999993</v>
      </c>
      <c r="G16" s="1"/>
      <c r="H16" s="1"/>
      <c r="I16" s="1">
        <v>72</v>
      </c>
      <c r="J16" s="1">
        <f>F16*I16</f>
        <v>592.08911999999998</v>
      </c>
      <c r="K16" s="1"/>
      <c r="L16" s="1"/>
      <c r="M16" s="1">
        <f>J16</f>
        <v>592.08911999999998</v>
      </c>
    </row>
    <row r="17" spans="1:13" x14ac:dyDescent="0.25">
      <c r="A17" s="1"/>
      <c r="B17" s="2"/>
      <c r="C17" s="41" t="s">
        <v>272</v>
      </c>
      <c r="D17" s="1" t="s">
        <v>14</v>
      </c>
      <c r="E17" s="1">
        <v>0.24</v>
      </c>
      <c r="F17" s="1">
        <f>E17*F13</f>
        <v>50.735999999999997</v>
      </c>
      <c r="G17" s="1"/>
      <c r="H17" s="1"/>
      <c r="I17" s="1">
        <v>3.2</v>
      </c>
      <c r="J17" s="1">
        <f>F17*I17</f>
        <v>162.3552</v>
      </c>
      <c r="K17" s="1"/>
      <c r="L17" s="1"/>
      <c r="M17" s="1">
        <f>J17</f>
        <v>162.3552</v>
      </c>
    </row>
    <row r="18" spans="1:13" ht="30" x14ac:dyDescent="0.25">
      <c r="A18" s="1">
        <v>3</v>
      </c>
      <c r="B18" s="2" t="s">
        <v>366</v>
      </c>
      <c r="C18" s="3" t="s">
        <v>365</v>
      </c>
      <c r="D18" s="1" t="s">
        <v>17</v>
      </c>
      <c r="E18" s="1"/>
      <c r="F18" s="1">
        <v>708.4</v>
      </c>
      <c r="G18" s="1"/>
      <c r="H18" s="1"/>
      <c r="I18" s="1"/>
      <c r="J18" s="1"/>
      <c r="K18" s="1"/>
      <c r="L18" s="1">
        <f>K18*F18</f>
        <v>0</v>
      </c>
      <c r="M18" s="1">
        <f>L18</f>
        <v>0</v>
      </c>
    </row>
    <row r="19" spans="1:13" x14ac:dyDescent="0.25">
      <c r="A19" s="1"/>
      <c r="B19" s="2"/>
      <c r="C19" s="1" t="s">
        <v>78</v>
      </c>
      <c r="D19" s="1" t="s">
        <v>17</v>
      </c>
      <c r="E19" s="1">
        <v>1</v>
      </c>
      <c r="F19" s="1">
        <f>E19*F18</f>
        <v>708.4</v>
      </c>
      <c r="G19" s="1">
        <v>5.5</v>
      </c>
      <c r="H19" s="1">
        <f>F19*G19</f>
        <v>3896.2</v>
      </c>
      <c r="I19" s="1"/>
      <c r="J19" s="1">
        <f>I19*F19</f>
        <v>0</v>
      </c>
      <c r="K19" s="1"/>
      <c r="L19" s="1"/>
      <c r="M19" s="1">
        <f>H19</f>
        <v>3896.2</v>
      </c>
    </row>
    <row r="20" spans="1:13" x14ac:dyDescent="0.25">
      <c r="A20" s="1"/>
      <c r="B20" s="2"/>
      <c r="C20" s="1" t="s">
        <v>13</v>
      </c>
      <c r="D20" s="1" t="s">
        <v>14</v>
      </c>
      <c r="E20" s="1">
        <v>0.01</v>
      </c>
      <c r="F20" s="1">
        <f>E20*F18</f>
        <v>7.0839999999999996</v>
      </c>
      <c r="G20" s="1"/>
      <c r="H20" s="1"/>
      <c r="I20" s="1"/>
      <c r="J20" s="1">
        <f>I20*F20</f>
        <v>0</v>
      </c>
      <c r="K20" s="1">
        <v>3.2</v>
      </c>
      <c r="L20" s="1">
        <f>F20*K20</f>
        <v>22.668800000000001</v>
      </c>
      <c r="M20" s="1">
        <f>L20</f>
        <v>22.668800000000001</v>
      </c>
    </row>
    <row r="21" spans="1:13" x14ac:dyDescent="0.25">
      <c r="A21" s="1"/>
      <c r="B21" s="2" t="s">
        <v>369</v>
      </c>
      <c r="C21" s="12" t="s">
        <v>367</v>
      </c>
      <c r="D21" s="1" t="s">
        <v>25</v>
      </c>
      <c r="E21" s="1">
        <v>0.63</v>
      </c>
      <c r="F21" s="1">
        <f>E21*F18</f>
        <v>446.29199999999997</v>
      </c>
      <c r="G21" s="1"/>
      <c r="H21" s="1"/>
      <c r="I21" s="1">
        <v>4.8</v>
      </c>
      <c r="J21" s="1">
        <f>F21*I21</f>
        <v>2142.2015999999999</v>
      </c>
      <c r="K21" s="1"/>
      <c r="L21" s="1"/>
      <c r="M21" s="1">
        <f t="shared" ref="M21" si="1">J21</f>
        <v>2142.2015999999999</v>
      </c>
    </row>
    <row r="22" spans="1:13" x14ac:dyDescent="0.25">
      <c r="A22" s="1"/>
      <c r="B22" s="2" t="s">
        <v>370</v>
      </c>
      <c r="C22" s="1" t="s">
        <v>368</v>
      </c>
      <c r="D22" s="1" t="s">
        <v>25</v>
      </c>
      <c r="E22" s="1">
        <v>0.79</v>
      </c>
      <c r="F22" s="1">
        <f>E22*F18</f>
        <v>559.63599999999997</v>
      </c>
      <c r="G22" s="1"/>
      <c r="H22" s="1"/>
      <c r="I22" s="1">
        <v>0.5</v>
      </c>
      <c r="J22" s="1">
        <f>I22*F22</f>
        <v>279.81799999999998</v>
      </c>
      <c r="K22" s="1"/>
      <c r="L22" s="1"/>
      <c r="M22" s="1">
        <f>J22</f>
        <v>279.81799999999998</v>
      </c>
    </row>
    <row r="23" spans="1:13" x14ac:dyDescent="0.25">
      <c r="A23" s="10"/>
      <c r="B23" s="10"/>
      <c r="C23" s="12" t="s">
        <v>272</v>
      </c>
      <c r="D23" s="6" t="s">
        <v>14</v>
      </c>
      <c r="E23" s="6">
        <v>1.6E-2</v>
      </c>
      <c r="F23" s="6">
        <f>E23*F18</f>
        <v>11.3344</v>
      </c>
      <c r="G23" s="6"/>
      <c r="H23" s="6"/>
      <c r="I23" s="6">
        <v>3.2</v>
      </c>
      <c r="J23" s="6">
        <f>F23*I23</f>
        <v>36.27008</v>
      </c>
      <c r="K23" s="6"/>
      <c r="L23" s="6"/>
      <c r="M23" s="6">
        <f>J23</f>
        <v>36.27008</v>
      </c>
    </row>
    <row r="24" spans="1:13" ht="30" x14ac:dyDescent="0.25">
      <c r="A24" s="10">
        <v>4</v>
      </c>
      <c r="B24" s="10" t="s">
        <v>371</v>
      </c>
      <c r="C24" s="12" t="s">
        <v>372</v>
      </c>
      <c r="D24" s="6" t="s">
        <v>17</v>
      </c>
      <c r="E24" s="6"/>
      <c r="F24" s="6">
        <v>211.4</v>
      </c>
      <c r="G24" s="6"/>
      <c r="H24" s="6">
        <f>F24*G24</f>
        <v>0</v>
      </c>
      <c r="I24" s="6"/>
      <c r="J24" s="13"/>
      <c r="K24" s="6"/>
      <c r="L24" s="6"/>
      <c r="M24" s="13">
        <f t="shared" ref="M24:M30" si="2">J24</f>
        <v>0</v>
      </c>
    </row>
    <row r="25" spans="1:13" x14ac:dyDescent="0.25">
      <c r="A25" s="10"/>
      <c r="B25" s="24"/>
      <c r="C25" s="12" t="s">
        <v>78</v>
      </c>
      <c r="D25" s="6" t="s">
        <v>17</v>
      </c>
      <c r="E25" s="6">
        <v>1</v>
      </c>
      <c r="F25" s="6">
        <f>E25*F24</f>
        <v>211.4</v>
      </c>
      <c r="G25" s="6">
        <v>6.25</v>
      </c>
      <c r="H25" s="6">
        <f>F25*G25</f>
        <v>1321.25</v>
      </c>
      <c r="I25" s="6"/>
      <c r="J25" s="6">
        <f>F25*I25</f>
        <v>0</v>
      </c>
      <c r="K25" s="6"/>
      <c r="L25" s="6"/>
      <c r="M25" s="6">
        <f>H25</f>
        <v>1321.25</v>
      </c>
    </row>
    <row r="26" spans="1:13" x14ac:dyDescent="0.25">
      <c r="A26" s="10"/>
      <c r="B26" s="10"/>
      <c r="C26" s="12" t="s">
        <v>13</v>
      </c>
      <c r="D26" s="6" t="s">
        <v>14</v>
      </c>
      <c r="E26" s="6">
        <v>1.2E-2</v>
      </c>
      <c r="F26" s="6">
        <f>E26*F24</f>
        <v>2.5367999999999999</v>
      </c>
      <c r="G26" s="6"/>
      <c r="H26" s="6"/>
      <c r="I26" s="6"/>
      <c r="J26" s="6">
        <f t="shared" ref="J26:J33" si="3">F26*I26</f>
        <v>0</v>
      </c>
      <c r="K26" s="6">
        <v>3.2</v>
      </c>
      <c r="L26" s="6">
        <f>F26*K26</f>
        <v>8.1177600000000005</v>
      </c>
      <c r="M26" s="13">
        <f>L26</f>
        <v>8.1177600000000005</v>
      </c>
    </row>
    <row r="27" spans="1:13" x14ac:dyDescent="0.25">
      <c r="A27" s="10"/>
      <c r="B27" s="10" t="s">
        <v>369</v>
      </c>
      <c r="C27" s="12" t="s">
        <v>367</v>
      </c>
      <c r="D27" s="6" t="s">
        <v>25</v>
      </c>
      <c r="E27" s="6">
        <v>0.63</v>
      </c>
      <c r="F27" s="6">
        <f>E27*F24</f>
        <v>133.18200000000002</v>
      </c>
      <c r="G27" s="6"/>
      <c r="H27" s="6"/>
      <c r="I27" s="6">
        <v>4.8</v>
      </c>
      <c r="J27" s="6">
        <f t="shared" si="3"/>
        <v>639.2736000000001</v>
      </c>
      <c r="K27" s="6"/>
      <c r="L27" s="6"/>
      <c r="M27" s="6">
        <f t="shared" si="2"/>
        <v>639.2736000000001</v>
      </c>
    </row>
    <row r="28" spans="1:13" x14ac:dyDescent="0.25">
      <c r="A28" s="10"/>
      <c r="B28" s="10" t="s">
        <v>370</v>
      </c>
      <c r="C28" s="12" t="s">
        <v>368</v>
      </c>
      <c r="D28" s="6" t="s">
        <v>25</v>
      </c>
      <c r="E28" s="6">
        <v>0.92</v>
      </c>
      <c r="F28" s="6">
        <f>E28*F24</f>
        <v>194.488</v>
      </c>
      <c r="G28" s="6"/>
      <c r="H28" s="6"/>
      <c r="I28" s="6">
        <v>0.5</v>
      </c>
      <c r="J28" s="6">
        <f t="shared" si="3"/>
        <v>97.244</v>
      </c>
      <c r="K28" s="6"/>
      <c r="L28" s="6"/>
      <c r="M28" s="6">
        <f t="shared" si="2"/>
        <v>97.244</v>
      </c>
    </row>
    <row r="29" spans="1:13" x14ac:dyDescent="0.25">
      <c r="A29" s="10"/>
      <c r="B29" s="10"/>
      <c r="C29" s="12" t="s">
        <v>272</v>
      </c>
      <c r="D29" s="6" t="s">
        <v>14</v>
      </c>
      <c r="E29" s="6">
        <v>1.7999999999999999E-2</v>
      </c>
      <c r="F29" s="6">
        <f>E29*F24</f>
        <v>3.8051999999999997</v>
      </c>
      <c r="G29" s="6"/>
      <c r="H29" s="13"/>
      <c r="I29" s="6">
        <v>3.2</v>
      </c>
      <c r="J29" s="6">
        <f t="shared" si="3"/>
        <v>12.176639999999999</v>
      </c>
      <c r="K29" s="6"/>
      <c r="L29" s="6"/>
      <c r="M29" s="13">
        <f t="shared" si="2"/>
        <v>12.176639999999999</v>
      </c>
    </row>
    <row r="30" spans="1:13" ht="30" x14ac:dyDescent="0.25">
      <c r="A30" s="10">
        <v>5</v>
      </c>
      <c r="B30" s="24"/>
      <c r="C30" s="12" t="s">
        <v>373</v>
      </c>
      <c r="D30" s="6" t="s">
        <v>17</v>
      </c>
      <c r="E30" s="6"/>
      <c r="F30" s="6">
        <v>114.2</v>
      </c>
      <c r="G30" s="6"/>
      <c r="H30" s="6"/>
      <c r="I30" s="6"/>
      <c r="J30" s="6">
        <f t="shared" si="3"/>
        <v>0</v>
      </c>
      <c r="K30" s="6"/>
      <c r="L30" s="6"/>
      <c r="M30" s="6">
        <f t="shared" si="2"/>
        <v>0</v>
      </c>
    </row>
    <row r="31" spans="1:13" x14ac:dyDescent="0.25">
      <c r="A31" s="10"/>
      <c r="B31" s="24"/>
      <c r="C31" s="12" t="s">
        <v>78</v>
      </c>
      <c r="D31" s="6" t="s">
        <v>17</v>
      </c>
      <c r="E31" s="6">
        <v>1</v>
      </c>
      <c r="F31" s="6">
        <f>E31*F30</f>
        <v>114.2</v>
      </c>
      <c r="G31" s="6">
        <v>18</v>
      </c>
      <c r="H31" s="6">
        <f>F31*G31</f>
        <v>2055.6</v>
      </c>
      <c r="I31" s="6"/>
      <c r="J31" s="6">
        <f t="shared" si="3"/>
        <v>0</v>
      </c>
      <c r="K31" s="6"/>
      <c r="L31" s="6"/>
      <c r="M31" s="13">
        <f>H31</f>
        <v>2055.6</v>
      </c>
    </row>
    <row r="32" spans="1:13" x14ac:dyDescent="0.25">
      <c r="A32" s="10"/>
      <c r="B32" s="10"/>
      <c r="C32" s="12" t="s">
        <v>13</v>
      </c>
      <c r="D32" s="6" t="s">
        <v>14</v>
      </c>
      <c r="E32" s="6">
        <v>4.5199999999999997E-2</v>
      </c>
      <c r="F32" s="6">
        <f>E32*F30</f>
        <v>5.1618399999999998</v>
      </c>
      <c r="G32" s="6"/>
      <c r="H32" s="6"/>
      <c r="I32" s="6"/>
      <c r="J32" s="6">
        <f t="shared" si="3"/>
        <v>0</v>
      </c>
      <c r="K32" s="6">
        <v>3.2</v>
      </c>
      <c r="L32" s="6">
        <f>F32*K32</f>
        <v>16.517887999999999</v>
      </c>
      <c r="M32" s="13">
        <f>L32</f>
        <v>16.517887999999999</v>
      </c>
    </row>
    <row r="33" spans="1:13" x14ac:dyDescent="0.25">
      <c r="A33" s="10"/>
      <c r="B33" s="10" t="s">
        <v>375</v>
      </c>
      <c r="C33" s="12" t="s">
        <v>374</v>
      </c>
      <c r="D33" s="6" t="s">
        <v>17</v>
      </c>
      <c r="E33" s="6">
        <v>1.02</v>
      </c>
      <c r="F33" s="6">
        <f>E33*F30</f>
        <v>116.48400000000001</v>
      </c>
      <c r="G33" s="6"/>
      <c r="H33" s="6"/>
      <c r="I33" s="6">
        <v>32</v>
      </c>
      <c r="J33" s="6">
        <f t="shared" si="3"/>
        <v>3727.4880000000003</v>
      </c>
      <c r="K33" s="6"/>
      <c r="L33" s="6"/>
      <c r="M33" s="13">
        <f>J33</f>
        <v>3727.4880000000003</v>
      </c>
    </row>
    <row r="34" spans="1:13" x14ac:dyDescent="0.25">
      <c r="A34" s="10"/>
      <c r="B34" s="10" t="s">
        <v>376</v>
      </c>
      <c r="C34" s="12" t="s">
        <v>168</v>
      </c>
      <c r="D34" s="6" t="s">
        <v>25</v>
      </c>
      <c r="E34" s="6">
        <v>6.5</v>
      </c>
      <c r="F34" s="6">
        <f>E34*F30</f>
        <v>742.30000000000007</v>
      </c>
      <c r="G34" s="6"/>
      <c r="H34" s="6"/>
      <c r="I34" s="6">
        <v>0.44</v>
      </c>
      <c r="J34" s="6">
        <f>F34*I34</f>
        <v>326.61200000000002</v>
      </c>
      <c r="K34" s="6"/>
      <c r="L34" s="6"/>
      <c r="M34" s="13">
        <f t="shared" ref="M34:M40" si="4">J34</f>
        <v>326.61200000000002</v>
      </c>
    </row>
    <row r="35" spans="1:13" x14ac:dyDescent="0.25">
      <c r="A35" s="10"/>
      <c r="B35" s="10"/>
      <c r="C35" s="12" t="s">
        <v>272</v>
      </c>
      <c r="D35" s="6" t="s">
        <v>14</v>
      </c>
      <c r="E35" s="6">
        <v>4.6600000000000003E-2</v>
      </c>
      <c r="F35" s="6">
        <f>E35*F30</f>
        <v>5.32172</v>
      </c>
      <c r="G35" s="6"/>
      <c r="H35" s="6"/>
      <c r="I35" s="6">
        <v>3.2</v>
      </c>
      <c r="J35" s="6">
        <f t="shared" ref="J35:J40" si="5">F35*I35</f>
        <v>17.029503999999999</v>
      </c>
      <c r="K35" s="6"/>
      <c r="L35" s="6"/>
      <c r="M35" s="6">
        <f t="shared" si="4"/>
        <v>17.029503999999999</v>
      </c>
    </row>
    <row r="36" spans="1:13" ht="30" x14ac:dyDescent="0.25">
      <c r="A36" s="10">
        <v>6</v>
      </c>
      <c r="B36" s="23">
        <v>42694</v>
      </c>
      <c r="C36" s="12" t="s">
        <v>377</v>
      </c>
      <c r="D36" s="6" t="s">
        <v>17</v>
      </c>
      <c r="E36" s="6"/>
      <c r="F36" s="6">
        <v>97.2</v>
      </c>
      <c r="G36" s="6"/>
      <c r="H36" s="6"/>
      <c r="I36" s="6"/>
      <c r="J36" s="6">
        <f t="shared" si="5"/>
        <v>0</v>
      </c>
      <c r="K36" s="6"/>
      <c r="L36" s="6"/>
      <c r="M36" s="13">
        <f t="shared" si="4"/>
        <v>0</v>
      </c>
    </row>
    <row r="37" spans="1:13" x14ac:dyDescent="0.25">
      <c r="A37" s="10"/>
      <c r="B37" s="10"/>
      <c r="C37" s="12" t="s">
        <v>78</v>
      </c>
      <c r="D37" s="6" t="s">
        <v>17</v>
      </c>
      <c r="E37" s="6">
        <v>1</v>
      </c>
      <c r="F37" s="6">
        <f>E37*F36</f>
        <v>97.2</v>
      </c>
      <c r="G37" s="6">
        <v>20</v>
      </c>
      <c r="H37" s="6">
        <f>F37*G37</f>
        <v>1944</v>
      </c>
      <c r="I37" s="6"/>
      <c r="J37" s="6">
        <f t="shared" si="5"/>
        <v>0</v>
      </c>
      <c r="K37" s="6"/>
      <c r="L37" s="6"/>
      <c r="M37" s="6">
        <f>H37</f>
        <v>1944</v>
      </c>
    </row>
    <row r="38" spans="1:13" x14ac:dyDescent="0.25">
      <c r="A38" s="10"/>
      <c r="B38" s="10"/>
      <c r="C38" s="12" t="s">
        <v>13</v>
      </c>
      <c r="D38" s="6" t="s">
        <v>14</v>
      </c>
      <c r="E38" s="6">
        <v>4.5199999999999997E-2</v>
      </c>
      <c r="F38" s="6">
        <f>E38*F36</f>
        <v>4.39344</v>
      </c>
      <c r="G38" s="6"/>
      <c r="H38" s="6"/>
      <c r="I38" s="6"/>
      <c r="J38" s="6">
        <f t="shared" si="5"/>
        <v>0</v>
      </c>
      <c r="K38" s="6">
        <v>3.2</v>
      </c>
      <c r="L38" s="6">
        <f>F38*K38</f>
        <v>14.059008</v>
      </c>
      <c r="M38" s="6">
        <f>L38</f>
        <v>14.059008</v>
      </c>
    </row>
    <row r="39" spans="1:13" x14ac:dyDescent="0.25">
      <c r="A39" s="10"/>
      <c r="B39" s="10" t="s">
        <v>375</v>
      </c>
      <c r="C39" s="12" t="s">
        <v>374</v>
      </c>
      <c r="D39" s="6" t="s">
        <v>17</v>
      </c>
      <c r="E39" s="6">
        <v>1.02</v>
      </c>
      <c r="F39" s="6">
        <f>E39*F36</f>
        <v>99.144000000000005</v>
      </c>
      <c r="G39" s="6"/>
      <c r="H39" s="6"/>
      <c r="I39" s="6">
        <v>32</v>
      </c>
      <c r="J39" s="6">
        <f t="shared" si="5"/>
        <v>3172.6080000000002</v>
      </c>
      <c r="K39" s="6"/>
      <c r="L39" s="6"/>
      <c r="M39" s="6">
        <f t="shared" si="4"/>
        <v>3172.6080000000002</v>
      </c>
    </row>
    <row r="40" spans="1:13" x14ac:dyDescent="0.25">
      <c r="A40" s="10"/>
      <c r="B40" s="10" t="s">
        <v>382</v>
      </c>
      <c r="C40" s="12" t="s">
        <v>168</v>
      </c>
      <c r="D40" s="6" t="s">
        <v>25</v>
      </c>
      <c r="E40" s="6">
        <v>6.5</v>
      </c>
      <c r="F40" s="6">
        <f>E40*F36</f>
        <v>631.80000000000007</v>
      </c>
      <c r="G40" s="6"/>
      <c r="H40" s="6"/>
      <c r="I40" s="6">
        <v>0.44</v>
      </c>
      <c r="J40" s="6">
        <f t="shared" si="5"/>
        <v>277.99200000000002</v>
      </c>
      <c r="K40" s="6"/>
      <c r="L40" s="13"/>
      <c r="M40" s="13">
        <f t="shared" si="4"/>
        <v>277.99200000000002</v>
      </c>
    </row>
    <row r="41" spans="1:13" x14ac:dyDescent="0.25">
      <c r="A41" s="10"/>
      <c r="B41" s="24"/>
      <c r="C41" s="12" t="s">
        <v>272</v>
      </c>
      <c r="D41" s="6" t="s">
        <v>14</v>
      </c>
      <c r="E41" s="6">
        <v>4.6600000000000003E-2</v>
      </c>
      <c r="F41" s="6">
        <f>E41*F36</f>
        <v>4.5295200000000007</v>
      </c>
      <c r="G41" s="6"/>
      <c r="H41" s="6"/>
      <c r="I41" s="6">
        <v>3.2</v>
      </c>
      <c r="J41" s="6">
        <f>F41*I41</f>
        <v>14.494464000000002</v>
      </c>
      <c r="K41" s="6"/>
      <c r="L41" s="13"/>
      <c r="M41" s="13">
        <f>J41</f>
        <v>14.494464000000002</v>
      </c>
    </row>
    <row r="42" spans="1:13" ht="30" x14ac:dyDescent="0.25">
      <c r="A42" s="10">
        <v>7</v>
      </c>
      <c r="B42" s="23">
        <v>42694</v>
      </c>
      <c r="C42" s="12" t="s">
        <v>378</v>
      </c>
      <c r="D42" s="6" t="s">
        <v>17</v>
      </c>
      <c r="E42" s="6"/>
      <c r="F42" s="6">
        <v>52.6</v>
      </c>
      <c r="G42" s="6"/>
      <c r="H42" s="6">
        <f>F42*G42</f>
        <v>0</v>
      </c>
      <c r="I42" s="6"/>
      <c r="J42" s="6"/>
      <c r="K42" s="6"/>
      <c r="L42" s="13"/>
      <c r="M42" s="13">
        <f>H42</f>
        <v>0</v>
      </c>
    </row>
    <row r="43" spans="1:13" x14ac:dyDescent="0.25">
      <c r="A43" s="10"/>
      <c r="B43" s="10"/>
      <c r="C43" s="12" t="s">
        <v>78</v>
      </c>
      <c r="D43" s="6" t="s">
        <v>17</v>
      </c>
      <c r="E43" s="6">
        <v>1</v>
      </c>
      <c r="F43" s="6">
        <f>E43*F42</f>
        <v>52.6</v>
      </c>
      <c r="G43" s="6">
        <v>18</v>
      </c>
      <c r="H43" s="6">
        <f>F43*G43</f>
        <v>946.80000000000007</v>
      </c>
      <c r="I43" s="6"/>
      <c r="J43" s="6"/>
      <c r="K43" s="6"/>
      <c r="L43" s="13"/>
      <c r="M43" s="13">
        <f>H43</f>
        <v>946.80000000000007</v>
      </c>
    </row>
    <row r="44" spans="1:13" x14ac:dyDescent="0.25">
      <c r="A44" s="10"/>
      <c r="B44" s="10"/>
      <c r="C44" s="12" t="s">
        <v>13</v>
      </c>
      <c r="D44" s="6" t="s">
        <v>14</v>
      </c>
      <c r="E44" s="6">
        <v>4.5199999999999997E-2</v>
      </c>
      <c r="F44" s="6">
        <f>E44*F42</f>
        <v>2.3775200000000001</v>
      </c>
      <c r="G44" s="6"/>
      <c r="H44" s="6"/>
      <c r="I44" s="6"/>
      <c r="J44" s="6">
        <f>F44*I44</f>
        <v>0</v>
      </c>
      <c r="K44" s="6">
        <v>3.2</v>
      </c>
      <c r="L44" s="13">
        <f>F44*K44</f>
        <v>7.6080640000000006</v>
      </c>
      <c r="M44" s="13">
        <f>L44</f>
        <v>7.6080640000000006</v>
      </c>
    </row>
    <row r="45" spans="1:13" x14ac:dyDescent="0.25">
      <c r="A45" s="10"/>
      <c r="B45" s="10" t="s">
        <v>375</v>
      </c>
      <c r="C45" s="12" t="s">
        <v>374</v>
      </c>
      <c r="D45" s="6" t="s">
        <v>17</v>
      </c>
      <c r="E45" s="6">
        <v>1.02</v>
      </c>
      <c r="F45" s="6">
        <f>E45*F42</f>
        <v>53.652000000000001</v>
      </c>
      <c r="G45" s="6"/>
      <c r="H45" s="6"/>
      <c r="I45" s="6">
        <v>32</v>
      </c>
      <c r="J45" s="6">
        <f t="shared" ref="J45:J48" si="6">F45*I45</f>
        <v>1716.864</v>
      </c>
      <c r="K45" s="6"/>
      <c r="L45" s="13"/>
      <c r="M45" s="13">
        <f t="shared" ref="M45:M48" si="7">J45</f>
        <v>1716.864</v>
      </c>
    </row>
    <row r="46" spans="1:13" x14ac:dyDescent="0.25">
      <c r="A46" s="10"/>
      <c r="B46" s="10" t="s">
        <v>382</v>
      </c>
      <c r="C46" s="12" t="s">
        <v>168</v>
      </c>
      <c r="D46" s="6" t="s">
        <v>25</v>
      </c>
      <c r="E46" s="6">
        <v>6.5</v>
      </c>
      <c r="F46" s="6">
        <f>E46*F42</f>
        <v>341.90000000000003</v>
      </c>
      <c r="G46" s="6"/>
      <c r="H46" s="6"/>
      <c r="I46" s="6">
        <v>0.44</v>
      </c>
      <c r="J46" s="6">
        <f t="shared" si="6"/>
        <v>150.43600000000001</v>
      </c>
      <c r="K46" s="6"/>
      <c r="L46" s="13"/>
      <c r="M46" s="13">
        <f t="shared" si="7"/>
        <v>150.43600000000001</v>
      </c>
    </row>
    <row r="47" spans="1:13" x14ac:dyDescent="0.25">
      <c r="A47" s="10"/>
      <c r="B47" s="10"/>
      <c r="C47" s="12" t="s">
        <v>272</v>
      </c>
      <c r="D47" s="6" t="s">
        <v>14</v>
      </c>
      <c r="E47" s="6">
        <v>4.6600000000000003E-2</v>
      </c>
      <c r="F47" s="6">
        <f>E47*F42</f>
        <v>2.4511600000000002</v>
      </c>
      <c r="G47" s="6"/>
      <c r="H47" s="6"/>
      <c r="I47" s="6">
        <v>3.2</v>
      </c>
      <c r="J47" s="6">
        <f t="shared" si="6"/>
        <v>7.8437120000000009</v>
      </c>
      <c r="K47" s="6"/>
      <c r="L47" s="13"/>
      <c r="M47" s="13">
        <f t="shared" si="7"/>
        <v>7.8437120000000009</v>
      </c>
    </row>
    <row r="48" spans="1:13" x14ac:dyDescent="0.25">
      <c r="A48" s="10">
        <v>8</v>
      </c>
      <c r="B48" s="10" t="s">
        <v>379</v>
      </c>
      <c r="C48" s="12" t="s">
        <v>380</v>
      </c>
      <c r="D48" s="6" t="s">
        <v>381</v>
      </c>
      <c r="E48" s="6"/>
      <c r="F48" s="6">
        <v>77.3</v>
      </c>
      <c r="G48" s="6"/>
      <c r="H48" s="6"/>
      <c r="I48" s="6"/>
      <c r="J48" s="6">
        <f t="shared" si="6"/>
        <v>0</v>
      </c>
      <c r="K48" s="6"/>
      <c r="L48" s="13"/>
      <c r="M48" s="13">
        <f t="shared" si="7"/>
        <v>0</v>
      </c>
    </row>
    <row r="49" spans="1:13" x14ac:dyDescent="0.25">
      <c r="A49" s="10"/>
      <c r="B49" s="24"/>
      <c r="C49" s="12" t="s">
        <v>78</v>
      </c>
      <c r="D49" s="6" t="s">
        <v>95</v>
      </c>
      <c r="E49" s="6">
        <v>1.83</v>
      </c>
      <c r="F49" s="6">
        <f>E49*F48</f>
        <v>141.459</v>
      </c>
      <c r="G49" s="6">
        <v>6</v>
      </c>
      <c r="H49" s="6">
        <f>F49*G49</f>
        <v>848.75400000000002</v>
      </c>
      <c r="I49" s="6"/>
      <c r="J49" s="6"/>
      <c r="K49" s="6"/>
      <c r="L49" s="13"/>
      <c r="M49" s="13">
        <f>H49</f>
        <v>848.75400000000002</v>
      </c>
    </row>
    <row r="50" spans="1:13" x14ac:dyDescent="0.25">
      <c r="A50" s="10"/>
      <c r="B50" s="10"/>
      <c r="C50" s="12" t="s">
        <v>13</v>
      </c>
      <c r="D50" s="6" t="s">
        <v>14</v>
      </c>
      <c r="E50" s="6">
        <v>2.8000000000000001E-2</v>
      </c>
      <c r="F50" s="6">
        <f>E50*F48</f>
        <v>2.1644000000000001</v>
      </c>
      <c r="G50" s="6"/>
      <c r="H50" s="6"/>
      <c r="I50" s="6"/>
      <c r="J50" s="6"/>
      <c r="K50" s="6">
        <v>3.2</v>
      </c>
      <c r="L50" s="13">
        <f>F50*K50</f>
        <v>6.9260800000000007</v>
      </c>
      <c r="M50" s="13">
        <f>L50</f>
        <v>6.9260800000000007</v>
      </c>
    </row>
    <row r="51" spans="1:13" x14ac:dyDescent="0.25">
      <c r="A51" s="10"/>
      <c r="B51" s="10">
        <v>3.32</v>
      </c>
      <c r="C51" s="12" t="s">
        <v>383</v>
      </c>
      <c r="D51" s="6" t="s">
        <v>174</v>
      </c>
      <c r="E51" s="6">
        <v>1</v>
      </c>
      <c r="F51" s="6">
        <f>E51*F48</f>
        <v>77.3</v>
      </c>
      <c r="G51" s="6"/>
      <c r="H51" s="6"/>
      <c r="I51" s="6">
        <v>96</v>
      </c>
      <c r="J51" s="6">
        <f>F51*I51</f>
        <v>7420.7999999999993</v>
      </c>
      <c r="K51" s="6"/>
      <c r="L51" s="13"/>
      <c r="M51" s="13">
        <f>J51</f>
        <v>7420.7999999999993</v>
      </c>
    </row>
    <row r="52" spans="1:13" x14ac:dyDescent="0.25">
      <c r="A52" s="10"/>
      <c r="B52" s="10" t="s">
        <v>387</v>
      </c>
      <c r="C52" s="12" t="s">
        <v>384</v>
      </c>
      <c r="D52" s="6" t="s">
        <v>42</v>
      </c>
      <c r="E52" s="6">
        <v>1.5E-3</v>
      </c>
      <c r="F52" s="6">
        <f>E52*F48</f>
        <v>0.11595</v>
      </c>
      <c r="G52" s="6"/>
      <c r="H52" s="6"/>
      <c r="I52" s="6">
        <v>145</v>
      </c>
      <c r="J52" s="6">
        <f>F52*I52</f>
        <v>16.812750000000001</v>
      </c>
      <c r="K52" s="6"/>
      <c r="L52" s="13"/>
      <c r="M52" s="13">
        <f>J52</f>
        <v>16.812750000000001</v>
      </c>
    </row>
    <row r="53" spans="1:13" x14ac:dyDescent="0.25">
      <c r="A53" s="10"/>
      <c r="B53" s="10" t="s">
        <v>386</v>
      </c>
      <c r="C53" s="12" t="s">
        <v>385</v>
      </c>
      <c r="D53" s="6" t="s">
        <v>174</v>
      </c>
      <c r="E53" s="6">
        <v>1</v>
      </c>
      <c r="F53" s="6">
        <f>E53*F48</f>
        <v>77.3</v>
      </c>
      <c r="G53" s="6"/>
      <c r="H53" s="6"/>
      <c r="I53" s="6">
        <v>12</v>
      </c>
      <c r="J53" s="6">
        <f t="shared" ref="J53:J56" si="8">F53*I53</f>
        <v>927.59999999999991</v>
      </c>
      <c r="K53" s="6"/>
      <c r="L53" s="13"/>
      <c r="M53" s="13">
        <f t="shared" ref="M53:M55" si="9">J53</f>
        <v>927.59999999999991</v>
      </c>
    </row>
    <row r="54" spans="1:13" x14ac:dyDescent="0.25">
      <c r="A54" s="10">
        <v>9</v>
      </c>
      <c r="B54" s="10"/>
      <c r="C54" s="38" t="s">
        <v>388</v>
      </c>
      <c r="D54" s="6" t="s">
        <v>17</v>
      </c>
      <c r="E54" s="6"/>
      <c r="F54" s="6">
        <v>727.3</v>
      </c>
      <c r="G54" s="6"/>
      <c r="H54" s="6"/>
      <c r="I54" s="6"/>
      <c r="J54" s="6">
        <f t="shared" si="8"/>
        <v>0</v>
      </c>
      <c r="K54" s="6"/>
      <c r="L54" s="13"/>
      <c r="M54" s="13">
        <f t="shared" si="9"/>
        <v>0</v>
      </c>
    </row>
    <row r="55" spans="1:13" x14ac:dyDescent="0.25">
      <c r="A55" s="10"/>
      <c r="B55" s="10"/>
      <c r="C55" s="12" t="s">
        <v>389</v>
      </c>
      <c r="D55" s="6" t="s">
        <v>17</v>
      </c>
      <c r="E55" s="6"/>
      <c r="F55" s="6">
        <v>727.3</v>
      </c>
      <c r="G55" s="6"/>
      <c r="H55" s="6"/>
      <c r="I55" s="6"/>
      <c r="J55" s="6"/>
      <c r="K55" s="6"/>
      <c r="L55" s="13"/>
      <c r="M55" s="13">
        <f t="shared" si="9"/>
        <v>0</v>
      </c>
    </row>
    <row r="56" spans="1:13" x14ac:dyDescent="0.25">
      <c r="A56" s="10"/>
      <c r="B56" s="10"/>
      <c r="C56" s="12" t="s">
        <v>78</v>
      </c>
      <c r="D56" s="6" t="s">
        <v>17</v>
      </c>
      <c r="E56" s="6">
        <v>1</v>
      </c>
      <c r="F56" s="6">
        <f>E56*F55</f>
        <v>727.3</v>
      </c>
      <c r="G56" s="6">
        <v>6.25</v>
      </c>
      <c r="H56" s="6">
        <f>F56*G56</f>
        <v>4545.625</v>
      </c>
      <c r="I56" s="6"/>
      <c r="J56" s="6">
        <f t="shared" si="8"/>
        <v>0</v>
      </c>
      <c r="K56" s="6"/>
      <c r="L56" s="13"/>
      <c r="M56" s="13">
        <f>H56</f>
        <v>4545.625</v>
      </c>
    </row>
    <row r="57" spans="1:13" x14ac:dyDescent="0.25">
      <c r="A57" s="10"/>
      <c r="B57" s="24" t="s">
        <v>390</v>
      </c>
      <c r="C57" s="12" t="s">
        <v>165</v>
      </c>
      <c r="D57" s="6" t="s">
        <v>11</v>
      </c>
      <c r="E57" s="6">
        <v>0.03</v>
      </c>
      <c r="F57" s="6">
        <f>E57*F55</f>
        <v>21.818999999999999</v>
      </c>
      <c r="G57" s="6"/>
      <c r="H57" s="6"/>
      <c r="I57" s="6">
        <v>92</v>
      </c>
      <c r="J57" s="6">
        <f>F57*I57</f>
        <v>2007.348</v>
      </c>
      <c r="K57" s="6"/>
      <c r="L57" s="13"/>
      <c r="M57" s="13">
        <f>J57</f>
        <v>2007.348</v>
      </c>
    </row>
    <row r="58" spans="1:13" x14ac:dyDescent="0.25">
      <c r="A58" s="10"/>
      <c r="B58" s="10"/>
      <c r="C58" s="12" t="s">
        <v>391</v>
      </c>
      <c r="D58" s="6" t="s">
        <v>17</v>
      </c>
      <c r="E58" s="6"/>
      <c r="F58" s="6">
        <v>727.3</v>
      </c>
      <c r="G58" s="6"/>
      <c r="H58" s="6">
        <f>F58*G58</f>
        <v>0</v>
      </c>
      <c r="I58" s="6"/>
      <c r="J58" s="6"/>
      <c r="K58" s="6"/>
      <c r="L58" s="13"/>
      <c r="M58" s="13">
        <f>H58</f>
        <v>0</v>
      </c>
    </row>
    <row r="59" spans="1:13" x14ac:dyDescent="0.25">
      <c r="A59" s="10"/>
      <c r="B59" s="10"/>
      <c r="C59" s="12" t="s">
        <v>78</v>
      </c>
      <c r="D59" s="6" t="s">
        <v>17</v>
      </c>
      <c r="E59" s="6">
        <v>1</v>
      </c>
      <c r="F59" s="6">
        <f>E59*F58</f>
        <v>727.3</v>
      </c>
      <c r="G59" s="6">
        <v>12</v>
      </c>
      <c r="H59" s="6">
        <f>F59*G59</f>
        <v>8727.5999999999985</v>
      </c>
      <c r="I59" s="6"/>
      <c r="J59" s="6"/>
      <c r="K59" s="6"/>
      <c r="L59" s="13"/>
      <c r="M59" s="13">
        <f>H59</f>
        <v>8727.5999999999985</v>
      </c>
    </row>
    <row r="60" spans="1:13" ht="75" x14ac:dyDescent="0.25">
      <c r="A60" s="10"/>
      <c r="B60" s="10"/>
      <c r="C60" s="12" t="s">
        <v>392</v>
      </c>
      <c r="D60" s="6" t="s">
        <v>14</v>
      </c>
      <c r="E60" s="6">
        <v>1</v>
      </c>
      <c r="F60" s="6">
        <f>E60*F58</f>
        <v>727.3</v>
      </c>
      <c r="G60" s="6"/>
      <c r="H60" s="6"/>
      <c r="I60" s="6">
        <v>38</v>
      </c>
      <c r="J60" s="6">
        <f>F60*I60</f>
        <v>27637.399999999998</v>
      </c>
      <c r="K60" s="6"/>
      <c r="L60" s="13"/>
      <c r="M60" s="13">
        <f>J60</f>
        <v>27637.399999999998</v>
      </c>
    </row>
    <row r="61" spans="1:13" x14ac:dyDescent="0.25">
      <c r="A61" s="10"/>
      <c r="B61" s="10"/>
      <c r="C61" s="10" t="s">
        <v>6</v>
      </c>
      <c r="D61" s="10"/>
      <c r="E61" s="10"/>
      <c r="F61" s="10"/>
      <c r="G61" s="10"/>
      <c r="H61" s="10"/>
      <c r="I61" s="10"/>
      <c r="J61" s="6"/>
      <c r="K61" s="10"/>
      <c r="L61" s="10"/>
      <c r="M61" s="10">
        <f>SUM(M8:M60)</f>
        <v>84320.574597999992</v>
      </c>
    </row>
    <row r="62" spans="1:13" x14ac:dyDescent="0.25">
      <c r="A62" s="10"/>
      <c r="B62" s="10"/>
      <c r="C62" s="10" t="s">
        <v>185</v>
      </c>
      <c r="D62" s="10"/>
      <c r="E62" s="10"/>
      <c r="F62" s="10"/>
      <c r="G62" s="10"/>
      <c r="H62" s="10"/>
      <c r="I62" s="10"/>
      <c r="J62" s="6"/>
      <c r="K62" s="10"/>
      <c r="L62" s="10"/>
      <c r="M62" s="10">
        <f>M61*5%</f>
        <v>4216.0287299000001</v>
      </c>
    </row>
    <row r="63" spans="1:13" x14ac:dyDescent="0.25">
      <c r="A63" s="10"/>
      <c r="B63" s="10"/>
      <c r="C63" s="10" t="s">
        <v>6</v>
      </c>
      <c r="D63" s="10"/>
      <c r="E63" s="10"/>
      <c r="F63" s="10"/>
      <c r="G63" s="10"/>
      <c r="H63" s="10"/>
      <c r="I63" s="10"/>
      <c r="J63" s="6"/>
      <c r="K63" s="10"/>
      <c r="L63" s="10"/>
      <c r="M63" s="10">
        <f>M62+M61</f>
        <v>88536.603327899997</v>
      </c>
    </row>
    <row r="64" spans="1:13" x14ac:dyDescent="0.25">
      <c r="A64" s="10"/>
      <c r="B64" s="10"/>
      <c r="C64" s="10" t="s">
        <v>71</v>
      </c>
      <c r="D64" s="10"/>
      <c r="E64" s="10"/>
      <c r="F64" s="10"/>
      <c r="G64" s="10"/>
      <c r="H64" s="10"/>
      <c r="I64" s="10"/>
      <c r="J64" s="6"/>
      <c r="K64" s="10"/>
      <c r="L64" s="10"/>
      <c r="M64" s="10">
        <f>M63*7%</f>
        <v>6197.5622329530006</v>
      </c>
    </row>
    <row r="65" spans="1:13" x14ac:dyDescent="0.25">
      <c r="A65" s="10"/>
      <c r="B65" s="10"/>
      <c r="C65" s="10" t="s">
        <v>6</v>
      </c>
      <c r="D65" s="10"/>
      <c r="E65" s="10"/>
      <c r="F65" s="10"/>
      <c r="G65" s="10"/>
      <c r="H65" s="10"/>
      <c r="I65" s="10"/>
      <c r="J65" s="6"/>
      <c r="K65" s="10"/>
      <c r="L65" s="10"/>
      <c r="M65" s="10">
        <f>M64+M63</f>
        <v>94734.165560852998</v>
      </c>
    </row>
    <row r="66" spans="1:13" x14ac:dyDescent="0.25">
      <c r="A66" s="10"/>
      <c r="B66" s="10"/>
      <c r="C66" s="10" t="s">
        <v>72</v>
      </c>
      <c r="D66" s="10"/>
      <c r="E66" s="10"/>
      <c r="F66" s="10"/>
      <c r="G66" s="10"/>
      <c r="H66" s="10"/>
      <c r="I66" s="10"/>
      <c r="J66" s="10"/>
      <c r="K66" s="10"/>
      <c r="L66" s="10"/>
      <c r="M66" s="10">
        <f>M65*18%</f>
        <v>17052.149800953539</v>
      </c>
    </row>
    <row r="67" spans="1:13" x14ac:dyDescent="0.25">
      <c r="A67" s="10"/>
      <c r="B67" s="10"/>
      <c r="C67" s="10" t="s">
        <v>6</v>
      </c>
      <c r="D67" s="10"/>
      <c r="E67" s="10"/>
      <c r="F67" s="10"/>
      <c r="G67" s="10"/>
      <c r="H67" s="10"/>
      <c r="I67" s="10"/>
      <c r="J67" s="10"/>
      <c r="K67" s="10"/>
      <c r="L67" s="10"/>
      <c r="M67" s="10">
        <f>M66+M65</f>
        <v>111786.31536180654</v>
      </c>
    </row>
  </sheetData>
  <mergeCells count="9">
    <mergeCell ref="I5:J5"/>
    <mergeCell ref="K5:L5"/>
    <mergeCell ref="C1:G1"/>
    <mergeCell ref="A3:B3"/>
    <mergeCell ref="A5:A6"/>
    <mergeCell ref="B5:B6"/>
    <mergeCell ref="C5:C6"/>
    <mergeCell ref="D5:F5"/>
    <mergeCell ref="G5:H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chikovani</vt:lpstr>
      <vt:lpstr>petridze</vt:lpstr>
      <vt:lpstr>aleksidze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</dc:creator>
  <cp:lastModifiedBy>Avto kavtaradze</cp:lastModifiedBy>
  <cp:lastPrinted>2017-08-24T07:43:20Z</cp:lastPrinted>
  <dcterms:created xsi:type="dcterms:W3CDTF">2013-03-20T20:41:00Z</dcterms:created>
  <dcterms:modified xsi:type="dcterms:W3CDTF">2017-08-29T12:36:34Z</dcterms:modified>
</cp:coreProperties>
</file>