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12990" activeTab="0"/>
  </bookViews>
  <sheets>
    <sheet name="ქვედა საყდები" sheetId="1" r:id="rId1"/>
    <sheet name="Sheet1" sheetId="2" r:id="rId2"/>
    <sheet name="badis angariSi" sheetId="3" r:id="rId3"/>
  </sheets>
  <definedNames>
    <definedName name="_xlnm.Print_Area" localSheetId="0">'ქვედა საყდები'!$A$1:$N$31</definedName>
  </definedNames>
  <calcPr fullCalcOnLoad="1"/>
</workbook>
</file>

<file path=xl/sharedStrings.xml><?xml version="1.0" encoding="utf-8"?>
<sst xmlns="http://schemas.openxmlformats.org/spreadsheetml/2006/main" count="120" uniqueCount="52">
  <si>
    <t>Seadgina:</t>
  </si>
  <si>
    <t>Seamowma:</t>
  </si>
  <si>
    <t>N</t>
  </si>
  <si>
    <t>შენიშვნა</t>
  </si>
  <si>
    <t>გრძ.მ</t>
  </si>
  <si>
    <t>კგ</t>
  </si>
  <si>
    <t>-</t>
  </si>
  <si>
    <t>simaRle</t>
  </si>
  <si>
    <t>sigane</t>
  </si>
  <si>
    <t>sigrZe</t>
  </si>
  <si>
    <t>tixrebis raodenoba</t>
  </si>
  <si>
    <t>tixrebis kvadratuloba</t>
  </si>
  <si>
    <t>m2</t>
  </si>
  <si>
    <t>c</t>
  </si>
  <si>
    <t>m</t>
  </si>
  <si>
    <t>baliSi mtliani kvadratuloba</t>
  </si>
  <si>
    <t>მოსაჭრელი მიწა</t>
  </si>
  <si>
    <t>მ2</t>
  </si>
  <si>
    <t>სამუშაოს დასახელება</t>
  </si>
  <si>
    <r>
      <t>მ</t>
    </r>
    <r>
      <rPr>
        <vertAlign val="superscript"/>
        <sz val="11"/>
        <rFont val="AcadNusx"/>
        <family val="0"/>
      </rPr>
      <t>3</t>
    </r>
  </si>
  <si>
    <t>გრუნტის დამუშავება ხელით, დატვირთვა და ტრანსპორტირება</t>
  </si>
  <si>
    <t>გრუნტის დამუშავება ექსკევატორით, დატვირთვა და ტრანსპორტირება</t>
  </si>
  <si>
    <t>ლითონის d-820 მილის დემონტაჟი ამწით და ტრანსპორტირება ბაზაში</t>
  </si>
  <si>
    <t>პორტალური კედლების ხრეშის საგების მოწყობა</t>
  </si>
  <si>
    <t xml:space="preserve"> წყალ-შემკრები ჭის ძირის მოწყობა ხრეშის საგებით</t>
  </si>
  <si>
    <r>
      <t xml:space="preserve">პორტალური კედლების მოწყობა ბეტონით - </t>
    </r>
    <r>
      <rPr>
        <sz val="11"/>
        <rFont val="Cambria"/>
        <family val="1"/>
      </rPr>
      <t>B25 F200 W6</t>
    </r>
  </si>
  <si>
    <r>
      <t xml:space="preserve">წყალ-შემკრები ჭის მოწყობა ბეტონით - </t>
    </r>
    <r>
      <rPr>
        <sz val="11"/>
        <rFont val="Cambria"/>
        <family val="1"/>
      </rPr>
      <t>B25 F200 W6</t>
    </r>
  </si>
  <si>
    <t>ფრთების მოწყობა ბეტონით - B25 F200 W6</t>
  </si>
  <si>
    <t>ფრთების მოწყობა ხრეში საგებით</t>
  </si>
  <si>
    <r>
      <t>ლითონის მილის-</t>
    </r>
    <r>
      <rPr>
        <sz val="11"/>
        <rFont val="Cambria"/>
        <family val="1"/>
      </rPr>
      <t>d-820</t>
    </r>
    <r>
      <rPr>
        <sz val="11"/>
        <rFont val="AcadNusx"/>
        <family val="0"/>
      </rPr>
      <t xml:space="preserve"> </t>
    </r>
    <r>
      <rPr>
        <sz val="11"/>
        <rFont val="AcadNusx"/>
        <family val="0"/>
      </rPr>
      <t>ტრანსპორტირება და მონტაჟი</t>
    </r>
  </si>
  <si>
    <t>დამუშავებული გრუნტის ტრანსპორტირება რეზერვიდან არსებული სიცარიელეების შესავსებად</t>
  </si>
  <si>
    <r>
      <t>მ</t>
    </r>
    <r>
      <rPr>
        <vertAlign val="superscript"/>
        <sz val="11"/>
        <rFont val="AcadNusx"/>
        <family val="0"/>
      </rPr>
      <t>2</t>
    </r>
  </si>
  <si>
    <t>განზომილება</t>
  </si>
  <si>
    <r>
      <t>ლითონის მილის-</t>
    </r>
    <r>
      <rPr>
        <sz val="11"/>
        <rFont val="Cambria"/>
        <family val="1"/>
      </rPr>
      <t>d-820</t>
    </r>
    <r>
      <rPr>
        <sz val="11"/>
        <rFont val="AcadNusx"/>
        <family val="0"/>
      </rPr>
      <t xml:space="preserve"> ზედაპირის დაფარვა ანტიკოროზიული საღებავით</t>
    </r>
  </si>
  <si>
    <t>წყალ-შემკრები ჭის თავის მოწყობა ლითონის ცხაურით</t>
  </si>
  <si>
    <t>ჯამი</t>
  </si>
  <si>
    <t>მილების მოწყობის ძირითადი სამუშაოთა მოცულობების უწყისი</t>
  </si>
  <si>
    <t>რეზერვში დარჩენილი გრუნტის გატანა ნაყარში</t>
  </si>
  <si>
    <t>ჯართი</t>
  </si>
  <si>
    <t>ქვის ბერმა (ადგილობრივი ქვა)</t>
  </si>
  <si>
    <r>
      <t xml:space="preserve"> მილის</t>
    </r>
    <r>
      <rPr>
        <sz val="11"/>
        <rFont val="AcadNusx"/>
        <family val="0"/>
      </rPr>
      <t xml:space="preserve"> ქვეშ ხრეშის საგების მოწყობა</t>
    </r>
  </si>
  <si>
    <t>ჰიდროიზოლაცია (თხევადი ბიტუმი)</t>
  </si>
  <si>
    <t>კმ. 101+33 d-820 მმ         L-9.80 მ</t>
  </si>
  <si>
    <t>კმ. 126+70 d-820 მმ         L-9.80 მ</t>
  </si>
  <si>
    <t>კმ. 45+95 d-820 მმ         L-9.80 მ</t>
  </si>
  <si>
    <t>კმ. 113+30 d-820 მმ         L-9.80 მ</t>
  </si>
  <si>
    <t>კმ. 133+09 d-820 მმ         L-9.80 მ</t>
  </si>
  <si>
    <t>კმ. 140+23 d-820 მმ         L-9.80 მ</t>
  </si>
  <si>
    <t>კმ. 142+63 d-820 მმ         L-9.80 მ</t>
  </si>
  <si>
    <t>კმ. 146+15 d-820 მმ         L-9.80 მ</t>
  </si>
  <si>
    <r>
      <t xml:space="preserve">ლითონის </t>
    </r>
    <r>
      <rPr>
        <sz val="11"/>
        <rFont val="Cambria"/>
        <family val="1"/>
      </rPr>
      <t>d</t>
    </r>
    <r>
      <rPr>
        <sz val="11"/>
        <rFont val="AcadNusx"/>
        <family val="0"/>
      </rPr>
      <t xml:space="preserve">-530 </t>
    </r>
    <r>
      <rPr>
        <sz val="11"/>
        <rFont val="AcadNusx"/>
        <family val="0"/>
      </rPr>
      <t>დემონტაჟი ამწით და ტრანსპორტირება ბაზაში</t>
    </r>
  </si>
  <si>
    <t>ზესტაფონის მუნიციპალიტეტი, სოფ. როდინაულში არსებული სასოფლო გზის სარეაბილიტაციო სამუშაოების მუშა პროექტი</t>
  </si>
</sst>
</file>

<file path=xl/styles.xml><?xml version="1.0" encoding="utf-8"?>
<styleSheet xmlns="http://schemas.openxmlformats.org/spreadsheetml/2006/main">
  <numFmts count="45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"/>
    <numFmt numFmtId="189" formatCode="0.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"/>
    <numFmt numFmtId="196" formatCode="0.000000"/>
    <numFmt numFmtId="197" formatCode="0.00000"/>
    <numFmt numFmtId="198" formatCode="0.0000"/>
    <numFmt numFmtId="199" formatCode="000000"/>
    <numFmt numFmtId="200" formatCode="[$-FC19]d\ mmmm\ yyyy\ &quot;г.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cadNusx"/>
      <family val="0"/>
    </font>
    <font>
      <b/>
      <sz val="12"/>
      <name val="AcadNusx"/>
      <family val="0"/>
    </font>
    <font>
      <b/>
      <sz val="16"/>
      <name val="AcadNusx"/>
      <family val="0"/>
    </font>
    <font>
      <sz val="11"/>
      <name val="AcadNusx"/>
      <family val="0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cadMtavr"/>
      <family val="0"/>
    </font>
    <font>
      <b/>
      <sz val="11"/>
      <name val="AcadMtavr"/>
      <family val="0"/>
    </font>
    <font>
      <vertAlign val="superscript"/>
      <sz val="11"/>
      <name val="AcadNusx"/>
      <family val="0"/>
    </font>
    <font>
      <sz val="11"/>
      <name val="Cambria"/>
      <family val="1"/>
    </font>
    <font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9"/>
      <color indexed="8"/>
      <name val="Sylfaen"/>
      <family val="1"/>
    </font>
    <font>
      <sz val="9"/>
      <color indexed="8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9"/>
      <color theme="1"/>
      <name val="Sylfaen"/>
      <family val="1"/>
    </font>
    <font>
      <sz val="9"/>
      <color theme="1"/>
      <name val="Calibri"/>
      <family val="2"/>
    </font>
    <font>
      <sz val="14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" fillId="0" borderId="0" xfId="0" applyFont="1" applyAlignment="1">
      <alignment/>
    </xf>
    <xf numFmtId="0" fontId="56" fillId="34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11" fillId="37" borderId="0" xfId="0" applyFont="1" applyFill="1" applyAlignment="1">
      <alignment horizontal="center" vertical="center"/>
    </xf>
    <xf numFmtId="2" fontId="12" fillId="38" borderId="0" xfId="0" applyNumberFormat="1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1" fontId="11" fillId="39" borderId="0" xfId="0" applyNumberFormat="1" applyFont="1" applyFill="1" applyAlignment="1">
      <alignment horizontal="center" vertical="center"/>
    </xf>
    <xf numFmtId="2" fontId="11" fillId="15" borderId="0" xfId="0" applyNumberFormat="1" applyFont="1" applyFill="1" applyAlignment="1">
      <alignment horizontal="center" vertical="center"/>
    </xf>
    <xf numFmtId="0" fontId="11" fillId="40" borderId="0" xfId="0" applyFont="1" applyFill="1" applyAlignment="1">
      <alignment horizontal="center" vertical="center"/>
    </xf>
    <xf numFmtId="2" fontId="0" fillId="40" borderId="0" xfId="0" applyNumberFormat="1" applyFill="1" applyAlignment="1">
      <alignment/>
    </xf>
    <xf numFmtId="0" fontId="0" fillId="4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8" fillId="41" borderId="0" xfId="0" applyFont="1" applyFill="1" applyAlignment="1">
      <alignment/>
    </xf>
    <xf numFmtId="0" fontId="6" fillId="41" borderId="10" xfId="0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7" fillId="41" borderId="0" xfId="0" applyFont="1" applyFill="1" applyAlignment="1">
      <alignment horizontal="center"/>
    </xf>
    <xf numFmtId="0" fontId="6" fillId="41" borderId="11" xfId="0" applyFont="1" applyFill="1" applyBorder="1" applyAlignment="1">
      <alignment horizontal="center" vertical="center"/>
    </xf>
    <xf numFmtId="0" fontId="57" fillId="41" borderId="11" xfId="0" applyNumberFormat="1" applyFont="1" applyFill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7" fillId="41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41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7" fillId="41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7" fillId="41" borderId="17" xfId="0" applyNumberFormat="1" applyFont="1" applyFill="1" applyBorder="1" applyAlignment="1">
      <alignment horizontal="center" vertical="center"/>
    </xf>
    <xf numFmtId="0" fontId="57" fillId="41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8" fillId="41" borderId="18" xfId="0" applyNumberFormat="1" applyFont="1" applyFill="1" applyBorder="1" applyAlignment="1">
      <alignment horizontal="center" vertical="center"/>
    </xf>
    <xf numFmtId="0" fontId="58" fillId="41" borderId="10" xfId="0" applyNumberFormat="1" applyFont="1" applyFill="1" applyBorder="1" applyAlignment="1">
      <alignment horizontal="center" vertical="center"/>
    </xf>
    <xf numFmtId="0" fontId="57" fillId="41" borderId="16" xfId="0" applyNumberFormat="1" applyFont="1" applyFill="1" applyBorder="1" applyAlignment="1">
      <alignment horizontal="center" vertical="center" textRotation="90"/>
    </xf>
    <xf numFmtId="0" fontId="57" fillId="41" borderId="11" xfId="0" applyNumberFormat="1" applyFont="1" applyFill="1" applyBorder="1" applyAlignment="1">
      <alignment horizontal="center" vertical="center" textRotation="90"/>
    </xf>
    <xf numFmtId="2" fontId="9" fillId="4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59" fillId="40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85" zoomScaleNormal="70" zoomScaleSheetLayoutView="85" zoomScalePageLayoutView="0" workbookViewId="0" topLeftCell="A7">
      <selection activeCell="R12" sqref="R12"/>
    </sheetView>
  </sheetViews>
  <sheetFormatPr defaultColWidth="9.140625" defaultRowHeight="12.75"/>
  <cols>
    <col min="1" max="1" width="5.00390625" style="1" customWidth="1"/>
    <col min="2" max="2" width="11.00390625" style="1" customWidth="1"/>
    <col min="3" max="3" width="52.28125" style="1" customWidth="1"/>
    <col min="4" max="4" width="7.421875" style="1" customWidth="1"/>
    <col min="5" max="8" width="15.421875" style="34" customWidth="1"/>
    <col min="9" max="13" width="15.421875" style="1" customWidth="1"/>
    <col min="14" max="14" width="25.140625" style="1" customWidth="1"/>
    <col min="15" max="16384" width="9.140625" style="1" customWidth="1"/>
  </cols>
  <sheetData>
    <row r="1" spans="1:14" ht="16.5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6.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6.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5" spans="1:14" ht="16.5">
      <c r="A5" s="46" t="s">
        <v>36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6.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ht="17.25" thickBot="1"/>
    <row r="8" spans="1:14" s="26" customFormat="1" ht="33.75" customHeight="1" thickTop="1">
      <c r="A8" s="47" t="s">
        <v>2</v>
      </c>
      <c r="B8" s="37" t="s">
        <v>18</v>
      </c>
      <c r="C8" s="37"/>
      <c r="D8" s="49" t="s">
        <v>32</v>
      </c>
      <c r="E8" s="37"/>
      <c r="F8" s="37"/>
      <c r="G8" s="37"/>
      <c r="H8" s="37"/>
      <c r="I8" s="37"/>
      <c r="J8" s="37"/>
      <c r="K8" s="37"/>
      <c r="L8" s="37"/>
      <c r="M8" s="37" t="s">
        <v>35</v>
      </c>
      <c r="N8" s="44" t="s">
        <v>3</v>
      </c>
    </row>
    <row r="9" spans="1:14" s="26" customFormat="1" ht="46.5" customHeight="1">
      <c r="A9" s="48"/>
      <c r="B9" s="42"/>
      <c r="C9" s="42"/>
      <c r="D9" s="50"/>
      <c r="E9" s="32" t="s">
        <v>44</v>
      </c>
      <c r="F9" s="32" t="s">
        <v>42</v>
      </c>
      <c r="G9" s="32" t="s">
        <v>45</v>
      </c>
      <c r="H9" s="32" t="s">
        <v>43</v>
      </c>
      <c r="I9" s="32" t="s">
        <v>46</v>
      </c>
      <c r="J9" s="32" t="s">
        <v>47</v>
      </c>
      <c r="K9" s="32" t="s">
        <v>48</v>
      </c>
      <c r="L9" s="32" t="s">
        <v>49</v>
      </c>
      <c r="M9" s="42"/>
      <c r="N9" s="45"/>
    </row>
    <row r="10" spans="1:14" s="30" customFormat="1" ht="15.75">
      <c r="A10" s="27">
        <v>1</v>
      </c>
      <c r="B10" s="39">
        <v>2</v>
      </c>
      <c r="C10" s="39"/>
      <c r="D10" s="28">
        <v>3</v>
      </c>
      <c r="E10" s="31">
        <v>8</v>
      </c>
      <c r="F10" s="31">
        <v>9</v>
      </c>
      <c r="G10" s="31">
        <v>10</v>
      </c>
      <c r="H10" s="31">
        <v>11</v>
      </c>
      <c r="I10" s="28">
        <v>12</v>
      </c>
      <c r="J10" s="28">
        <v>13</v>
      </c>
      <c r="K10" s="28">
        <v>14</v>
      </c>
      <c r="L10" s="28">
        <v>15</v>
      </c>
      <c r="M10" s="28">
        <v>19</v>
      </c>
      <c r="N10" s="29">
        <v>20</v>
      </c>
    </row>
    <row r="11" spans="1:14" s="3" customFormat="1" ht="46.5" customHeight="1">
      <c r="A11" s="19">
        <v>1</v>
      </c>
      <c r="B11" s="36" t="s">
        <v>21</v>
      </c>
      <c r="C11" s="36"/>
      <c r="D11" s="20" t="s">
        <v>19</v>
      </c>
      <c r="E11" s="20">
        <v>47.21</v>
      </c>
      <c r="F11" s="20">
        <v>53.62</v>
      </c>
      <c r="G11" s="20">
        <v>45.35</v>
      </c>
      <c r="H11" s="20">
        <v>54.62</v>
      </c>
      <c r="I11" s="20">
        <v>52.36</v>
      </c>
      <c r="J11" s="20">
        <v>50.76</v>
      </c>
      <c r="K11" s="20">
        <v>55.12</v>
      </c>
      <c r="L11" s="20">
        <v>54.98</v>
      </c>
      <c r="M11" s="20">
        <f>SUM(E11:L11)</f>
        <v>414.02000000000004</v>
      </c>
      <c r="N11" s="21"/>
    </row>
    <row r="12" spans="1:14" s="3" customFormat="1" ht="46.5" customHeight="1">
      <c r="A12" s="19">
        <v>2</v>
      </c>
      <c r="B12" s="36" t="s">
        <v>20</v>
      </c>
      <c r="C12" s="36"/>
      <c r="D12" s="20" t="s">
        <v>19</v>
      </c>
      <c r="E12" s="22">
        <f aca="true" t="shared" si="0" ref="E12:L12">E11/17.8</f>
        <v>2.6522471910112357</v>
      </c>
      <c r="F12" s="22">
        <f t="shared" si="0"/>
        <v>3.0123595505617975</v>
      </c>
      <c r="G12" s="22">
        <f t="shared" si="0"/>
        <v>2.547752808988764</v>
      </c>
      <c r="H12" s="22">
        <f t="shared" si="0"/>
        <v>3.0685393258426963</v>
      </c>
      <c r="I12" s="22">
        <f t="shared" si="0"/>
        <v>2.941573033707865</v>
      </c>
      <c r="J12" s="22">
        <f t="shared" si="0"/>
        <v>2.851685393258427</v>
      </c>
      <c r="K12" s="22">
        <f t="shared" si="0"/>
        <v>3.096629213483146</v>
      </c>
      <c r="L12" s="22">
        <f t="shared" si="0"/>
        <v>3.08876404494382</v>
      </c>
      <c r="M12" s="22">
        <f>SUM(E12:L12)</f>
        <v>23.25955056179775</v>
      </c>
      <c r="N12" s="21"/>
    </row>
    <row r="13" spans="1:14" s="3" customFormat="1" ht="46.5" customHeight="1">
      <c r="A13" s="19">
        <v>4</v>
      </c>
      <c r="B13" s="36" t="s">
        <v>50</v>
      </c>
      <c r="C13" s="36"/>
      <c r="D13" s="20" t="s">
        <v>4</v>
      </c>
      <c r="E13" s="22" t="s">
        <v>6</v>
      </c>
      <c r="F13" s="22" t="s">
        <v>6</v>
      </c>
      <c r="G13" s="22" t="s">
        <v>6</v>
      </c>
      <c r="H13" s="22" t="s">
        <v>6</v>
      </c>
      <c r="I13" s="22" t="s">
        <v>6</v>
      </c>
      <c r="J13" s="22">
        <v>6.5</v>
      </c>
      <c r="K13" s="22" t="s">
        <v>6</v>
      </c>
      <c r="L13" s="22" t="s">
        <v>6</v>
      </c>
      <c r="M13" s="22">
        <f>SUM(E13:L13)</f>
        <v>6.5</v>
      </c>
      <c r="N13" s="21" t="s">
        <v>38</v>
      </c>
    </row>
    <row r="14" spans="1:14" s="3" customFormat="1" ht="46.5" customHeight="1">
      <c r="A14" s="19">
        <v>4</v>
      </c>
      <c r="B14" s="36" t="s">
        <v>22</v>
      </c>
      <c r="C14" s="36"/>
      <c r="D14" s="20" t="s">
        <v>4</v>
      </c>
      <c r="E14" s="20" t="s">
        <v>6</v>
      </c>
      <c r="F14" s="20" t="s">
        <v>6</v>
      </c>
      <c r="G14" s="20" t="s">
        <v>6</v>
      </c>
      <c r="H14" s="20" t="s">
        <v>6</v>
      </c>
      <c r="I14" s="22">
        <v>5.5</v>
      </c>
      <c r="J14" s="20" t="s">
        <v>6</v>
      </c>
      <c r="K14" s="20" t="s">
        <v>6</v>
      </c>
      <c r="L14" s="20" t="s">
        <v>6</v>
      </c>
      <c r="M14" s="22">
        <f>SUM(E14:L14)</f>
        <v>5.5</v>
      </c>
      <c r="N14" s="21" t="s">
        <v>38</v>
      </c>
    </row>
    <row r="15" spans="1:14" s="3" customFormat="1" ht="37.5" customHeight="1">
      <c r="A15" s="19">
        <v>5</v>
      </c>
      <c r="B15" s="36" t="s">
        <v>25</v>
      </c>
      <c r="C15" s="36"/>
      <c r="D15" s="20" t="s">
        <v>19</v>
      </c>
      <c r="E15" s="20">
        <v>8.04</v>
      </c>
      <c r="F15" s="20">
        <v>8.04</v>
      </c>
      <c r="G15" s="20">
        <v>8.04</v>
      </c>
      <c r="H15" s="20">
        <v>8.04</v>
      </c>
      <c r="I15" s="20">
        <v>8.04</v>
      </c>
      <c r="J15" s="20">
        <v>8.04</v>
      </c>
      <c r="K15" s="20">
        <v>8.04</v>
      </c>
      <c r="L15" s="20">
        <v>8.04</v>
      </c>
      <c r="M15" s="20">
        <f>SUM(E15:L15)</f>
        <v>64.32</v>
      </c>
      <c r="N15" s="21"/>
    </row>
    <row r="16" spans="1:14" s="3" customFormat="1" ht="37.5" customHeight="1">
      <c r="A16" s="19">
        <v>6</v>
      </c>
      <c r="B16" s="36" t="s">
        <v>23</v>
      </c>
      <c r="C16" s="36"/>
      <c r="D16" s="20" t="s">
        <v>19</v>
      </c>
      <c r="E16" s="20">
        <v>0.36</v>
      </c>
      <c r="F16" s="20">
        <v>0.36</v>
      </c>
      <c r="G16" s="20">
        <v>0.36</v>
      </c>
      <c r="H16" s="20">
        <v>0.36</v>
      </c>
      <c r="I16" s="20">
        <v>0.36</v>
      </c>
      <c r="J16" s="20">
        <v>0.36</v>
      </c>
      <c r="K16" s="20">
        <v>0.36</v>
      </c>
      <c r="L16" s="20">
        <v>0.36</v>
      </c>
      <c r="M16" s="20">
        <f>SUM(E16:L16)</f>
        <v>2.8799999999999994</v>
      </c>
      <c r="N16" s="21"/>
    </row>
    <row r="17" spans="1:14" s="3" customFormat="1" ht="37.5" customHeight="1">
      <c r="A17" s="19">
        <v>7</v>
      </c>
      <c r="B17" s="36" t="s">
        <v>26</v>
      </c>
      <c r="C17" s="36"/>
      <c r="D17" s="20" t="s">
        <v>19</v>
      </c>
      <c r="E17" s="20" t="s">
        <v>6</v>
      </c>
      <c r="F17" s="20" t="s">
        <v>6</v>
      </c>
      <c r="G17" s="20" t="s">
        <v>6</v>
      </c>
      <c r="H17" s="20" t="s">
        <v>6</v>
      </c>
      <c r="I17" s="20" t="s">
        <v>6</v>
      </c>
      <c r="J17" s="20" t="s">
        <v>6</v>
      </c>
      <c r="K17" s="20" t="s">
        <v>6</v>
      </c>
      <c r="L17" s="20" t="s">
        <v>6</v>
      </c>
      <c r="M17" s="20" t="s">
        <v>6</v>
      </c>
      <c r="N17" s="21"/>
    </row>
    <row r="18" spans="1:14" s="3" customFormat="1" ht="37.5" customHeight="1">
      <c r="A18" s="19">
        <v>8</v>
      </c>
      <c r="B18" s="36" t="s">
        <v>24</v>
      </c>
      <c r="C18" s="36"/>
      <c r="D18" s="20" t="s">
        <v>19</v>
      </c>
      <c r="E18" s="20" t="s">
        <v>6</v>
      </c>
      <c r="F18" s="20" t="s">
        <v>6</v>
      </c>
      <c r="G18" s="20" t="s">
        <v>6</v>
      </c>
      <c r="H18" s="20" t="s">
        <v>6</v>
      </c>
      <c r="I18" s="20" t="s">
        <v>6</v>
      </c>
      <c r="J18" s="20" t="s">
        <v>6</v>
      </c>
      <c r="K18" s="20" t="s">
        <v>6</v>
      </c>
      <c r="L18" s="20" t="s">
        <v>6</v>
      </c>
      <c r="M18" s="20" t="s">
        <v>6</v>
      </c>
      <c r="N18" s="21"/>
    </row>
    <row r="19" spans="1:14" s="3" customFormat="1" ht="37.5" customHeight="1">
      <c r="A19" s="19">
        <v>9</v>
      </c>
      <c r="B19" s="41" t="s">
        <v>27</v>
      </c>
      <c r="C19" s="41"/>
      <c r="D19" s="20" t="s">
        <v>19</v>
      </c>
      <c r="E19" s="20">
        <v>3.86</v>
      </c>
      <c r="F19" s="20">
        <v>3.86</v>
      </c>
      <c r="G19" s="20">
        <v>3.86</v>
      </c>
      <c r="H19" s="20">
        <v>3.86</v>
      </c>
      <c r="I19" s="20">
        <v>3.86</v>
      </c>
      <c r="J19" s="20">
        <v>3.86</v>
      </c>
      <c r="K19" s="20">
        <v>3.86</v>
      </c>
      <c r="L19" s="20">
        <v>3.86</v>
      </c>
      <c r="M19" s="20">
        <f>SUM(E19:L19)</f>
        <v>30.88</v>
      </c>
      <c r="N19" s="21"/>
    </row>
    <row r="20" spans="1:14" s="3" customFormat="1" ht="37.5" customHeight="1">
      <c r="A20" s="19">
        <v>10</v>
      </c>
      <c r="B20" s="41" t="s">
        <v>28</v>
      </c>
      <c r="C20" s="41"/>
      <c r="D20" s="20" t="s">
        <v>19</v>
      </c>
      <c r="E20" s="20">
        <v>0.87</v>
      </c>
      <c r="F20" s="20">
        <v>0.87</v>
      </c>
      <c r="G20" s="20">
        <v>0.87</v>
      </c>
      <c r="H20" s="20">
        <v>0.87</v>
      </c>
      <c r="I20" s="20">
        <v>0.87</v>
      </c>
      <c r="J20" s="20">
        <v>0.87</v>
      </c>
      <c r="K20" s="20">
        <v>0.87</v>
      </c>
      <c r="L20" s="20">
        <v>0.87</v>
      </c>
      <c r="M20" s="20">
        <f>SUM(E20:L20)</f>
        <v>6.96</v>
      </c>
      <c r="N20" s="21"/>
    </row>
    <row r="21" spans="1:14" s="3" customFormat="1" ht="27.75" customHeight="1">
      <c r="A21" s="19">
        <v>12</v>
      </c>
      <c r="B21" s="36" t="s">
        <v>40</v>
      </c>
      <c r="C21" s="36"/>
      <c r="D21" s="20" t="s">
        <v>19</v>
      </c>
      <c r="E21" s="20">
        <v>4.12</v>
      </c>
      <c r="F21" s="20">
        <v>4.12</v>
      </c>
      <c r="G21" s="20">
        <v>4.12</v>
      </c>
      <c r="H21" s="20">
        <v>4.12</v>
      </c>
      <c r="I21" s="20">
        <v>4.12</v>
      </c>
      <c r="J21" s="20">
        <v>4.12</v>
      </c>
      <c r="K21" s="20">
        <v>4.12</v>
      </c>
      <c r="L21" s="20">
        <v>4.12</v>
      </c>
      <c r="M21" s="20">
        <f>SUM(E21:L21)</f>
        <v>32.96</v>
      </c>
      <c r="N21" s="21"/>
    </row>
    <row r="22" spans="1:14" s="3" customFormat="1" ht="27.75" customHeight="1">
      <c r="A22" s="19">
        <v>13</v>
      </c>
      <c r="B22" s="36" t="s">
        <v>29</v>
      </c>
      <c r="C22" s="36"/>
      <c r="D22" s="20" t="s">
        <v>4</v>
      </c>
      <c r="E22" s="22">
        <v>9.8</v>
      </c>
      <c r="F22" s="22">
        <v>9.8</v>
      </c>
      <c r="G22" s="22">
        <v>9.8</v>
      </c>
      <c r="H22" s="22">
        <v>9.8</v>
      </c>
      <c r="I22" s="22">
        <v>9.8</v>
      </c>
      <c r="J22" s="22">
        <v>9.8</v>
      </c>
      <c r="K22" s="22">
        <v>9.8</v>
      </c>
      <c r="L22" s="22">
        <v>9.8</v>
      </c>
      <c r="M22" s="20">
        <f>SUM(E22:L22)</f>
        <v>78.39999999999999</v>
      </c>
      <c r="N22" s="21"/>
    </row>
    <row r="23" spans="1:14" s="3" customFormat="1" ht="46.5" customHeight="1">
      <c r="A23" s="19">
        <v>14</v>
      </c>
      <c r="B23" s="36" t="s">
        <v>33</v>
      </c>
      <c r="C23" s="36"/>
      <c r="D23" s="20" t="s">
        <v>31</v>
      </c>
      <c r="E23" s="22">
        <v>25.97</v>
      </c>
      <c r="F23" s="22">
        <v>25.97</v>
      </c>
      <c r="G23" s="22">
        <v>25.97</v>
      </c>
      <c r="H23" s="22">
        <v>25.97</v>
      </c>
      <c r="I23" s="22">
        <v>25.97</v>
      </c>
      <c r="J23" s="22">
        <v>25.97</v>
      </c>
      <c r="K23" s="22">
        <v>25.97</v>
      </c>
      <c r="L23" s="22">
        <v>25.97</v>
      </c>
      <c r="M23" s="20">
        <f>SUM(E23:L23)</f>
        <v>207.76</v>
      </c>
      <c r="N23" s="21"/>
    </row>
    <row r="24" spans="1:14" s="3" customFormat="1" ht="29.25" customHeight="1">
      <c r="A24" s="19">
        <v>15</v>
      </c>
      <c r="B24" s="36" t="s">
        <v>39</v>
      </c>
      <c r="C24" s="36"/>
      <c r="D24" s="20" t="s">
        <v>19</v>
      </c>
      <c r="E24" s="22" t="s">
        <v>6</v>
      </c>
      <c r="F24" s="22" t="s">
        <v>6</v>
      </c>
      <c r="G24" s="22" t="s">
        <v>6</v>
      </c>
      <c r="H24" s="22" t="s">
        <v>6</v>
      </c>
      <c r="I24" s="22" t="s">
        <v>6</v>
      </c>
      <c r="J24" s="22" t="s">
        <v>6</v>
      </c>
      <c r="K24" s="22" t="s">
        <v>6</v>
      </c>
      <c r="L24" s="22" t="s">
        <v>6</v>
      </c>
      <c r="M24" s="20" t="s">
        <v>6</v>
      </c>
      <c r="N24" s="21"/>
    </row>
    <row r="25" spans="1:14" s="3" customFormat="1" ht="26.25" customHeight="1">
      <c r="A25" s="19">
        <v>16</v>
      </c>
      <c r="B25" s="36" t="s">
        <v>41</v>
      </c>
      <c r="C25" s="36"/>
      <c r="D25" s="20" t="s">
        <v>31</v>
      </c>
      <c r="E25" s="20">
        <v>28.45</v>
      </c>
      <c r="F25" s="20">
        <v>28.45</v>
      </c>
      <c r="G25" s="20">
        <v>28.45</v>
      </c>
      <c r="H25" s="20">
        <v>28.45</v>
      </c>
      <c r="I25" s="20">
        <v>28.45</v>
      </c>
      <c r="J25" s="20">
        <v>28.45</v>
      </c>
      <c r="K25" s="20">
        <v>28.45</v>
      </c>
      <c r="L25" s="20">
        <v>28.45</v>
      </c>
      <c r="M25" s="20">
        <f>SUM(E25:L25)</f>
        <v>227.59999999999997</v>
      </c>
      <c r="N25" s="21"/>
    </row>
    <row r="26" spans="1:14" s="3" customFormat="1" ht="46.5" customHeight="1">
      <c r="A26" s="19">
        <v>17</v>
      </c>
      <c r="B26" s="36" t="s">
        <v>30</v>
      </c>
      <c r="C26" s="36"/>
      <c r="D26" s="20" t="s">
        <v>19</v>
      </c>
      <c r="E26" s="20">
        <v>4.96</v>
      </c>
      <c r="F26" s="20">
        <v>4.96</v>
      </c>
      <c r="G26" s="20">
        <v>4.96</v>
      </c>
      <c r="H26" s="20">
        <v>4.96</v>
      </c>
      <c r="I26" s="20">
        <v>4.96</v>
      </c>
      <c r="J26" s="20">
        <v>4.96</v>
      </c>
      <c r="K26" s="20">
        <v>4.96</v>
      </c>
      <c r="L26" s="20">
        <v>4.96</v>
      </c>
      <c r="M26" s="20">
        <f>SUM(E26:L26)</f>
        <v>39.68</v>
      </c>
      <c r="N26" s="21"/>
    </row>
    <row r="27" spans="1:14" s="3" customFormat="1" ht="33" customHeight="1">
      <c r="A27" s="19">
        <v>18</v>
      </c>
      <c r="B27" s="36" t="s">
        <v>37</v>
      </c>
      <c r="C27" s="36"/>
      <c r="D27" s="20" t="s">
        <v>19</v>
      </c>
      <c r="E27" s="22">
        <f aca="true" t="shared" si="1" ref="E27:L27">E11+E12-E26</f>
        <v>44.902247191011234</v>
      </c>
      <c r="F27" s="22">
        <f t="shared" si="1"/>
        <v>51.672359550561794</v>
      </c>
      <c r="G27" s="22">
        <f t="shared" si="1"/>
        <v>42.93775280898876</v>
      </c>
      <c r="H27" s="22">
        <f t="shared" si="1"/>
        <v>52.728539325842696</v>
      </c>
      <c r="I27" s="22">
        <f t="shared" si="1"/>
        <v>50.34157303370787</v>
      </c>
      <c r="J27" s="22">
        <f t="shared" si="1"/>
        <v>48.651685393258425</v>
      </c>
      <c r="K27" s="22">
        <f t="shared" si="1"/>
        <v>53.256629213483144</v>
      </c>
      <c r="L27" s="22">
        <f t="shared" si="1"/>
        <v>53.10876404494382</v>
      </c>
      <c r="M27" s="22">
        <f>SUM(E27:L27)</f>
        <v>397.5995505617978</v>
      </c>
      <c r="N27" s="21"/>
    </row>
    <row r="28" spans="1:14" ht="33" customHeight="1" thickBot="1">
      <c r="A28" s="23">
        <v>19</v>
      </c>
      <c r="B28" s="40" t="s">
        <v>34</v>
      </c>
      <c r="C28" s="40"/>
      <c r="D28" s="24" t="s">
        <v>5</v>
      </c>
      <c r="E28" s="24" t="s">
        <v>6</v>
      </c>
      <c r="F28" s="24" t="s">
        <v>6</v>
      </c>
      <c r="G28" s="24" t="s">
        <v>6</v>
      </c>
      <c r="H28" s="24" t="s">
        <v>6</v>
      </c>
      <c r="I28" s="24" t="s">
        <v>6</v>
      </c>
      <c r="J28" s="24" t="s">
        <v>6</v>
      </c>
      <c r="K28" s="24" t="s">
        <v>6</v>
      </c>
      <c r="L28" s="24" t="s">
        <v>6</v>
      </c>
      <c r="M28" s="24" t="s">
        <v>6</v>
      </c>
      <c r="N28" s="25"/>
    </row>
    <row r="29" spans="2:5" ht="22.5" customHeight="1" thickTop="1">
      <c r="B29" s="38" t="s">
        <v>0</v>
      </c>
      <c r="C29" s="38"/>
      <c r="D29" s="38"/>
      <c r="E29" s="2"/>
    </row>
    <row r="30" spans="2:5" ht="22.5" customHeight="1">
      <c r="B30" s="2"/>
      <c r="C30" s="2"/>
      <c r="D30" s="2"/>
      <c r="E30" s="35"/>
    </row>
    <row r="31" spans="2:5" ht="22.5" customHeight="1">
      <c r="B31" s="38" t="s">
        <v>1</v>
      </c>
      <c r="C31" s="38"/>
      <c r="D31" s="38"/>
      <c r="E31" s="2"/>
    </row>
    <row r="32" spans="6:8" ht="22.5" customHeight="1">
      <c r="F32" s="33"/>
      <c r="G32" s="33"/>
      <c r="H32" s="33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29">
    <mergeCell ref="B21:C21"/>
    <mergeCell ref="D8:D9"/>
    <mergeCell ref="B20:C20"/>
    <mergeCell ref="B22:C22"/>
    <mergeCell ref="B26:C26"/>
    <mergeCell ref="B11:C11"/>
    <mergeCell ref="B14:C14"/>
    <mergeCell ref="B12:C12"/>
    <mergeCell ref="B16:C16"/>
    <mergeCell ref="B18:C18"/>
    <mergeCell ref="B25:C25"/>
    <mergeCell ref="B28:C28"/>
    <mergeCell ref="B23:C23"/>
    <mergeCell ref="B13:C13"/>
    <mergeCell ref="B19:C19"/>
    <mergeCell ref="M8:M9"/>
    <mergeCell ref="A1:N3"/>
    <mergeCell ref="N8:N9"/>
    <mergeCell ref="A5:N6"/>
    <mergeCell ref="B8:C9"/>
    <mergeCell ref="A8:A9"/>
    <mergeCell ref="B27:C27"/>
    <mergeCell ref="E8:L8"/>
    <mergeCell ref="B29:D29"/>
    <mergeCell ref="B31:D31"/>
    <mergeCell ref="B10:C10"/>
    <mergeCell ref="B15:C15"/>
    <mergeCell ref="B17:C17"/>
    <mergeCell ref="B24:C24"/>
  </mergeCells>
  <printOptions/>
  <pageMargins left="0.25" right="0.25" top="0.75" bottom="0.75" header="0.3" footer="0.3"/>
  <pageSetup horizontalDpi="600" verticalDpi="6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3:V21"/>
  <sheetViews>
    <sheetView zoomScalePageLayoutView="0" workbookViewId="0" topLeftCell="A1">
      <selection activeCell="L13" sqref="L13"/>
    </sheetView>
  </sheetViews>
  <sheetFormatPr defaultColWidth="9.140625" defaultRowHeight="12.75"/>
  <cols>
    <col min="8" max="8" width="15.00390625" style="0" customWidth="1"/>
    <col min="10" max="10" width="16.8515625" style="0" customWidth="1"/>
    <col min="12" max="12" width="15.8515625" style="0" customWidth="1"/>
    <col min="14" max="14" width="15.8515625" style="0" customWidth="1"/>
    <col min="16" max="16" width="15.8515625" style="0" customWidth="1"/>
    <col min="18" max="18" width="15.8515625" style="0" customWidth="1"/>
  </cols>
  <sheetData>
    <row r="3" spans="8:12" ht="12.75">
      <c r="H3" s="52" t="s">
        <v>16</v>
      </c>
      <c r="I3" s="53"/>
      <c r="J3" s="53"/>
      <c r="K3" s="53"/>
      <c r="L3" s="53"/>
    </row>
    <row r="4" spans="8:12" ht="12.75">
      <c r="H4" s="53"/>
      <c r="I4" s="53"/>
      <c r="J4" s="53"/>
      <c r="K4" s="53"/>
      <c r="L4" s="53"/>
    </row>
    <row r="5" spans="8:12" ht="12.75">
      <c r="H5" s="53"/>
      <c r="I5" s="53"/>
      <c r="J5" s="53"/>
      <c r="K5" s="53"/>
      <c r="L5" s="53"/>
    </row>
    <row r="6" spans="8:12" ht="12.75">
      <c r="H6" s="53"/>
      <c r="I6" s="53"/>
      <c r="J6" s="53"/>
      <c r="K6" s="53"/>
      <c r="L6" s="53"/>
    </row>
    <row r="11" spans="6:22" ht="31.5" customHeight="1">
      <c r="F11" s="6"/>
      <c r="G11" s="6"/>
      <c r="H11" s="5">
        <v>35</v>
      </c>
      <c r="I11" s="5"/>
      <c r="J11" s="5">
        <v>22</v>
      </c>
      <c r="K11" s="5"/>
      <c r="L11" s="5">
        <v>0</v>
      </c>
      <c r="M11" s="6"/>
      <c r="N11" s="5">
        <v>0</v>
      </c>
      <c r="O11" s="6"/>
      <c r="P11" s="5">
        <v>0</v>
      </c>
      <c r="Q11" s="6"/>
      <c r="R11" s="5">
        <v>0</v>
      </c>
      <c r="S11" s="6"/>
      <c r="V11">
        <f>R11+P11+N11+L11+J11+H11</f>
        <v>57</v>
      </c>
    </row>
    <row r="12" spans="6:19" ht="1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6:19" ht="21" customHeight="1">
      <c r="F13" s="6"/>
      <c r="G13" s="7">
        <v>6.58</v>
      </c>
      <c r="H13" s="8"/>
      <c r="I13" s="7">
        <v>4.58</v>
      </c>
      <c r="J13" s="8"/>
      <c r="K13" s="7">
        <v>2.16</v>
      </c>
      <c r="L13" s="8"/>
      <c r="M13" s="7">
        <v>0</v>
      </c>
      <c r="N13" s="8"/>
      <c r="O13" s="7">
        <v>0</v>
      </c>
      <c r="P13" s="8"/>
      <c r="Q13" s="7">
        <v>0</v>
      </c>
      <c r="R13" s="8"/>
      <c r="S13" s="7">
        <v>0</v>
      </c>
    </row>
    <row r="14" spans="6:19" ht="1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6:19" ht="27" customHeight="1">
      <c r="F15" s="6"/>
      <c r="G15" s="6"/>
      <c r="H15" s="9">
        <f>((G13+I13)/2)*H11</f>
        <v>195.3</v>
      </c>
      <c r="I15" s="9"/>
      <c r="J15" s="9">
        <f>((I13+K13)/2)*J11</f>
        <v>74.14</v>
      </c>
      <c r="K15" s="9"/>
      <c r="L15" s="9">
        <f>((K13+M13)/2)*L11</f>
        <v>0</v>
      </c>
      <c r="M15" s="6"/>
      <c r="N15" s="9">
        <f>((M13+O13)/2)*N11</f>
        <v>0</v>
      </c>
      <c r="O15" s="6"/>
      <c r="P15" s="9">
        <f>((O13+Q13)/2)*P11</f>
        <v>0</v>
      </c>
      <c r="Q15" s="6"/>
      <c r="R15" s="9">
        <f>((Q13+S13)/2)*R11</f>
        <v>0</v>
      </c>
      <c r="S15" s="6"/>
    </row>
    <row r="16" spans="6:19" ht="1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6:19" ht="1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6:19" ht="1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6:19" ht="1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6:19" ht="1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6:19" ht="28.5" customHeight="1">
      <c r="F21" s="6"/>
      <c r="G21" s="6"/>
      <c r="H21" s="6"/>
      <c r="I21" s="51">
        <f>H15+J15+L15+N15+P15+R15</f>
        <v>269.44</v>
      </c>
      <c r="J21" s="51"/>
      <c r="K21" s="51"/>
      <c r="L21" s="6"/>
      <c r="M21" s="6"/>
      <c r="N21" s="6"/>
      <c r="O21" s="6"/>
      <c r="P21" s="6"/>
      <c r="Q21" s="6"/>
      <c r="R21" s="6"/>
      <c r="S21" s="6"/>
    </row>
  </sheetData>
  <sheetProtection/>
  <mergeCells count="2">
    <mergeCell ref="I21:K21"/>
    <mergeCell ref="H3:L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P30"/>
  <sheetViews>
    <sheetView zoomScalePageLayoutView="0" workbookViewId="0" topLeftCell="A1">
      <selection activeCell="G29" sqref="G29"/>
    </sheetView>
  </sheetViews>
  <sheetFormatPr defaultColWidth="9.140625" defaultRowHeight="12.75"/>
  <cols>
    <col min="7" max="7" width="32.140625" style="0" customWidth="1"/>
    <col min="8" max="8" width="16.7109375" style="0" customWidth="1"/>
    <col min="9" max="9" width="17.28125" style="0" customWidth="1"/>
    <col min="11" max="11" width="34.28125" style="0" customWidth="1"/>
    <col min="13" max="13" width="18.00390625" style="0" customWidth="1"/>
    <col min="15" max="15" width="20.140625" style="0" customWidth="1"/>
  </cols>
  <sheetData>
    <row r="1" spans="6:16" ht="14.25"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6:16" ht="14.25">
      <c r="F2" s="11"/>
      <c r="G2" s="11" t="s">
        <v>7</v>
      </c>
      <c r="H2" s="11" t="s">
        <v>8</v>
      </c>
      <c r="I2" s="11" t="s">
        <v>9</v>
      </c>
      <c r="J2" s="11"/>
      <c r="K2" s="11" t="s">
        <v>15</v>
      </c>
      <c r="L2" s="11"/>
      <c r="M2" s="11" t="s">
        <v>11</v>
      </c>
      <c r="N2" s="11"/>
      <c r="O2" s="11" t="s">
        <v>10</v>
      </c>
      <c r="P2" s="11"/>
    </row>
    <row r="3" spans="6:16" ht="14.25">
      <c r="F3" s="11"/>
      <c r="G3" s="11" t="s">
        <v>14</v>
      </c>
      <c r="H3" s="11" t="s">
        <v>14</v>
      </c>
      <c r="I3" s="11" t="s">
        <v>14</v>
      </c>
      <c r="J3" s="11"/>
      <c r="K3" s="11" t="s">
        <v>12</v>
      </c>
      <c r="L3" s="11"/>
      <c r="M3" s="11" t="s">
        <v>12</v>
      </c>
      <c r="N3" s="11"/>
      <c r="O3" s="11" t="s">
        <v>13</v>
      </c>
      <c r="P3" s="11"/>
    </row>
    <row r="4" spans="6:16" ht="14.25"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6:16" ht="14.25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6:16" ht="14.25"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6:16" ht="14.25"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6:16" ht="14.25"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6:16" ht="14.25">
      <c r="F9" s="10"/>
      <c r="G9" s="13">
        <v>0.3</v>
      </c>
      <c r="H9" s="13">
        <v>2.5</v>
      </c>
      <c r="I9" s="13">
        <v>25</v>
      </c>
      <c r="J9" s="10"/>
      <c r="K9" s="10"/>
      <c r="L9" s="10"/>
      <c r="M9" s="10"/>
      <c r="N9" s="10"/>
      <c r="O9" s="10"/>
      <c r="P9" s="10"/>
    </row>
    <row r="10" spans="6:16" ht="14.25"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6:16" ht="14.25">
      <c r="F11" s="10"/>
      <c r="G11" s="10"/>
      <c r="H11" s="10"/>
      <c r="I11" s="10"/>
      <c r="J11" s="10"/>
      <c r="K11" s="10"/>
      <c r="L11" s="10"/>
      <c r="M11" s="10"/>
      <c r="N11" s="10"/>
      <c r="O11" s="14">
        <f>I9/3</f>
        <v>8.333333333333334</v>
      </c>
      <c r="P11" s="10"/>
    </row>
    <row r="12" spans="6:16" ht="14.25">
      <c r="F12" s="10"/>
      <c r="G12" s="10"/>
      <c r="H12" s="10"/>
      <c r="I12" s="10"/>
      <c r="J12" s="10"/>
      <c r="K12" s="16">
        <f>((I9*2)+(H9*2))*G9+(I9*H9)*2</f>
        <v>141.5</v>
      </c>
      <c r="L12" s="10"/>
      <c r="M12" s="10"/>
      <c r="N12" s="10"/>
      <c r="O12" s="10"/>
      <c r="P12" s="10"/>
    </row>
    <row r="13" spans="6:16" ht="14.25">
      <c r="F13" s="10"/>
      <c r="G13" s="10"/>
      <c r="H13" s="10"/>
      <c r="I13" s="10"/>
      <c r="J13" s="10"/>
      <c r="K13" s="10"/>
      <c r="L13" s="10"/>
      <c r="M13" s="15">
        <f>(O11*H9)*G9</f>
        <v>6.250000000000001</v>
      </c>
      <c r="N13" s="10"/>
      <c r="O13" s="10"/>
      <c r="P13" s="10"/>
    </row>
    <row r="14" spans="6:16" ht="14.25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6:16" ht="14.25"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6:16" ht="14.25"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6:16" ht="14.25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6:16" ht="41.25" customHeight="1">
      <c r="F18" s="10"/>
      <c r="G18" s="10"/>
      <c r="H18" s="10"/>
      <c r="I18" s="10"/>
      <c r="J18" s="10"/>
      <c r="K18" s="12">
        <f>K12+M13</f>
        <v>147.75</v>
      </c>
      <c r="L18" s="10"/>
      <c r="M18" s="10"/>
      <c r="N18" s="10"/>
      <c r="O18" s="10"/>
      <c r="P18" s="10"/>
    </row>
    <row r="19" spans="6:16" ht="14.25"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5" spans="9:16" ht="23.25" customHeight="1">
      <c r="I25" s="52" t="s">
        <v>5</v>
      </c>
      <c r="J25" s="53"/>
      <c r="K25">
        <v>1.65</v>
      </c>
      <c r="M25" s="18">
        <v>0</v>
      </c>
      <c r="N25" s="18"/>
      <c r="O25" s="18"/>
      <c r="P25" s="18"/>
    </row>
    <row r="26" ht="28.5" customHeight="1">
      <c r="L26" s="4" t="s">
        <v>17</v>
      </c>
    </row>
    <row r="28" spans="9:12" ht="12.75">
      <c r="I28" s="54">
        <f>L28*K25</f>
        <v>243.7875</v>
      </c>
      <c r="J28" s="54"/>
      <c r="L28" s="17">
        <f>M25+K18</f>
        <v>147.75</v>
      </c>
    </row>
    <row r="29" spans="9:10" ht="12.75">
      <c r="I29" s="54"/>
      <c r="J29" s="54"/>
    </row>
    <row r="30" spans="9:10" ht="12.75">
      <c r="I30" s="54"/>
      <c r="J30" s="54"/>
    </row>
  </sheetData>
  <sheetProtection/>
  <mergeCells count="2">
    <mergeCell ref="I28:J30"/>
    <mergeCell ref="I25:J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Shtefan</dc:creator>
  <cp:keywords/>
  <dc:description/>
  <cp:lastModifiedBy>Vasil Pekhmashvili</cp:lastModifiedBy>
  <cp:lastPrinted>2014-07-01T12:31:04Z</cp:lastPrinted>
  <dcterms:created xsi:type="dcterms:W3CDTF">2009-07-07T14:53:04Z</dcterms:created>
  <dcterms:modified xsi:type="dcterms:W3CDTF">2017-04-27T05:15:30Z</dcterms:modified>
  <cp:category/>
  <cp:version/>
  <cp:contentType/>
  <cp:contentStatus/>
</cp:coreProperties>
</file>