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ngs acc\შესყიდვები 2017\მიმდინარე ტენდერები 2017\გრუნტის დამჭერი კედელი 2017\"/>
    </mc:Choice>
  </mc:AlternateContent>
  <bookViews>
    <workbookView xWindow="0" yWindow="0" windowWidth="28800" windowHeight="11985"/>
  </bookViews>
  <sheets>
    <sheet name="Sheet1 (7)" sheetId="9" r:id="rId1"/>
    <sheet name="Sheet2" sheetId="2" r:id="rId2"/>
    <sheet name="Sheet3" sheetId="3" r:id="rId3"/>
  </sheets>
  <definedNames>
    <definedName name="_xlnm.Print_Titles" localSheetId="0">'Sheet1 (7)'!$12:$12</definedName>
  </definedNames>
  <calcPr calcId="152511"/>
</workbook>
</file>

<file path=xl/calcChain.xml><?xml version="1.0" encoding="utf-8"?>
<calcChain xmlns="http://schemas.openxmlformats.org/spreadsheetml/2006/main">
  <c r="F17" i="9" l="1"/>
  <c r="J17" i="9" s="1"/>
  <c r="M17" i="9" s="1"/>
  <c r="L16" i="9"/>
  <c r="M16" i="9" s="1"/>
  <c r="F121" i="9" l="1"/>
  <c r="L120" i="9"/>
  <c r="H120" i="9"/>
  <c r="F119" i="9"/>
  <c r="H119" i="9" s="1"/>
  <c r="F118" i="9"/>
  <c r="L118" i="9" s="1"/>
  <c r="L117" i="9"/>
  <c r="H117" i="9"/>
  <c r="L107" i="9"/>
  <c r="M107" i="9" s="1"/>
  <c r="L105" i="9"/>
  <c r="L115" i="9"/>
  <c r="H115" i="9"/>
  <c r="L114" i="9"/>
  <c r="H114" i="9"/>
  <c r="L113" i="9"/>
  <c r="H113" i="9"/>
  <c r="F112" i="9"/>
  <c r="L112" i="9" s="1"/>
  <c r="F111" i="9"/>
  <c r="J111" i="9" s="1"/>
  <c r="F108" i="9"/>
  <c r="F109" i="9" s="1"/>
  <c r="J109" i="9" s="1"/>
  <c r="M109" i="9" s="1"/>
  <c r="M113" i="9" l="1"/>
  <c r="M115" i="9"/>
  <c r="M120" i="9"/>
  <c r="M114" i="9"/>
  <c r="M117" i="9"/>
  <c r="H118" i="9"/>
  <c r="M118" i="9" s="1"/>
  <c r="H121" i="9"/>
  <c r="L121" i="9"/>
  <c r="F116" i="9"/>
  <c r="L119" i="9"/>
  <c r="M119" i="9" s="1"/>
  <c r="M111" i="9"/>
  <c r="H112" i="9"/>
  <c r="M112" i="9" s="1"/>
  <c r="J108" i="9"/>
  <c r="M108" i="9" s="1"/>
  <c r="M121" i="9" l="1"/>
  <c r="H116" i="9"/>
  <c r="L116" i="9"/>
  <c r="F106" i="9"/>
  <c r="F19" i="9"/>
  <c r="J19" i="9" s="1"/>
  <c r="M105" i="9"/>
  <c r="M116" i="9" l="1"/>
  <c r="J106" i="9"/>
  <c r="M106" i="9" s="1"/>
  <c r="J122" i="9"/>
  <c r="M19" i="9" l="1"/>
  <c r="L66" i="9"/>
  <c r="H66" i="9"/>
  <c r="L63" i="9"/>
  <c r="H63" i="9"/>
  <c r="M66" i="9" l="1"/>
  <c r="M63" i="9"/>
  <c r="L52" i="9"/>
  <c r="H52" i="9"/>
  <c r="M52" i="9" l="1"/>
  <c r="L13" i="9"/>
  <c r="F15" i="9"/>
  <c r="J15" i="9" s="1"/>
  <c r="M15" i="9" s="1"/>
  <c r="F14" i="9"/>
  <c r="J14" i="9" s="1"/>
  <c r="M14" i="9" l="1"/>
  <c r="M13" i="9"/>
  <c r="F95" i="9"/>
  <c r="F94" i="9"/>
  <c r="J94" i="9" s="1"/>
  <c r="F92" i="9"/>
  <c r="F91" i="9"/>
  <c r="J91" i="9" s="1"/>
  <c r="L89" i="9"/>
  <c r="H89" i="9"/>
  <c r="J95" i="9" l="1"/>
  <c r="M95" i="9" s="1"/>
  <c r="J92" i="9"/>
  <c r="M92" i="9" s="1"/>
  <c r="M89" i="9"/>
  <c r="M94" i="9"/>
  <c r="M91" i="9"/>
  <c r="L122" i="9"/>
  <c r="F104" i="9"/>
  <c r="F103" i="9"/>
  <c r="J103" i="9" s="1"/>
  <c r="L101" i="9"/>
  <c r="H101" i="9"/>
  <c r="L100" i="9"/>
  <c r="H100" i="9"/>
  <c r="L99" i="9"/>
  <c r="H99" i="9"/>
  <c r="L98" i="9"/>
  <c r="H98" i="9"/>
  <c r="F97" i="9"/>
  <c r="F88" i="9"/>
  <c r="F87" i="9"/>
  <c r="J87" i="9" s="1"/>
  <c r="F85" i="9"/>
  <c r="F84" i="9"/>
  <c r="J84" i="9" s="1"/>
  <c r="F82" i="9"/>
  <c r="F81" i="9"/>
  <c r="L79" i="9"/>
  <c r="H79" i="9"/>
  <c r="F78" i="9"/>
  <c r="J78" i="9" s="1"/>
  <c r="F76" i="9"/>
  <c r="F75" i="9"/>
  <c r="J75" i="9" s="1"/>
  <c r="F61" i="9"/>
  <c r="L72" i="9"/>
  <c r="H72" i="9"/>
  <c r="L69" i="9"/>
  <c r="H69" i="9"/>
  <c r="L68" i="9"/>
  <c r="H68" i="9"/>
  <c r="L67" i="9"/>
  <c r="H67" i="9"/>
  <c r="L65" i="9"/>
  <c r="H65" i="9"/>
  <c r="L64" i="9"/>
  <c r="H64" i="9"/>
  <c r="F62" i="9"/>
  <c r="L58" i="9"/>
  <c r="H58" i="9"/>
  <c r="F59" i="9"/>
  <c r="F56" i="9"/>
  <c r="L55" i="9"/>
  <c r="H55" i="9"/>
  <c r="L54" i="9"/>
  <c r="L53" i="9"/>
  <c r="L51" i="9"/>
  <c r="L50" i="9"/>
  <c r="F49" i="9"/>
  <c r="H53" i="9"/>
  <c r="H51" i="9"/>
  <c r="H50" i="9"/>
  <c r="F48" i="9"/>
  <c r="F46" i="9"/>
  <c r="L46" i="9" s="1"/>
  <c r="F45" i="9"/>
  <c r="H45" i="9" s="1"/>
  <c r="L44" i="9"/>
  <c r="H44" i="9"/>
  <c r="F43" i="9"/>
  <c r="J43" i="9" s="1"/>
  <c r="F41" i="9"/>
  <c r="J41" i="9" s="1"/>
  <c r="M41" i="9" s="1"/>
  <c r="F40" i="9"/>
  <c r="J40" i="9" s="1"/>
  <c r="F38" i="9"/>
  <c r="F36" i="9"/>
  <c r="L34" i="9"/>
  <c r="F33" i="9"/>
  <c r="J61" i="9" l="1"/>
  <c r="M61" i="9" s="1"/>
  <c r="L56" i="9"/>
  <c r="J81" i="9"/>
  <c r="J97" i="9"/>
  <c r="M97" i="9" s="1"/>
  <c r="L104" i="9"/>
  <c r="J48" i="9"/>
  <c r="M48" i="9" s="1"/>
  <c r="L49" i="9"/>
  <c r="F57" i="9"/>
  <c r="L82" i="9"/>
  <c r="L85" i="9"/>
  <c r="M65" i="9"/>
  <c r="F70" i="9"/>
  <c r="H70" i="9" s="1"/>
  <c r="H56" i="9"/>
  <c r="M58" i="9"/>
  <c r="F71" i="9"/>
  <c r="M122" i="9"/>
  <c r="M72" i="9"/>
  <c r="H59" i="9"/>
  <c r="L59" i="9"/>
  <c r="H82" i="9"/>
  <c r="M69" i="9"/>
  <c r="F73" i="9"/>
  <c r="H76" i="9"/>
  <c r="H88" i="9"/>
  <c r="L62" i="9"/>
  <c r="M68" i="9"/>
  <c r="L76" i="9"/>
  <c r="L88" i="9"/>
  <c r="H104" i="9"/>
  <c r="M103" i="9"/>
  <c r="M101" i="9"/>
  <c r="M100" i="9"/>
  <c r="M99" i="9"/>
  <c r="M98" i="9"/>
  <c r="M87" i="9"/>
  <c r="H85" i="9"/>
  <c r="M84" i="9"/>
  <c r="M79" i="9"/>
  <c r="M78" i="9"/>
  <c r="M75" i="9"/>
  <c r="M67" i="9"/>
  <c r="M64" i="9"/>
  <c r="H62" i="9"/>
  <c r="M55" i="9"/>
  <c r="M53" i="9"/>
  <c r="H54" i="9"/>
  <c r="M54" i="9" s="1"/>
  <c r="J36" i="9"/>
  <c r="M36" i="9" s="1"/>
  <c r="M50" i="9"/>
  <c r="L45" i="9"/>
  <c r="J38" i="9"/>
  <c r="M38" i="9" s="1"/>
  <c r="M51" i="9"/>
  <c r="H49" i="9"/>
  <c r="H46" i="9"/>
  <c r="M44" i="9"/>
  <c r="M43" i="9"/>
  <c r="M40" i="9"/>
  <c r="H34" i="9"/>
  <c r="J33" i="9"/>
  <c r="M33" i="9" s="1"/>
  <c r="M56" i="9" l="1"/>
  <c r="M49" i="9"/>
  <c r="M81" i="9"/>
  <c r="L57" i="9"/>
  <c r="H57" i="9"/>
  <c r="L70" i="9"/>
  <c r="M70" i="9" s="1"/>
  <c r="M104" i="9"/>
  <c r="M88" i="9"/>
  <c r="M76" i="9"/>
  <c r="H73" i="9"/>
  <c r="M62" i="9"/>
  <c r="M82" i="9"/>
  <c r="H71" i="9"/>
  <c r="L71" i="9"/>
  <c r="M59" i="9"/>
  <c r="L73" i="9"/>
  <c r="M85" i="9"/>
  <c r="M46" i="9"/>
  <c r="M45" i="9"/>
  <c r="M34" i="9"/>
  <c r="M57" i="9" l="1"/>
  <c r="M73" i="9"/>
  <c r="M71" i="9"/>
  <c r="F31" i="9" l="1"/>
  <c r="L31" i="9" s="1"/>
  <c r="M31" i="9" s="1"/>
  <c r="F30" i="9"/>
  <c r="J30" i="9" s="1"/>
  <c r="M30" i="9" l="1"/>
  <c r="L28" i="9"/>
  <c r="H28" i="9"/>
  <c r="F27" i="9"/>
  <c r="H27" i="9" s="1"/>
  <c r="F26" i="9"/>
  <c r="F25" i="9"/>
  <c r="L25" i="9" s="1"/>
  <c r="M25" i="9" s="1"/>
  <c r="F24" i="9"/>
  <c r="J24" i="9" s="1"/>
  <c r="F22" i="9"/>
  <c r="J22" i="9" s="1"/>
  <c r="M22" i="9" s="1"/>
  <c r="F21" i="9"/>
  <c r="J21" i="9" s="1"/>
  <c r="L20" i="9"/>
  <c r="M20" i="9" l="1"/>
  <c r="L26" i="9"/>
  <c r="M28" i="9"/>
  <c r="L27" i="9"/>
  <c r="L123" i="9" s="1"/>
  <c r="J123" i="9"/>
  <c r="H26" i="9"/>
  <c r="M24" i="9"/>
  <c r="M21" i="9" l="1"/>
  <c r="H123" i="9"/>
  <c r="M26" i="9"/>
  <c r="M27" i="9"/>
  <c r="M123" i="9" l="1"/>
  <c r="M124" i="9" s="1"/>
  <c r="M125" i="9" s="1"/>
  <c r="M126" i="9" s="1"/>
  <c r="M127" i="9" s="1"/>
  <c r="M128" i="9" s="1"/>
  <c r="M129" i="9" l="1"/>
  <c r="M130" i="9" l="1"/>
  <c r="M131" i="9" s="1"/>
</calcChain>
</file>

<file path=xl/sharedStrings.xml><?xml version="1.0" encoding="utf-8"?>
<sst xmlns="http://schemas.openxmlformats.org/spreadsheetml/2006/main" count="330" uniqueCount="148">
  <si>
    <t>#</t>
  </si>
  <si>
    <t>samuSaos dasaxeleba</t>
  </si>
  <si>
    <t>ganz.erTeuli</t>
  </si>
  <si>
    <t>raodenoba</t>
  </si>
  <si>
    <t>masala</t>
  </si>
  <si>
    <t>xelfasi</t>
  </si>
  <si>
    <t>transporti</t>
  </si>
  <si>
    <t>jami</t>
  </si>
  <si>
    <t>erT.fasi</t>
  </si>
  <si>
    <t>eleqtrodi d=3mm.</t>
  </si>
  <si>
    <t>liTonis msubuqi konstruqciebiT usafrTxoebis Robis awyoba da montaJi</t>
  </si>
  <si>
    <t>kv.m.</t>
  </si>
  <si>
    <t>kg</t>
  </si>
  <si>
    <t>kub.m</t>
  </si>
  <si>
    <t>grZ.m.</t>
  </si>
  <si>
    <t>t</t>
  </si>
  <si>
    <t>jami:</t>
  </si>
  <si>
    <t>d.R.g.---18%</t>
  </si>
  <si>
    <t>milkvadrati 25X25X2mm</t>
  </si>
  <si>
    <t>ganz.erT-ze</t>
  </si>
  <si>
    <t>sapr. monacemebiT</t>
  </si>
  <si>
    <t>100kub.m.</t>
  </si>
  <si>
    <t xml:space="preserve">SromiTi danaxarjebi </t>
  </si>
  <si>
    <t>tona</t>
  </si>
  <si>
    <t>კვ.მ.</t>
  </si>
  <si>
    <t>კგ</t>
  </si>
  <si>
    <t>liTonis konstruqciebis SeRebva antikoroziuli saRebaviT orjeradad</t>
  </si>
  <si>
    <t>gauTvaliswinebeli---3%</t>
  </si>
  <si>
    <t>safuZveli</t>
  </si>
  <si>
    <t>srf. cxr14.</t>
  </si>
  <si>
    <t>kac-sT</t>
  </si>
  <si>
    <t>kub.m.</t>
  </si>
  <si>
    <t>samSeneblo narCenebis mogroveba da gatana 20km-ze</t>
  </si>
  <si>
    <t>sabazro</t>
  </si>
  <si>
    <t>m-sT</t>
  </si>
  <si>
    <t>manqana-meqanizmebi</t>
  </si>
  <si>
    <t xml:space="preserve">buldozeris eqspluatacia </t>
  </si>
  <si>
    <t>1000kv.m.</t>
  </si>
  <si>
    <t>srf. cxr13.kodi1009</t>
  </si>
  <si>
    <t>dagrovili gruntis datvirTva a/TviTmclelebze 0.5kub.m. moculobis pirdapircicxviani  eqskavatoriT, da gatana 20km-ze</t>
  </si>
  <si>
    <t xml:space="preserve">eqskavatoris eqspluatacia </t>
  </si>
  <si>
    <t xml:space="preserve">endag krebuli1; Ee1-3 </t>
  </si>
  <si>
    <t>SromiTi danaxarjebi k=1.2</t>
  </si>
  <si>
    <t>sndaw. IV-2-84 k#1 cxr.1-79</t>
  </si>
  <si>
    <t>gruntis damuSaveba tranSeaSi xeliT, mosworeba da miyvana saproeqto niSnulamde, gruntis erT mxares amoyra tranSeis kididanSemdgomi gadayriT, momzadeba gatanisaTvis</t>
  </si>
  <si>
    <t>manqanebi</t>
  </si>
  <si>
    <t>lari</t>
  </si>
  <si>
    <t>Zeli 14X24sm.</t>
  </si>
  <si>
    <t xml:space="preserve">endag krebuli1; Ee1-87 </t>
  </si>
  <si>
    <t>ficrebi 25-32mm. sisqiT Camouganavi IVxarisxis wiwvovani</t>
  </si>
  <si>
    <t>srf. cxr5.1kodi33</t>
  </si>
  <si>
    <t>srf. cxr5.1kodi39</t>
  </si>
  <si>
    <t>lursmani samSeneblo(50-200)mm</t>
  </si>
  <si>
    <t>srf. cxr1.10kodi2</t>
  </si>
  <si>
    <t xml:space="preserve">endag krebuli1; Ee1-21 </t>
  </si>
  <si>
    <t>adgilze mitanili RorRis gadayra-gadanawileba mocemul farTobze.</t>
  </si>
  <si>
    <t xml:space="preserve">endag krebuli2; Ee1-56 </t>
  </si>
  <si>
    <t>srf. cxr4.1.kodi211</t>
  </si>
  <si>
    <t>adgilze mitanili RorRis gadasworeba mocemul farTobze.</t>
  </si>
  <si>
    <t>adgilze mitanili RorRis datkepna meqanizmebis gamoyenebiT.</t>
  </si>
  <si>
    <t>srf. cxr13.kodi3416</t>
  </si>
  <si>
    <t>betonis momzadebis mowyoba saZirkvlis qveS m100 (100mm. sisqiT)</t>
  </si>
  <si>
    <t>100kv.m</t>
  </si>
  <si>
    <t>sndaw. IV-2-84 k#6 cxr.6-8</t>
  </si>
  <si>
    <t>sasaqonlo betoni mZime  momzadebisTvis m100 (v10) k=1,02</t>
  </si>
  <si>
    <t>ficrebi 25-32mm. sisqiT Camouganavi IIIxarisxis wiwvovani</t>
  </si>
  <si>
    <t>srf. cxr5.1kodi18</t>
  </si>
  <si>
    <t>ficrebi 40-60mm. sisqiT Camouganavi IIIxarisxis wiwvovani</t>
  </si>
  <si>
    <r>
      <t>betoni  m300 (</t>
    </r>
    <r>
      <rPr>
        <sz val="11"/>
        <color theme="1"/>
        <rFont val="Arial"/>
        <family val="2"/>
        <charset val="204"/>
      </rPr>
      <t>B</t>
    </r>
    <r>
      <rPr>
        <sz val="11"/>
        <color theme="1"/>
        <rFont val="AcadNusx"/>
      </rPr>
      <t xml:space="preserve">22,5) </t>
    </r>
    <r>
      <rPr>
        <sz val="11"/>
        <color theme="1"/>
        <rFont val="Arial"/>
        <family val="2"/>
        <charset val="204"/>
      </rPr>
      <t>F</t>
    </r>
    <r>
      <rPr>
        <sz val="11"/>
        <color theme="1"/>
        <rFont val="AcadNusx"/>
      </rPr>
      <t xml:space="preserve">200; </t>
    </r>
    <r>
      <rPr>
        <sz val="11"/>
        <color theme="1"/>
        <rFont val="Arial"/>
        <family val="2"/>
        <charset val="204"/>
      </rPr>
      <t>W6;</t>
    </r>
  </si>
  <si>
    <t>armatura d16 aIII k=1.01</t>
  </si>
  <si>
    <t>armatura d12 aIII k=1.01</t>
  </si>
  <si>
    <t>armatura d8 aIII k=1.01</t>
  </si>
  <si>
    <t>sndaw. IV-2-84 k#6 cxr.6-11</t>
  </si>
  <si>
    <t>srf. cxr4.1kodi323</t>
  </si>
  <si>
    <t>srf. cxr1.1kodi25</t>
  </si>
  <si>
    <t>srf. cxr1.1kodi23</t>
  </si>
  <si>
    <t>srf. cxr1.1kodi21</t>
  </si>
  <si>
    <t>xemasala daxerxili nedli wiwvovani</t>
  </si>
  <si>
    <t>lursmani samSeneblo 50-200mm</t>
  </si>
  <si>
    <t>saqsovi mavTuli d=1mm.</t>
  </si>
  <si>
    <t>glinula  d=6mm.</t>
  </si>
  <si>
    <t>farebi sayalibe 25mm.-iani sisqiT.</t>
  </si>
  <si>
    <t>srf. cxr5.1kodi8</t>
  </si>
  <si>
    <t>srf. cxr5.1kodi113</t>
  </si>
  <si>
    <t>srf. cxr1.10kodi13</t>
  </si>
  <si>
    <t>srf. cxr1.1kodi34</t>
  </si>
  <si>
    <t>srf. cxr1.1kodi13</t>
  </si>
  <si>
    <t>sayrdeni kedlis tanis mowyoba.</t>
  </si>
  <si>
    <t>sayrdeni kedlis ukana mxaris gaglesva bitum-polimeruli mastikiT. (ori fena)</t>
  </si>
  <si>
    <t>bitum- polimeruli mastika</t>
  </si>
  <si>
    <t>sndaw. IV-2-84 k#13 cxr13-19</t>
  </si>
  <si>
    <t>srf. cxr4.1kodi473</t>
  </si>
  <si>
    <t>sayrdeni kedlis ukan Tixis ekranis mowyoba 0,05-iani qanobiT.</t>
  </si>
  <si>
    <t>Tixa Cveulebrivi (1700kg/m3)</t>
  </si>
  <si>
    <t>srf. cxr4.1kodi191</t>
  </si>
  <si>
    <t>qviSis saS. fraqciiT 10sm-iani fenis mowyoba 0,05-iani qanobiT.</t>
  </si>
  <si>
    <t>qviSa Savi saSualo fraqciis k=1,12</t>
  </si>
  <si>
    <t>srf. cxr4.1kodi199</t>
  </si>
  <si>
    <t>RorRi 10-25mm-iani fraqciis k=1,24</t>
  </si>
  <si>
    <t>sayrdeni kedlis ukan sadrenaJe koleqtoris mowyoba RorRisagan (10-25mm. Ffraqciis) 0,04 grZivi qanobiT (kveTis zomiT  30X60X50sm)</t>
  </si>
  <si>
    <t>srf. cxr4.1kodi214</t>
  </si>
  <si>
    <t>sayrdeni kedlis tanSi plastmasis sadrenaJe milis mowyoba</t>
  </si>
  <si>
    <t>plastmasis mili d=5sm.   kK=1,15</t>
  </si>
  <si>
    <t>srf. cxr2.5kodi5</t>
  </si>
  <si>
    <t>milkvadrati 60X60X3mm</t>
  </si>
  <si>
    <t>milkvadrati 40X40X2mm</t>
  </si>
  <si>
    <t>srf. cxr2.2kodi70</t>
  </si>
  <si>
    <t>srf. cxr2.2kodi43</t>
  </si>
  <si>
    <t>srf. cxr2.2kodi26</t>
  </si>
  <si>
    <t>saRebavi zeTovani antikoroziuli</t>
  </si>
  <si>
    <t>srf. Cxr4.2kodi28</t>
  </si>
  <si>
    <t>balastis Semotana a/TviTmclelebiT obieqtze da Cayra kedlis ukan</t>
  </si>
  <si>
    <t>srf. Cxr4.1kodi204</t>
  </si>
  <si>
    <t xml:space="preserve"> Semotanili balastis gadasworeba buldozeriT 59 kvt-mde (80 cx.Z.)  10 m-mde gadaadgilebiT</t>
  </si>
  <si>
    <t xml:space="preserve">endag Ee2-1-34 </t>
  </si>
  <si>
    <t>satkepni sagzao TviTmavali vibraciuli 4t.</t>
  </si>
  <si>
    <t>srf. cxr13.kodi1520</t>
  </si>
  <si>
    <t>endag Ee2-1-31 cxr.3</t>
  </si>
  <si>
    <t xml:space="preserve">balastis datkepna TviTmavali vibromtkepnaviT 100m-mde sigrZeze, erT zolze 4 gavliT. (20sm. sisqis sami zoli.)  </t>
  </si>
  <si>
    <t>c.</t>
  </si>
  <si>
    <t>meqanizmebis eqspluatacia</t>
  </si>
  <si>
    <t>sndaw. IV-2-84 k#1 cxr.1-104;1-106;1-109;</t>
  </si>
  <si>
    <t>teritoriis momzadeba samSeneblo samuSaoebisaTvis (gasufTaveba xe-buCqnarisagan, fesvebis amoZirkva da gatana)</t>
  </si>
  <si>
    <t>tranSeis gamagrebis mowyoba pirvel da meore seqciaze Semdgomi daSliT da gadataniT momdevno  seqciaze.</t>
  </si>
  <si>
    <t xml:space="preserve">tranSeis gamagrebis mowyoba mesame da meoTxe seqciaze Semdgomi daSliT </t>
  </si>
  <si>
    <t>RorRis fenis xeliT mowyoba 10sm sisqiT(mitana adgilze xelis urikebiT, dayra). 12.4kub.m.</t>
  </si>
  <si>
    <t>armatura d18 aIII k=1.01</t>
  </si>
  <si>
    <t>sayrdeni kedlis lenturi saZirkvlis mowyoba.</t>
  </si>
  <si>
    <t>armatura d10 aIII k=1.01</t>
  </si>
  <si>
    <t>srf. cxr1.1kodi22</t>
  </si>
  <si>
    <t>sndaw. IV-2-84 k#1 cxr.1-80</t>
  </si>
  <si>
    <t>cxr.1-95</t>
  </si>
  <si>
    <t>srf. cxr13.kodi2822</t>
  </si>
  <si>
    <t>xelis perforatoris eqspluatacia</t>
  </si>
  <si>
    <t>SaliTis saZirkvlisaTvis betonis safexurebis da filis mongreva 20sm. siganis zolze.</t>
  </si>
  <si>
    <t>rkinabetonis SaliTis mowyoba</t>
  </si>
  <si>
    <t>armatura d8 aI k=1.01</t>
  </si>
  <si>
    <t>SaliTis saZirkvlisaTvis gruntis damuSaveba tranSeaSi xeliT, mosworeba da miyvana saproeqto niSnulamde, gruntis erT mxares amoyra tranSeis kididanSemdgomi gadayriT, momzadeba gatanisaTvis</t>
  </si>
  <si>
    <t>sndaw. IV-02-91 k#1 cxr.1-17-9</t>
  </si>
  <si>
    <t>1000kub.m.</t>
  </si>
  <si>
    <t>III kategoriis gruntis damuSaveba tranSeis mosawyobad erTcicxviani eqskavatoriT muxluxa svlaze 0,65kub.m CamCis moculobiT, a/TviTmclelebze datvirTviT da გატანა 20კმ-ზე.</t>
  </si>
  <si>
    <t>srf. cxr4.1kodi359</t>
  </si>
  <si>
    <t>srf. cxr5.1kodi19</t>
  </si>
  <si>
    <t>q.TbilisSi krwanisis raionis teritoriaze q.TbilisSi gorgasalis q.#103 korp.#1-is ukan gruntis damWeri monoliTuri rkinabetonis sayrdeni kedlis mowyobis samuSaoebis xarjTaRricxva</t>
  </si>
  <si>
    <t>RorRi bunebrivi qvis samS. samuSaoebisaTvis, marka-600-1200. fraqcia 10-20mm. K</t>
  </si>
  <si>
    <t>ხელმოწერა----------------------------ბ.ა.</t>
  </si>
  <si>
    <r>
      <t xml:space="preserve">zednadebi xarji  </t>
    </r>
    <r>
      <rPr>
        <sz val="10"/>
        <color theme="1"/>
        <rFont val="AcadNusx"/>
      </rPr>
      <t>არაუმეტეს</t>
    </r>
    <r>
      <rPr>
        <sz val="11"/>
        <color theme="1"/>
        <rFont val="AcadNusx"/>
      </rPr>
      <t xml:space="preserve"> 10%</t>
    </r>
  </si>
  <si>
    <r>
      <t xml:space="preserve">gegmiuri dagroveba </t>
    </r>
    <r>
      <rPr>
        <sz val="10"/>
        <color theme="1"/>
        <rFont val="AcadNusx"/>
      </rPr>
      <t>არაუმეტეს</t>
    </r>
    <r>
      <rPr>
        <sz val="11"/>
        <color theme="1"/>
        <rFont val="AcadNusx"/>
      </rPr>
      <t xml:space="preserve"> 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</si>
</sst>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0"/>
      <name val="Calibri"/>
      <family val="2"/>
      <charset val="1"/>
      <scheme val="minor"/>
    </font>
    <font>
      <b/>
      <sz val="11"/>
      <color theme="1"/>
      <name val="AcadNusx"/>
    </font>
    <font>
      <sz val="11"/>
      <color theme="1"/>
      <name val="Arial"/>
      <family val="2"/>
      <charset val="204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12" applyNumberFormat="0" applyAlignment="0" applyProtection="0"/>
  </cellStyleXfs>
  <cellXfs count="14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/>
    <xf numFmtId="2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7" xfId="1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5" xfId="1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2" fontId="2" fillId="3" borderId="8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3"/>
  <sheetViews>
    <sheetView tabSelected="1" topLeftCell="A118" zoomScale="88" zoomScaleNormal="88" workbookViewId="0">
      <selection activeCell="C129" sqref="C129"/>
    </sheetView>
  </sheetViews>
  <sheetFormatPr defaultRowHeight="15.75" x14ac:dyDescent="0.3"/>
  <cols>
    <col min="1" max="1" width="2.85546875" style="2" customWidth="1"/>
    <col min="2" max="2" width="7.28515625" style="2" customWidth="1"/>
    <col min="3" max="3" width="39.28515625" style="2" customWidth="1"/>
    <col min="4" max="4" width="5.7109375" style="2" customWidth="1"/>
    <col min="5" max="5" width="5.28515625" style="2" customWidth="1"/>
    <col min="6" max="6" width="7.7109375" style="2" customWidth="1"/>
    <col min="7" max="7" width="7.28515625" style="2" customWidth="1"/>
    <col min="8" max="8" width="9.5703125" style="2" customWidth="1"/>
    <col min="9" max="9" width="7.85546875" style="2" customWidth="1"/>
    <col min="10" max="10" width="9.28515625" style="2" customWidth="1"/>
    <col min="11" max="11" width="8.140625" style="2" customWidth="1"/>
    <col min="12" max="12" width="9.42578125" style="2" bestFit="1" customWidth="1"/>
    <col min="13" max="13" width="8.42578125" style="2" customWidth="1"/>
    <col min="14" max="14" width="5.140625" style="2" customWidth="1"/>
    <col min="15" max="15" width="4.7109375" style="2" customWidth="1"/>
    <col min="16" max="16" width="4.140625" style="2" customWidth="1"/>
    <col min="17" max="20" width="9.140625" style="2"/>
    <col min="21" max="21" width="10.42578125" style="2" bestFit="1" customWidth="1"/>
    <col min="22" max="26" width="9.140625" style="2"/>
    <col min="27" max="27" width="9.7109375" style="2" bestFit="1" customWidth="1"/>
    <col min="28" max="16384" width="9.140625" style="2"/>
  </cols>
  <sheetData>
    <row r="2" spans="1:28" x14ac:dyDescent="0.3">
      <c r="A2" s="126" t="s">
        <v>143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28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1.25" customHeight="1" x14ac:dyDescent="0.3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3"/>
      <c r="P5" s="3"/>
      <c r="Q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0.5" hidden="1" customHeight="1" x14ac:dyDescent="0.3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"/>
      <c r="P6" s="3"/>
      <c r="Q6" s="3"/>
      <c r="R6" s="10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3">
      <c r="A7" s="129" t="s">
        <v>0</v>
      </c>
      <c r="B7" s="132" t="s">
        <v>28</v>
      </c>
      <c r="C7" s="131" t="s">
        <v>1</v>
      </c>
      <c r="D7" s="132" t="s">
        <v>2</v>
      </c>
      <c r="E7" s="142" t="s">
        <v>3</v>
      </c>
      <c r="F7" s="142"/>
      <c r="G7" s="131" t="s">
        <v>4</v>
      </c>
      <c r="H7" s="131"/>
      <c r="I7" s="131" t="s">
        <v>5</v>
      </c>
      <c r="J7" s="131"/>
      <c r="K7" s="131" t="s">
        <v>6</v>
      </c>
      <c r="L7" s="106"/>
      <c r="M7" s="138" t="s">
        <v>7</v>
      </c>
      <c r="N7" s="139"/>
      <c r="O7" s="3"/>
      <c r="P7" s="8"/>
      <c r="Q7" s="10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3">
      <c r="A8" s="130"/>
      <c r="B8" s="132"/>
      <c r="C8" s="131"/>
      <c r="D8" s="132"/>
      <c r="E8" s="142" t="s">
        <v>19</v>
      </c>
      <c r="F8" s="142" t="s">
        <v>20</v>
      </c>
      <c r="G8" s="131"/>
      <c r="H8" s="131"/>
      <c r="I8" s="131"/>
      <c r="J8" s="131"/>
      <c r="K8" s="131"/>
      <c r="L8" s="106"/>
      <c r="M8" s="140"/>
      <c r="N8" s="141"/>
      <c r="O8" s="11"/>
      <c r="P8" s="11"/>
      <c r="Q8" s="3"/>
      <c r="R8" s="3"/>
      <c r="S8" s="3"/>
      <c r="T8" s="3"/>
      <c r="U8" s="5"/>
      <c r="V8" s="3"/>
      <c r="W8" s="3"/>
      <c r="X8" s="3"/>
      <c r="Y8" s="3"/>
      <c r="Z8" s="3"/>
      <c r="AA8" s="3"/>
      <c r="AB8" s="3"/>
    </row>
    <row r="9" spans="1:28" ht="16.5" customHeight="1" x14ac:dyDescent="0.3">
      <c r="A9" s="130"/>
      <c r="B9" s="132"/>
      <c r="C9" s="131"/>
      <c r="D9" s="132"/>
      <c r="E9" s="142"/>
      <c r="F9" s="142"/>
      <c r="G9" s="131"/>
      <c r="H9" s="131"/>
      <c r="I9" s="131"/>
      <c r="J9" s="131"/>
      <c r="K9" s="131"/>
      <c r="L9" s="106"/>
      <c r="M9" s="140"/>
      <c r="N9" s="141"/>
      <c r="O9" s="3"/>
      <c r="P9" s="3"/>
      <c r="Q9" s="12"/>
      <c r="R9" s="3"/>
      <c r="S9" s="3"/>
      <c r="T9" s="3"/>
      <c r="U9" s="5"/>
      <c r="V9" s="3"/>
      <c r="W9" s="3"/>
      <c r="X9" s="3"/>
      <c r="Y9" s="3"/>
      <c r="Z9" s="3"/>
      <c r="AA9" s="3"/>
      <c r="AB9" s="3"/>
    </row>
    <row r="10" spans="1:28" ht="15" customHeight="1" x14ac:dyDescent="0.3">
      <c r="A10" s="130"/>
      <c r="B10" s="132"/>
      <c r="C10" s="131"/>
      <c r="D10" s="132"/>
      <c r="E10" s="142"/>
      <c r="F10" s="142"/>
      <c r="G10" s="134" t="s">
        <v>8</v>
      </c>
      <c r="H10" s="131" t="s">
        <v>7</v>
      </c>
      <c r="I10" s="134" t="s">
        <v>8</v>
      </c>
      <c r="J10" s="131" t="s">
        <v>7</v>
      </c>
      <c r="K10" s="131" t="s">
        <v>8</v>
      </c>
      <c r="L10" s="106" t="s">
        <v>7</v>
      </c>
      <c r="M10" s="140"/>
      <c r="N10" s="141"/>
      <c r="O10" s="3"/>
      <c r="P10" s="3"/>
      <c r="Q10" s="13"/>
      <c r="R10" s="3"/>
      <c r="S10" s="3"/>
      <c r="T10" s="3"/>
      <c r="U10" s="5"/>
      <c r="V10" s="3"/>
      <c r="W10" s="3"/>
      <c r="X10" s="3"/>
      <c r="Y10" s="3"/>
      <c r="Z10" s="3"/>
      <c r="AA10" s="3"/>
      <c r="AB10" s="3"/>
    </row>
    <row r="11" spans="1:28" ht="16.5" customHeight="1" x14ac:dyDescent="0.3">
      <c r="A11" s="130"/>
      <c r="B11" s="133"/>
      <c r="C11" s="129"/>
      <c r="D11" s="133"/>
      <c r="E11" s="134"/>
      <c r="F11" s="134"/>
      <c r="G11" s="135"/>
      <c r="H11" s="129"/>
      <c r="I11" s="136"/>
      <c r="J11" s="129"/>
      <c r="K11" s="129"/>
      <c r="L11" s="137"/>
      <c r="M11" s="140"/>
      <c r="N11" s="14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 customHeight="1" x14ac:dyDescent="0.3">
      <c r="A12" s="24">
        <v>1</v>
      </c>
      <c r="B12" s="24">
        <v>2</v>
      </c>
      <c r="C12" s="24">
        <v>3</v>
      </c>
      <c r="D12" s="26">
        <v>4</v>
      </c>
      <c r="E12" s="19">
        <v>5</v>
      </c>
      <c r="F12" s="24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120">
        <v>13</v>
      </c>
      <c r="N12" s="12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63" customHeight="1" x14ac:dyDescent="0.3">
      <c r="A13" s="100">
        <v>1</v>
      </c>
      <c r="B13" s="108" t="s">
        <v>121</v>
      </c>
      <c r="C13" s="45" t="s">
        <v>122</v>
      </c>
      <c r="D13" s="61" t="s">
        <v>119</v>
      </c>
      <c r="E13" s="19"/>
      <c r="F13" s="24">
        <v>15</v>
      </c>
      <c r="G13" s="24"/>
      <c r="H13" s="24"/>
      <c r="I13" s="24"/>
      <c r="J13" s="24"/>
      <c r="K13" s="24">
        <v>0</v>
      </c>
      <c r="L13" s="24">
        <f>K13*F13</f>
        <v>0</v>
      </c>
      <c r="M13" s="122">
        <f>L13+J13+H13</f>
        <v>0</v>
      </c>
      <c r="N13" s="1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1.5" x14ac:dyDescent="0.3">
      <c r="A14" s="112"/>
      <c r="B14" s="121"/>
      <c r="C14" s="60" t="s">
        <v>22</v>
      </c>
      <c r="D14" s="60" t="s">
        <v>30</v>
      </c>
      <c r="E14" s="65">
        <v>0.38900000000000001</v>
      </c>
      <c r="F14" s="24">
        <f>E14*F13</f>
        <v>5.835</v>
      </c>
      <c r="G14" s="24"/>
      <c r="H14" s="24"/>
      <c r="I14" s="24">
        <v>0</v>
      </c>
      <c r="J14" s="66">
        <f>I14*F14</f>
        <v>0</v>
      </c>
      <c r="K14" s="24"/>
      <c r="L14" s="24"/>
      <c r="M14" s="124">
        <f>L14+J14+H14</f>
        <v>0</v>
      </c>
      <c r="N14" s="12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3">
      <c r="A15" s="101"/>
      <c r="B15" s="109"/>
      <c r="C15" s="61" t="s">
        <v>120</v>
      </c>
      <c r="D15" s="60" t="s">
        <v>34</v>
      </c>
      <c r="E15" s="65">
        <v>0.104</v>
      </c>
      <c r="F15" s="24">
        <f>E15*F13</f>
        <v>1.5599999999999998</v>
      </c>
      <c r="G15" s="24"/>
      <c r="H15" s="24"/>
      <c r="I15" s="24">
        <v>0</v>
      </c>
      <c r="J15" s="66">
        <f>I15*F15</f>
        <v>0</v>
      </c>
      <c r="K15" s="24"/>
      <c r="L15" s="24"/>
      <c r="M15" s="124">
        <f>L15+J15+H15</f>
        <v>0</v>
      </c>
      <c r="N15" s="12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94.5" x14ac:dyDescent="0.3">
      <c r="A16" s="100">
        <v>2</v>
      </c>
      <c r="B16" s="46" t="s">
        <v>138</v>
      </c>
      <c r="C16" s="45" t="s">
        <v>140</v>
      </c>
      <c r="D16" s="6" t="s">
        <v>139</v>
      </c>
      <c r="E16" s="19"/>
      <c r="F16" s="24">
        <v>0.66500000000000004</v>
      </c>
      <c r="G16" s="31"/>
      <c r="H16" s="31"/>
      <c r="I16" s="31"/>
      <c r="J16" s="31"/>
      <c r="K16" s="24">
        <v>0</v>
      </c>
      <c r="L16" s="24">
        <f>K16*F16</f>
        <v>0</v>
      </c>
      <c r="M16" s="98">
        <f t="shared" ref="M16:M17" si="0">L16+J16+H16</f>
        <v>0</v>
      </c>
      <c r="N16" s="9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1.5" x14ac:dyDescent="0.3">
      <c r="A17" s="101"/>
      <c r="B17" s="34"/>
      <c r="C17" s="28" t="s">
        <v>22</v>
      </c>
      <c r="D17" s="28" t="s">
        <v>30</v>
      </c>
      <c r="E17" s="90">
        <v>16.13</v>
      </c>
      <c r="F17" s="17">
        <f>E17*F16</f>
        <v>10.72645</v>
      </c>
      <c r="G17" s="27"/>
      <c r="H17" s="27"/>
      <c r="I17" s="27">
        <v>0</v>
      </c>
      <c r="J17" s="17">
        <f>I17*F17</f>
        <v>0</v>
      </c>
      <c r="K17" s="27"/>
      <c r="L17" s="27"/>
      <c r="M17" s="98">
        <f t="shared" si="0"/>
        <v>0</v>
      </c>
      <c r="N17" s="9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95.25" customHeight="1" x14ac:dyDescent="0.3">
      <c r="A18" s="100">
        <v>3</v>
      </c>
      <c r="B18" s="46" t="s">
        <v>43</v>
      </c>
      <c r="C18" s="6" t="s">
        <v>44</v>
      </c>
      <c r="D18" s="6" t="s">
        <v>21</v>
      </c>
      <c r="E18" s="6"/>
      <c r="F18" s="38">
        <v>0.13</v>
      </c>
      <c r="G18" s="38"/>
      <c r="H18" s="38"/>
      <c r="I18" s="38"/>
      <c r="J18" s="38"/>
      <c r="K18" s="38"/>
      <c r="L18" s="38"/>
      <c r="M18" s="96"/>
      <c r="N18" s="9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1.5" x14ac:dyDescent="0.3">
      <c r="A19" s="101"/>
      <c r="B19" s="34"/>
      <c r="C19" s="28" t="s">
        <v>42</v>
      </c>
      <c r="D19" s="28" t="s">
        <v>30</v>
      </c>
      <c r="E19" s="86">
        <v>337</v>
      </c>
      <c r="F19" s="17">
        <f>E19*F18</f>
        <v>43.81</v>
      </c>
      <c r="G19" s="27"/>
      <c r="H19" s="27"/>
      <c r="I19" s="27">
        <v>0</v>
      </c>
      <c r="J19" s="17">
        <f t="shared" ref="J19" si="1">I19*F19</f>
        <v>0</v>
      </c>
      <c r="K19" s="27"/>
      <c r="L19" s="27"/>
      <c r="M19" s="98">
        <f t="shared" ref="M19:M28" si="2">L19+J19+H19</f>
        <v>0</v>
      </c>
      <c r="N19" s="9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64.5" customHeight="1" x14ac:dyDescent="0.3">
      <c r="A20" s="100">
        <v>4</v>
      </c>
      <c r="B20" s="108" t="s">
        <v>41</v>
      </c>
      <c r="C20" s="33" t="s">
        <v>39</v>
      </c>
      <c r="D20" s="38" t="s">
        <v>31</v>
      </c>
      <c r="E20" s="39"/>
      <c r="F20" s="17">
        <v>13</v>
      </c>
      <c r="G20" s="27"/>
      <c r="H20" s="17"/>
      <c r="I20" s="27"/>
      <c r="J20" s="17"/>
      <c r="K20" s="27">
        <v>0</v>
      </c>
      <c r="L20" s="27">
        <f>K20*F20</f>
        <v>0</v>
      </c>
      <c r="M20" s="98">
        <f t="shared" si="2"/>
        <v>0</v>
      </c>
      <c r="N20" s="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8.5" customHeight="1" x14ac:dyDescent="0.3">
      <c r="A21" s="112"/>
      <c r="B21" s="121"/>
      <c r="C21" s="28" t="s">
        <v>22</v>
      </c>
      <c r="D21" s="28" t="s">
        <v>30</v>
      </c>
      <c r="E21" s="47">
        <v>2.5000000000000001E-2</v>
      </c>
      <c r="F21" s="17">
        <f>E21*F20</f>
        <v>0.32500000000000001</v>
      </c>
      <c r="G21" s="27"/>
      <c r="H21" s="27"/>
      <c r="I21" s="27">
        <v>0</v>
      </c>
      <c r="J21" s="17">
        <f>I21*F21</f>
        <v>0</v>
      </c>
      <c r="K21" s="27"/>
      <c r="L21" s="27"/>
      <c r="M21" s="98">
        <f t="shared" si="2"/>
        <v>0</v>
      </c>
      <c r="N21" s="9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4.75" customHeight="1" x14ac:dyDescent="0.3">
      <c r="A22" s="101"/>
      <c r="B22" s="109"/>
      <c r="C22" s="29" t="s">
        <v>40</v>
      </c>
      <c r="D22" s="29" t="s">
        <v>34</v>
      </c>
      <c r="E22" s="55">
        <v>2.5000000000000001E-2</v>
      </c>
      <c r="F22" s="42">
        <f>E22*F20</f>
        <v>0.32500000000000001</v>
      </c>
      <c r="G22" s="43"/>
      <c r="H22" s="42"/>
      <c r="I22" s="43">
        <v>0</v>
      </c>
      <c r="J22" s="42">
        <f>F22*I22</f>
        <v>0</v>
      </c>
      <c r="K22" s="43"/>
      <c r="L22" s="43"/>
      <c r="M22" s="98">
        <f t="shared" si="2"/>
        <v>0</v>
      </c>
      <c r="N22" s="9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x14ac:dyDescent="0.3">
      <c r="A23" s="100">
        <v>5</v>
      </c>
      <c r="B23" s="108" t="s">
        <v>48</v>
      </c>
      <c r="C23" s="6" t="s">
        <v>123</v>
      </c>
      <c r="D23" s="44" t="s">
        <v>21</v>
      </c>
      <c r="E23" s="4"/>
      <c r="F23" s="43">
        <v>4.5</v>
      </c>
      <c r="G23" s="43"/>
      <c r="H23" s="43"/>
      <c r="I23" s="43"/>
      <c r="J23" s="43"/>
      <c r="K23" s="43"/>
      <c r="L23" s="43"/>
      <c r="M23" s="106"/>
      <c r="N23" s="10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7.75" customHeight="1" x14ac:dyDescent="0.3">
      <c r="A24" s="112"/>
      <c r="B24" s="121"/>
      <c r="C24" s="28" t="s">
        <v>22</v>
      </c>
      <c r="D24" s="28" t="s">
        <v>30</v>
      </c>
      <c r="E24" s="39">
        <v>68.7</v>
      </c>
      <c r="F24" s="17">
        <f>E24*F23</f>
        <v>309.15000000000003</v>
      </c>
      <c r="G24" s="27"/>
      <c r="H24" s="27"/>
      <c r="I24" s="27">
        <v>0</v>
      </c>
      <c r="J24" s="17">
        <f t="shared" ref="J24" si="3">I24*F24</f>
        <v>0</v>
      </c>
      <c r="K24" s="27"/>
      <c r="L24" s="27"/>
      <c r="M24" s="98">
        <f t="shared" si="2"/>
        <v>0</v>
      </c>
      <c r="N24" s="9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30.75" customHeight="1" x14ac:dyDescent="0.3">
      <c r="A25" s="112"/>
      <c r="B25" s="109"/>
      <c r="C25" s="28" t="s">
        <v>45</v>
      </c>
      <c r="D25" s="28" t="s">
        <v>46</v>
      </c>
      <c r="E25" s="39">
        <v>0.38</v>
      </c>
      <c r="F25" s="17">
        <f>E25*F23</f>
        <v>1.71</v>
      </c>
      <c r="G25" s="27"/>
      <c r="H25" s="27"/>
      <c r="I25" s="27"/>
      <c r="J25" s="18"/>
      <c r="K25" s="27">
        <v>0</v>
      </c>
      <c r="L25" s="17">
        <f>K25*F25</f>
        <v>0</v>
      </c>
      <c r="M25" s="98">
        <f t="shared" si="2"/>
        <v>0</v>
      </c>
      <c r="N25" s="9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57" customHeight="1" x14ac:dyDescent="0.3">
      <c r="A26" s="112"/>
      <c r="B26" s="25" t="s">
        <v>50</v>
      </c>
      <c r="C26" s="39" t="s">
        <v>49</v>
      </c>
      <c r="D26" s="4" t="s">
        <v>31</v>
      </c>
      <c r="E26" s="37">
        <v>1.23</v>
      </c>
      <c r="F26" s="36">
        <f>E26*F23</f>
        <v>5.5350000000000001</v>
      </c>
      <c r="G26" s="37">
        <v>0</v>
      </c>
      <c r="H26" s="36">
        <f>G26*F26</f>
        <v>0</v>
      </c>
      <c r="I26" s="37"/>
      <c r="J26" s="37"/>
      <c r="K26" s="37">
        <v>0</v>
      </c>
      <c r="L26" s="36">
        <f>K26*F26</f>
        <v>0</v>
      </c>
      <c r="M26" s="98">
        <f t="shared" si="2"/>
        <v>0</v>
      </c>
      <c r="N26" s="9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58.5" customHeight="1" x14ac:dyDescent="0.3">
      <c r="A27" s="112"/>
      <c r="B27" s="25" t="s">
        <v>51</v>
      </c>
      <c r="C27" s="38" t="s">
        <v>47</v>
      </c>
      <c r="D27" s="37" t="s">
        <v>31</v>
      </c>
      <c r="E27" s="38">
        <v>0.46</v>
      </c>
      <c r="F27" s="36">
        <f>F23*E27</f>
        <v>2.0700000000000003</v>
      </c>
      <c r="G27" s="37">
        <v>0</v>
      </c>
      <c r="H27" s="36">
        <f>G27*F27</f>
        <v>0</v>
      </c>
      <c r="I27" s="37"/>
      <c r="J27" s="37"/>
      <c r="K27" s="37">
        <v>0</v>
      </c>
      <c r="L27" s="36">
        <f>K27*F27</f>
        <v>0</v>
      </c>
      <c r="M27" s="110">
        <f t="shared" si="2"/>
        <v>0</v>
      </c>
      <c r="N27" s="1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64.5" customHeight="1" x14ac:dyDescent="0.3">
      <c r="A28" s="112"/>
      <c r="B28" s="25" t="s">
        <v>53</v>
      </c>
      <c r="C28" s="19" t="s">
        <v>52</v>
      </c>
      <c r="D28" s="19" t="s">
        <v>12</v>
      </c>
      <c r="E28" s="67"/>
      <c r="F28" s="19">
        <v>12</v>
      </c>
      <c r="G28" s="19">
        <v>0</v>
      </c>
      <c r="H28" s="19">
        <f t="shared" ref="H28" si="4">G28*F28</f>
        <v>0</v>
      </c>
      <c r="I28" s="19"/>
      <c r="J28" s="19"/>
      <c r="K28" s="19">
        <v>0</v>
      </c>
      <c r="L28" s="19">
        <f t="shared" ref="L28" si="5">K28*F28</f>
        <v>0</v>
      </c>
      <c r="M28" s="94">
        <f t="shared" si="2"/>
        <v>0</v>
      </c>
      <c r="N28" s="9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57" customHeight="1" x14ac:dyDescent="0.3">
      <c r="A29" s="112"/>
      <c r="B29" s="108" t="s">
        <v>48</v>
      </c>
      <c r="C29" s="6" t="s">
        <v>124</v>
      </c>
      <c r="D29" s="44" t="s">
        <v>21</v>
      </c>
      <c r="E29" s="4"/>
      <c r="F29" s="43">
        <v>2.61</v>
      </c>
      <c r="G29" s="43"/>
      <c r="H29" s="43"/>
      <c r="I29" s="43"/>
      <c r="J29" s="43"/>
      <c r="K29" s="43"/>
      <c r="L29" s="43"/>
      <c r="M29" s="106"/>
      <c r="N29" s="10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0.75" customHeight="1" x14ac:dyDescent="0.3">
      <c r="A30" s="112"/>
      <c r="B30" s="121"/>
      <c r="C30" s="28" t="s">
        <v>22</v>
      </c>
      <c r="D30" s="28" t="s">
        <v>30</v>
      </c>
      <c r="E30" s="41">
        <v>68.7</v>
      </c>
      <c r="F30" s="17">
        <f>E30*F29</f>
        <v>179.30699999999999</v>
      </c>
      <c r="G30" s="27"/>
      <c r="H30" s="27"/>
      <c r="I30" s="27">
        <v>0</v>
      </c>
      <c r="J30" s="17">
        <f t="shared" ref="J30" si="6">I30*F30</f>
        <v>0</v>
      </c>
      <c r="K30" s="27"/>
      <c r="L30" s="27"/>
      <c r="M30" s="98">
        <f t="shared" ref="M30:M31" si="7">L30+J30+H30</f>
        <v>0</v>
      </c>
      <c r="N30" s="9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7" customHeight="1" x14ac:dyDescent="0.3">
      <c r="A31" s="101"/>
      <c r="B31" s="109"/>
      <c r="C31" s="28" t="s">
        <v>45</v>
      </c>
      <c r="D31" s="28" t="s">
        <v>46</v>
      </c>
      <c r="E31" s="41">
        <v>0.38</v>
      </c>
      <c r="F31" s="17">
        <f>E31*F29</f>
        <v>0.99180000000000001</v>
      </c>
      <c r="G31" s="27"/>
      <c r="H31" s="27"/>
      <c r="I31" s="27"/>
      <c r="J31" s="18"/>
      <c r="K31" s="27">
        <v>0</v>
      </c>
      <c r="L31" s="17">
        <f>K31*F31</f>
        <v>0</v>
      </c>
      <c r="M31" s="98">
        <f t="shared" si="7"/>
        <v>0</v>
      </c>
      <c r="N31" s="9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51.75" customHeight="1" x14ac:dyDescent="0.3">
      <c r="A32" s="100">
        <v>6</v>
      </c>
      <c r="B32" s="108" t="s">
        <v>54</v>
      </c>
      <c r="C32" s="35" t="s">
        <v>125</v>
      </c>
      <c r="D32" s="43" t="s">
        <v>15</v>
      </c>
      <c r="E32" s="41"/>
      <c r="F32" s="17">
        <v>19.8</v>
      </c>
      <c r="G32" s="27"/>
      <c r="H32" s="18"/>
      <c r="I32" s="27"/>
      <c r="J32" s="18"/>
      <c r="K32" s="27"/>
      <c r="L32" s="27"/>
      <c r="M32" s="146"/>
      <c r="N32" s="1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0" ht="32.25" customHeight="1" x14ac:dyDescent="0.3">
      <c r="A33" s="112"/>
      <c r="B33" s="109"/>
      <c r="C33" s="28" t="s">
        <v>22</v>
      </c>
      <c r="D33" s="28" t="s">
        <v>30</v>
      </c>
      <c r="E33" s="41">
        <v>0.77</v>
      </c>
      <c r="F33" s="17">
        <f>E33*F32</f>
        <v>15.246</v>
      </c>
      <c r="G33" s="27"/>
      <c r="H33" s="27"/>
      <c r="I33" s="27">
        <v>0</v>
      </c>
      <c r="J33" s="17">
        <f>I33*F33</f>
        <v>0</v>
      </c>
      <c r="K33" s="27"/>
      <c r="L33" s="27"/>
      <c r="M33" s="98">
        <f t="shared" ref="M33:M34" si="8">L33+J33+H33</f>
        <v>0</v>
      </c>
      <c r="N33" s="9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30" ht="63" x14ac:dyDescent="0.3">
      <c r="A34" s="112"/>
      <c r="B34" s="25" t="s">
        <v>57</v>
      </c>
      <c r="C34" s="6" t="s">
        <v>144</v>
      </c>
      <c r="D34" s="43" t="s">
        <v>13</v>
      </c>
      <c r="E34" s="43"/>
      <c r="F34" s="43">
        <v>12.4</v>
      </c>
      <c r="G34" s="43">
        <v>0</v>
      </c>
      <c r="H34" s="42">
        <f t="shared" ref="H34" si="9">G34*F34</f>
        <v>0</v>
      </c>
      <c r="I34" s="43"/>
      <c r="J34" s="43"/>
      <c r="K34" s="43">
        <v>0</v>
      </c>
      <c r="L34" s="42">
        <f t="shared" ref="L34" si="10">K34*F34</f>
        <v>0</v>
      </c>
      <c r="M34" s="110">
        <f t="shared" si="8"/>
        <v>0</v>
      </c>
      <c r="N34" s="11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30" ht="47.25" x14ac:dyDescent="0.3">
      <c r="A35" s="112"/>
      <c r="B35" s="108" t="s">
        <v>56</v>
      </c>
      <c r="C35" s="33" t="s">
        <v>55</v>
      </c>
      <c r="D35" s="43" t="s">
        <v>13</v>
      </c>
      <c r="E35" s="47"/>
      <c r="F35" s="43">
        <v>12.4</v>
      </c>
      <c r="G35" s="27"/>
      <c r="H35" s="17"/>
      <c r="I35" s="27"/>
      <c r="J35" s="17"/>
      <c r="K35" s="27"/>
      <c r="L35" s="27"/>
      <c r="M35" s="98"/>
      <c r="N35" s="9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0" ht="31.5" x14ac:dyDescent="0.3">
      <c r="A36" s="112"/>
      <c r="B36" s="109"/>
      <c r="C36" s="28" t="s">
        <v>22</v>
      </c>
      <c r="D36" s="28" t="s">
        <v>30</v>
      </c>
      <c r="E36" s="41">
        <v>0.96</v>
      </c>
      <c r="F36" s="17">
        <f>E36*F35</f>
        <v>11.904</v>
      </c>
      <c r="G36" s="27"/>
      <c r="H36" s="27"/>
      <c r="I36" s="27">
        <v>0</v>
      </c>
      <c r="J36" s="17">
        <f>I36*F36</f>
        <v>0</v>
      </c>
      <c r="K36" s="27"/>
      <c r="L36" s="27"/>
      <c r="M36" s="98">
        <f t="shared" ref="M36" si="11">L36+J36+H36</f>
        <v>0</v>
      </c>
      <c r="N36" s="9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0" ht="31.5" x14ac:dyDescent="0.3">
      <c r="A37" s="112"/>
      <c r="B37" s="108" t="s">
        <v>56</v>
      </c>
      <c r="C37" s="49" t="s">
        <v>58</v>
      </c>
      <c r="D37" s="43" t="s">
        <v>13</v>
      </c>
      <c r="E37" s="47"/>
      <c r="F37" s="43">
        <v>12.4</v>
      </c>
      <c r="G37" s="27"/>
      <c r="H37" s="17"/>
      <c r="I37" s="27"/>
      <c r="J37" s="17"/>
      <c r="K37" s="27"/>
      <c r="L37" s="27"/>
      <c r="M37" s="98"/>
      <c r="N37" s="9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0" ht="31.5" x14ac:dyDescent="0.3">
      <c r="A38" s="112"/>
      <c r="B38" s="109"/>
      <c r="C38" s="28" t="s">
        <v>22</v>
      </c>
      <c r="D38" s="28" t="s">
        <v>30</v>
      </c>
      <c r="E38" s="41">
        <v>0.11</v>
      </c>
      <c r="F38" s="17">
        <f>E38*F37</f>
        <v>1.3640000000000001</v>
      </c>
      <c r="G38" s="27"/>
      <c r="H38" s="27"/>
      <c r="I38" s="27">
        <v>0</v>
      </c>
      <c r="J38" s="17">
        <f>I38*F38</f>
        <v>0</v>
      </c>
      <c r="K38" s="27"/>
      <c r="L38" s="27"/>
      <c r="M38" s="98">
        <f t="shared" ref="M38" si="12">L38+J38+H38</f>
        <v>0</v>
      </c>
      <c r="N38" s="9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30" ht="38.25" customHeight="1" x14ac:dyDescent="0.3">
      <c r="A39" s="112"/>
      <c r="B39" s="108" t="s">
        <v>43</v>
      </c>
      <c r="C39" s="49" t="s">
        <v>59</v>
      </c>
      <c r="D39" s="43" t="s">
        <v>13</v>
      </c>
      <c r="E39" s="47"/>
      <c r="F39" s="43">
        <v>12.4</v>
      </c>
      <c r="G39" s="27"/>
      <c r="H39" s="17"/>
      <c r="I39" s="27"/>
      <c r="J39" s="17"/>
      <c r="K39" s="27"/>
      <c r="L39" s="27"/>
      <c r="M39" s="98"/>
      <c r="N39" s="9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30" ht="31.5" x14ac:dyDescent="0.3">
      <c r="A40" s="112"/>
      <c r="B40" s="109"/>
      <c r="C40" s="28" t="s">
        <v>22</v>
      </c>
      <c r="D40" s="28" t="s">
        <v>30</v>
      </c>
      <c r="E40" s="47">
        <v>0.13400000000000001</v>
      </c>
      <c r="F40" s="17">
        <f>E40*F39</f>
        <v>1.6616000000000002</v>
      </c>
      <c r="G40" s="27"/>
      <c r="H40" s="27"/>
      <c r="I40" s="27">
        <v>0</v>
      </c>
      <c r="J40" s="17">
        <f>I40*F40</f>
        <v>0</v>
      </c>
      <c r="K40" s="27"/>
      <c r="L40" s="27"/>
      <c r="M40" s="98">
        <f t="shared" ref="M40" si="13">L40+J40+H40</f>
        <v>0</v>
      </c>
      <c r="N40" s="9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30" ht="63" x14ac:dyDescent="0.3">
      <c r="A41" s="101"/>
      <c r="B41" s="25" t="s">
        <v>60</v>
      </c>
      <c r="C41" s="33" t="s">
        <v>35</v>
      </c>
      <c r="D41" s="28" t="s">
        <v>34</v>
      </c>
      <c r="E41" s="47">
        <v>0.13</v>
      </c>
      <c r="F41" s="17">
        <f>E41*F39</f>
        <v>1.6120000000000001</v>
      </c>
      <c r="G41" s="27"/>
      <c r="H41" s="17"/>
      <c r="I41" s="27">
        <v>0</v>
      </c>
      <c r="J41" s="17">
        <f>I41*F41</f>
        <v>0</v>
      </c>
      <c r="K41" s="27"/>
      <c r="L41" s="27"/>
      <c r="M41" s="98">
        <f t="shared" ref="M41:M45" si="14">L41+J41+H41</f>
        <v>0</v>
      </c>
      <c r="N41" s="9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30" ht="39" customHeight="1" x14ac:dyDescent="0.3">
      <c r="A42" s="100">
        <v>7</v>
      </c>
      <c r="B42" s="108" t="s">
        <v>63</v>
      </c>
      <c r="C42" s="68" t="s">
        <v>61</v>
      </c>
      <c r="D42" s="69" t="s">
        <v>62</v>
      </c>
      <c r="E42" s="70"/>
      <c r="F42" s="69">
        <v>1.1499999999999999</v>
      </c>
      <c r="G42" s="69"/>
      <c r="H42" s="19"/>
      <c r="I42" s="19"/>
      <c r="J42" s="19"/>
      <c r="K42" s="19"/>
      <c r="L42" s="19"/>
      <c r="M42" s="94"/>
      <c r="N42" s="9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0" ht="42" customHeight="1" x14ac:dyDescent="0.3">
      <c r="A43" s="112"/>
      <c r="B43" s="109"/>
      <c r="C43" s="71" t="s">
        <v>22</v>
      </c>
      <c r="D43" s="71" t="s">
        <v>30</v>
      </c>
      <c r="E43" s="72">
        <v>148.80000000000001</v>
      </c>
      <c r="F43" s="73">
        <f>E43*F42</f>
        <v>171.12</v>
      </c>
      <c r="G43" s="74"/>
      <c r="H43" s="74"/>
      <c r="I43" s="74">
        <v>0</v>
      </c>
      <c r="J43" s="73">
        <f t="shared" ref="J43" si="15">I43*F43</f>
        <v>0</v>
      </c>
      <c r="K43" s="74"/>
      <c r="L43" s="74"/>
      <c r="M43" s="102">
        <f t="shared" si="14"/>
        <v>0</v>
      </c>
      <c r="N43" s="10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0" ht="64.5" customHeight="1" x14ac:dyDescent="0.3">
      <c r="A44" s="112"/>
      <c r="B44" s="25" t="s">
        <v>141</v>
      </c>
      <c r="C44" s="70" t="s">
        <v>64</v>
      </c>
      <c r="D44" s="19" t="s">
        <v>13</v>
      </c>
      <c r="E44" s="75"/>
      <c r="F44" s="69">
        <v>11.73</v>
      </c>
      <c r="G44" s="19">
        <v>0</v>
      </c>
      <c r="H44" s="19">
        <f t="shared" ref="H44" si="16">G44*F44</f>
        <v>0</v>
      </c>
      <c r="I44" s="19"/>
      <c r="J44" s="19"/>
      <c r="K44" s="19">
        <v>0</v>
      </c>
      <c r="L44" s="19">
        <f t="shared" ref="L44" si="17">K44*F44</f>
        <v>0</v>
      </c>
      <c r="M44" s="94">
        <f t="shared" si="14"/>
        <v>0</v>
      </c>
      <c r="N44" s="9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64.5" customHeight="1" x14ac:dyDescent="0.3">
      <c r="A45" s="112"/>
      <c r="B45" s="25" t="s">
        <v>142</v>
      </c>
      <c r="C45" s="72" t="s">
        <v>65</v>
      </c>
      <c r="D45" s="76" t="s">
        <v>31</v>
      </c>
      <c r="E45" s="19">
        <v>0.17</v>
      </c>
      <c r="F45" s="77">
        <f>E45*F44</f>
        <v>1.9941000000000002</v>
      </c>
      <c r="G45" s="19">
        <v>0</v>
      </c>
      <c r="H45" s="77">
        <f>G45*F45</f>
        <v>0</v>
      </c>
      <c r="I45" s="19"/>
      <c r="J45" s="19"/>
      <c r="K45" s="19">
        <v>0</v>
      </c>
      <c r="L45" s="77">
        <f>K45*F45</f>
        <v>0</v>
      </c>
      <c r="M45" s="102">
        <f t="shared" si="14"/>
        <v>0</v>
      </c>
      <c r="N45" s="103"/>
      <c r="O45" s="3"/>
      <c r="P45" s="3"/>
      <c r="Q45" s="3"/>
      <c r="R45" s="50"/>
      <c r="S45" s="51"/>
      <c r="T45" s="50"/>
      <c r="U45" s="51"/>
      <c r="V45" s="51"/>
      <c r="W45" s="40"/>
      <c r="X45" s="40"/>
      <c r="Y45" s="40"/>
      <c r="Z45" s="40"/>
      <c r="AA45" s="40"/>
      <c r="AB45" s="113"/>
      <c r="AC45" s="113"/>
      <c r="AD45" s="3"/>
    </row>
    <row r="46" spans="1:30" ht="64.5" customHeight="1" x14ac:dyDescent="0.3">
      <c r="A46" s="101"/>
      <c r="B46" s="25" t="s">
        <v>66</v>
      </c>
      <c r="C46" s="72" t="s">
        <v>67</v>
      </c>
      <c r="D46" s="76" t="s">
        <v>31</v>
      </c>
      <c r="E46" s="19">
        <v>7.0000000000000007E-2</v>
      </c>
      <c r="F46" s="77">
        <f>E46*F44</f>
        <v>0.82110000000000016</v>
      </c>
      <c r="G46" s="19">
        <v>0</v>
      </c>
      <c r="H46" s="77">
        <f>G46*F46</f>
        <v>0</v>
      </c>
      <c r="I46" s="19"/>
      <c r="J46" s="19"/>
      <c r="K46" s="19">
        <v>0</v>
      </c>
      <c r="L46" s="77">
        <f>K46*F46</f>
        <v>0</v>
      </c>
      <c r="M46" s="102">
        <f t="shared" ref="M46:M48" si="18">L46+J46+H46</f>
        <v>0</v>
      </c>
      <c r="N46" s="103"/>
      <c r="O46" s="3"/>
      <c r="P46" s="3"/>
      <c r="Q46" s="3"/>
      <c r="R46" s="22"/>
      <c r="S46" s="22"/>
      <c r="T46" s="51"/>
      <c r="U46" s="52"/>
      <c r="V46" s="40"/>
      <c r="W46" s="40"/>
      <c r="X46" s="40"/>
      <c r="Y46" s="52"/>
      <c r="Z46" s="40"/>
      <c r="AA46" s="40"/>
      <c r="AB46" s="114"/>
      <c r="AC46" s="114"/>
      <c r="AD46" s="3"/>
    </row>
    <row r="47" spans="1:30" ht="36" customHeight="1" x14ac:dyDescent="0.3">
      <c r="A47" s="100">
        <v>8</v>
      </c>
      <c r="B47" s="108" t="s">
        <v>72</v>
      </c>
      <c r="C47" s="6" t="s">
        <v>127</v>
      </c>
      <c r="D47" s="6" t="s">
        <v>13</v>
      </c>
      <c r="E47" s="6"/>
      <c r="F47" s="43">
        <v>107.6</v>
      </c>
      <c r="G47" s="44"/>
      <c r="H47" s="43"/>
      <c r="I47" s="43"/>
      <c r="J47" s="43"/>
      <c r="K47" s="43"/>
      <c r="L47" s="43"/>
      <c r="M47" s="106"/>
      <c r="N47" s="10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0.5" customHeight="1" x14ac:dyDescent="0.3">
      <c r="A48" s="112"/>
      <c r="B48" s="109"/>
      <c r="C48" s="28" t="s">
        <v>22</v>
      </c>
      <c r="D48" s="28" t="s">
        <v>30</v>
      </c>
      <c r="E48" s="41">
        <v>3.42</v>
      </c>
      <c r="F48" s="17">
        <f>E48*F47</f>
        <v>367.99199999999996</v>
      </c>
      <c r="G48" s="27"/>
      <c r="H48" s="27"/>
      <c r="I48" s="27">
        <v>0</v>
      </c>
      <c r="J48" s="17">
        <f>I48*F48</f>
        <v>0</v>
      </c>
      <c r="K48" s="27"/>
      <c r="L48" s="27"/>
      <c r="M48" s="98">
        <f t="shared" si="18"/>
        <v>0</v>
      </c>
      <c r="N48" s="9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64.5" customHeight="1" x14ac:dyDescent="0.3">
      <c r="A49" s="112"/>
      <c r="B49" s="25" t="s">
        <v>73</v>
      </c>
      <c r="C49" s="4" t="s">
        <v>68</v>
      </c>
      <c r="D49" s="4" t="s">
        <v>13</v>
      </c>
      <c r="E49" s="43">
        <v>1.02</v>
      </c>
      <c r="F49" s="62">
        <f>E49*F47</f>
        <v>109.752</v>
      </c>
      <c r="G49" s="43">
        <v>0</v>
      </c>
      <c r="H49" s="62">
        <f t="shared" ref="H49:H55" si="19">G49*F49</f>
        <v>0</v>
      </c>
      <c r="I49" s="43"/>
      <c r="J49" s="17"/>
      <c r="K49" s="43">
        <v>0</v>
      </c>
      <c r="L49" s="62">
        <f>K49*F49</f>
        <v>0</v>
      </c>
      <c r="M49" s="110">
        <f>L49+H49</f>
        <v>0</v>
      </c>
      <c r="N49" s="11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64.5" customHeight="1" x14ac:dyDescent="0.3">
      <c r="A50" s="112"/>
      <c r="B50" s="25" t="s">
        <v>74</v>
      </c>
      <c r="C50" s="4" t="s">
        <v>69</v>
      </c>
      <c r="D50" s="44" t="s">
        <v>14</v>
      </c>
      <c r="E50" s="1"/>
      <c r="F50" s="43">
        <v>617.5</v>
      </c>
      <c r="G50" s="43">
        <v>0</v>
      </c>
      <c r="H50" s="43">
        <f t="shared" si="19"/>
        <v>0</v>
      </c>
      <c r="I50" s="43"/>
      <c r="J50" s="17"/>
      <c r="K50" s="43">
        <v>0</v>
      </c>
      <c r="L50" s="43">
        <f>K50*F50</f>
        <v>0</v>
      </c>
      <c r="M50" s="106">
        <f t="shared" ref="M50:M54" si="20">L50+H50</f>
        <v>0</v>
      </c>
      <c r="N50" s="10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64.5" customHeight="1" x14ac:dyDescent="0.3">
      <c r="A51" s="112"/>
      <c r="B51" s="25" t="s">
        <v>75</v>
      </c>
      <c r="C51" s="4" t="s">
        <v>70</v>
      </c>
      <c r="D51" s="44" t="s">
        <v>14</v>
      </c>
      <c r="E51" s="1"/>
      <c r="F51" s="43">
        <v>158.5</v>
      </c>
      <c r="G51" s="43">
        <v>0</v>
      </c>
      <c r="H51" s="43">
        <f t="shared" si="19"/>
        <v>0</v>
      </c>
      <c r="I51" s="43"/>
      <c r="J51" s="17"/>
      <c r="K51" s="43">
        <v>0</v>
      </c>
      <c r="L51" s="43">
        <f>K51*F51</f>
        <v>0</v>
      </c>
      <c r="M51" s="106">
        <f t="shared" si="20"/>
        <v>0</v>
      </c>
      <c r="N51" s="10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64.5" customHeight="1" x14ac:dyDescent="0.3">
      <c r="A52" s="112"/>
      <c r="B52" s="25" t="s">
        <v>75</v>
      </c>
      <c r="C52" s="4" t="s">
        <v>126</v>
      </c>
      <c r="D52" s="64" t="s">
        <v>14</v>
      </c>
      <c r="E52" s="1"/>
      <c r="F52" s="63">
        <v>201.5</v>
      </c>
      <c r="G52" s="63">
        <v>0</v>
      </c>
      <c r="H52" s="62">
        <f t="shared" ref="H52" si="21">G52*F52</f>
        <v>0</v>
      </c>
      <c r="I52" s="63"/>
      <c r="J52" s="17"/>
      <c r="K52" s="63">
        <v>0</v>
      </c>
      <c r="L52" s="63">
        <f>K52*F52</f>
        <v>0</v>
      </c>
      <c r="M52" s="110">
        <f t="shared" ref="M52" si="22">L52+H52</f>
        <v>0</v>
      </c>
      <c r="N52" s="11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64.5" customHeight="1" x14ac:dyDescent="0.3">
      <c r="A53" s="112"/>
      <c r="B53" s="25" t="s">
        <v>76</v>
      </c>
      <c r="C53" s="4" t="s">
        <v>71</v>
      </c>
      <c r="D53" s="44" t="s">
        <v>14</v>
      </c>
      <c r="E53" s="1"/>
      <c r="F53" s="43">
        <v>1825</v>
      </c>
      <c r="G53" s="43">
        <v>0</v>
      </c>
      <c r="H53" s="62">
        <f t="shared" si="19"/>
        <v>0</v>
      </c>
      <c r="I53" s="43"/>
      <c r="J53" s="17"/>
      <c r="K53" s="43">
        <v>0</v>
      </c>
      <c r="L53" s="42">
        <f>K53*F53</f>
        <v>0</v>
      </c>
      <c r="M53" s="106">
        <f t="shared" si="20"/>
        <v>0</v>
      </c>
      <c r="N53" s="10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57.75" customHeight="1" x14ac:dyDescent="0.3">
      <c r="A54" s="112"/>
      <c r="B54" s="25" t="s">
        <v>82</v>
      </c>
      <c r="C54" s="6" t="s">
        <v>77</v>
      </c>
      <c r="D54" s="4" t="s">
        <v>13</v>
      </c>
      <c r="E54" s="43"/>
      <c r="F54" s="43">
        <v>3.5</v>
      </c>
      <c r="G54" s="43">
        <v>0</v>
      </c>
      <c r="H54" s="43">
        <f t="shared" si="19"/>
        <v>0</v>
      </c>
      <c r="I54" s="43"/>
      <c r="J54" s="17"/>
      <c r="K54" s="43">
        <v>0</v>
      </c>
      <c r="L54" s="42">
        <f t="shared" ref="L54:L55" si="23">K54*F54</f>
        <v>0</v>
      </c>
      <c r="M54" s="110">
        <f t="shared" si="20"/>
        <v>0</v>
      </c>
      <c r="N54" s="1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59.25" customHeight="1" x14ac:dyDescent="0.3">
      <c r="A55" s="112"/>
      <c r="B55" s="25" t="s">
        <v>83</v>
      </c>
      <c r="C55" s="6" t="s">
        <v>81</v>
      </c>
      <c r="D55" s="4" t="s">
        <v>11</v>
      </c>
      <c r="E55" s="43"/>
      <c r="F55" s="43">
        <v>16</v>
      </c>
      <c r="G55" s="43">
        <v>0</v>
      </c>
      <c r="H55" s="43">
        <f t="shared" si="19"/>
        <v>0</v>
      </c>
      <c r="I55" s="43"/>
      <c r="J55" s="17"/>
      <c r="K55" s="43">
        <v>0</v>
      </c>
      <c r="L55" s="42">
        <f t="shared" si="23"/>
        <v>0</v>
      </c>
      <c r="M55" s="110">
        <f t="shared" ref="M55" si="24">L55+H55</f>
        <v>0</v>
      </c>
      <c r="N55" s="1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64.5" customHeight="1" x14ac:dyDescent="0.3">
      <c r="A56" s="112"/>
      <c r="B56" s="25" t="s">
        <v>53</v>
      </c>
      <c r="C56" s="4" t="s">
        <v>78</v>
      </c>
      <c r="D56" s="43" t="s">
        <v>12</v>
      </c>
      <c r="E56" s="43">
        <v>0.4</v>
      </c>
      <c r="F56" s="43">
        <f>E56*F47</f>
        <v>43.04</v>
      </c>
      <c r="G56" s="89">
        <v>0</v>
      </c>
      <c r="H56" s="43">
        <f>G56*F56</f>
        <v>0</v>
      </c>
      <c r="I56" s="43"/>
      <c r="J56" s="17"/>
      <c r="K56" s="89">
        <v>0</v>
      </c>
      <c r="L56" s="43">
        <f>K56*F56</f>
        <v>0</v>
      </c>
      <c r="M56" s="106">
        <f>L56+H56</f>
        <v>0</v>
      </c>
      <c r="N56" s="10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64.5" customHeight="1" x14ac:dyDescent="0.3">
      <c r="A57" s="112"/>
      <c r="B57" s="25" t="s">
        <v>85</v>
      </c>
      <c r="C57" s="4" t="s">
        <v>79</v>
      </c>
      <c r="D57" s="43" t="s">
        <v>12</v>
      </c>
      <c r="E57" s="43">
        <v>0.45</v>
      </c>
      <c r="F57" s="62">
        <f>E57*F49</f>
        <v>49.388399999999997</v>
      </c>
      <c r="G57" s="89">
        <v>0</v>
      </c>
      <c r="H57" s="62">
        <f t="shared" ref="H57:H59" si="25">G57*F57</f>
        <v>0</v>
      </c>
      <c r="I57" s="43"/>
      <c r="J57" s="17"/>
      <c r="K57" s="89">
        <v>0</v>
      </c>
      <c r="L57" s="62">
        <f t="shared" ref="L57:L59" si="26">K57*F57</f>
        <v>0</v>
      </c>
      <c r="M57" s="110">
        <f t="shared" ref="M57:M59" si="27">L57+H57</f>
        <v>0</v>
      </c>
      <c r="N57" s="1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64.5" customHeight="1" x14ac:dyDescent="0.3">
      <c r="A58" s="112"/>
      <c r="B58" s="25" t="s">
        <v>86</v>
      </c>
      <c r="C58" s="4" t="s">
        <v>80</v>
      </c>
      <c r="D58" s="44" t="s">
        <v>14</v>
      </c>
      <c r="E58" s="1"/>
      <c r="F58" s="43">
        <v>122</v>
      </c>
      <c r="G58" s="89">
        <v>0</v>
      </c>
      <c r="H58" s="43">
        <f t="shared" si="25"/>
        <v>0</v>
      </c>
      <c r="I58" s="43"/>
      <c r="J58" s="17"/>
      <c r="K58" s="89">
        <v>0</v>
      </c>
      <c r="L58" s="62">
        <f t="shared" si="26"/>
        <v>0</v>
      </c>
      <c r="M58" s="110">
        <f t="shared" si="27"/>
        <v>0</v>
      </c>
      <c r="N58" s="11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64.5" customHeight="1" x14ac:dyDescent="0.3">
      <c r="A59" s="101"/>
      <c r="B59" s="25" t="s">
        <v>84</v>
      </c>
      <c r="C59" s="4" t="s">
        <v>9</v>
      </c>
      <c r="D59" s="43" t="s">
        <v>12</v>
      </c>
      <c r="E59" s="43">
        <v>0.3</v>
      </c>
      <c r="F59" s="43">
        <f>E59*F47</f>
        <v>32.279999999999994</v>
      </c>
      <c r="G59" s="89">
        <v>0</v>
      </c>
      <c r="H59" s="43">
        <f t="shared" si="25"/>
        <v>0</v>
      </c>
      <c r="I59" s="43"/>
      <c r="J59" s="17"/>
      <c r="K59" s="89">
        <v>0</v>
      </c>
      <c r="L59" s="43">
        <f t="shared" si="26"/>
        <v>0</v>
      </c>
      <c r="M59" s="106">
        <f t="shared" si="27"/>
        <v>0</v>
      </c>
      <c r="N59" s="10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64.5" customHeight="1" x14ac:dyDescent="0.3">
      <c r="A60" s="100">
        <v>9</v>
      </c>
      <c r="B60" s="108" t="s">
        <v>72</v>
      </c>
      <c r="C60" s="70" t="s">
        <v>87</v>
      </c>
      <c r="D60" s="70" t="s">
        <v>13</v>
      </c>
      <c r="E60" s="70"/>
      <c r="F60" s="19">
        <v>123</v>
      </c>
      <c r="G60" s="69"/>
      <c r="H60" s="19"/>
      <c r="I60" s="19"/>
      <c r="J60" s="17"/>
      <c r="K60" s="19"/>
      <c r="L60" s="19"/>
      <c r="M60" s="94"/>
      <c r="N60" s="9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x14ac:dyDescent="0.3">
      <c r="A61" s="112"/>
      <c r="B61" s="109"/>
      <c r="C61" s="71" t="s">
        <v>22</v>
      </c>
      <c r="D61" s="71" t="s">
        <v>30</v>
      </c>
      <c r="E61" s="72">
        <v>3.42</v>
      </c>
      <c r="F61" s="73">
        <f>E61*F60</f>
        <v>420.65999999999997</v>
      </c>
      <c r="G61" s="74"/>
      <c r="H61" s="74"/>
      <c r="I61" s="74">
        <v>0</v>
      </c>
      <c r="J61" s="17">
        <f t="shared" ref="J61:J106" si="28">I61*F61</f>
        <v>0</v>
      </c>
      <c r="K61" s="74"/>
      <c r="L61" s="74"/>
      <c r="M61" s="102">
        <f t="shared" ref="M61" si="29">L61+J61+H61</f>
        <v>0</v>
      </c>
      <c r="N61" s="10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64.5" customHeight="1" x14ac:dyDescent="0.3">
      <c r="A62" s="112"/>
      <c r="B62" s="25" t="s">
        <v>73</v>
      </c>
      <c r="C62" s="76" t="s">
        <v>68</v>
      </c>
      <c r="D62" s="76" t="s">
        <v>13</v>
      </c>
      <c r="E62" s="19">
        <v>1.02</v>
      </c>
      <c r="F62" s="19">
        <f>E62*F60</f>
        <v>125.46000000000001</v>
      </c>
      <c r="G62" s="19">
        <v>0</v>
      </c>
      <c r="H62" s="19">
        <f t="shared" ref="H62:H69" si="30">G62*F62</f>
        <v>0</v>
      </c>
      <c r="I62" s="19"/>
      <c r="J62" s="17"/>
      <c r="K62" s="19">
        <v>0</v>
      </c>
      <c r="L62" s="19">
        <f t="shared" ref="L62:L67" si="31">K62*F62</f>
        <v>0</v>
      </c>
      <c r="M62" s="104">
        <f>L62+H62</f>
        <v>0</v>
      </c>
      <c r="N62" s="10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64.5" customHeight="1" x14ac:dyDescent="0.3">
      <c r="A63" s="112"/>
      <c r="B63" s="25" t="s">
        <v>75</v>
      </c>
      <c r="C63" s="4" t="s">
        <v>126</v>
      </c>
      <c r="D63" s="64" t="s">
        <v>14</v>
      </c>
      <c r="E63" s="1"/>
      <c r="F63" s="63">
        <v>427</v>
      </c>
      <c r="G63" s="19">
        <v>0</v>
      </c>
      <c r="H63" s="62">
        <f t="shared" si="30"/>
        <v>0</v>
      </c>
      <c r="I63" s="63"/>
      <c r="J63" s="17"/>
      <c r="K63" s="19">
        <v>0</v>
      </c>
      <c r="L63" s="63">
        <f t="shared" si="31"/>
        <v>0</v>
      </c>
      <c r="M63" s="110">
        <f t="shared" ref="M63" si="32">L63+H63</f>
        <v>0</v>
      </c>
      <c r="N63" s="11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64.5" customHeight="1" x14ac:dyDescent="0.3">
      <c r="A64" s="112"/>
      <c r="B64" s="25" t="s">
        <v>74</v>
      </c>
      <c r="C64" s="76" t="s">
        <v>69</v>
      </c>
      <c r="D64" s="69" t="s">
        <v>14</v>
      </c>
      <c r="E64" s="75"/>
      <c r="F64" s="19">
        <v>672</v>
      </c>
      <c r="G64" s="19">
        <v>0</v>
      </c>
      <c r="H64" s="19">
        <f t="shared" si="30"/>
        <v>0</v>
      </c>
      <c r="I64" s="19"/>
      <c r="J64" s="17"/>
      <c r="K64" s="19">
        <v>0</v>
      </c>
      <c r="L64" s="19">
        <f t="shared" si="31"/>
        <v>0</v>
      </c>
      <c r="M64" s="94">
        <f t="shared" ref="M64:M69" si="33">L64+H64</f>
        <v>0</v>
      </c>
      <c r="N64" s="9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64.5" customHeight="1" x14ac:dyDescent="0.3">
      <c r="A65" s="112"/>
      <c r="B65" s="25" t="s">
        <v>75</v>
      </c>
      <c r="C65" s="76" t="s">
        <v>70</v>
      </c>
      <c r="D65" s="69" t="s">
        <v>14</v>
      </c>
      <c r="E65" s="75"/>
      <c r="F65" s="19">
        <v>1099</v>
      </c>
      <c r="G65" s="19">
        <v>0</v>
      </c>
      <c r="H65" s="19">
        <f t="shared" si="30"/>
        <v>0</v>
      </c>
      <c r="I65" s="19"/>
      <c r="J65" s="17"/>
      <c r="K65" s="19">
        <v>0</v>
      </c>
      <c r="L65" s="19">
        <f t="shared" si="31"/>
        <v>0</v>
      </c>
      <c r="M65" s="94">
        <f t="shared" si="33"/>
        <v>0</v>
      </c>
      <c r="N65" s="9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64.5" customHeight="1" x14ac:dyDescent="0.3">
      <c r="A66" s="112"/>
      <c r="B66" s="25" t="s">
        <v>129</v>
      </c>
      <c r="C66" s="76" t="s">
        <v>128</v>
      </c>
      <c r="D66" s="69" t="s">
        <v>14</v>
      </c>
      <c r="E66" s="75"/>
      <c r="F66" s="19">
        <v>183</v>
      </c>
      <c r="G66" s="19">
        <v>0</v>
      </c>
      <c r="H66" s="19">
        <f t="shared" ref="H66" si="34">G66*F66</f>
        <v>0</v>
      </c>
      <c r="I66" s="19"/>
      <c r="J66" s="17"/>
      <c r="K66" s="19">
        <v>0</v>
      </c>
      <c r="L66" s="19">
        <f t="shared" si="31"/>
        <v>0</v>
      </c>
      <c r="M66" s="94">
        <f t="shared" ref="M66" si="35">L66+H66</f>
        <v>0</v>
      </c>
      <c r="N66" s="9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64.5" customHeight="1" x14ac:dyDescent="0.3">
      <c r="A67" s="112"/>
      <c r="B67" s="25" t="s">
        <v>76</v>
      </c>
      <c r="C67" s="76" t="s">
        <v>71</v>
      </c>
      <c r="D67" s="69" t="s">
        <v>14</v>
      </c>
      <c r="E67" s="75"/>
      <c r="F67" s="19">
        <v>1781</v>
      </c>
      <c r="G67" s="19">
        <v>0</v>
      </c>
      <c r="H67" s="19">
        <f t="shared" si="30"/>
        <v>0</v>
      </c>
      <c r="I67" s="19"/>
      <c r="J67" s="17"/>
      <c r="K67" s="19">
        <v>0</v>
      </c>
      <c r="L67" s="77">
        <f t="shared" si="31"/>
        <v>0</v>
      </c>
      <c r="M67" s="94">
        <f t="shared" si="33"/>
        <v>0</v>
      </c>
      <c r="N67" s="9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64.5" customHeight="1" x14ac:dyDescent="0.3">
      <c r="A68" s="112"/>
      <c r="B68" s="25" t="s">
        <v>82</v>
      </c>
      <c r="C68" s="70" t="s">
        <v>77</v>
      </c>
      <c r="D68" s="76" t="s">
        <v>13</v>
      </c>
      <c r="E68" s="19"/>
      <c r="F68" s="19">
        <v>3.6</v>
      </c>
      <c r="G68" s="19">
        <v>0</v>
      </c>
      <c r="H68" s="19">
        <f t="shared" si="30"/>
        <v>0</v>
      </c>
      <c r="I68" s="19"/>
      <c r="J68" s="17"/>
      <c r="K68" s="19">
        <v>0</v>
      </c>
      <c r="L68" s="77">
        <f t="shared" ref="L68:L69" si="36">K68*F68</f>
        <v>0</v>
      </c>
      <c r="M68" s="104">
        <f t="shared" si="33"/>
        <v>0</v>
      </c>
      <c r="N68" s="10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6" customHeight="1" x14ac:dyDescent="0.3">
      <c r="A69" s="112"/>
      <c r="B69" s="25" t="s">
        <v>83</v>
      </c>
      <c r="C69" s="70" t="s">
        <v>81</v>
      </c>
      <c r="D69" s="76" t="s">
        <v>11</v>
      </c>
      <c r="E69" s="19"/>
      <c r="F69" s="19">
        <v>15</v>
      </c>
      <c r="G69" s="19">
        <v>0</v>
      </c>
      <c r="H69" s="19">
        <f t="shared" si="30"/>
        <v>0</v>
      </c>
      <c r="I69" s="19"/>
      <c r="J69" s="17"/>
      <c r="K69" s="19">
        <v>0</v>
      </c>
      <c r="L69" s="77">
        <f t="shared" si="36"/>
        <v>0</v>
      </c>
      <c r="M69" s="104">
        <f t="shared" si="33"/>
        <v>0</v>
      </c>
      <c r="N69" s="10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63" x14ac:dyDescent="0.3">
      <c r="A70" s="112"/>
      <c r="B70" s="25" t="s">
        <v>53</v>
      </c>
      <c r="C70" s="76" t="s">
        <v>78</v>
      </c>
      <c r="D70" s="19" t="s">
        <v>12</v>
      </c>
      <c r="E70" s="19">
        <v>0.4</v>
      </c>
      <c r="F70" s="19">
        <f>E70*F62</f>
        <v>50.184000000000005</v>
      </c>
      <c r="G70" s="19">
        <v>0</v>
      </c>
      <c r="H70" s="19">
        <f>G70*F70</f>
        <v>0</v>
      </c>
      <c r="I70" s="19"/>
      <c r="J70" s="17"/>
      <c r="K70" s="19">
        <v>0</v>
      </c>
      <c r="L70" s="77">
        <f>K70*F70</f>
        <v>0</v>
      </c>
      <c r="M70" s="104">
        <f>L70+H70</f>
        <v>0</v>
      </c>
      <c r="N70" s="10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64.5" customHeight="1" x14ac:dyDescent="0.3">
      <c r="A71" s="112"/>
      <c r="B71" s="25" t="s">
        <v>85</v>
      </c>
      <c r="C71" s="76" t="s">
        <v>79</v>
      </c>
      <c r="D71" s="19" t="s">
        <v>12</v>
      </c>
      <c r="E71" s="19">
        <v>0.45</v>
      </c>
      <c r="F71" s="65">
        <f>E71*F62</f>
        <v>56.457000000000008</v>
      </c>
      <c r="G71" s="19">
        <v>0</v>
      </c>
      <c r="H71" s="65">
        <f t="shared" ref="H71:H101" si="37">G71*F71</f>
        <v>0</v>
      </c>
      <c r="I71" s="19"/>
      <c r="J71" s="17"/>
      <c r="K71" s="19">
        <v>0</v>
      </c>
      <c r="L71" s="77">
        <f t="shared" ref="L71:L73" si="38">K71*F71</f>
        <v>0</v>
      </c>
      <c r="M71" s="92">
        <f t="shared" ref="M71:M73" si="39">L71+H71</f>
        <v>0</v>
      </c>
      <c r="N71" s="9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64.5" customHeight="1" x14ac:dyDescent="0.3">
      <c r="A72" s="112"/>
      <c r="B72" s="25" t="s">
        <v>86</v>
      </c>
      <c r="C72" s="76" t="s">
        <v>80</v>
      </c>
      <c r="D72" s="69" t="s">
        <v>14</v>
      </c>
      <c r="E72" s="75"/>
      <c r="F72" s="19">
        <v>130</v>
      </c>
      <c r="G72" s="19">
        <v>0</v>
      </c>
      <c r="H72" s="19">
        <f t="shared" si="37"/>
        <v>0</v>
      </c>
      <c r="I72" s="19"/>
      <c r="J72" s="17"/>
      <c r="K72" s="19">
        <v>0</v>
      </c>
      <c r="L72" s="19">
        <f t="shared" si="38"/>
        <v>0</v>
      </c>
      <c r="M72" s="94">
        <f t="shared" si="39"/>
        <v>0</v>
      </c>
      <c r="N72" s="9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64.5" customHeight="1" x14ac:dyDescent="0.3">
      <c r="A73" s="101"/>
      <c r="B73" s="25" t="s">
        <v>84</v>
      </c>
      <c r="C73" s="76" t="s">
        <v>9</v>
      </c>
      <c r="D73" s="19" t="s">
        <v>12</v>
      </c>
      <c r="E73" s="19">
        <v>0.3</v>
      </c>
      <c r="F73" s="77">
        <f>E73*F62</f>
        <v>37.637999999999998</v>
      </c>
      <c r="G73" s="19">
        <v>0</v>
      </c>
      <c r="H73" s="77">
        <f t="shared" si="37"/>
        <v>0</v>
      </c>
      <c r="I73" s="19"/>
      <c r="J73" s="17"/>
      <c r="K73" s="19">
        <v>0</v>
      </c>
      <c r="L73" s="65">
        <f t="shared" si="38"/>
        <v>0</v>
      </c>
      <c r="M73" s="104">
        <f t="shared" si="39"/>
        <v>0</v>
      </c>
      <c r="N73" s="10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47.25" customHeight="1" x14ac:dyDescent="0.3">
      <c r="A74" s="100">
        <v>10</v>
      </c>
      <c r="B74" s="108" t="s">
        <v>90</v>
      </c>
      <c r="C74" s="78" t="s">
        <v>88</v>
      </c>
      <c r="D74" s="69" t="s">
        <v>11</v>
      </c>
      <c r="E74" s="69"/>
      <c r="F74" s="79">
        <v>540</v>
      </c>
      <c r="G74" s="69"/>
      <c r="H74" s="19"/>
      <c r="I74" s="69"/>
      <c r="J74" s="17"/>
      <c r="K74" s="69"/>
      <c r="L74" s="19"/>
      <c r="M74" s="94"/>
      <c r="N74" s="9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64.5" customHeight="1" x14ac:dyDescent="0.3">
      <c r="A75" s="112"/>
      <c r="B75" s="109"/>
      <c r="C75" s="71" t="s">
        <v>22</v>
      </c>
      <c r="D75" s="71" t="s">
        <v>30</v>
      </c>
      <c r="E75" s="80">
        <v>6.4000000000000001E-2</v>
      </c>
      <c r="F75" s="73">
        <f>E75*F74</f>
        <v>34.56</v>
      </c>
      <c r="G75" s="74"/>
      <c r="H75" s="74"/>
      <c r="I75" s="74">
        <v>0</v>
      </c>
      <c r="J75" s="17">
        <f t="shared" si="28"/>
        <v>0</v>
      </c>
      <c r="K75" s="74"/>
      <c r="L75" s="74"/>
      <c r="M75" s="102">
        <f>L75+J75+H75</f>
        <v>0</v>
      </c>
      <c r="N75" s="10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64.5" customHeight="1" x14ac:dyDescent="0.3">
      <c r="A76" s="101"/>
      <c r="B76" s="25" t="s">
        <v>91</v>
      </c>
      <c r="C76" s="19" t="s">
        <v>89</v>
      </c>
      <c r="D76" s="19" t="s">
        <v>12</v>
      </c>
      <c r="E76" s="65">
        <v>0.26</v>
      </c>
      <c r="F76" s="19">
        <f>E76*F74</f>
        <v>140.4</v>
      </c>
      <c r="G76" s="19">
        <v>0</v>
      </c>
      <c r="H76" s="77">
        <f t="shared" si="37"/>
        <v>0</v>
      </c>
      <c r="I76" s="19"/>
      <c r="J76" s="17"/>
      <c r="K76" s="19">
        <v>0</v>
      </c>
      <c r="L76" s="65">
        <f>K76*F76</f>
        <v>0</v>
      </c>
      <c r="M76" s="104">
        <f>L76+J76+H76</f>
        <v>0</v>
      </c>
      <c r="N76" s="10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39.75" customHeight="1" x14ac:dyDescent="0.3">
      <c r="A77" s="100">
        <v>11</v>
      </c>
      <c r="B77" s="108" t="s">
        <v>33</v>
      </c>
      <c r="C77" s="81" t="s">
        <v>92</v>
      </c>
      <c r="D77" s="69" t="s">
        <v>13</v>
      </c>
      <c r="E77" s="69"/>
      <c r="F77" s="69">
        <v>28</v>
      </c>
      <c r="G77" s="69"/>
      <c r="H77" s="19"/>
      <c r="I77" s="69"/>
      <c r="J77" s="17"/>
      <c r="K77" s="19"/>
      <c r="L77" s="19"/>
      <c r="M77" s="104"/>
      <c r="N77" s="10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34.5" customHeight="1" x14ac:dyDescent="0.3">
      <c r="A78" s="112"/>
      <c r="B78" s="109"/>
      <c r="C78" s="71" t="s">
        <v>22</v>
      </c>
      <c r="D78" s="71" t="s">
        <v>30</v>
      </c>
      <c r="E78" s="72">
        <v>2.85</v>
      </c>
      <c r="F78" s="73">
        <f>E78*F77</f>
        <v>79.8</v>
      </c>
      <c r="G78" s="74"/>
      <c r="H78" s="74"/>
      <c r="I78" s="74">
        <v>0</v>
      </c>
      <c r="J78" s="17">
        <f t="shared" si="28"/>
        <v>0</v>
      </c>
      <c r="K78" s="74"/>
      <c r="L78" s="74"/>
      <c r="M78" s="102">
        <f>L78+J78+H78</f>
        <v>0</v>
      </c>
      <c r="N78" s="10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64.5" customHeight="1" x14ac:dyDescent="0.3">
      <c r="A79" s="101"/>
      <c r="B79" s="25" t="s">
        <v>94</v>
      </c>
      <c r="C79" s="82" t="s">
        <v>93</v>
      </c>
      <c r="D79" s="19" t="s">
        <v>13</v>
      </c>
      <c r="E79" s="67"/>
      <c r="F79" s="19">
        <v>28</v>
      </c>
      <c r="G79" s="19">
        <v>0</v>
      </c>
      <c r="H79" s="19">
        <f t="shared" si="37"/>
        <v>0</v>
      </c>
      <c r="I79" s="19"/>
      <c r="J79" s="17"/>
      <c r="K79" s="19">
        <v>0</v>
      </c>
      <c r="L79" s="19">
        <f t="shared" ref="L79:L85" si="40">K79*F79</f>
        <v>0</v>
      </c>
      <c r="M79" s="104">
        <f t="shared" ref="M79" si="41">L79+J79+H79</f>
        <v>0</v>
      </c>
      <c r="N79" s="10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42" customHeight="1" x14ac:dyDescent="0.3">
      <c r="A80" s="100">
        <v>12</v>
      </c>
      <c r="B80" s="108" t="s">
        <v>33</v>
      </c>
      <c r="C80" s="6" t="s">
        <v>95</v>
      </c>
      <c r="D80" s="6" t="s">
        <v>13</v>
      </c>
      <c r="E80" s="6"/>
      <c r="F80" s="44">
        <v>9.8000000000000007</v>
      </c>
      <c r="G80" s="44"/>
      <c r="H80" s="43"/>
      <c r="I80" s="44"/>
      <c r="J80" s="17"/>
      <c r="K80" s="43"/>
      <c r="L80" s="43"/>
      <c r="M80" s="110"/>
      <c r="N80" s="11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36" customHeight="1" x14ac:dyDescent="0.3">
      <c r="A81" s="112"/>
      <c r="B81" s="109"/>
      <c r="C81" s="28" t="s">
        <v>22</v>
      </c>
      <c r="D81" s="28" t="s">
        <v>30</v>
      </c>
      <c r="E81" s="41">
        <v>2.85</v>
      </c>
      <c r="F81" s="17">
        <f>E81*F80</f>
        <v>27.930000000000003</v>
      </c>
      <c r="G81" s="27"/>
      <c r="H81" s="27"/>
      <c r="I81" s="27">
        <v>0</v>
      </c>
      <c r="J81" s="17">
        <f t="shared" si="28"/>
        <v>0</v>
      </c>
      <c r="K81" s="27"/>
      <c r="L81" s="27"/>
      <c r="M81" s="98">
        <f>L81+J81+H81</f>
        <v>0</v>
      </c>
      <c r="N81" s="9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63" customHeight="1" x14ac:dyDescent="0.3">
      <c r="A82" s="101"/>
      <c r="B82" s="25" t="s">
        <v>97</v>
      </c>
      <c r="C82" s="44" t="s">
        <v>96</v>
      </c>
      <c r="D82" s="6" t="s">
        <v>13</v>
      </c>
      <c r="E82" s="6">
        <v>1.1200000000000001</v>
      </c>
      <c r="F82" s="62">
        <f>E82*F80</f>
        <v>10.976000000000003</v>
      </c>
      <c r="G82" s="43">
        <v>0</v>
      </c>
      <c r="H82" s="43">
        <f t="shared" si="37"/>
        <v>0</v>
      </c>
      <c r="I82" s="43"/>
      <c r="J82" s="17"/>
      <c r="K82" s="43">
        <v>0</v>
      </c>
      <c r="L82" s="62">
        <f t="shared" si="40"/>
        <v>0</v>
      </c>
      <c r="M82" s="110">
        <f t="shared" ref="M82" si="42">L82+J82+H82</f>
        <v>0</v>
      </c>
      <c r="N82" s="11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75.75" customHeight="1" x14ac:dyDescent="0.3">
      <c r="A83" s="100">
        <v>13</v>
      </c>
      <c r="B83" s="108" t="s">
        <v>33</v>
      </c>
      <c r="C83" s="54" t="s">
        <v>99</v>
      </c>
      <c r="D83" s="44" t="s">
        <v>13</v>
      </c>
      <c r="E83" s="44"/>
      <c r="F83" s="44">
        <v>6.2</v>
      </c>
      <c r="G83" s="44"/>
      <c r="H83" s="43"/>
      <c r="I83" s="44"/>
      <c r="J83" s="17"/>
      <c r="K83" s="44"/>
      <c r="L83" s="43"/>
      <c r="M83" s="110"/>
      <c r="N83" s="11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39.75" customHeight="1" x14ac:dyDescent="0.3">
      <c r="A84" s="112"/>
      <c r="B84" s="109"/>
      <c r="C84" s="28" t="s">
        <v>22</v>
      </c>
      <c r="D84" s="28" t="s">
        <v>30</v>
      </c>
      <c r="E84" s="41">
        <v>2.86</v>
      </c>
      <c r="F84" s="17">
        <f>F83*E84</f>
        <v>17.731999999999999</v>
      </c>
      <c r="G84" s="27"/>
      <c r="H84" s="27"/>
      <c r="I84" s="27">
        <v>0</v>
      </c>
      <c r="J84" s="17">
        <f t="shared" si="28"/>
        <v>0</v>
      </c>
      <c r="K84" s="27"/>
      <c r="L84" s="27"/>
      <c r="M84" s="98">
        <f>L84+J84+H84</f>
        <v>0</v>
      </c>
      <c r="N84" s="9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62.25" customHeight="1" x14ac:dyDescent="0.3">
      <c r="A85" s="101"/>
      <c r="B85" s="25" t="s">
        <v>100</v>
      </c>
      <c r="C85" s="69" t="s">
        <v>98</v>
      </c>
      <c r="D85" s="70" t="s">
        <v>13</v>
      </c>
      <c r="E85" s="69">
        <v>1.24</v>
      </c>
      <c r="F85" s="77">
        <f>E85*F83</f>
        <v>7.6879999999999997</v>
      </c>
      <c r="G85" s="19">
        <v>0</v>
      </c>
      <c r="H85" s="77">
        <f t="shared" si="37"/>
        <v>0</v>
      </c>
      <c r="I85" s="19"/>
      <c r="J85" s="17"/>
      <c r="K85" s="19">
        <v>0</v>
      </c>
      <c r="L85" s="19">
        <f t="shared" si="40"/>
        <v>0</v>
      </c>
      <c r="M85" s="104">
        <f t="shared" ref="M85" si="43">L85+J85+H85</f>
        <v>0</v>
      </c>
      <c r="N85" s="10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64.5" customHeight="1" x14ac:dyDescent="0.3">
      <c r="A86" s="100">
        <v>14</v>
      </c>
      <c r="B86" s="108" t="s">
        <v>33</v>
      </c>
      <c r="C86" s="29" t="s">
        <v>101</v>
      </c>
      <c r="D86" s="6" t="s">
        <v>14</v>
      </c>
      <c r="E86" s="6"/>
      <c r="F86" s="44">
        <v>13.5</v>
      </c>
      <c r="G86" s="44"/>
      <c r="H86" s="43"/>
      <c r="I86" s="43"/>
      <c r="J86" s="17"/>
      <c r="K86" s="43"/>
      <c r="L86" s="43"/>
      <c r="M86" s="110"/>
      <c r="N86" s="11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31.5" x14ac:dyDescent="0.3">
      <c r="A87" s="112"/>
      <c r="B87" s="109"/>
      <c r="C87" s="28" t="s">
        <v>22</v>
      </c>
      <c r="D87" s="28" t="s">
        <v>30</v>
      </c>
      <c r="E87" s="41">
        <v>0.6</v>
      </c>
      <c r="F87" s="17">
        <f>E87*F86</f>
        <v>8.1</v>
      </c>
      <c r="G87" s="27"/>
      <c r="H87" s="27"/>
      <c r="I87" s="27">
        <v>0</v>
      </c>
      <c r="J87" s="17">
        <f t="shared" si="28"/>
        <v>0</v>
      </c>
      <c r="K87" s="27"/>
      <c r="L87" s="27"/>
      <c r="M87" s="98">
        <f>L87+J87+H87</f>
        <v>0</v>
      </c>
      <c r="N87" s="9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63" x14ac:dyDescent="0.3">
      <c r="A88" s="101"/>
      <c r="B88" s="25" t="s">
        <v>103</v>
      </c>
      <c r="C88" s="4" t="s">
        <v>102</v>
      </c>
      <c r="D88" s="43" t="s">
        <v>14</v>
      </c>
      <c r="E88" s="43">
        <v>1.1499999999999999</v>
      </c>
      <c r="F88" s="62">
        <f>E88*F86</f>
        <v>15.524999999999999</v>
      </c>
      <c r="G88" s="43">
        <v>0</v>
      </c>
      <c r="H88" s="62">
        <f t="shared" si="37"/>
        <v>0</v>
      </c>
      <c r="I88" s="43"/>
      <c r="J88" s="17"/>
      <c r="K88" s="43">
        <v>0</v>
      </c>
      <c r="L88" s="62">
        <f>K88*F88</f>
        <v>0</v>
      </c>
      <c r="M88" s="110">
        <f t="shared" ref="M88" si="44">L88+H88</f>
        <v>0</v>
      </c>
      <c r="N88" s="11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3" x14ac:dyDescent="0.3">
      <c r="A89" s="100">
        <v>15</v>
      </c>
      <c r="B89" s="25" t="s">
        <v>112</v>
      </c>
      <c r="C89" s="6" t="s">
        <v>111</v>
      </c>
      <c r="D89" s="6" t="s">
        <v>13</v>
      </c>
      <c r="E89" s="57"/>
      <c r="F89" s="57">
        <v>364</v>
      </c>
      <c r="G89" s="57">
        <v>0</v>
      </c>
      <c r="H89" s="57">
        <f>G89*F89</f>
        <v>0</v>
      </c>
      <c r="I89" s="57"/>
      <c r="J89" s="17"/>
      <c r="K89" s="57">
        <v>0</v>
      </c>
      <c r="L89" s="57">
        <f>K89*F89</f>
        <v>0</v>
      </c>
      <c r="M89" s="110">
        <f>L89+H89</f>
        <v>0</v>
      </c>
      <c r="N89" s="11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63" x14ac:dyDescent="0.3">
      <c r="A90" s="112"/>
      <c r="B90" s="108" t="s">
        <v>114</v>
      </c>
      <c r="C90" s="45" t="s">
        <v>113</v>
      </c>
      <c r="D90" s="58" t="s">
        <v>21</v>
      </c>
      <c r="E90" s="14"/>
      <c r="F90" s="57">
        <v>3.64</v>
      </c>
      <c r="G90" s="57"/>
      <c r="H90" s="57"/>
      <c r="I90" s="57"/>
      <c r="J90" s="17"/>
      <c r="K90" s="57"/>
      <c r="L90" s="57"/>
      <c r="M90" s="106"/>
      <c r="N90" s="10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31.5" x14ac:dyDescent="0.3">
      <c r="A91" s="112"/>
      <c r="B91" s="109"/>
      <c r="C91" s="28" t="s">
        <v>22</v>
      </c>
      <c r="D91" s="28" t="s">
        <v>30</v>
      </c>
      <c r="E91" s="59">
        <v>1.1499999999999999</v>
      </c>
      <c r="F91" s="17">
        <f>E91*F90</f>
        <v>4.1859999999999999</v>
      </c>
      <c r="G91" s="27"/>
      <c r="H91" s="27"/>
      <c r="I91" s="27">
        <v>0</v>
      </c>
      <c r="J91" s="17">
        <f t="shared" si="28"/>
        <v>0</v>
      </c>
      <c r="K91" s="27"/>
      <c r="L91" s="27"/>
      <c r="M91" s="98">
        <f t="shared" ref="M91:M92" si="45">L91+J91+H91</f>
        <v>0</v>
      </c>
      <c r="N91" s="9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63" x14ac:dyDescent="0.3">
      <c r="A92" s="112"/>
      <c r="B92" s="25" t="s">
        <v>38</v>
      </c>
      <c r="C92" s="28" t="s">
        <v>36</v>
      </c>
      <c r="D92" s="28" t="s">
        <v>34</v>
      </c>
      <c r="E92" s="59">
        <v>1.1499999999999999</v>
      </c>
      <c r="F92" s="17">
        <f>E92*F90</f>
        <v>4.1859999999999999</v>
      </c>
      <c r="G92" s="27"/>
      <c r="H92" s="17"/>
      <c r="I92" s="27">
        <v>0</v>
      </c>
      <c r="J92" s="17">
        <f t="shared" si="28"/>
        <v>0</v>
      </c>
      <c r="K92" s="27"/>
      <c r="L92" s="27"/>
      <c r="M92" s="98">
        <f t="shared" si="45"/>
        <v>0</v>
      </c>
      <c r="N92" s="9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63" x14ac:dyDescent="0.3">
      <c r="A93" s="112"/>
      <c r="B93" s="108" t="s">
        <v>117</v>
      </c>
      <c r="C93" s="6" t="s">
        <v>118</v>
      </c>
      <c r="D93" s="58" t="s">
        <v>37</v>
      </c>
      <c r="E93" s="57"/>
      <c r="F93" s="57">
        <v>0.23499999999999999</v>
      </c>
      <c r="G93" s="57"/>
      <c r="H93" s="57"/>
      <c r="I93" s="57"/>
      <c r="J93" s="17"/>
      <c r="K93" s="57"/>
      <c r="L93" s="57"/>
      <c r="M93" s="110"/>
      <c r="N93" s="11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31.5" x14ac:dyDescent="0.3">
      <c r="A94" s="112"/>
      <c r="B94" s="109"/>
      <c r="C94" s="28" t="s">
        <v>22</v>
      </c>
      <c r="D94" s="28" t="s">
        <v>30</v>
      </c>
      <c r="E94" s="59">
        <v>1.3</v>
      </c>
      <c r="F94" s="17">
        <f>E94*F93</f>
        <v>0.30549999999999999</v>
      </c>
      <c r="G94" s="27"/>
      <c r="H94" s="27"/>
      <c r="I94" s="27">
        <v>0</v>
      </c>
      <c r="J94" s="17">
        <f t="shared" si="28"/>
        <v>0</v>
      </c>
      <c r="K94" s="27"/>
      <c r="L94" s="27"/>
      <c r="M94" s="98">
        <f t="shared" ref="M94" si="46">L94+J94+H94</f>
        <v>0</v>
      </c>
      <c r="N94" s="9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63" x14ac:dyDescent="0.3">
      <c r="A95" s="101"/>
      <c r="B95" s="25" t="s">
        <v>116</v>
      </c>
      <c r="C95" s="6" t="s">
        <v>115</v>
      </c>
      <c r="D95" s="28" t="s">
        <v>34</v>
      </c>
      <c r="E95" s="57">
        <v>1.3</v>
      </c>
      <c r="F95" s="17">
        <f>E95*F93</f>
        <v>0.30549999999999999</v>
      </c>
      <c r="G95" s="57"/>
      <c r="H95" s="27"/>
      <c r="I95" s="57">
        <v>0</v>
      </c>
      <c r="J95" s="17">
        <f t="shared" si="28"/>
        <v>0</v>
      </c>
      <c r="K95" s="57"/>
      <c r="L95" s="57"/>
      <c r="M95" s="98">
        <f t="shared" ref="M95" si="47">L95+J95+H95</f>
        <v>0</v>
      </c>
      <c r="N95" s="9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47.25" customHeight="1" x14ac:dyDescent="0.3">
      <c r="A96" s="100">
        <v>16</v>
      </c>
      <c r="B96" s="108" t="s">
        <v>33</v>
      </c>
      <c r="C96" s="7" t="s">
        <v>10</v>
      </c>
      <c r="D96" s="6" t="s">
        <v>23</v>
      </c>
      <c r="E96" s="6"/>
      <c r="F96" s="44">
        <v>0.75</v>
      </c>
      <c r="G96" s="44"/>
      <c r="H96" s="27"/>
      <c r="I96" s="44"/>
      <c r="J96" s="17"/>
      <c r="K96" s="43"/>
      <c r="L96" s="43"/>
      <c r="M96" s="106"/>
      <c r="N96" s="10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31.5" x14ac:dyDescent="0.3">
      <c r="A97" s="112"/>
      <c r="B97" s="109"/>
      <c r="C97" s="28" t="s">
        <v>22</v>
      </c>
      <c r="D97" s="28" t="s">
        <v>30</v>
      </c>
      <c r="E97" s="41">
        <v>34.9</v>
      </c>
      <c r="F97" s="17">
        <f>F96*E97</f>
        <v>26.174999999999997</v>
      </c>
      <c r="G97" s="27"/>
      <c r="H97" s="27"/>
      <c r="I97" s="27">
        <v>0</v>
      </c>
      <c r="J97" s="17">
        <f t="shared" si="28"/>
        <v>0</v>
      </c>
      <c r="K97" s="27"/>
      <c r="L97" s="27"/>
      <c r="M97" s="98">
        <f t="shared" ref="M97" si="48">L97+J97+H97</f>
        <v>0</v>
      </c>
      <c r="N97" s="9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63" x14ac:dyDescent="0.3">
      <c r="A98" s="112"/>
      <c r="B98" s="25" t="s">
        <v>106</v>
      </c>
      <c r="C98" s="4" t="s">
        <v>104</v>
      </c>
      <c r="D98" s="44" t="s">
        <v>14</v>
      </c>
      <c r="E98" s="1"/>
      <c r="F98" s="43">
        <v>31</v>
      </c>
      <c r="G98" s="43">
        <v>0</v>
      </c>
      <c r="H98" s="42">
        <f t="shared" si="37"/>
        <v>0</v>
      </c>
      <c r="I98" s="43"/>
      <c r="J98" s="17"/>
      <c r="K98" s="43">
        <v>0</v>
      </c>
      <c r="L98" s="43">
        <f>K98*F98</f>
        <v>0</v>
      </c>
      <c r="M98" s="106">
        <f>L98+H98</f>
        <v>0</v>
      </c>
      <c r="N98" s="107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64.5" customHeight="1" x14ac:dyDescent="0.3">
      <c r="A99" s="112"/>
      <c r="B99" s="25" t="s">
        <v>107</v>
      </c>
      <c r="C99" s="53" t="s">
        <v>105</v>
      </c>
      <c r="D99" s="44" t="s">
        <v>14</v>
      </c>
      <c r="E99" s="1"/>
      <c r="F99" s="43">
        <v>78</v>
      </c>
      <c r="G99" s="43">
        <v>0</v>
      </c>
      <c r="H99" s="42">
        <f t="shared" si="37"/>
        <v>0</v>
      </c>
      <c r="I99" s="43"/>
      <c r="J99" s="17"/>
      <c r="K99" s="43">
        <v>0</v>
      </c>
      <c r="L99" s="42">
        <f t="shared" ref="L99:L101" si="49">K99*F99</f>
        <v>0</v>
      </c>
      <c r="M99" s="110">
        <f t="shared" ref="M99:M101" si="50">L99+H99</f>
        <v>0</v>
      </c>
      <c r="N99" s="11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64.5" customHeight="1" x14ac:dyDescent="0.3">
      <c r="A100" s="112"/>
      <c r="B100" s="25" t="s">
        <v>108</v>
      </c>
      <c r="C100" s="53" t="s">
        <v>18</v>
      </c>
      <c r="D100" s="44" t="s">
        <v>14</v>
      </c>
      <c r="E100" s="1"/>
      <c r="F100" s="43">
        <v>276</v>
      </c>
      <c r="G100" s="43">
        <v>0</v>
      </c>
      <c r="H100" s="43">
        <f t="shared" si="37"/>
        <v>0</v>
      </c>
      <c r="I100" s="43"/>
      <c r="J100" s="17"/>
      <c r="K100" s="43">
        <v>0</v>
      </c>
      <c r="L100" s="43">
        <f t="shared" si="49"/>
        <v>0</v>
      </c>
      <c r="M100" s="106">
        <f t="shared" si="50"/>
        <v>0</v>
      </c>
      <c r="N100" s="107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64.5" customHeight="1" x14ac:dyDescent="0.3">
      <c r="A101" s="101"/>
      <c r="B101" s="25" t="s">
        <v>84</v>
      </c>
      <c r="C101" s="53" t="s">
        <v>9</v>
      </c>
      <c r="D101" s="43" t="s">
        <v>12</v>
      </c>
      <c r="E101" s="14"/>
      <c r="F101" s="43">
        <v>12</v>
      </c>
      <c r="G101" s="43">
        <v>0</v>
      </c>
      <c r="H101" s="43">
        <f t="shared" si="37"/>
        <v>0</v>
      </c>
      <c r="I101" s="43"/>
      <c r="J101" s="17"/>
      <c r="K101" s="43">
        <v>0</v>
      </c>
      <c r="L101" s="43">
        <f t="shared" si="49"/>
        <v>0</v>
      </c>
      <c r="M101" s="106">
        <f t="shared" si="50"/>
        <v>0</v>
      </c>
      <c r="N101" s="107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45.75" customHeight="1" x14ac:dyDescent="0.3">
      <c r="A102" s="100">
        <v>17</v>
      </c>
      <c r="B102" s="108" t="s">
        <v>33</v>
      </c>
      <c r="C102" s="20" t="s">
        <v>26</v>
      </c>
      <c r="D102" s="44" t="s">
        <v>24</v>
      </c>
      <c r="E102" s="1"/>
      <c r="F102" s="43">
        <v>93</v>
      </c>
      <c r="G102" s="43"/>
      <c r="H102" s="43"/>
      <c r="I102" s="43"/>
      <c r="J102" s="17"/>
      <c r="K102" s="43"/>
      <c r="L102" s="43"/>
      <c r="M102" s="106"/>
      <c r="N102" s="10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31.5" x14ac:dyDescent="0.3">
      <c r="A103" s="112"/>
      <c r="B103" s="109"/>
      <c r="C103" s="28" t="s">
        <v>22</v>
      </c>
      <c r="D103" s="28" t="s">
        <v>30</v>
      </c>
      <c r="E103" s="41">
        <v>0.21</v>
      </c>
      <c r="F103" s="17">
        <f>E103*F102</f>
        <v>19.529999999999998</v>
      </c>
      <c r="G103" s="27"/>
      <c r="H103" s="27"/>
      <c r="I103" s="27">
        <v>0</v>
      </c>
      <c r="J103" s="17">
        <f t="shared" si="28"/>
        <v>0</v>
      </c>
      <c r="K103" s="27"/>
      <c r="L103" s="27"/>
      <c r="M103" s="98">
        <f>L103+J103+H103</f>
        <v>0</v>
      </c>
      <c r="N103" s="9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64.5" customHeight="1" x14ac:dyDescent="0.3">
      <c r="A104" s="101"/>
      <c r="B104" s="25" t="s">
        <v>110</v>
      </c>
      <c r="C104" s="48" t="s">
        <v>109</v>
      </c>
      <c r="D104" s="44" t="s">
        <v>25</v>
      </c>
      <c r="E104" s="43">
        <v>0.28000000000000003</v>
      </c>
      <c r="F104" s="43">
        <f>E104*F102</f>
        <v>26.040000000000003</v>
      </c>
      <c r="G104" s="43">
        <v>0</v>
      </c>
      <c r="H104" s="43">
        <f>F104*G104</f>
        <v>0</v>
      </c>
      <c r="I104" s="43"/>
      <c r="J104" s="17"/>
      <c r="K104" s="43">
        <v>0</v>
      </c>
      <c r="L104" s="43">
        <f>F104*K104</f>
        <v>0</v>
      </c>
      <c r="M104" s="106">
        <f>H104+J104+L104</f>
        <v>0</v>
      </c>
      <c r="N104" s="10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10.25" x14ac:dyDescent="0.3">
      <c r="A105" s="100">
        <v>18</v>
      </c>
      <c r="B105" s="46" t="s">
        <v>43</v>
      </c>
      <c r="C105" s="6" t="s">
        <v>137</v>
      </c>
      <c r="D105" s="6" t="s">
        <v>31</v>
      </c>
      <c r="E105" s="6"/>
      <c r="F105" s="84">
        <v>6.5</v>
      </c>
      <c r="G105" s="84"/>
      <c r="H105" s="84"/>
      <c r="I105" s="84"/>
      <c r="J105" s="84"/>
      <c r="K105" s="85">
        <v>0</v>
      </c>
      <c r="L105" s="84">
        <f>K105*F105</f>
        <v>0</v>
      </c>
      <c r="M105" s="96">
        <f t="shared" ref="M105:M106" si="51">L105+J105+H105</f>
        <v>0</v>
      </c>
      <c r="N105" s="9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31.5" x14ac:dyDescent="0.3">
      <c r="A106" s="101"/>
      <c r="B106" s="34"/>
      <c r="C106" s="28" t="s">
        <v>42</v>
      </c>
      <c r="D106" s="28" t="s">
        <v>30</v>
      </c>
      <c r="E106" s="86">
        <v>3.37</v>
      </c>
      <c r="F106" s="17">
        <f>E106*F105</f>
        <v>21.905000000000001</v>
      </c>
      <c r="G106" s="27"/>
      <c r="H106" s="27"/>
      <c r="I106" s="27">
        <v>0</v>
      </c>
      <c r="J106" s="17">
        <f t="shared" si="28"/>
        <v>0</v>
      </c>
      <c r="K106" s="27"/>
      <c r="L106" s="27"/>
      <c r="M106" s="98">
        <f t="shared" si="51"/>
        <v>0</v>
      </c>
      <c r="N106" s="9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94.5" x14ac:dyDescent="0.3">
      <c r="A107" s="100">
        <v>19</v>
      </c>
      <c r="B107" s="25" t="s">
        <v>130</v>
      </c>
      <c r="C107" s="87" t="s">
        <v>134</v>
      </c>
      <c r="D107" s="86" t="s">
        <v>31</v>
      </c>
      <c r="E107" s="19"/>
      <c r="F107" s="24">
        <v>0.5</v>
      </c>
      <c r="G107" s="31"/>
      <c r="H107" s="31"/>
      <c r="I107" s="31"/>
      <c r="J107" s="31"/>
      <c r="K107" s="24">
        <v>0</v>
      </c>
      <c r="L107" s="24">
        <f>K107*F107</f>
        <v>0</v>
      </c>
      <c r="M107" s="98">
        <f t="shared" ref="M107" si="52">L107+J107+H107</f>
        <v>0</v>
      </c>
      <c r="N107" s="9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31.5" x14ac:dyDescent="0.3">
      <c r="A108" s="112"/>
      <c r="B108" s="34" t="s">
        <v>131</v>
      </c>
      <c r="C108" s="28" t="s">
        <v>22</v>
      </c>
      <c r="D108" s="28" t="s">
        <v>30</v>
      </c>
      <c r="E108" s="86">
        <v>2.06</v>
      </c>
      <c r="F108" s="17">
        <f>F107*E108</f>
        <v>1.03</v>
      </c>
      <c r="G108" s="27"/>
      <c r="H108" s="27"/>
      <c r="I108" s="27">
        <v>0</v>
      </c>
      <c r="J108" s="17">
        <f t="shared" ref="J108:J111" si="53">I108*F108</f>
        <v>0</v>
      </c>
      <c r="K108" s="27"/>
      <c r="L108" s="27"/>
      <c r="M108" s="98">
        <f t="shared" ref="M108:M111" si="54">L108+J108+H108</f>
        <v>0</v>
      </c>
      <c r="N108" s="9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63" x14ac:dyDescent="0.3">
      <c r="A109" s="112"/>
      <c r="B109" s="25" t="s">
        <v>132</v>
      </c>
      <c r="C109" s="88" t="s">
        <v>133</v>
      </c>
      <c r="D109" s="86" t="s">
        <v>34</v>
      </c>
      <c r="E109" s="19">
        <v>2.68</v>
      </c>
      <c r="F109" s="17">
        <f>F108*E109</f>
        <v>2.7604000000000002</v>
      </c>
      <c r="G109" s="31"/>
      <c r="H109" s="31"/>
      <c r="I109" s="24">
        <v>0</v>
      </c>
      <c r="J109" s="17">
        <f t="shared" si="53"/>
        <v>0</v>
      </c>
      <c r="K109" s="31"/>
      <c r="L109" s="31"/>
      <c r="M109" s="98">
        <f t="shared" si="54"/>
        <v>0</v>
      </c>
      <c r="N109" s="9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31.5" x14ac:dyDescent="0.3">
      <c r="A110" s="112"/>
      <c r="B110" s="108" t="s">
        <v>72</v>
      </c>
      <c r="C110" s="70" t="s">
        <v>135</v>
      </c>
      <c r="D110" s="70" t="s">
        <v>13</v>
      </c>
      <c r="E110" s="70"/>
      <c r="F110" s="19">
        <v>12</v>
      </c>
      <c r="G110" s="69"/>
      <c r="H110" s="19"/>
      <c r="I110" s="19"/>
      <c r="J110" s="17"/>
      <c r="K110" s="19"/>
      <c r="L110" s="19"/>
      <c r="M110" s="94"/>
      <c r="N110" s="9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42.75" customHeight="1" x14ac:dyDescent="0.3">
      <c r="A111" s="112"/>
      <c r="B111" s="109"/>
      <c r="C111" s="71" t="s">
        <v>22</v>
      </c>
      <c r="D111" s="71" t="s">
        <v>30</v>
      </c>
      <c r="E111" s="72">
        <v>3.42</v>
      </c>
      <c r="F111" s="73">
        <f>E111*F110</f>
        <v>41.04</v>
      </c>
      <c r="G111" s="74"/>
      <c r="H111" s="74"/>
      <c r="I111" s="74">
        <v>0</v>
      </c>
      <c r="J111" s="17">
        <f t="shared" si="53"/>
        <v>0</v>
      </c>
      <c r="K111" s="74"/>
      <c r="L111" s="74"/>
      <c r="M111" s="102">
        <f t="shared" si="54"/>
        <v>0</v>
      </c>
      <c r="N111" s="10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63" x14ac:dyDescent="0.3">
      <c r="A112" s="112"/>
      <c r="B112" s="25" t="s">
        <v>73</v>
      </c>
      <c r="C112" s="76" t="s">
        <v>68</v>
      </c>
      <c r="D112" s="76" t="s">
        <v>13</v>
      </c>
      <c r="E112" s="19">
        <v>1.02</v>
      </c>
      <c r="F112" s="19">
        <f>E112*F110</f>
        <v>12.24</v>
      </c>
      <c r="G112" s="19">
        <v>0</v>
      </c>
      <c r="H112" s="19">
        <f t="shared" ref="H112:H117" si="55">G112*F112</f>
        <v>0</v>
      </c>
      <c r="I112" s="19"/>
      <c r="J112" s="17"/>
      <c r="K112" s="19">
        <v>0</v>
      </c>
      <c r="L112" s="19">
        <f t="shared" ref="L112:L117" si="56">K112*F112</f>
        <v>0</v>
      </c>
      <c r="M112" s="104">
        <f>L112+H112</f>
        <v>0</v>
      </c>
      <c r="N112" s="10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63" x14ac:dyDescent="0.3">
      <c r="A113" s="112"/>
      <c r="B113" s="25" t="s">
        <v>75</v>
      </c>
      <c r="C113" s="4" t="s">
        <v>70</v>
      </c>
      <c r="D113" s="84" t="s">
        <v>14</v>
      </c>
      <c r="E113" s="1"/>
      <c r="F113" s="85">
        <v>610</v>
      </c>
      <c r="G113" s="85">
        <v>0</v>
      </c>
      <c r="H113" s="83">
        <f t="shared" si="55"/>
        <v>0</v>
      </c>
      <c r="I113" s="85"/>
      <c r="J113" s="17"/>
      <c r="K113" s="85">
        <v>0</v>
      </c>
      <c r="L113" s="85">
        <f t="shared" si="56"/>
        <v>0</v>
      </c>
      <c r="M113" s="110">
        <f t="shared" ref="M113:M117" si="57">L113+H113</f>
        <v>0</v>
      </c>
      <c r="N113" s="11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63" x14ac:dyDescent="0.3">
      <c r="A114" s="112"/>
      <c r="B114" s="25" t="s">
        <v>74</v>
      </c>
      <c r="C114" s="76" t="s">
        <v>128</v>
      </c>
      <c r="D114" s="69" t="s">
        <v>14</v>
      </c>
      <c r="E114" s="75"/>
      <c r="F114" s="19">
        <v>270</v>
      </c>
      <c r="G114" s="19">
        <v>0</v>
      </c>
      <c r="H114" s="19">
        <f t="shared" si="55"/>
        <v>0</v>
      </c>
      <c r="I114" s="19"/>
      <c r="J114" s="17"/>
      <c r="K114" s="19">
        <v>0</v>
      </c>
      <c r="L114" s="19">
        <f t="shared" si="56"/>
        <v>0</v>
      </c>
      <c r="M114" s="94">
        <f t="shared" si="57"/>
        <v>0</v>
      </c>
      <c r="N114" s="9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63" x14ac:dyDescent="0.3">
      <c r="A115" s="112"/>
      <c r="B115" s="25" t="s">
        <v>75</v>
      </c>
      <c r="C115" s="76" t="s">
        <v>136</v>
      </c>
      <c r="D115" s="69" t="s">
        <v>14</v>
      </c>
      <c r="E115" s="75"/>
      <c r="F115" s="19">
        <v>163</v>
      </c>
      <c r="G115" s="19">
        <v>0</v>
      </c>
      <c r="H115" s="19">
        <f t="shared" si="55"/>
        <v>0</v>
      </c>
      <c r="I115" s="19"/>
      <c r="J115" s="17"/>
      <c r="K115" s="19">
        <v>0</v>
      </c>
      <c r="L115" s="19">
        <f t="shared" si="56"/>
        <v>0</v>
      </c>
      <c r="M115" s="94">
        <f t="shared" si="57"/>
        <v>0</v>
      </c>
      <c r="N115" s="9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63" x14ac:dyDescent="0.3">
      <c r="A116" s="112"/>
      <c r="B116" s="25" t="s">
        <v>82</v>
      </c>
      <c r="C116" s="70" t="s">
        <v>77</v>
      </c>
      <c r="D116" s="76" t="s">
        <v>13</v>
      </c>
      <c r="E116" s="19">
        <v>0.05</v>
      </c>
      <c r="F116" s="19">
        <f>E116*F112</f>
        <v>0.6120000000000001</v>
      </c>
      <c r="G116" s="19">
        <v>0</v>
      </c>
      <c r="H116" s="19">
        <f t="shared" si="55"/>
        <v>0</v>
      </c>
      <c r="I116" s="19"/>
      <c r="J116" s="17"/>
      <c r="K116" s="19">
        <v>0</v>
      </c>
      <c r="L116" s="77">
        <f t="shared" si="56"/>
        <v>0</v>
      </c>
      <c r="M116" s="104">
        <f t="shared" si="57"/>
        <v>0</v>
      </c>
      <c r="N116" s="10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63" x14ac:dyDescent="0.3">
      <c r="A117" s="112"/>
      <c r="B117" s="25" t="s">
        <v>83</v>
      </c>
      <c r="C117" s="70" t="s">
        <v>81</v>
      </c>
      <c r="D117" s="76" t="s">
        <v>11</v>
      </c>
      <c r="E117" s="19"/>
      <c r="F117" s="19">
        <v>40</v>
      </c>
      <c r="G117" s="19">
        <v>0</v>
      </c>
      <c r="H117" s="19">
        <f t="shared" si="55"/>
        <v>0</v>
      </c>
      <c r="I117" s="19"/>
      <c r="J117" s="17"/>
      <c r="K117" s="19">
        <v>0</v>
      </c>
      <c r="L117" s="77">
        <f t="shared" si="56"/>
        <v>0</v>
      </c>
      <c r="M117" s="104">
        <f t="shared" si="57"/>
        <v>0</v>
      </c>
      <c r="N117" s="10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63" x14ac:dyDescent="0.3">
      <c r="A118" s="112"/>
      <c r="B118" s="25" t="s">
        <v>53</v>
      </c>
      <c r="C118" s="76" t="s">
        <v>78</v>
      </c>
      <c r="D118" s="19" t="s">
        <v>12</v>
      </c>
      <c r="E118" s="19">
        <v>0.4</v>
      </c>
      <c r="F118" s="19">
        <f>E118*F110</f>
        <v>4.8000000000000007</v>
      </c>
      <c r="G118" s="19">
        <v>0</v>
      </c>
      <c r="H118" s="19">
        <f>G118*F118</f>
        <v>0</v>
      </c>
      <c r="I118" s="19"/>
      <c r="J118" s="17"/>
      <c r="K118" s="19">
        <v>0</v>
      </c>
      <c r="L118" s="77">
        <f>K118*F118</f>
        <v>0</v>
      </c>
      <c r="M118" s="104">
        <f>L118+H118</f>
        <v>0</v>
      </c>
      <c r="N118" s="10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63" x14ac:dyDescent="0.3">
      <c r="A119" s="112"/>
      <c r="B119" s="25" t="s">
        <v>85</v>
      </c>
      <c r="C119" s="76" t="s">
        <v>79</v>
      </c>
      <c r="D119" s="19" t="s">
        <v>12</v>
      </c>
      <c r="E119" s="19">
        <v>0.45</v>
      </c>
      <c r="F119" s="65">
        <f>E119*F110</f>
        <v>5.4</v>
      </c>
      <c r="G119" s="19">
        <v>0</v>
      </c>
      <c r="H119" s="65">
        <f t="shared" ref="H119:H121" si="58">G119*F119</f>
        <v>0</v>
      </c>
      <c r="I119" s="19"/>
      <c r="J119" s="17"/>
      <c r="K119" s="19">
        <v>0</v>
      </c>
      <c r="L119" s="77">
        <f t="shared" ref="L119:L121" si="59">K119*F119</f>
        <v>0</v>
      </c>
      <c r="M119" s="92">
        <f t="shared" ref="M119:M121" si="60">L119+H119</f>
        <v>0</v>
      </c>
      <c r="N119" s="9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63" x14ac:dyDescent="0.3">
      <c r="A120" s="112"/>
      <c r="B120" s="25" t="s">
        <v>86</v>
      </c>
      <c r="C120" s="76" t="s">
        <v>80</v>
      </c>
      <c r="D120" s="69" t="s">
        <v>14</v>
      </c>
      <c r="E120" s="75"/>
      <c r="F120" s="19">
        <v>30</v>
      </c>
      <c r="G120" s="19">
        <v>0</v>
      </c>
      <c r="H120" s="19">
        <f t="shared" si="58"/>
        <v>0</v>
      </c>
      <c r="I120" s="19"/>
      <c r="J120" s="17"/>
      <c r="K120" s="19">
        <v>0</v>
      </c>
      <c r="L120" s="19">
        <f t="shared" si="59"/>
        <v>0</v>
      </c>
      <c r="M120" s="94">
        <f t="shared" si="60"/>
        <v>0</v>
      </c>
      <c r="N120" s="9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63" x14ac:dyDescent="0.3">
      <c r="A121" s="112"/>
      <c r="B121" s="25" t="s">
        <v>84</v>
      </c>
      <c r="C121" s="76" t="s">
        <v>9</v>
      </c>
      <c r="D121" s="19" t="s">
        <v>12</v>
      </c>
      <c r="E121" s="19">
        <v>0.3</v>
      </c>
      <c r="F121" s="77">
        <f>E121*F110</f>
        <v>3.5999999999999996</v>
      </c>
      <c r="G121" s="19">
        <v>0</v>
      </c>
      <c r="H121" s="77">
        <f t="shared" si="58"/>
        <v>0</v>
      </c>
      <c r="I121" s="19"/>
      <c r="J121" s="17"/>
      <c r="K121" s="19">
        <v>0</v>
      </c>
      <c r="L121" s="65">
        <f t="shared" si="59"/>
        <v>0</v>
      </c>
      <c r="M121" s="104">
        <f t="shared" si="60"/>
        <v>0</v>
      </c>
      <c r="N121" s="10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47.25" x14ac:dyDescent="0.3">
      <c r="A122" s="101"/>
      <c r="B122" s="25" t="s">
        <v>29</v>
      </c>
      <c r="C122" s="32" t="s">
        <v>32</v>
      </c>
      <c r="D122" s="44" t="s">
        <v>15</v>
      </c>
      <c r="E122" s="44"/>
      <c r="F122" s="44">
        <v>5</v>
      </c>
      <c r="G122" s="43"/>
      <c r="H122" s="43"/>
      <c r="I122" s="43">
        <v>0</v>
      </c>
      <c r="J122" s="17">
        <f>I122*F122</f>
        <v>0</v>
      </c>
      <c r="K122" s="19">
        <v>0</v>
      </c>
      <c r="L122" s="43">
        <f>K122*F122</f>
        <v>0</v>
      </c>
      <c r="M122" s="106">
        <f>L122+J122</f>
        <v>0</v>
      </c>
      <c r="N122" s="107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3">
      <c r="A123" s="30"/>
      <c r="B123" s="30"/>
      <c r="C123" s="14" t="s">
        <v>16</v>
      </c>
      <c r="D123" s="1"/>
      <c r="E123" s="1"/>
      <c r="F123" s="1"/>
      <c r="G123" s="1"/>
      <c r="H123" s="56">
        <f>SUM(H13:H122)</f>
        <v>0</v>
      </c>
      <c r="I123" s="1"/>
      <c r="J123" s="56">
        <f>SUM(J13:J122)</f>
        <v>0</v>
      </c>
      <c r="K123" s="1"/>
      <c r="L123" s="56">
        <f>SUM(L13:L122)</f>
        <v>0</v>
      </c>
      <c r="M123" s="144">
        <f>SUM(M13:M122)</f>
        <v>0</v>
      </c>
      <c r="N123" s="145"/>
      <c r="O123" s="143"/>
      <c r="Q123" s="3"/>
      <c r="R123"/>
      <c r="S123"/>
      <c r="T123"/>
      <c r="U123"/>
      <c r="V123" s="3"/>
    </row>
    <row r="124" spans="1:30" x14ac:dyDescent="0.3">
      <c r="A124" s="30"/>
      <c r="B124" s="30"/>
      <c r="C124" s="30" t="s">
        <v>146</v>
      </c>
      <c r="D124" s="1"/>
      <c r="E124" s="1"/>
      <c r="F124" s="1"/>
      <c r="G124" s="1"/>
      <c r="H124" s="1"/>
      <c r="I124" s="1"/>
      <c r="J124" s="1"/>
      <c r="K124" s="1"/>
      <c r="L124" s="1"/>
      <c r="M124" s="116">
        <f>M123*10%</f>
        <v>0</v>
      </c>
      <c r="N124" s="116"/>
      <c r="O124" s="143"/>
      <c r="Q124" s="15"/>
      <c r="R124"/>
      <c r="S124"/>
      <c r="T124"/>
      <c r="U124"/>
      <c r="V124" s="3"/>
    </row>
    <row r="125" spans="1:30" x14ac:dyDescent="0.3">
      <c r="A125" s="30"/>
      <c r="B125" s="30"/>
      <c r="C125" s="30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15">
        <f>M124+M123</f>
        <v>0</v>
      </c>
      <c r="N125" s="115"/>
      <c r="O125" s="8"/>
      <c r="Q125" s="3"/>
      <c r="R125"/>
      <c r="S125"/>
      <c r="T125"/>
      <c r="U125"/>
      <c r="V125" s="3"/>
    </row>
    <row r="126" spans="1:30" x14ac:dyDescent="0.3">
      <c r="A126" s="30"/>
      <c r="B126" s="30"/>
      <c r="C126" s="30" t="s">
        <v>147</v>
      </c>
      <c r="D126" s="1"/>
      <c r="E126" s="1"/>
      <c r="F126" s="1"/>
      <c r="G126" s="1"/>
      <c r="H126" s="1"/>
      <c r="I126" s="1"/>
      <c r="J126" s="1"/>
      <c r="K126" s="1"/>
      <c r="L126" s="1"/>
      <c r="M126" s="116">
        <f>M125*8%</f>
        <v>0</v>
      </c>
      <c r="N126" s="116"/>
      <c r="O126" s="8"/>
      <c r="Q126" s="3"/>
      <c r="R126"/>
      <c r="S126"/>
      <c r="T126"/>
      <c r="U126"/>
      <c r="V126" s="3"/>
    </row>
    <row r="127" spans="1:30" x14ac:dyDescent="0.3">
      <c r="A127" s="30"/>
      <c r="B127" s="30"/>
      <c r="C127" s="30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15">
        <f>M125+M126</f>
        <v>0</v>
      </c>
      <c r="N127" s="115"/>
      <c r="O127" s="8"/>
      <c r="Q127" s="3"/>
      <c r="R127"/>
      <c r="S127"/>
      <c r="T127"/>
      <c r="U127"/>
      <c r="V127" s="3"/>
    </row>
    <row r="128" spans="1:30" x14ac:dyDescent="0.3">
      <c r="A128" s="30"/>
      <c r="B128" s="30"/>
      <c r="C128" s="30" t="s">
        <v>27</v>
      </c>
      <c r="D128" s="1"/>
      <c r="E128" s="1"/>
      <c r="F128" s="1"/>
      <c r="G128" s="1"/>
      <c r="H128" s="1"/>
      <c r="I128" s="1"/>
      <c r="J128" s="1"/>
      <c r="K128" s="1"/>
      <c r="L128" s="1"/>
      <c r="M128" s="116">
        <f>M127*3%</f>
        <v>0</v>
      </c>
      <c r="N128" s="116"/>
      <c r="O128" s="8"/>
      <c r="Q128" s="3"/>
      <c r="R128"/>
      <c r="S128"/>
      <c r="T128"/>
      <c r="U128"/>
      <c r="V128" s="3"/>
    </row>
    <row r="129" spans="1:22" x14ac:dyDescent="0.3">
      <c r="A129" s="30"/>
      <c r="B129" s="30"/>
      <c r="C129" s="30" t="s">
        <v>16</v>
      </c>
      <c r="D129" s="1"/>
      <c r="E129" s="1"/>
      <c r="F129" s="1"/>
      <c r="G129" s="1"/>
      <c r="H129" s="1"/>
      <c r="I129" s="1"/>
      <c r="J129" s="1"/>
      <c r="K129" s="1"/>
      <c r="L129" s="1"/>
      <c r="M129" s="115">
        <f>M127+M128</f>
        <v>0</v>
      </c>
      <c r="N129" s="115"/>
      <c r="O129" s="8"/>
      <c r="Q129" s="3"/>
      <c r="R129"/>
      <c r="S129"/>
      <c r="T129"/>
      <c r="U129"/>
      <c r="V129" s="3"/>
    </row>
    <row r="130" spans="1:22" x14ac:dyDescent="0.3">
      <c r="A130" s="30"/>
      <c r="B130" s="30"/>
      <c r="C130" s="30" t="s">
        <v>17</v>
      </c>
      <c r="D130" s="1"/>
      <c r="E130" s="1"/>
      <c r="F130" s="1"/>
      <c r="G130" s="1"/>
      <c r="H130" s="1"/>
      <c r="I130" s="1"/>
      <c r="J130" s="1"/>
      <c r="K130" s="1"/>
      <c r="L130" s="1"/>
      <c r="M130" s="116">
        <f>M129*18%</f>
        <v>0</v>
      </c>
      <c r="N130" s="116"/>
      <c r="O130" s="8"/>
      <c r="Q130" s="3"/>
      <c r="R130"/>
      <c r="S130"/>
      <c r="T130"/>
      <c r="U130"/>
      <c r="V130" s="3"/>
    </row>
    <row r="131" spans="1:22" x14ac:dyDescent="0.3">
      <c r="A131" s="30"/>
      <c r="B131" s="30"/>
      <c r="C131" s="30" t="s">
        <v>16</v>
      </c>
      <c r="D131" s="1"/>
      <c r="E131" s="1"/>
      <c r="F131" s="1"/>
      <c r="G131" s="1"/>
      <c r="H131" s="1"/>
      <c r="I131" s="1"/>
      <c r="J131" s="1"/>
      <c r="K131" s="1"/>
      <c r="L131" s="1"/>
      <c r="M131" s="115">
        <f>M129+M130</f>
        <v>0</v>
      </c>
      <c r="N131" s="115"/>
      <c r="O131" s="8"/>
      <c r="Q131" s="3"/>
      <c r="R131"/>
      <c r="S131"/>
      <c r="T131"/>
      <c r="U131"/>
      <c r="V131" s="3"/>
    </row>
    <row r="132" spans="1:22" x14ac:dyDescent="0.3">
      <c r="A132" s="16"/>
      <c r="B132" s="16"/>
      <c r="C132" s="21"/>
      <c r="D132" s="22"/>
      <c r="E132" s="9"/>
      <c r="F132" s="9"/>
      <c r="G132" s="9"/>
      <c r="H132" s="9"/>
      <c r="I132" s="9"/>
      <c r="J132" s="9"/>
      <c r="K132" s="9"/>
      <c r="L132" s="9"/>
      <c r="M132" s="117"/>
      <c r="N132" s="117"/>
      <c r="O132"/>
      <c r="P132"/>
      <c r="Q132"/>
      <c r="R132"/>
      <c r="S132"/>
      <c r="T132"/>
      <c r="U132"/>
      <c r="V132" s="3"/>
    </row>
    <row r="133" spans="1:22" x14ac:dyDescent="0.3">
      <c r="A133" s="16"/>
      <c r="B133" s="16"/>
      <c r="C133" s="21"/>
      <c r="D133" s="22"/>
      <c r="E133" s="9"/>
      <c r="F133" s="9"/>
      <c r="G133" s="9"/>
      <c r="H133" s="9"/>
      <c r="I133" s="9"/>
      <c r="J133" s="9"/>
      <c r="K133" s="9"/>
      <c r="L133" s="9"/>
      <c r="M133" s="118"/>
      <c r="N133" s="118"/>
      <c r="O133"/>
      <c r="P133"/>
      <c r="Q133"/>
      <c r="R133"/>
      <c r="S133"/>
      <c r="T133"/>
      <c r="U133"/>
      <c r="V133" s="3"/>
    </row>
    <row r="134" spans="1:22" ht="15.75" customHeight="1" x14ac:dyDescent="0.3">
      <c r="A134" s="16"/>
      <c r="B134" s="16"/>
      <c r="D134" s="23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 s="3"/>
    </row>
    <row r="135" spans="1:22" x14ac:dyDescent="0.3">
      <c r="A135" s="16"/>
      <c r="B135" s="119" t="s">
        <v>145</v>
      </c>
      <c r="C135" s="119"/>
      <c r="D135" s="119"/>
      <c r="E135" s="119"/>
      <c r="F135" s="119"/>
      <c r="G135" s="119"/>
      <c r="H135" s="119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 s="3"/>
    </row>
    <row r="136" spans="1:22" x14ac:dyDescent="0.3">
      <c r="A136" s="16"/>
      <c r="B136" s="119"/>
      <c r="C136" s="119"/>
      <c r="D136" s="119"/>
      <c r="E136" s="119"/>
      <c r="F136" s="119"/>
      <c r="G136" s="119"/>
      <c r="H136" s="119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 s="3"/>
    </row>
    <row r="137" spans="1:22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/>
      <c r="P137"/>
      <c r="Q137"/>
      <c r="R137"/>
      <c r="S137"/>
      <c r="T137"/>
      <c r="U137"/>
      <c r="V137" s="3"/>
    </row>
    <row r="138" spans="1:22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/>
      <c r="P138"/>
      <c r="Q138"/>
      <c r="R138"/>
      <c r="S138"/>
      <c r="T138"/>
      <c r="U138"/>
    </row>
    <row r="139" spans="1:22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/>
      <c r="P139"/>
      <c r="Q139"/>
      <c r="R139"/>
      <c r="S139"/>
      <c r="T139"/>
      <c r="U139"/>
    </row>
    <row r="140" spans="1:22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/>
      <c r="P140"/>
      <c r="Q140"/>
      <c r="R140"/>
      <c r="S140"/>
      <c r="T140"/>
      <c r="U140"/>
    </row>
    <row r="141" spans="1:22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/>
      <c r="P141"/>
      <c r="Q141"/>
      <c r="R141"/>
      <c r="S141"/>
      <c r="T141"/>
      <c r="U141"/>
    </row>
    <row r="142" spans="1:22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/>
      <c r="P142"/>
      <c r="Q142"/>
      <c r="R142"/>
      <c r="S142"/>
      <c r="T142"/>
      <c r="U142"/>
    </row>
    <row r="143" spans="1:22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/>
      <c r="P143"/>
      <c r="Q143"/>
      <c r="R143"/>
      <c r="S143"/>
      <c r="T143"/>
      <c r="U143"/>
    </row>
    <row r="144" spans="1:22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/>
      <c r="P144"/>
      <c r="Q144"/>
      <c r="R144"/>
      <c r="S144"/>
      <c r="T144"/>
      <c r="U144"/>
    </row>
    <row r="145" spans="1:2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</sheetData>
  <mergeCells count="184">
    <mergeCell ref="A13:A15"/>
    <mergeCell ref="M19:N19"/>
    <mergeCell ref="M20:N20"/>
    <mergeCell ref="A18:A19"/>
    <mergeCell ref="B20:B22"/>
    <mergeCell ref="A20:A22"/>
    <mergeCell ref="M25:N25"/>
    <mergeCell ref="M16:N16"/>
    <mergeCell ref="M17:N17"/>
    <mergeCell ref="A16:A17"/>
    <mergeCell ref="O123:O124"/>
    <mergeCell ref="M123:N123"/>
    <mergeCell ref="M124:N124"/>
    <mergeCell ref="M37:N37"/>
    <mergeCell ref="M38:N38"/>
    <mergeCell ref="M39:N39"/>
    <mergeCell ref="B32:B33"/>
    <mergeCell ref="B35:B36"/>
    <mergeCell ref="M32:N32"/>
    <mergeCell ref="M55:N55"/>
    <mergeCell ref="M64:N64"/>
    <mergeCell ref="M65:N65"/>
    <mergeCell ref="M67:N67"/>
    <mergeCell ref="M68:N68"/>
    <mergeCell ref="M69:N69"/>
    <mergeCell ref="M56:N56"/>
    <mergeCell ref="M57:N57"/>
    <mergeCell ref="A2:N6"/>
    <mergeCell ref="A7:A11"/>
    <mergeCell ref="C7:C11"/>
    <mergeCell ref="D7:D11"/>
    <mergeCell ref="G7:H9"/>
    <mergeCell ref="I7:J9"/>
    <mergeCell ref="K7:L9"/>
    <mergeCell ref="G10:G11"/>
    <mergeCell ref="H10:H11"/>
    <mergeCell ref="I10:I11"/>
    <mergeCell ref="J10:J11"/>
    <mergeCell ref="K10:K11"/>
    <mergeCell ref="B7:B11"/>
    <mergeCell ref="L10:L11"/>
    <mergeCell ref="M7:N11"/>
    <mergeCell ref="E8:E11"/>
    <mergeCell ref="F8:F11"/>
    <mergeCell ref="E7:F7"/>
    <mergeCell ref="B135:H136"/>
    <mergeCell ref="M12:N12"/>
    <mergeCell ref="M22:N22"/>
    <mergeCell ref="M23:N23"/>
    <mergeCell ref="M30:N30"/>
    <mergeCell ref="B23:B25"/>
    <mergeCell ref="M24:N24"/>
    <mergeCell ref="M13:N13"/>
    <mergeCell ref="M14:N14"/>
    <mergeCell ref="M15:N15"/>
    <mergeCell ref="B13:B15"/>
    <mergeCell ref="M18:N18"/>
    <mergeCell ref="M21:N21"/>
    <mergeCell ref="M36:N36"/>
    <mergeCell ref="M26:N26"/>
    <mergeCell ref="M27:N27"/>
    <mergeCell ref="M28:N28"/>
    <mergeCell ref="M29:N29"/>
    <mergeCell ref="B29:B31"/>
    <mergeCell ref="M31:N31"/>
    <mergeCell ref="M125:N125"/>
    <mergeCell ref="M126:N126"/>
    <mergeCell ref="M127:N127"/>
    <mergeCell ref="M128:N128"/>
    <mergeCell ref="M129:N129"/>
    <mergeCell ref="M130:N130"/>
    <mergeCell ref="M132:N132"/>
    <mergeCell ref="M133:N133"/>
    <mergeCell ref="M131:N131"/>
    <mergeCell ref="AB45:AC45"/>
    <mergeCell ref="AB46:AC46"/>
    <mergeCell ref="B42:B43"/>
    <mergeCell ref="M48:N48"/>
    <mergeCell ref="M49:N49"/>
    <mergeCell ref="M50:N50"/>
    <mergeCell ref="A42:A46"/>
    <mergeCell ref="A32:A41"/>
    <mergeCell ref="M40:N40"/>
    <mergeCell ref="M41:N41"/>
    <mergeCell ref="M42:N42"/>
    <mergeCell ref="B37:B38"/>
    <mergeCell ref="B39:B40"/>
    <mergeCell ref="M43:N43"/>
    <mergeCell ref="M44:N44"/>
    <mergeCell ref="M45:N45"/>
    <mergeCell ref="M46:N46"/>
    <mergeCell ref="M35:N35"/>
    <mergeCell ref="M33:N33"/>
    <mergeCell ref="M34:N34"/>
    <mergeCell ref="A47:A59"/>
    <mergeCell ref="M51:N51"/>
    <mergeCell ref="M53:N53"/>
    <mergeCell ref="M54:N54"/>
    <mergeCell ref="B47:B48"/>
    <mergeCell ref="M59:N59"/>
    <mergeCell ref="M60:N60"/>
    <mergeCell ref="M47:N47"/>
    <mergeCell ref="B74:B75"/>
    <mergeCell ref="A60:A73"/>
    <mergeCell ref="A74:A76"/>
    <mergeCell ref="M70:N70"/>
    <mergeCell ref="M71:N71"/>
    <mergeCell ref="M72:N72"/>
    <mergeCell ref="M73:N73"/>
    <mergeCell ref="M74:N74"/>
    <mergeCell ref="M75:N75"/>
    <mergeCell ref="B60:B61"/>
    <mergeCell ref="M76:N76"/>
    <mergeCell ref="M61:N61"/>
    <mergeCell ref="M62:N62"/>
    <mergeCell ref="M58:N58"/>
    <mergeCell ref="A89:A95"/>
    <mergeCell ref="M82:N82"/>
    <mergeCell ref="M83:N83"/>
    <mergeCell ref="M84:N84"/>
    <mergeCell ref="M85:N85"/>
    <mergeCell ref="M86:N86"/>
    <mergeCell ref="B83:B84"/>
    <mergeCell ref="A83:A85"/>
    <mergeCell ref="B77:B78"/>
    <mergeCell ref="A77:A79"/>
    <mergeCell ref="B80:B81"/>
    <mergeCell ref="A80:A82"/>
    <mergeCell ref="M78:N78"/>
    <mergeCell ref="M79:N79"/>
    <mergeCell ref="M80:N80"/>
    <mergeCell ref="M81:N81"/>
    <mergeCell ref="M77:N77"/>
    <mergeCell ref="M89:N89"/>
    <mergeCell ref="M90:N90"/>
    <mergeCell ref="M91:N91"/>
    <mergeCell ref="M92:N92"/>
    <mergeCell ref="M93:N93"/>
    <mergeCell ref="M94:N94"/>
    <mergeCell ref="M95:N95"/>
    <mergeCell ref="B90:B91"/>
    <mergeCell ref="B93:B94"/>
    <mergeCell ref="M121:N121"/>
    <mergeCell ref="A107:A122"/>
    <mergeCell ref="M122:N122"/>
    <mergeCell ref="M87:N87"/>
    <mergeCell ref="M88:N88"/>
    <mergeCell ref="M96:N96"/>
    <mergeCell ref="A23:A31"/>
    <mergeCell ref="M52:N52"/>
    <mergeCell ref="M63:N63"/>
    <mergeCell ref="M66:N66"/>
    <mergeCell ref="M97:N97"/>
    <mergeCell ref="M98:N98"/>
    <mergeCell ref="M99:N99"/>
    <mergeCell ref="B86:B87"/>
    <mergeCell ref="A86:A88"/>
    <mergeCell ref="B102:B103"/>
    <mergeCell ref="A96:A101"/>
    <mergeCell ref="A102:A104"/>
    <mergeCell ref="M100:N100"/>
    <mergeCell ref="M101:N101"/>
    <mergeCell ref="M102:N102"/>
    <mergeCell ref="M103:N103"/>
    <mergeCell ref="M104:N104"/>
    <mergeCell ref="B96:B97"/>
    <mergeCell ref="M113:N113"/>
    <mergeCell ref="B110:B111"/>
    <mergeCell ref="M114:N114"/>
    <mergeCell ref="M115:N115"/>
    <mergeCell ref="M116:N116"/>
    <mergeCell ref="M117:N117"/>
    <mergeCell ref="M118:N118"/>
    <mergeCell ref="M119:N119"/>
    <mergeCell ref="M120:N120"/>
    <mergeCell ref="M105:N105"/>
    <mergeCell ref="M106:N106"/>
    <mergeCell ref="A105:A106"/>
    <mergeCell ref="M107:N107"/>
    <mergeCell ref="M108:N108"/>
    <mergeCell ref="M109:N109"/>
    <mergeCell ref="M110:N110"/>
    <mergeCell ref="M111:N111"/>
    <mergeCell ref="M112:N112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(7)</vt:lpstr>
      <vt:lpstr>Sheet2</vt:lpstr>
      <vt:lpstr>Sheet3</vt:lpstr>
      <vt:lpstr>'Sheet1 (7)'!Print_Titles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g.gurgenidze_n</dc:creator>
  <cp:lastModifiedBy>Giorgi Merlani</cp:lastModifiedBy>
  <cp:lastPrinted>2016-04-15T12:36:54Z</cp:lastPrinted>
  <dcterms:created xsi:type="dcterms:W3CDTF">2014-10-28T12:11:44Z</dcterms:created>
  <dcterms:modified xsi:type="dcterms:W3CDTF">2017-01-31T13:11:04Z</dcterms:modified>
</cp:coreProperties>
</file>