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8640" tabRatio="609" activeTab="0"/>
  </bookViews>
  <sheets>
    <sheet name="1 (Sesworebulii) (3)" sheetId="1" r:id="rId1"/>
    <sheet name="1 (Sesworebulii) (2)" sheetId="2" r:id="rId2"/>
  </sheets>
  <definedNames>
    <definedName name="_xlnm.Print_Area" localSheetId="1">'1 (Sesworebulii) (2)'!$A$1:$H$225</definedName>
    <definedName name="_xlnm.Print_Area" localSheetId="0">'1 (Sesworebulii) (3)'!$A$1:$H$217</definedName>
  </definedNames>
  <calcPr fullCalcOnLoad="1"/>
</workbook>
</file>

<file path=xl/sharedStrings.xml><?xml version="1.0" encoding="utf-8"?>
<sst xmlns="http://schemas.openxmlformats.org/spreadsheetml/2006/main" count="994" uniqueCount="175">
  <si>
    <t>lari</t>
  </si>
  <si>
    <t>#</t>
  </si>
  <si>
    <t>ganzomilebis erTeuli</t>
  </si>
  <si>
    <t>raodenoba</t>
  </si>
  <si>
    <t>saxarjTaRricxvo Rirebuleba</t>
  </si>
  <si>
    <t>sul</t>
  </si>
  <si>
    <t>c</t>
  </si>
  <si>
    <t>manqanebi</t>
  </si>
  <si>
    <t>grZ/m</t>
  </si>
  <si>
    <t>3</t>
  </si>
  <si>
    <t>4</t>
  </si>
  <si>
    <t>5</t>
  </si>
  <si>
    <t>8</t>
  </si>
  <si>
    <t>sxva masalebi</t>
  </si>
  <si>
    <t>Seadgina:</t>
  </si>
  <si>
    <t>7</t>
  </si>
  <si>
    <t>6</t>
  </si>
  <si>
    <t>2</t>
  </si>
  <si>
    <t>kac/sT</t>
  </si>
  <si>
    <t xml:space="preserve">SromiTi danaxarji </t>
  </si>
  <si>
    <t>1</t>
  </si>
  <si>
    <t>man/sT</t>
  </si>
  <si>
    <t>kg</t>
  </si>
  <si>
    <t>/T. beriZe/</t>
  </si>
  <si>
    <t xml:space="preserve">manqanebi </t>
  </si>
  <si>
    <t>sabazro</t>
  </si>
  <si>
    <t>safuZveli</t>
  </si>
  <si>
    <t>samuSaoTa dasaxeleba</t>
  </si>
  <si>
    <t>saproeqto monacemebi</t>
  </si>
  <si>
    <t>ganzomilebis erTeulze</t>
  </si>
  <si>
    <t>sxva masala</t>
  </si>
  <si>
    <t>9</t>
  </si>
  <si>
    <t>10</t>
  </si>
  <si>
    <t>11</t>
  </si>
  <si>
    <t xml:space="preserve">lokalur-resursuli jami </t>
  </si>
  <si>
    <t>jami</t>
  </si>
  <si>
    <t>lokalur-resursuli xarjTaRricxva #1</t>
  </si>
  <si>
    <t xml:space="preserve"> saxarjTaRricxvo Rirebuleba  </t>
  </si>
  <si>
    <t xml:space="preserve">  saxarjTaRricxvo xelfasi   </t>
  </si>
  <si>
    <t xml:space="preserve">                   normatiuli Sromatevadoba  </t>
  </si>
  <si>
    <t>12</t>
  </si>
  <si>
    <t>13</t>
  </si>
  <si>
    <t>14</t>
  </si>
  <si>
    <t>19</t>
  </si>
  <si>
    <t>l</t>
  </si>
  <si>
    <t>20</t>
  </si>
  <si>
    <t>21</t>
  </si>
  <si>
    <t>satkepni pnevmosvlaze 18t</t>
  </si>
  <si>
    <t>manqanebi (miqseri)</t>
  </si>
  <si>
    <t>22</t>
  </si>
  <si>
    <t>23</t>
  </si>
  <si>
    <t>tona</t>
  </si>
  <si>
    <t>buldozeri 79kvt</t>
  </si>
  <si>
    <t>yalibis fari 25mm sisqis</t>
  </si>
  <si>
    <t>daxerxili xe 40mm da meti</t>
  </si>
  <si>
    <t xml:space="preserve">masworebeli fenis mowyoba RorRisagan fraqcia 5-10 mm  (sisqe 5sm) </t>
  </si>
  <si>
    <t xml:space="preserve">avtogreideri saS.tipis 79kvt 108t </t>
  </si>
  <si>
    <t>satkepni pnevmosvlaze 5t</t>
  </si>
  <si>
    <t>satkepni pnevmosvlaze 10t</t>
  </si>
  <si>
    <t>1-11-18</t>
  </si>
  <si>
    <t>eqskavatori 0,5m3</t>
  </si>
  <si>
    <t>sn da w IV-2-82 11-1-5</t>
  </si>
  <si>
    <t>qviSa-xreSovani narevis baliSis mowyoba</t>
  </si>
  <si>
    <t xml:space="preserve">SromiTi danaxarji  </t>
  </si>
  <si>
    <t>qviSa-xreSovani narevi</t>
  </si>
  <si>
    <t>qviSa-xreSovani narevis fena-fena datkepna pnevmosatkepniT</t>
  </si>
  <si>
    <t>pnevmaturi damtkepni</t>
  </si>
  <si>
    <t xml:space="preserve">betonis mosamzadebeli fenis mowyoba  m-75 </t>
  </si>
  <si>
    <t>6-11-3</t>
  </si>
  <si>
    <t>kac/sT.</t>
  </si>
  <si>
    <t>kv.m</t>
  </si>
  <si>
    <t>saWreli qvebi</t>
  </si>
  <si>
    <t>mavTuli da Sesakravi 3-5mm</t>
  </si>
  <si>
    <t>sayrdenkedelSi sadrenaJo plastmasis milis gayvana -d=100mm</t>
  </si>
  <si>
    <t>plastmasis mili d=100 3,2mm</t>
  </si>
  <si>
    <t>samagrebi</t>
  </si>
  <si>
    <t>sayrdeni kedlis mosawyobad IV kategoriis gruntis damuSaveba xeliT</t>
  </si>
  <si>
    <t>srf</t>
  </si>
  <si>
    <t>samSeneblo narCenebis datvirTva da gatana 2kl-mde 1219,85X1,75</t>
  </si>
  <si>
    <t>sayrdeni kedlis mowyoba 36 grZ/metrze simaRliT 1,35m</t>
  </si>
  <si>
    <t>fari yalibis III xarisx.Camoganuli 25mm</t>
  </si>
  <si>
    <t>Zeliki III xarisx. Wiwvovani 40-60mm</t>
  </si>
  <si>
    <t>ficari Camoganuli III xarisx. 40mmda meti</t>
  </si>
  <si>
    <t>sayrdenkedelSi sadrenaJo liTonis milis gayvana -d=15mm</t>
  </si>
  <si>
    <t>liTonis mili d=15 2mm</t>
  </si>
  <si>
    <t>RorRis fraqcia 40-70mm</t>
  </si>
  <si>
    <t>sayrdeni kedlis ukan msxvilkenWovani RorRis fenis mowyoba 40-70mm datkepniT</t>
  </si>
  <si>
    <t>sayrdeni kedlis ukan qviSa xreSovani narevis mowyoba datkepniT</t>
  </si>
  <si>
    <t>qviSa xreSovani narevi</t>
  </si>
  <si>
    <t>r/betonis saniaRvre arxis mowyoba 157+5 grZ/m</t>
  </si>
  <si>
    <t>r/betonis saniaRvre arxis mowyoba  proeqt.</t>
  </si>
  <si>
    <t>15</t>
  </si>
  <si>
    <t>arsebuli liTonis cxauris demontaJi da dasawyobeba</t>
  </si>
  <si>
    <t xml:space="preserve">arsebuli liTonis cxauris  mowyoba </t>
  </si>
  <si>
    <t>sayrdeni kedlis mowyoba 162 grZ/metrze simaRliT 1,55m</t>
  </si>
  <si>
    <t>r/betonis saniaRvre arxis mowyoba 36 grZ/m</t>
  </si>
  <si>
    <t>24 grZ/metrze simaRliT 2,8m</t>
  </si>
  <si>
    <t>16</t>
  </si>
  <si>
    <t>17</t>
  </si>
  <si>
    <t>18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</si>
  <si>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</si>
  <si>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</si>
  <si>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</si>
  <si>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</si>
  <si>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</si>
  <si>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</si>
  <si>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</si>
  <si>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</si>
  <si>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</si>
  <si>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</si>
  <si>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</si>
  <si>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</si>
  <si>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daba qedaSi rusTavelis quCaze gzis gafarToeba da sayrdeni kedlis mowyoba</t>
  </si>
  <si>
    <t>Sedgenilia:  2015 wlis IV kvartlis doneze 1 a.S.S. $=2,4 lari</t>
  </si>
  <si>
    <t>betoni m-75 b7</t>
  </si>
  <si>
    <t xml:space="preserve">armatura A-III ф14 </t>
  </si>
  <si>
    <t xml:space="preserve">armatura A-I ф8 </t>
  </si>
  <si>
    <t xml:space="preserve">armatura A-III ф10 </t>
  </si>
  <si>
    <t>betoni m300 BB22,5</t>
  </si>
  <si>
    <t>armatura ф10 A III  PproeqtiT</t>
  </si>
  <si>
    <t>sayrdeni kedlis monoliTuri rkinabetonis saZirkvlisa da sayrdeni kedlis tanis mowyoba B -22,5 klasisbetoni m-300 (142,56+142,56)</t>
  </si>
  <si>
    <r>
      <t xml:space="preserve"> m</t>
    </r>
    <r>
      <rPr>
        <vertAlign val="superscript"/>
        <sz val="16"/>
        <rFont val="AcadNusx"/>
        <family val="0"/>
      </rPr>
      <t>3</t>
    </r>
  </si>
  <si>
    <r>
      <t>m</t>
    </r>
    <r>
      <rPr>
        <vertAlign val="superscript"/>
        <sz val="16"/>
        <rFont val="AcadNusx"/>
        <family val="0"/>
      </rPr>
      <t>3</t>
    </r>
  </si>
  <si>
    <r>
      <t>100 m</t>
    </r>
    <r>
      <rPr>
        <vertAlign val="superscript"/>
        <sz val="16"/>
        <rFont val="AcadNusx"/>
        <family val="0"/>
      </rPr>
      <t>3</t>
    </r>
  </si>
  <si>
    <r>
      <t>100m</t>
    </r>
    <r>
      <rPr>
        <vertAlign val="superscript"/>
        <sz val="16"/>
        <rFont val="AcadNusx"/>
        <family val="0"/>
      </rPr>
      <t>3</t>
    </r>
  </si>
  <si>
    <r>
      <t>m</t>
    </r>
    <r>
      <rPr>
        <vertAlign val="superscript"/>
        <sz val="16"/>
        <rFont val="AcadNusx"/>
        <family val="0"/>
      </rPr>
      <t>2</t>
    </r>
  </si>
  <si>
    <t xml:space="preserve"> 1-11-18</t>
  </si>
  <si>
    <t xml:space="preserve"> 1-78-4</t>
  </si>
  <si>
    <t xml:space="preserve"> 1-11-16</t>
  </si>
  <si>
    <t xml:space="preserve"> 1-118-11</t>
  </si>
  <si>
    <t xml:space="preserve"> 6-1-1</t>
  </si>
  <si>
    <t xml:space="preserve"> 16-6-2</t>
  </si>
  <si>
    <t xml:space="preserve"> 11-1-6</t>
  </si>
  <si>
    <t xml:space="preserve"> 6-1-5</t>
  </si>
  <si>
    <t xml:space="preserve"> 11-1-5</t>
  </si>
  <si>
    <t>16-6-2</t>
  </si>
  <si>
    <t>6-1-1</t>
  </si>
  <si>
    <t xml:space="preserve"> 27-7-4</t>
  </si>
  <si>
    <t>m2</t>
  </si>
  <si>
    <t>Zeliki III xarisx. wiwvovani 40-60mm</t>
  </si>
  <si>
    <t xml:space="preserve">fleTili qvis sayrdeni kedlis demontaJi eqskavatoriT CamCis tevadoba 0,5 m3 gverdze dayriT </t>
  </si>
  <si>
    <t>IVkateg.gruntis damuSaveba qvabulSi da TxrilSi eqskavatoriT, CamCis tevadobiT 0,5m3 gverdze dayriT</t>
  </si>
  <si>
    <t>saniaRvre arxis demontaJi eqskavatoriT, CamCis tevadobiT 0,5m3 gverdze dayriT</t>
  </si>
  <si>
    <t>sayrdeni kedlis monoliTuri rkinabetonis saZirkvlisa da sayrdeni kedlis tanis mowyoba B -22,5 klasis betoni m-300</t>
  </si>
  <si>
    <t>ficari Camoganuli III xarisx. 40mm da meti</t>
  </si>
  <si>
    <t>sayrden kedelSi sadrenaJo liTonis milis gayvana -d=15mm</t>
  </si>
  <si>
    <t>sayrden kedelSi sadrenaJo plastmasis milis gayvana -d=100mm</t>
  </si>
  <si>
    <t>lursmani 50-200mm</t>
  </si>
  <si>
    <t xml:space="preserve">eleqtrodi 3mm </t>
  </si>
  <si>
    <t>betoni m300 BB</t>
  </si>
  <si>
    <t>eleqtrodi 3mm</t>
  </si>
  <si>
    <t xml:space="preserve">lursmani 50-200mm </t>
  </si>
  <si>
    <t>betoni m-300 B</t>
  </si>
  <si>
    <t xml:space="preserve">betoni m-300 </t>
  </si>
  <si>
    <t>sayrdeni kedlis monoliTuri rkinabetonis saZirkvlisa da sayrdeni kedlis tanis mowyoba B -22,5 klasis betoni m-300 (26,88+35,76)</t>
  </si>
  <si>
    <t>RorRi bunebrivi qvis marka 600-1200    (5-10mm)</t>
  </si>
  <si>
    <r>
      <t>1000m</t>
    </r>
    <r>
      <rPr>
        <vertAlign val="superscript"/>
        <sz val="16"/>
        <rFont val="AcadNusx"/>
        <family val="0"/>
      </rPr>
      <t>3</t>
    </r>
  </si>
  <si>
    <t>d.R.g. - 18%</t>
  </si>
  <si>
    <t>gauTvaliswinebeli xarjebi - 3%</t>
  </si>
  <si>
    <t>sarwyavi manqana 6000l</t>
  </si>
  <si>
    <t>wyali</t>
  </si>
  <si>
    <t>27-42-3</t>
  </si>
  <si>
    <t>biTumis emulsiis mosxma pirveli fena 4,5mm sisqe</t>
  </si>
  <si>
    <r>
      <t>100 m</t>
    </r>
    <r>
      <rPr>
        <vertAlign val="superscript"/>
        <sz val="16"/>
        <rFont val="AcadNusx"/>
        <family val="0"/>
      </rPr>
      <t>2</t>
    </r>
  </si>
  <si>
    <t>satkepni sagzao 5t</t>
  </si>
  <si>
    <t>asfalbetonis narevi</t>
  </si>
  <si>
    <t>mazuTi Txevadi emulsia</t>
  </si>
  <si>
    <t>27-42-5</t>
  </si>
  <si>
    <t xml:space="preserve">asfalto-betonis narevi wvrilmarcvlovani </t>
  </si>
  <si>
    <t>37</t>
  </si>
  <si>
    <t>cxeli asfalbetonis safaris mowyoba meore fena 3sm sisqis</t>
  </si>
  <si>
    <t>gegmiuri dagroveba -%</t>
  </si>
  <si>
    <t>zednadebi xarjebi - %</t>
  </si>
  <si>
    <t>gegmiuri dagroveba - 8 %</t>
  </si>
  <si>
    <t>zednadebi xarjebi - 10%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</si>
</sst>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0.000000"/>
    <numFmt numFmtId="182" formatCode="0.0000000"/>
    <numFmt numFmtId="183" formatCode="0.00000"/>
    <numFmt numFmtId="184" formatCode="0.0000"/>
    <numFmt numFmtId="185" formatCode="0.000"/>
    <numFmt numFmtId="186" formatCode="&quot;$&quot;#,##0.0"/>
    <numFmt numFmtId="187" formatCode="#,##0.0"/>
  </numFmts>
  <fonts count="43">
    <font>
      <sz val="10"/>
      <name val="Arial"/>
      <family val="0"/>
    </font>
    <font>
      <sz val="11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cadNusx"/>
      <family val="0"/>
    </font>
    <font>
      <b/>
      <i/>
      <sz val="16"/>
      <name val="AcadNusx"/>
      <family val="0"/>
    </font>
    <font>
      <b/>
      <sz val="16"/>
      <name val="AcadNusx"/>
      <family val="0"/>
    </font>
    <font>
      <sz val="16"/>
      <name val="AcadNusx"/>
      <family val="0"/>
    </font>
    <font>
      <vertAlign val="superscript"/>
      <sz val="16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80" fontId="7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184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180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185" fontId="7" fillId="0" borderId="10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180" fontId="7" fillId="0" borderId="11" xfId="0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center" vertical="top" wrapText="1"/>
    </xf>
    <xf numFmtId="184" fontId="7" fillId="33" borderId="10" xfId="0" applyNumberFormat="1" applyFont="1" applyFill="1" applyBorder="1" applyAlignment="1">
      <alignment horizontal="center" vertical="top" wrapText="1"/>
    </xf>
    <xf numFmtId="185" fontId="7" fillId="33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87" fontId="7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4" xfId="0" applyNumberFormat="1" applyFont="1" applyBorder="1" applyAlignment="1">
      <alignment horizontal="center" vertical="center" textRotation="90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left" vertical="top"/>
    </xf>
    <xf numFmtId="0" fontId="6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abSelected="1" view="pageBreakPreview" zoomScale="60" zoomScalePageLayoutView="0" workbookViewId="0" topLeftCell="A1">
      <selection activeCell="Q215" sqref="Q215"/>
    </sheetView>
  </sheetViews>
  <sheetFormatPr defaultColWidth="9.140625" defaultRowHeight="12.75"/>
  <cols>
    <col min="1" max="1" width="8.57421875" style="1" customWidth="1"/>
    <col min="2" max="2" width="12.421875" style="1" customWidth="1"/>
    <col min="3" max="3" width="66.140625" style="42" customWidth="1"/>
    <col min="4" max="4" width="12.421875" style="1" customWidth="1"/>
    <col min="5" max="5" width="14.57421875" style="1" customWidth="1"/>
    <col min="6" max="6" width="15.140625" style="1" customWidth="1"/>
    <col min="7" max="7" width="13.140625" style="1" customWidth="1"/>
    <col min="8" max="8" width="16.7109375" style="1" customWidth="1"/>
    <col min="9" max="9" width="9.140625" style="1" customWidth="1"/>
    <col min="10" max="10" width="14.57421875" style="1" customWidth="1"/>
    <col min="11" max="16384" width="9.140625" style="1" customWidth="1"/>
  </cols>
  <sheetData>
    <row r="1" spans="1:8" ht="29.25" customHeight="1">
      <c r="A1" s="48" t="s">
        <v>36</v>
      </c>
      <c r="B1" s="48"/>
      <c r="C1" s="48"/>
      <c r="D1" s="48"/>
      <c r="E1" s="48"/>
      <c r="F1" s="48"/>
      <c r="G1" s="48"/>
      <c r="H1" s="48"/>
    </row>
    <row r="2" spans="1:8" ht="60" customHeight="1">
      <c r="A2" s="49" t="s">
        <v>112</v>
      </c>
      <c r="B2" s="49"/>
      <c r="C2" s="49"/>
      <c r="D2" s="49"/>
      <c r="E2" s="49"/>
      <c r="F2" s="49"/>
      <c r="G2" s="49"/>
      <c r="H2" s="49"/>
    </row>
    <row r="3" spans="1:8" ht="32.25" customHeight="1" hidden="1">
      <c r="A3" s="51" t="s">
        <v>1</v>
      </c>
      <c r="B3" s="53" t="s">
        <v>26</v>
      </c>
      <c r="C3" s="55" t="s">
        <v>27</v>
      </c>
      <c r="D3" s="53" t="s">
        <v>2</v>
      </c>
      <c r="E3" s="57" t="s">
        <v>3</v>
      </c>
      <c r="F3" s="58"/>
      <c r="G3" s="57" t="s">
        <v>4</v>
      </c>
      <c r="H3" s="58"/>
    </row>
    <row r="4" spans="1:8" ht="140.25" customHeight="1">
      <c r="A4" s="52"/>
      <c r="B4" s="54"/>
      <c r="C4" s="56"/>
      <c r="D4" s="54"/>
      <c r="E4" s="6" t="s">
        <v>2</v>
      </c>
      <c r="F4" s="6" t="s">
        <v>28</v>
      </c>
      <c r="G4" s="6" t="s">
        <v>29</v>
      </c>
      <c r="H4" s="7" t="s">
        <v>5</v>
      </c>
    </row>
    <row r="5" spans="1:8" ht="18.75" customHeight="1">
      <c r="A5" s="22" t="s">
        <v>20</v>
      </c>
      <c r="B5" s="22" t="s">
        <v>17</v>
      </c>
      <c r="C5" s="41" t="s">
        <v>9</v>
      </c>
      <c r="D5" s="22" t="s">
        <v>10</v>
      </c>
      <c r="E5" s="22" t="s">
        <v>11</v>
      </c>
      <c r="F5" s="22" t="s">
        <v>16</v>
      </c>
      <c r="G5" s="22" t="s">
        <v>15</v>
      </c>
      <c r="H5" s="23">
        <v>8</v>
      </c>
    </row>
    <row r="6" spans="1:10" ht="71.25" customHeight="1">
      <c r="A6" s="24" t="s">
        <v>20</v>
      </c>
      <c r="B6" s="24"/>
      <c r="C6" s="26" t="s">
        <v>140</v>
      </c>
      <c r="D6" s="17" t="s">
        <v>121</v>
      </c>
      <c r="E6" s="11"/>
      <c r="F6" s="28">
        <v>108</v>
      </c>
      <c r="G6" s="11"/>
      <c r="H6" s="19"/>
      <c r="J6" s="2"/>
    </row>
    <row r="7" spans="1:8" ht="27" customHeight="1">
      <c r="A7" s="14"/>
      <c r="B7" s="15"/>
      <c r="C7" s="16" t="s">
        <v>19</v>
      </c>
      <c r="D7" s="17" t="s">
        <v>18</v>
      </c>
      <c r="E7" s="31">
        <v>0.034</v>
      </c>
      <c r="F7" s="11">
        <f>E7*F6</f>
        <v>3.672</v>
      </c>
      <c r="G7" s="28"/>
      <c r="H7" s="19"/>
    </row>
    <row r="8" spans="1:8" ht="30" customHeight="1">
      <c r="A8" s="14"/>
      <c r="B8" s="15"/>
      <c r="C8" s="16" t="s">
        <v>60</v>
      </c>
      <c r="D8" s="17" t="s">
        <v>21</v>
      </c>
      <c r="E8" s="18">
        <v>0.0762</v>
      </c>
      <c r="F8" s="11">
        <f>E8*F6</f>
        <v>8.2296</v>
      </c>
      <c r="G8" s="11"/>
      <c r="H8" s="19"/>
    </row>
    <row r="9" spans="1:10" ht="71.25" customHeight="1">
      <c r="A9" s="24" t="s">
        <v>17</v>
      </c>
      <c r="B9" s="24"/>
      <c r="C9" s="44" t="s">
        <v>141</v>
      </c>
      <c r="D9" s="24" t="s">
        <v>156</v>
      </c>
      <c r="E9" s="21"/>
      <c r="F9" s="38">
        <v>1.015</v>
      </c>
      <c r="G9" s="21"/>
      <c r="H9" s="21"/>
      <c r="J9" s="2"/>
    </row>
    <row r="10" spans="1:8" ht="29.25" customHeight="1">
      <c r="A10" s="14"/>
      <c r="B10" s="20"/>
      <c r="C10" s="44" t="s">
        <v>19</v>
      </c>
      <c r="D10" s="17" t="s">
        <v>18</v>
      </c>
      <c r="E10" s="28">
        <v>21.5</v>
      </c>
      <c r="F10" s="11">
        <f>E10*F9</f>
        <v>21.822499999999998</v>
      </c>
      <c r="G10" s="28"/>
      <c r="H10" s="21"/>
    </row>
    <row r="11" spans="1:8" ht="27" customHeight="1">
      <c r="A11" s="14"/>
      <c r="B11" s="20"/>
      <c r="C11" s="44" t="s">
        <v>60</v>
      </c>
      <c r="D11" s="17" t="s">
        <v>21</v>
      </c>
      <c r="E11" s="28">
        <v>48.2</v>
      </c>
      <c r="F11" s="11">
        <f>E11*F9</f>
        <v>48.922999999999995</v>
      </c>
      <c r="G11" s="11"/>
      <c r="H11" s="21"/>
    </row>
    <row r="12" spans="1:10" ht="72.75" customHeight="1">
      <c r="A12" s="24" t="s">
        <v>9</v>
      </c>
      <c r="B12" s="24"/>
      <c r="C12" s="16" t="s">
        <v>142</v>
      </c>
      <c r="D12" s="24" t="s">
        <v>122</v>
      </c>
      <c r="E12" s="21"/>
      <c r="F12" s="14">
        <v>50.5</v>
      </c>
      <c r="G12" s="21"/>
      <c r="H12" s="21"/>
      <c r="J12" s="2"/>
    </row>
    <row r="13" spans="1:8" ht="24" customHeight="1">
      <c r="A13" s="14"/>
      <c r="B13" s="20"/>
      <c r="C13" s="44" t="s">
        <v>19</v>
      </c>
      <c r="D13" s="17" t="s">
        <v>18</v>
      </c>
      <c r="E13" s="31">
        <v>0.034</v>
      </c>
      <c r="F13" s="11">
        <f>E13*F12</f>
        <v>1.717</v>
      </c>
      <c r="G13" s="28"/>
      <c r="H13" s="21"/>
    </row>
    <row r="14" spans="1:8" ht="26.25" customHeight="1">
      <c r="A14" s="14"/>
      <c r="B14" s="20"/>
      <c r="C14" s="44" t="s">
        <v>60</v>
      </c>
      <c r="D14" s="17" t="s">
        <v>21</v>
      </c>
      <c r="E14" s="18">
        <v>0.0762</v>
      </c>
      <c r="F14" s="11">
        <f>E14*F12</f>
        <v>3.8481</v>
      </c>
      <c r="G14" s="11"/>
      <c r="H14" s="21"/>
    </row>
    <row r="15" spans="1:10" ht="50.25" customHeight="1">
      <c r="A15" s="24" t="s">
        <v>10</v>
      </c>
      <c r="B15" s="25"/>
      <c r="C15" s="26" t="s">
        <v>76</v>
      </c>
      <c r="D15" s="24" t="s">
        <v>122</v>
      </c>
      <c r="E15" s="11"/>
      <c r="F15" s="28">
        <v>45.5</v>
      </c>
      <c r="G15" s="11"/>
      <c r="H15" s="19"/>
      <c r="J15" s="2"/>
    </row>
    <row r="16" spans="1:8" ht="28.5" customHeight="1">
      <c r="A16" s="14"/>
      <c r="B16" s="27"/>
      <c r="C16" s="39" t="s">
        <v>19</v>
      </c>
      <c r="D16" s="11" t="s">
        <v>18</v>
      </c>
      <c r="E16" s="11">
        <v>3.97</v>
      </c>
      <c r="F16" s="11">
        <f>E16*F15</f>
        <v>180.63500000000002</v>
      </c>
      <c r="G16" s="28"/>
      <c r="H16" s="19"/>
    </row>
    <row r="17" spans="1:10" ht="50.25" customHeight="1">
      <c r="A17" s="17" t="s">
        <v>11</v>
      </c>
      <c r="B17" s="17"/>
      <c r="C17" s="26" t="s">
        <v>92</v>
      </c>
      <c r="D17" s="17" t="s">
        <v>8</v>
      </c>
      <c r="E17" s="11"/>
      <c r="F17" s="28">
        <v>198</v>
      </c>
      <c r="G17" s="28"/>
      <c r="H17" s="19"/>
      <c r="J17" s="2"/>
    </row>
    <row r="18" spans="1:10" ht="44.25" customHeight="1">
      <c r="A18" s="17" t="s">
        <v>16</v>
      </c>
      <c r="B18" s="29"/>
      <c r="C18" s="41" t="s">
        <v>78</v>
      </c>
      <c r="D18" s="17" t="s">
        <v>51</v>
      </c>
      <c r="E18" s="30"/>
      <c r="F18" s="11">
        <v>2134.7</v>
      </c>
      <c r="G18" s="30"/>
      <c r="H18" s="19"/>
      <c r="J18" s="2"/>
    </row>
    <row r="19" spans="1:8" ht="44.25" customHeight="1">
      <c r="A19" s="17"/>
      <c r="B19" s="29"/>
      <c r="C19" s="41" t="s">
        <v>79</v>
      </c>
      <c r="D19" s="17"/>
      <c r="E19" s="30"/>
      <c r="F19" s="11"/>
      <c r="G19" s="30"/>
      <c r="H19" s="19"/>
    </row>
    <row r="20" spans="1:10" ht="48.75" customHeight="1">
      <c r="A20" s="17" t="s">
        <v>15</v>
      </c>
      <c r="B20" s="17"/>
      <c r="C20" s="41" t="s">
        <v>62</v>
      </c>
      <c r="D20" s="24" t="s">
        <v>122</v>
      </c>
      <c r="E20" s="11"/>
      <c r="F20" s="11">
        <v>7.92</v>
      </c>
      <c r="G20" s="11"/>
      <c r="H20" s="19"/>
      <c r="J20" s="2"/>
    </row>
    <row r="21" spans="1:8" ht="30.75" customHeight="1">
      <c r="A21" s="28"/>
      <c r="B21" s="27"/>
      <c r="C21" s="45" t="s">
        <v>63</v>
      </c>
      <c r="D21" s="11" t="s">
        <v>18</v>
      </c>
      <c r="E21" s="11">
        <v>3.16</v>
      </c>
      <c r="F21" s="11">
        <f>E21*F20</f>
        <v>25.0272</v>
      </c>
      <c r="G21" s="28"/>
      <c r="H21" s="19"/>
    </row>
    <row r="22" spans="1:8" ht="30.75" customHeight="1">
      <c r="A22" s="28"/>
      <c r="B22" s="27"/>
      <c r="C22" s="45" t="s">
        <v>64</v>
      </c>
      <c r="D22" s="17" t="s">
        <v>122</v>
      </c>
      <c r="E22" s="11">
        <v>1.25</v>
      </c>
      <c r="F22" s="28">
        <f>E22*F20</f>
        <v>9.9</v>
      </c>
      <c r="G22" s="28"/>
      <c r="H22" s="19"/>
    </row>
    <row r="23" spans="1:8" ht="30.75" customHeight="1">
      <c r="A23" s="28"/>
      <c r="B23" s="25"/>
      <c r="C23" s="45" t="s">
        <v>30</v>
      </c>
      <c r="D23" s="11" t="s">
        <v>0</v>
      </c>
      <c r="E23" s="11">
        <v>0.01</v>
      </c>
      <c r="F23" s="11">
        <f>E23*F20</f>
        <v>0.0792</v>
      </c>
      <c r="G23" s="28"/>
      <c r="H23" s="19"/>
    </row>
    <row r="24" spans="1:10" ht="56.25" customHeight="1">
      <c r="A24" s="17" t="s">
        <v>12</v>
      </c>
      <c r="B24" s="17"/>
      <c r="C24" s="26" t="s">
        <v>65</v>
      </c>
      <c r="D24" s="24" t="s">
        <v>122</v>
      </c>
      <c r="E24" s="11"/>
      <c r="F24" s="11">
        <v>7.92</v>
      </c>
      <c r="G24" s="28"/>
      <c r="H24" s="19"/>
      <c r="J24" s="2"/>
    </row>
    <row r="25" spans="1:8" ht="31.5" customHeight="1">
      <c r="A25" s="28"/>
      <c r="B25" s="27"/>
      <c r="C25" s="45" t="s">
        <v>63</v>
      </c>
      <c r="D25" s="11" t="s">
        <v>18</v>
      </c>
      <c r="E25" s="31">
        <v>0.134</v>
      </c>
      <c r="F25" s="11">
        <f>E25*F24</f>
        <v>1.06128</v>
      </c>
      <c r="G25" s="28"/>
      <c r="H25" s="19"/>
    </row>
    <row r="26" spans="1:8" ht="31.5" customHeight="1">
      <c r="A26" s="28"/>
      <c r="B26" s="27"/>
      <c r="C26" s="45" t="s">
        <v>66</v>
      </c>
      <c r="D26" s="17" t="s">
        <v>21</v>
      </c>
      <c r="E26" s="11">
        <v>0.13</v>
      </c>
      <c r="F26" s="11">
        <f>E26*F24</f>
        <v>1.0296</v>
      </c>
      <c r="G26" s="11"/>
      <c r="H26" s="19"/>
    </row>
    <row r="27" spans="1:10" ht="45">
      <c r="A27" s="17" t="s">
        <v>31</v>
      </c>
      <c r="B27" s="29"/>
      <c r="C27" s="41" t="s">
        <v>67</v>
      </c>
      <c r="D27" s="17" t="s">
        <v>123</v>
      </c>
      <c r="E27" s="30"/>
      <c r="F27" s="18">
        <v>0.0786</v>
      </c>
      <c r="G27" s="30"/>
      <c r="H27" s="19"/>
      <c r="J27" s="2"/>
    </row>
    <row r="28" spans="1:8" ht="27" customHeight="1">
      <c r="A28" s="28"/>
      <c r="B28" s="15"/>
      <c r="C28" s="41" t="s">
        <v>19</v>
      </c>
      <c r="D28" s="17" t="s">
        <v>18</v>
      </c>
      <c r="E28" s="28">
        <v>137</v>
      </c>
      <c r="F28" s="31">
        <f>E28*F27</f>
        <v>10.7682</v>
      </c>
      <c r="G28" s="28"/>
      <c r="H28" s="19"/>
    </row>
    <row r="29" spans="1:8" ht="27" customHeight="1">
      <c r="A29" s="28"/>
      <c r="B29" s="15"/>
      <c r="C29" s="41" t="s">
        <v>48</v>
      </c>
      <c r="D29" s="17" t="s">
        <v>21</v>
      </c>
      <c r="E29" s="30">
        <v>28.3</v>
      </c>
      <c r="F29" s="31">
        <f>E29*F27</f>
        <v>2.22438</v>
      </c>
      <c r="G29" s="28"/>
      <c r="H29" s="19"/>
    </row>
    <row r="30" spans="1:8" ht="27" customHeight="1">
      <c r="A30" s="28"/>
      <c r="B30" s="15"/>
      <c r="C30" s="41" t="s">
        <v>114</v>
      </c>
      <c r="D30" s="17" t="s">
        <v>122</v>
      </c>
      <c r="E30" s="28">
        <v>102</v>
      </c>
      <c r="F30" s="31">
        <f>E30*F27</f>
        <v>8.0172</v>
      </c>
      <c r="G30" s="28"/>
      <c r="H30" s="19"/>
    </row>
    <row r="31" spans="1:8" ht="27" customHeight="1">
      <c r="A31" s="28"/>
      <c r="B31" s="15"/>
      <c r="C31" s="41" t="s">
        <v>13</v>
      </c>
      <c r="D31" s="17" t="s">
        <v>0</v>
      </c>
      <c r="E31" s="28">
        <v>28</v>
      </c>
      <c r="F31" s="31">
        <f>E31*F27</f>
        <v>2.2008</v>
      </c>
      <c r="G31" s="28"/>
      <c r="H31" s="19"/>
    </row>
    <row r="32" spans="1:10" ht="90.75" customHeight="1">
      <c r="A32" s="32" t="s">
        <v>32</v>
      </c>
      <c r="B32" s="17"/>
      <c r="C32" s="41" t="s">
        <v>143</v>
      </c>
      <c r="D32" s="24" t="s">
        <v>122</v>
      </c>
      <c r="E32" s="11"/>
      <c r="F32" s="28">
        <v>57.6</v>
      </c>
      <c r="G32" s="11"/>
      <c r="H32" s="19"/>
      <c r="J32" s="2"/>
    </row>
    <row r="33" spans="1:8" ht="30" customHeight="1">
      <c r="A33" s="33"/>
      <c r="B33" s="17"/>
      <c r="C33" s="26" t="s">
        <v>19</v>
      </c>
      <c r="D33" s="17" t="s">
        <v>69</v>
      </c>
      <c r="E33" s="11">
        <v>8.44</v>
      </c>
      <c r="F33" s="11">
        <f>E33*F32</f>
        <v>486.144</v>
      </c>
      <c r="G33" s="28"/>
      <c r="H33" s="11"/>
    </row>
    <row r="34" spans="1:8" ht="31.5" customHeight="1">
      <c r="A34" s="33"/>
      <c r="B34" s="17"/>
      <c r="C34" s="26" t="s">
        <v>7</v>
      </c>
      <c r="D34" s="17" t="s">
        <v>0</v>
      </c>
      <c r="E34" s="28">
        <v>1.1</v>
      </c>
      <c r="F34" s="11">
        <f>E34*F32</f>
        <v>63.36000000000001</v>
      </c>
      <c r="G34" s="28"/>
      <c r="H34" s="11"/>
    </row>
    <row r="35" spans="1:8" ht="30" customHeight="1">
      <c r="A35" s="33"/>
      <c r="B35" s="17"/>
      <c r="C35" s="26" t="s">
        <v>152</v>
      </c>
      <c r="D35" s="17" t="s">
        <v>122</v>
      </c>
      <c r="E35" s="31">
        <v>1.015</v>
      </c>
      <c r="F35" s="11">
        <f>E35*F32</f>
        <v>58.464</v>
      </c>
      <c r="G35" s="28"/>
      <c r="H35" s="11"/>
    </row>
    <row r="36" spans="1:8" ht="29.25" customHeight="1">
      <c r="A36" s="33"/>
      <c r="B36" s="17"/>
      <c r="C36" s="26" t="s">
        <v>80</v>
      </c>
      <c r="D36" s="17" t="s">
        <v>70</v>
      </c>
      <c r="E36" s="11">
        <v>1.84</v>
      </c>
      <c r="F36" s="11">
        <f>E36*F32</f>
        <v>105.98400000000001</v>
      </c>
      <c r="G36" s="28"/>
      <c r="H36" s="11"/>
    </row>
    <row r="37" spans="1:8" ht="31.5" customHeight="1">
      <c r="A37" s="33"/>
      <c r="B37" s="17"/>
      <c r="C37" s="26" t="s">
        <v>139</v>
      </c>
      <c r="D37" s="17" t="s">
        <v>122</v>
      </c>
      <c r="E37" s="18">
        <v>0.0034</v>
      </c>
      <c r="F37" s="28">
        <f>E37*F32</f>
        <v>0.19584</v>
      </c>
      <c r="G37" s="28"/>
      <c r="H37" s="11"/>
    </row>
    <row r="38" spans="1:8" ht="42.75" customHeight="1">
      <c r="A38" s="33"/>
      <c r="B38" s="17"/>
      <c r="C38" s="26" t="s">
        <v>144</v>
      </c>
      <c r="D38" s="17" t="s">
        <v>122</v>
      </c>
      <c r="E38" s="18">
        <v>0.0391</v>
      </c>
      <c r="F38" s="11">
        <f>E38*F32</f>
        <v>2.2521600000000004</v>
      </c>
      <c r="G38" s="28"/>
      <c r="H38" s="11"/>
    </row>
    <row r="39" spans="1:8" ht="31.5" customHeight="1">
      <c r="A39" s="33"/>
      <c r="B39" s="17"/>
      <c r="C39" s="26" t="s">
        <v>151</v>
      </c>
      <c r="D39" s="17" t="s">
        <v>22</v>
      </c>
      <c r="E39" s="28">
        <v>2.2</v>
      </c>
      <c r="F39" s="11">
        <f>E39*F32</f>
        <v>126.72000000000001</v>
      </c>
      <c r="G39" s="28"/>
      <c r="H39" s="11"/>
    </row>
    <row r="40" spans="1:8" ht="27.75" customHeight="1">
      <c r="A40" s="33"/>
      <c r="B40" s="17"/>
      <c r="C40" s="26" t="s">
        <v>150</v>
      </c>
      <c r="D40" s="17" t="s">
        <v>22</v>
      </c>
      <c r="E40" s="28">
        <v>1</v>
      </c>
      <c r="F40" s="28">
        <f>E40*F32</f>
        <v>57.6</v>
      </c>
      <c r="G40" s="28"/>
      <c r="H40" s="11"/>
    </row>
    <row r="41" spans="1:8" ht="33.75" customHeight="1">
      <c r="A41" s="33"/>
      <c r="B41" s="15"/>
      <c r="C41" s="41" t="s">
        <v>115</v>
      </c>
      <c r="D41" s="17" t="s">
        <v>51</v>
      </c>
      <c r="E41" s="28"/>
      <c r="F41" s="31">
        <v>2.548</v>
      </c>
      <c r="G41" s="28"/>
      <c r="H41" s="11"/>
    </row>
    <row r="42" spans="1:8" ht="33" customHeight="1">
      <c r="A42" s="34"/>
      <c r="B42" s="15"/>
      <c r="C42" s="26" t="s">
        <v>116</v>
      </c>
      <c r="D42" s="17" t="s">
        <v>51</v>
      </c>
      <c r="E42" s="28"/>
      <c r="F42" s="31">
        <v>0.1678</v>
      </c>
      <c r="G42" s="28"/>
      <c r="H42" s="11"/>
    </row>
    <row r="43" spans="1:8" ht="33.75" customHeight="1">
      <c r="A43" s="34"/>
      <c r="B43" s="15"/>
      <c r="C43" s="26" t="s">
        <v>117</v>
      </c>
      <c r="D43" s="17" t="s">
        <v>51</v>
      </c>
      <c r="E43" s="28"/>
      <c r="F43" s="31">
        <v>1.0311</v>
      </c>
      <c r="G43" s="28"/>
      <c r="H43" s="11"/>
    </row>
    <row r="44" spans="1:8" ht="33.75" customHeight="1">
      <c r="A44" s="34"/>
      <c r="B44" s="15"/>
      <c r="C44" s="26" t="s">
        <v>71</v>
      </c>
      <c r="D44" s="17" t="s">
        <v>6</v>
      </c>
      <c r="E44" s="28">
        <v>0.3</v>
      </c>
      <c r="F44" s="11">
        <f>E44*F32</f>
        <v>17.28</v>
      </c>
      <c r="G44" s="28"/>
      <c r="H44" s="11"/>
    </row>
    <row r="45" spans="1:8" ht="33.75" customHeight="1">
      <c r="A45" s="34"/>
      <c r="B45" s="15"/>
      <c r="C45" s="26" t="s">
        <v>72</v>
      </c>
      <c r="D45" s="17" t="s">
        <v>22</v>
      </c>
      <c r="E45" s="28">
        <v>1</v>
      </c>
      <c r="F45" s="28">
        <f>E45*F32</f>
        <v>57.6</v>
      </c>
      <c r="G45" s="28"/>
      <c r="H45" s="11"/>
    </row>
    <row r="46" spans="1:8" ht="25.5" customHeight="1">
      <c r="A46" s="34"/>
      <c r="B46" s="15"/>
      <c r="C46" s="26" t="s">
        <v>13</v>
      </c>
      <c r="D46" s="17" t="s">
        <v>44</v>
      </c>
      <c r="E46" s="11">
        <v>0.46</v>
      </c>
      <c r="F46" s="11">
        <f>E46*F38</f>
        <v>1.0359936000000003</v>
      </c>
      <c r="G46" s="28"/>
      <c r="H46" s="11"/>
    </row>
    <row r="47" spans="1:10" ht="51" customHeight="1">
      <c r="A47" s="17" t="s">
        <v>33</v>
      </c>
      <c r="B47" s="29"/>
      <c r="C47" s="26" t="s">
        <v>73</v>
      </c>
      <c r="D47" s="17" t="s">
        <v>8</v>
      </c>
      <c r="E47" s="30"/>
      <c r="F47" s="28">
        <v>12</v>
      </c>
      <c r="G47" s="28"/>
      <c r="H47" s="19"/>
      <c r="J47" s="2"/>
    </row>
    <row r="48" spans="1:8" ht="28.5" customHeight="1">
      <c r="A48" s="28"/>
      <c r="B48" s="15"/>
      <c r="C48" s="41" t="s">
        <v>19</v>
      </c>
      <c r="D48" s="17" t="s">
        <v>18</v>
      </c>
      <c r="E48" s="31">
        <v>0.583</v>
      </c>
      <c r="F48" s="31">
        <f>E48*F47</f>
        <v>6.9959999999999996</v>
      </c>
      <c r="G48" s="28"/>
      <c r="H48" s="19"/>
    </row>
    <row r="49" spans="1:8" ht="28.5" customHeight="1">
      <c r="A49" s="28"/>
      <c r="B49" s="15"/>
      <c r="C49" s="41" t="s">
        <v>7</v>
      </c>
      <c r="D49" s="17" t="s">
        <v>0</v>
      </c>
      <c r="E49" s="30">
        <v>0.0046</v>
      </c>
      <c r="F49" s="31">
        <f>E49*F47</f>
        <v>0.0552</v>
      </c>
      <c r="G49" s="30"/>
      <c r="H49" s="19"/>
    </row>
    <row r="50" spans="1:8" ht="28.5" customHeight="1">
      <c r="A50" s="28"/>
      <c r="B50" s="15"/>
      <c r="C50" s="41" t="s">
        <v>74</v>
      </c>
      <c r="D50" s="17" t="s">
        <v>8</v>
      </c>
      <c r="E50" s="28">
        <v>1</v>
      </c>
      <c r="F50" s="28">
        <f>E50*F47</f>
        <v>12</v>
      </c>
      <c r="G50" s="30"/>
      <c r="H50" s="19"/>
    </row>
    <row r="51" spans="1:8" ht="28.5" customHeight="1">
      <c r="A51" s="28"/>
      <c r="B51" s="15"/>
      <c r="C51" s="41" t="s">
        <v>75</v>
      </c>
      <c r="D51" s="17" t="s">
        <v>22</v>
      </c>
      <c r="E51" s="30">
        <v>0.235</v>
      </c>
      <c r="F51" s="11">
        <f>E51*F47</f>
        <v>2.82</v>
      </c>
      <c r="G51" s="35"/>
      <c r="H51" s="19"/>
    </row>
    <row r="52" spans="1:8" ht="28.5" customHeight="1">
      <c r="A52" s="28"/>
      <c r="B52" s="15"/>
      <c r="C52" s="41" t="s">
        <v>13</v>
      </c>
      <c r="D52" s="17" t="s">
        <v>0</v>
      </c>
      <c r="E52" s="31">
        <v>0.208</v>
      </c>
      <c r="F52" s="31">
        <f>E52*F47</f>
        <v>2.496</v>
      </c>
      <c r="G52" s="30"/>
      <c r="H52" s="19"/>
    </row>
    <row r="53" spans="1:10" ht="48" customHeight="1">
      <c r="A53" s="17" t="s">
        <v>40</v>
      </c>
      <c r="B53" s="29"/>
      <c r="C53" s="41" t="s">
        <v>83</v>
      </c>
      <c r="D53" s="17" t="s">
        <v>8</v>
      </c>
      <c r="E53" s="30"/>
      <c r="F53" s="28">
        <v>12</v>
      </c>
      <c r="G53" s="30"/>
      <c r="H53" s="19"/>
      <c r="J53" s="2"/>
    </row>
    <row r="54" spans="1:8" ht="30" customHeight="1">
      <c r="A54" s="28"/>
      <c r="B54" s="15"/>
      <c r="C54" s="41" t="s">
        <v>19</v>
      </c>
      <c r="D54" s="17" t="s">
        <v>18</v>
      </c>
      <c r="E54" s="31">
        <v>0.583</v>
      </c>
      <c r="F54" s="31">
        <f>E54*F53</f>
        <v>6.9959999999999996</v>
      </c>
      <c r="G54" s="28"/>
      <c r="H54" s="19"/>
    </row>
    <row r="55" spans="1:8" ht="30" customHeight="1">
      <c r="A55" s="28"/>
      <c r="B55" s="15"/>
      <c r="C55" s="41" t="s">
        <v>7</v>
      </c>
      <c r="D55" s="17" t="s">
        <v>0</v>
      </c>
      <c r="E55" s="30">
        <v>0.0046</v>
      </c>
      <c r="F55" s="31">
        <f>E55*F53</f>
        <v>0.0552</v>
      </c>
      <c r="G55" s="30"/>
      <c r="H55" s="19"/>
    </row>
    <row r="56" spans="1:8" ht="30" customHeight="1">
      <c r="A56" s="28"/>
      <c r="B56" s="15"/>
      <c r="C56" s="41" t="s">
        <v>84</v>
      </c>
      <c r="D56" s="17" t="s">
        <v>8</v>
      </c>
      <c r="E56" s="28">
        <v>1</v>
      </c>
      <c r="F56" s="28">
        <f>E56*F53</f>
        <v>12</v>
      </c>
      <c r="G56" s="28"/>
      <c r="H56" s="19"/>
    </row>
    <row r="57" spans="1:8" ht="30" customHeight="1">
      <c r="A57" s="28"/>
      <c r="B57" s="15"/>
      <c r="C57" s="41" t="s">
        <v>75</v>
      </c>
      <c r="D57" s="17" t="s">
        <v>22</v>
      </c>
      <c r="E57" s="30">
        <v>0.235</v>
      </c>
      <c r="F57" s="11">
        <f>E57*F53</f>
        <v>2.82</v>
      </c>
      <c r="G57" s="14"/>
      <c r="H57" s="19"/>
    </row>
    <row r="58" spans="1:8" ht="30" customHeight="1">
      <c r="A58" s="28"/>
      <c r="B58" s="15"/>
      <c r="C58" s="41" t="s">
        <v>13</v>
      </c>
      <c r="D58" s="17" t="s">
        <v>0</v>
      </c>
      <c r="E58" s="30">
        <v>0.208</v>
      </c>
      <c r="F58" s="31">
        <f>E58*F53</f>
        <v>2.496</v>
      </c>
      <c r="G58" s="28"/>
      <c r="H58" s="19"/>
    </row>
    <row r="59" spans="1:10" ht="48.75" customHeight="1">
      <c r="A59" s="17" t="s">
        <v>41</v>
      </c>
      <c r="B59" s="17"/>
      <c r="C59" s="26" t="s">
        <v>86</v>
      </c>
      <c r="D59" s="24" t="s">
        <v>122</v>
      </c>
      <c r="E59" s="11"/>
      <c r="F59" s="28">
        <v>46.8</v>
      </c>
      <c r="G59" s="28"/>
      <c r="H59" s="19"/>
      <c r="J59" s="2"/>
    </row>
    <row r="60" spans="1:8" ht="28.5" customHeight="1">
      <c r="A60" s="28"/>
      <c r="B60" s="27"/>
      <c r="C60" s="45" t="s">
        <v>63</v>
      </c>
      <c r="D60" s="11" t="s">
        <v>18</v>
      </c>
      <c r="E60" s="11">
        <v>3.52</v>
      </c>
      <c r="F60" s="11">
        <f>E60*F59</f>
        <v>164.736</v>
      </c>
      <c r="G60" s="28"/>
      <c r="H60" s="19"/>
    </row>
    <row r="61" spans="1:8" ht="28.5" customHeight="1">
      <c r="A61" s="28"/>
      <c r="B61" s="27"/>
      <c r="C61" s="45" t="s">
        <v>7</v>
      </c>
      <c r="D61" s="11" t="s">
        <v>0</v>
      </c>
      <c r="E61" s="11">
        <v>1.06</v>
      </c>
      <c r="F61" s="11">
        <f>E61*F59</f>
        <v>49.608</v>
      </c>
      <c r="G61" s="28"/>
      <c r="H61" s="19"/>
    </row>
    <row r="62" spans="1:8" ht="28.5" customHeight="1">
      <c r="A62" s="28"/>
      <c r="B62" s="27"/>
      <c r="C62" s="45" t="s">
        <v>85</v>
      </c>
      <c r="D62" s="17" t="s">
        <v>122</v>
      </c>
      <c r="E62" s="11">
        <v>1.24</v>
      </c>
      <c r="F62" s="11">
        <f>E62*F59</f>
        <v>58.032</v>
      </c>
      <c r="G62" s="28"/>
      <c r="H62" s="19"/>
    </row>
    <row r="63" spans="1:8" ht="28.5" customHeight="1">
      <c r="A63" s="28"/>
      <c r="B63" s="25"/>
      <c r="C63" s="45" t="s">
        <v>30</v>
      </c>
      <c r="D63" s="11" t="s">
        <v>0</v>
      </c>
      <c r="E63" s="11">
        <v>0.02</v>
      </c>
      <c r="F63" s="11">
        <f>E63*F59</f>
        <v>0.9359999999999999</v>
      </c>
      <c r="G63" s="28"/>
      <c r="H63" s="19"/>
    </row>
    <row r="64" spans="1:10" ht="45" customHeight="1">
      <c r="A64" s="17" t="s">
        <v>42</v>
      </c>
      <c r="B64" s="17"/>
      <c r="C64" s="26" t="s">
        <v>87</v>
      </c>
      <c r="D64" s="24" t="s">
        <v>122</v>
      </c>
      <c r="E64" s="11"/>
      <c r="F64" s="28">
        <v>23.4</v>
      </c>
      <c r="G64" s="28"/>
      <c r="H64" s="19"/>
      <c r="J64" s="2"/>
    </row>
    <row r="65" spans="1:8" ht="28.5" customHeight="1">
      <c r="A65" s="28"/>
      <c r="B65" s="27"/>
      <c r="C65" s="45" t="s">
        <v>63</v>
      </c>
      <c r="D65" s="11" t="s">
        <v>18</v>
      </c>
      <c r="E65" s="11">
        <v>3.52</v>
      </c>
      <c r="F65" s="11">
        <f>E65*F64</f>
        <v>82.368</v>
      </c>
      <c r="G65" s="28"/>
      <c r="H65" s="19"/>
    </row>
    <row r="66" spans="1:8" ht="28.5" customHeight="1">
      <c r="A66" s="28"/>
      <c r="B66" s="27"/>
      <c r="C66" s="45" t="s">
        <v>7</v>
      </c>
      <c r="D66" s="11" t="s">
        <v>0</v>
      </c>
      <c r="E66" s="11">
        <v>1.06</v>
      </c>
      <c r="F66" s="28">
        <f>E66*F64</f>
        <v>24.804</v>
      </c>
      <c r="G66" s="28"/>
      <c r="H66" s="19"/>
    </row>
    <row r="67" spans="1:8" ht="28.5" customHeight="1">
      <c r="A67" s="28"/>
      <c r="B67" s="27"/>
      <c r="C67" s="45" t="s">
        <v>88</v>
      </c>
      <c r="D67" s="17" t="s">
        <v>122</v>
      </c>
      <c r="E67" s="11">
        <v>1.24</v>
      </c>
      <c r="F67" s="11">
        <f>E67*F64</f>
        <v>29.016</v>
      </c>
      <c r="G67" s="28"/>
      <c r="H67" s="19"/>
    </row>
    <row r="68" spans="1:8" ht="28.5" customHeight="1">
      <c r="A68" s="28"/>
      <c r="B68" s="25"/>
      <c r="C68" s="45" t="s">
        <v>30</v>
      </c>
      <c r="D68" s="11" t="s">
        <v>0</v>
      </c>
      <c r="E68" s="11">
        <v>0.02</v>
      </c>
      <c r="F68" s="11">
        <f>E68*F64</f>
        <v>0.46799999999999997</v>
      </c>
      <c r="G68" s="28"/>
      <c r="H68" s="19"/>
    </row>
    <row r="69" spans="1:8" ht="42.75" customHeight="1">
      <c r="A69" s="36"/>
      <c r="B69" s="25"/>
      <c r="C69" s="9" t="s">
        <v>95</v>
      </c>
      <c r="D69" s="11"/>
      <c r="E69" s="11"/>
      <c r="F69" s="11"/>
      <c r="G69" s="11"/>
      <c r="H69" s="19"/>
    </row>
    <row r="70" spans="1:10" ht="47.25" customHeight="1">
      <c r="A70" s="24" t="s">
        <v>91</v>
      </c>
      <c r="B70" s="24"/>
      <c r="C70" s="44" t="s">
        <v>90</v>
      </c>
      <c r="D70" s="24" t="s">
        <v>124</v>
      </c>
      <c r="E70" s="21"/>
      <c r="F70" s="38">
        <v>0.108</v>
      </c>
      <c r="G70" s="21"/>
      <c r="H70" s="21"/>
      <c r="J70" s="2"/>
    </row>
    <row r="71" spans="1:8" ht="31.5" customHeight="1">
      <c r="A71" s="14"/>
      <c r="B71" s="20"/>
      <c r="C71" s="16" t="s">
        <v>19</v>
      </c>
      <c r="D71" s="11" t="s">
        <v>18</v>
      </c>
      <c r="E71" s="14">
        <v>517</v>
      </c>
      <c r="F71" s="21">
        <f>E71*F70</f>
        <v>55.836</v>
      </c>
      <c r="G71" s="14"/>
      <c r="H71" s="21"/>
    </row>
    <row r="72" spans="1:8" ht="31.5" customHeight="1">
      <c r="A72" s="14"/>
      <c r="B72" s="20"/>
      <c r="C72" s="16" t="s">
        <v>24</v>
      </c>
      <c r="D72" s="24" t="s">
        <v>21</v>
      </c>
      <c r="E72" s="14">
        <v>129</v>
      </c>
      <c r="F72" s="21">
        <f>E72*F70</f>
        <v>13.932</v>
      </c>
      <c r="G72" s="14"/>
      <c r="H72" s="21"/>
    </row>
    <row r="73" spans="1:8" ht="31.5" customHeight="1">
      <c r="A73" s="14"/>
      <c r="B73" s="24"/>
      <c r="C73" s="16" t="s">
        <v>149</v>
      </c>
      <c r="D73" s="24" t="s">
        <v>122</v>
      </c>
      <c r="E73" s="14">
        <v>101.5</v>
      </c>
      <c r="F73" s="21">
        <f>E73*F70</f>
        <v>10.962</v>
      </c>
      <c r="G73" s="14"/>
      <c r="H73" s="21"/>
    </row>
    <row r="74" spans="1:8" ht="31.5" customHeight="1">
      <c r="A74" s="14"/>
      <c r="B74" s="20"/>
      <c r="C74" s="16" t="s">
        <v>53</v>
      </c>
      <c r="D74" s="24" t="s">
        <v>125</v>
      </c>
      <c r="E74" s="14">
        <v>124</v>
      </c>
      <c r="F74" s="21">
        <f>E74*F70</f>
        <v>13.392</v>
      </c>
      <c r="G74" s="14"/>
      <c r="H74" s="21"/>
    </row>
    <row r="75" spans="1:8" ht="31.5" customHeight="1">
      <c r="A75" s="14"/>
      <c r="B75" s="20"/>
      <c r="C75" s="16" t="s">
        <v>54</v>
      </c>
      <c r="D75" s="24" t="s">
        <v>122</v>
      </c>
      <c r="E75" s="21">
        <v>1.38</v>
      </c>
      <c r="F75" s="21">
        <f>E75*F70</f>
        <v>0.14903999999999998</v>
      </c>
      <c r="G75" s="14"/>
      <c r="H75" s="21"/>
    </row>
    <row r="76" spans="1:8" ht="31.5" customHeight="1">
      <c r="A76" s="14"/>
      <c r="B76" s="20"/>
      <c r="C76" s="16" t="s">
        <v>119</v>
      </c>
      <c r="D76" s="24" t="s">
        <v>51</v>
      </c>
      <c r="E76" s="21"/>
      <c r="F76" s="38">
        <v>0.366</v>
      </c>
      <c r="G76" s="14"/>
      <c r="H76" s="21"/>
    </row>
    <row r="77" spans="1:8" ht="31.5" customHeight="1">
      <c r="A77" s="14"/>
      <c r="B77" s="20"/>
      <c r="C77" s="16" t="s">
        <v>13</v>
      </c>
      <c r="D77" s="24" t="s">
        <v>0</v>
      </c>
      <c r="E77" s="14">
        <v>28</v>
      </c>
      <c r="F77" s="21">
        <f>E77*F70</f>
        <v>3.024</v>
      </c>
      <c r="G77" s="14"/>
      <c r="H77" s="21"/>
    </row>
    <row r="78" spans="1:10" ht="28.5" customHeight="1">
      <c r="A78" s="17" t="s">
        <v>97</v>
      </c>
      <c r="B78" s="17"/>
      <c r="C78" s="26" t="s">
        <v>93</v>
      </c>
      <c r="D78" s="17" t="s">
        <v>8</v>
      </c>
      <c r="E78" s="28"/>
      <c r="F78" s="28">
        <v>36</v>
      </c>
      <c r="G78" s="28"/>
      <c r="H78" s="19"/>
      <c r="J78" s="2"/>
    </row>
    <row r="79" spans="1:8" ht="48.75" customHeight="1">
      <c r="A79" s="17"/>
      <c r="B79" s="29"/>
      <c r="C79" s="8" t="s">
        <v>94</v>
      </c>
      <c r="D79" s="17"/>
      <c r="E79" s="30"/>
      <c r="F79" s="11"/>
      <c r="G79" s="30"/>
      <c r="H79" s="19"/>
    </row>
    <row r="80" spans="1:10" ht="44.25" customHeight="1">
      <c r="A80" s="17" t="s">
        <v>98</v>
      </c>
      <c r="B80" s="17"/>
      <c r="C80" s="41" t="s">
        <v>62</v>
      </c>
      <c r="D80" s="24" t="s">
        <v>122</v>
      </c>
      <c r="E80" s="11"/>
      <c r="F80" s="11">
        <v>38.88</v>
      </c>
      <c r="G80" s="11"/>
      <c r="H80" s="19"/>
      <c r="J80" s="2"/>
    </row>
    <row r="81" spans="1:8" ht="27.75" customHeight="1">
      <c r="A81" s="28"/>
      <c r="B81" s="27"/>
      <c r="C81" s="45" t="s">
        <v>63</v>
      </c>
      <c r="D81" s="11" t="s">
        <v>18</v>
      </c>
      <c r="E81" s="11">
        <v>3.16</v>
      </c>
      <c r="F81" s="11">
        <f>E81*F80</f>
        <v>122.86080000000001</v>
      </c>
      <c r="G81" s="28"/>
      <c r="H81" s="19"/>
    </row>
    <row r="82" spans="1:8" ht="27.75" customHeight="1">
      <c r="A82" s="28"/>
      <c r="B82" s="27"/>
      <c r="C82" s="45" t="s">
        <v>64</v>
      </c>
      <c r="D82" s="17" t="s">
        <v>122</v>
      </c>
      <c r="E82" s="11">
        <v>1.25</v>
      </c>
      <c r="F82" s="28">
        <f>E82*F80</f>
        <v>48.6</v>
      </c>
      <c r="G82" s="28"/>
      <c r="H82" s="19"/>
    </row>
    <row r="83" spans="1:8" ht="27.75" customHeight="1">
      <c r="A83" s="28"/>
      <c r="B83" s="25"/>
      <c r="C83" s="45" t="s">
        <v>30</v>
      </c>
      <c r="D83" s="11" t="s">
        <v>0</v>
      </c>
      <c r="E83" s="11">
        <v>0.01</v>
      </c>
      <c r="F83" s="11">
        <f>E83*F80</f>
        <v>0.38880000000000003</v>
      </c>
      <c r="G83" s="28"/>
      <c r="H83" s="19"/>
    </row>
    <row r="84" spans="1:10" ht="54.75" customHeight="1">
      <c r="A84" s="17" t="s">
        <v>99</v>
      </c>
      <c r="B84" s="17"/>
      <c r="C84" s="26" t="s">
        <v>65</v>
      </c>
      <c r="D84" s="24" t="s">
        <v>122</v>
      </c>
      <c r="E84" s="11"/>
      <c r="F84" s="11">
        <v>38.88</v>
      </c>
      <c r="G84" s="28"/>
      <c r="H84" s="19"/>
      <c r="J84" s="2"/>
    </row>
    <row r="85" spans="1:8" ht="27.75" customHeight="1">
      <c r="A85" s="28"/>
      <c r="B85" s="27"/>
      <c r="C85" s="45" t="s">
        <v>63</v>
      </c>
      <c r="D85" s="11" t="s">
        <v>18</v>
      </c>
      <c r="E85" s="31">
        <v>0.134</v>
      </c>
      <c r="F85" s="11">
        <f>E85*F84</f>
        <v>5.20992</v>
      </c>
      <c r="G85" s="28"/>
      <c r="H85" s="19"/>
    </row>
    <row r="86" spans="1:8" ht="27.75" customHeight="1">
      <c r="A86" s="28"/>
      <c r="B86" s="27"/>
      <c r="C86" s="45" t="s">
        <v>66</v>
      </c>
      <c r="D86" s="17" t="s">
        <v>21</v>
      </c>
      <c r="E86" s="11">
        <v>0.13</v>
      </c>
      <c r="F86" s="11">
        <f>E86*F84</f>
        <v>5.0544</v>
      </c>
      <c r="G86" s="11"/>
      <c r="H86" s="19"/>
    </row>
    <row r="87" spans="1:10" ht="46.5" customHeight="1">
      <c r="A87" s="17" t="s">
        <v>43</v>
      </c>
      <c r="B87" s="29"/>
      <c r="C87" s="41" t="s">
        <v>67</v>
      </c>
      <c r="D87" s="17" t="s">
        <v>123</v>
      </c>
      <c r="E87" s="30"/>
      <c r="F87" s="18">
        <v>0.3726</v>
      </c>
      <c r="G87" s="30"/>
      <c r="H87" s="19"/>
      <c r="J87" s="2"/>
    </row>
    <row r="88" spans="1:8" ht="26.25" customHeight="1">
      <c r="A88" s="28"/>
      <c r="B88" s="15"/>
      <c r="C88" s="26" t="s">
        <v>19</v>
      </c>
      <c r="D88" s="17" t="s">
        <v>18</v>
      </c>
      <c r="E88" s="28">
        <v>137</v>
      </c>
      <c r="F88" s="31">
        <f>E88*F87</f>
        <v>51.0462</v>
      </c>
      <c r="G88" s="28"/>
      <c r="H88" s="19"/>
    </row>
    <row r="89" spans="1:8" ht="32.25" customHeight="1">
      <c r="A89" s="28"/>
      <c r="B89" s="15"/>
      <c r="C89" s="26" t="s">
        <v>48</v>
      </c>
      <c r="D89" s="17" t="s">
        <v>21</v>
      </c>
      <c r="E89" s="30">
        <v>28.3</v>
      </c>
      <c r="F89" s="31">
        <f>E89*F87</f>
        <v>10.54458</v>
      </c>
      <c r="G89" s="28"/>
      <c r="H89" s="19"/>
    </row>
    <row r="90" spans="1:8" ht="21" customHeight="1">
      <c r="A90" s="28"/>
      <c r="B90" s="15"/>
      <c r="C90" s="26" t="s">
        <v>114</v>
      </c>
      <c r="D90" s="17" t="s">
        <v>122</v>
      </c>
      <c r="E90" s="28">
        <v>102</v>
      </c>
      <c r="F90" s="31">
        <f>E90*F87</f>
        <v>38.0052</v>
      </c>
      <c r="G90" s="28"/>
      <c r="H90" s="19"/>
    </row>
    <row r="91" spans="1:8" ht="24.75" customHeight="1">
      <c r="A91" s="28"/>
      <c r="B91" s="15"/>
      <c r="C91" s="26" t="s">
        <v>13</v>
      </c>
      <c r="D91" s="17" t="s">
        <v>0</v>
      </c>
      <c r="E91" s="28">
        <v>28</v>
      </c>
      <c r="F91" s="31">
        <f>E91*F87</f>
        <v>10.4328</v>
      </c>
      <c r="G91" s="30"/>
      <c r="H91" s="19"/>
    </row>
    <row r="92" spans="1:10" ht="91.5" customHeight="1">
      <c r="A92" s="32" t="s">
        <v>45</v>
      </c>
      <c r="B92" s="17"/>
      <c r="C92" s="41" t="s">
        <v>120</v>
      </c>
      <c r="D92" s="24" t="s">
        <v>122</v>
      </c>
      <c r="E92" s="28"/>
      <c r="F92" s="11">
        <v>285.12</v>
      </c>
      <c r="G92" s="11"/>
      <c r="H92" s="19"/>
      <c r="J92" s="2"/>
    </row>
    <row r="93" spans="1:8" ht="28.5" customHeight="1">
      <c r="A93" s="33"/>
      <c r="B93" s="17"/>
      <c r="C93" s="41" t="s">
        <v>19</v>
      </c>
      <c r="D93" s="17" t="s">
        <v>69</v>
      </c>
      <c r="E93" s="11">
        <v>8.44</v>
      </c>
      <c r="F93" s="11">
        <f>E93*F92</f>
        <v>2406.4128</v>
      </c>
      <c r="G93" s="28"/>
      <c r="H93" s="11"/>
    </row>
    <row r="94" spans="1:8" ht="28.5" customHeight="1">
      <c r="A94" s="33"/>
      <c r="B94" s="17"/>
      <c r="C94" s="41" t="s">
        <v>7</v>
      </c>
      <c r="D94" s="17" t="s">
        <v>0</v>
      </c>
      <c r="E94" s="28">
        <v>1.1</v>
      </c>
      <c r="F94" s="11">
        <f>E94*F92</f>
        <v>313.632</v>
      </c>
      <c r="G94" s="28"/>
      <c r="H94" s="11"/>
    </row>
    <row r="95" spans="1:8" ht="28.5" customHeight="1">
      <c r="A95" s="33"/>
      <c r="B95" s="17"/>
      <c r="C95" s="41" t="s">
        <v>153</v>
      </c>
      <c r="D95" s="17" t="s">
        <v>122</v>
      </c>
      <c r="E95" s="31">
        <v>1.015</v>
      </c>
      <c r="F95" s="28">
        <f>E95*F92</f>
        <v>289.3968</v>
      </c>
      <c r="G95" s="28"/>
      <c r="H95" s="11"/>
    </row>
    <row r="96" spans="1:8" ht="28.5" customHeight="1">
      <c r="A96" s="33"/>
      <c r="B96" s="17"/>
      <c r="C96" s="41" t="s">
        <v>80</v>
      </c>
      <c r="D96" s="17" t="s">
        <v>70</v>
      </c>
      <c r="E96" s="11">
        <v>1.84</v>
      </c>
      <c r="F96" s="11">
        <f>E96*F92</f>
        <v>524.6208</v>
      </c>
      <c r="G96" s="28"/>
      <c r="H96" s="11"/>
    </row>
    <row r="97" spans="1:8" ht="28.5" customHeight="1">
      <c r="A97" s="33"/>
      <c r="B97" s="17"/>
      <c r="C97" s="41" t="s">
        <v>81</v>
      </c>
      <c r="D97" s="17" t="s">
        <v>122</v>
      </c>
      <c r="E97" s="18">
        <v>0.0034</v>
      </c>
      <c r="F97" s="11">
        <f>E97*F92</f>
        <v>0.9694079999999999</v>
      </c>
      <c r="G97" s="28"/>
      <c r="H97" s="11"/>
    </row>
    <row r="98" spans="1:8" ht="46.5" customHeight="1">
      <c r="A98" s="33"/>
      <c r="B98" s="17"/>
      <c r="C98" s="41" t="s">
        <v>82</v>
      </c>
      <c r="D98" s="17" t="s">
        <v>122</v>
      </c>
      <c r="E98" s="18">
        <v>0.0391</v>
      </c>
      <c r="F98" s="11">
        <f>E98*F92</f>
        <v>11.148192000000002</v>
      </c>
      <c r="G98" s="28"/>
      <c r="H98" s="11"/>
    </row>
    <row r="99" spans="1:8" ht="28.5" customHeight="1">
      <c r="A99" s="33"/>
      <c r="B99" s="17"/>
      <c r="C99" s="41" t="s">
        <v>147</v>
      </c>
      <c r="D99" s="17" t="s">
        <v>22</v>
      </c>
      <c r="E99" s="18">
        <v>2.2</v>
      </c>
      <c r="F99" s="11">
        <f>E99*F92</f>
        <v>627.264</v>
      </c>
      <c r="G99" s="28"/>
      <c r="H99" s="11"/>
    </row>
    <row r="100" spans="1:8" ht="28.5" customHeight="1">
      <c r="A100" s="33"/>
      <c r="B100" s="17"/>
      <c r="C100" s="41" t="s">
        <v>148</v>
      </c>
      <c r="D100" s="17" t="s">
        <v>22</v>
      </c>
      <c r="E100" s="11">
        <v>1</v>
      </c>
      <c r="F100" s="11">
        <f>E100*F92</f>
        <v>285.12</v>
      </c>
      <c r="G100" s="11"/>
      <c r="H100" s="11"/>
    </row>
    <row r="101" spans="1:8" ht="28.5" customHeight="1">
      <c r="A101" s="33"/>
      <c r="B101" s="15"/>
      <c r="C101" s="41" t="s">
        <v>115</v>
      </c>
      <c r="D101" s="17" t="s">
        <v>51</v>
      </c>
      <c r="E101" s="11"/>
      <c r="F101" s="31">
        <v>11.251</v>
      </c>
      <c r="G101" s="28"/>
      <c r="H101" s="11"/>
    </row>
    <row r="102" spans="1:8" ht="28.5" customHeight="1">
      <c r="A102" s="34"/>
      <c r="B102" s="15"/>
      <c r="C102" s="41" t="s">
        <v>116</v>
      </c>
      <c r="D102" s="17" t="s">
        <v>51</v>
      </c>
      <c r="E102" s="11"/>
      <c r="F102" s="31">
        <v>0.6777</v>
      </c>
      <c r="G102" s="28"/>
      <c r="H102" s="11"/>
    </row>
    <row r="103" spans="1:8" ht="28.5" customHeight="1">
      <c r="A103" s="34"/>
      <c r="B103" s="15"/>
      <c r="C103" s="41" t="s">
        <v>117</v>
      </c>
      <c r="D103" s="17" t="s">
        <v>51</v>
      </c>
      <c r="E103" s="11"/>
      <c r="F103" s="31">
        <v>5.062</v>
      </c>
      <c r="G103" s="28"/>
      <c r="H103" s="11"/>
    </row>
    <row r="104" spans="1:8" ht="28.5" customHeight="1">
      <c r="A104" s="34"/>
      <c r="B104" s="15"/>
      <c r="C104" s="41" t="s">
        <v>71</v>
      </c>
      <c r="D104" s="17" t="s">
        <v>6</v>
      </c>
      <c r="E104" s="30">
        <v>0.3</v>
      </c>
      <c r="F104" s="31">
        <f>E104*F92</f>
        <v>85.536</v>
      </c>
      <c r="G104" s="28"/>
      <c r="H104" s="11"/>
    </row>
    <row r="105" spans="1:8" ht="28.5" customHeight="1">
      <c r="A105" s="34"/>
      <c r="B105" s="15"/>
      <c r="C105" s="41" t="s">
        <v>72</v>
      </c>
      <c r="D105" s="17" t="s">
        <v>22</v>
      </c>
      <c r="E105" s="28">
        <v>1</v>
      </c>
      <c r="F105" s="11">
        <f>E105*F92</f>
        <v>285.12</v>
      </c>
      <c r="G105" s="30"/>
      <c r="H105" s="11"/>
    </row>
    <row r="106" spans="1:8" ht="28.5" customHeight="1">
      <c r="A106" s="34"/>
      <c r="B106" s="15"/>
      <c r="C106" s="41" t="s">
        <v>13</v>
      </c>
      <c r="D106" s="17" t="s">
        <v>44</v>
      </c>
      <c r="E106" s="11">
        <v>0.46</v>
      </c>
      <c r="F106" s="11">
        <f>E106*F98</f>
        <v>5.128168320000001</v>
      </c>
      <c r="G106" s="28"/>
      <c r="H106" s="11"/>
    </row>
    <row r="107" spans="1:10" ht="54" customHeight="1">
      <c r="A107" s="17" t="s">
        <v>46</v>
      </c>
      <c r="B107" s="29"/>
      <c r="C107" s="26" t="s">
        <v>146</v>
      </c>
      <c r="D107" s="17" t="s">
        <v>8</v>
      </c>
      <c r="E107" s="30"/>
      <c r="F107" s="28">
        <v>54</v>
      </c>
      <c r="G107" s="30"/>
      <c r="H107" s="19"/>
      <c r="J107" s="2"/>
    </row>
    <row r="108" spans="1:8" ht="24.75" customHeight="1">
      <c r="A108" s="28"/>
      <c r="B108" s="15"/>
      <c r="C108" s="26" t="s">
        <v>19</v>
      </c>
      <c r="D108" s="17" t="s">
        <v>18</v>
      </c>
      <c r="E108" s="31">
        <v>0.583</v>
      </c>
      <c r="F108" s="31">
        <f>E108*F107</f>
        <v>31.482</v>
      </c>
      <c r="G108" s="28"/>
      <c r="H108" s="19"/>
    </row>
    <row r="109" spans="1:8" ht="27.75" customHeight="1">
      <c r="A109" s="28"/>
      <c r="B109" s="15"/>
      <c r="C109" s="26" t="s">
        <v>7</v>
      </c>
      <c r="D109" s="17" t="s">
        <v>0</v>
      </c>
      <c r="E109" s="30">
        <v>0.0046</v>
      </c>
      <c r="F109" s="31">
        <f>E109*F107</f>
        <v>0.2484</v>
      </c>
      <c r="G109" s="30"/>
      <c r="H109" s="19"/>
    </row>
    <row r="110" spans="1:8" ht="33.75" customHeight="1">
      <c r="A110" s="28"/>
      <c r="B110" s="15"/>
      <c r="C110" s="26" t="s">
        <v>74</v>
      </c>
      <c r="D110" s="17" t="s">
        <v>8</v>
      </c>
      <c r="E110" s="28">
        <v>1</v>
      </c>
      <c r="F110" s="28">
        <f>E110*F107</f>
        <v>54</v>
      </c>
      <c r="G110" s="30"/>
      <c r="H110" s="19"/>
    </row>
    <row r="111" spans="1:8" ht="24" customHeight="1">
      <c r="A111" s="28"/>
      <c r="B111" s="15"/>
      <c r="C111" s="26" t="s">
        <v>75</v>
      </c>
      <c r="D111" s="17" t="s">
        <v>22</v>
      </c>
      <c r="E111" s="30">
        <v>0.235</v>
      </c>
      <c r="F111" s="11">
        <f>E111*F107</f>
        <v>12.69</v>
      </c>
      <c r="G111" s="35"/>
      <c r="H111" s="19"/>
    </row>
    <row r="112" spans="1:8" ht="26.25" customHeight="1">
      <c r="A112" s="28"/>
      <c r="B112" s="15"/>
      <c r="C112" s="26" t="s">
        <v>13</v>
      </c>
      <c r="D112" s="17" t="s">
        <v>0</v>
      </c>
      <c r="E112" s="31">
        <v>0.208</v>
      </c>
      <c r="F112" s="31">
        <f>E112*F107</f>
        <v>11.232</v>
      </c>
      <c r="G112" s="30"/>
      <c r="H112" s="19"/>
    </row>
    <row r="113" spans="1:10" ht="46.5" customHeight="1">
      <c r="A113" s="17" t="s">
        <v>49</v>
      </c>
      <c r="B113" s="29"/>
      <c r="C113" s="41" t="s">
        <v>145</v>
      </c>
      <c r="D113" s="17" t="s">
        <v>8</v>
      </c>
      <c r="E113" s="30"/>
      <c r="F113" s="28">
        <v>54</v>
      </c>
      <c r="G113" s="30"/>
      <c r="H113" s="19"/>
      <c r="J113" s="2"/>
    </row>
    <row r="114" spans="1:8" ht="28.5" customHeight="1">
      <c r="A114" s="28"/>
      <c r="B114" s="15"/>
      <c r="C114" s="41" t="s">
        <v>19</v>
      </c>
      <c r="D114" s="17" t="s">
        <v>18</v>
      </c>
      <c r="E114" s="31">
        <v>0.583</v>
      </c>
      <c r="F114" s="31">
        <f>E114*F113</f>
        <v>31.482</v>
      </c>
      <c r="G114" s="28"/>
      <c r="H114" s="19"/>
    </row>
    <row r="115" spans="1:8" ht="28.5" customHeight="1">
      <c r="A115" s="28"/>
      <c r="B115" s="15"/>
      <c r="C115" s="41" t="s">
        <v>7</v>
      </c>
      <c r="D115" s="17" t="s">
        <v>0</v>
      </c>
      <c r="E115" s="30">
        <v>0.0046</v>
      </c>
      <c r="F115" s="31">
        <f>E115*F113</f>
        <v>0.2484</v>
      </c>
      <c r="G115" s="28"/>
      <c r="H115" s="19"/>
    </row>
    <row r="116" spans="1:8" ht="28.5" customHeight="1">
      <c r="A116" s="28"/>
      <c r="B116" s="15"/>
      <c r="C116" s="41" t="s">
        <v>84</v>
      </c>
      <c r="D116" s="17" t="s">
        <v>8</v>
      </c>
      <c r="E116" s="28">
        <v>1</v>
      </c>
      <c r="F116" s="28">
        <f>E116*F113</f>
        <v>54</v>
      </c>
      <c r="G116" s="28"/>
      <c r="H116" s="19"/>
    </row>
    <row r="117" spans="1:8" ht="28.5" customHeight="1">
      <c r="A117" s="28"/>
      <c r="B117" s="15"/>
      <c r="C117" s="41" t="s">
        <v>75</v>
      </c>
      <c r="D117" s="17" t="s">
        <v>22</v>
      </c>
      <c r="E117" s="30">
        <v>0.235</v>
      </c>
      <c r="F117" s="11">
        <f>E117*F113</f>
        <v>12.69</v>
      </c>
      <c r="G117" s="14"/>
      <c r="H117" s="19"/>
    </row>
    <row r="118" spans="1:8" ht="28.5" customHeight="1">
      <c r="A118" s="28"/>
      <c r="B118" s="15"/>
      <c r="C118" s="41" t="s">
        <v>13</v>
      </c>
      <c r="D118" s="17" t="s">
        <v>0</v>
      </c>
      <c r="E118" s="30">
        <v>0.208</v>
      </c>
      <c r="F118" s="31">
        <f>E118*F113</f>
        <v>11.232</v>
      </c>
      <c r="G118" s="28"/>
      <c r="H118" s="19"/>
    </row>
    <row r="119" spans="1:10" ht="49.5" customHeight="1">
      <c r="A119" s="17" t="s">
        <v>50</v>
      </c>
      <c r="B119" s="17"/>
      <c r="C119" s="26" t="s">
        <v>86</v>
      </c>
      <c r="D119" s="24" t="s">
        <v>122</v>
      </c>
      <c r="E119" s="11"/>
      <c r="F119" s="28">
        <v>243</v>
      </c>
      <c r="G119" s="28"/>
      <c r="H119" s="19"/>
      <c r="J119" s="2"/>
    </row>
    <row r="120" spans="1:8" ht="30" customHeight="1">
      <c r="A120" s="28"/>
      <c r="B120" s="27"/>
      <c r="C120" s="45" t="s">
        <v>63</v>
      </c>
      <c r="D120" s="11" t="s">
        <v>18</v>
      </c>
      <c r="E120" s="11">
        <v>3.52</v>
      </c>
      <c r="F120" s="11">
        <f>E120*F119</f>
        <v>855.36</v>
      </c>
      <c r="G120" s="28"/>
      <c r="H120" s="19"/>
    </row>
    <row r="121" spans="1:8" ht="30" customHeight="1">
      <c r="A121" s="28"/>
      <c r="B121" s="27"/>
      <c r="C121" s="45" t="s">
        <v>7</v>
      </c>
      <c r="D121" s="11" t="s">
        <v>0</v>
      </c>
      <c r="E121" s="11">
        <v>1.06</v>
      </c>
      <c r="F121" s="11">
        <f>E121*F119</f>
        <v>257.58000000000004</v>
      </c>
      <c r="G121" s="28"/>
      <c r="H121" s="19"/>
    </row>
    <row r="122" spans="1:8" ht="30" customHeight="1">
      <c r="A122" s="28"/>
      <c r="B122" s="27"/>
      <c r="C122" s="45" t="s">
        <v>85</v>
      </c>
      <c r="D122" s="17" t="s">
        <v>122</v>
      </c>
      <c r="E122" s="11">
        <v>1.24</v>
      </c>
      <c r="F122" s="11">
        <f>E122*F119</f>
        <v>301.32</v>
      </c>
      <c r="G122" s="28"/>
      <c r="H122" s="19"/>
    </row>
    <row r="123" spans="1:8" ht="30" customHeight="1">
      <c r="A123" s="28"/>
      <c r="B123" s="25"/>
      <c r="C123" s="45" t="s">
        <v>30</v>
      </c>
      <c r="D123" s="11" t="s">
        <v>0</v>
      </c>
      <c r="E123" s="11">
        <v>0.02</v>
      </c>
      <c r="F123" s="11">
        <f>E123*F119</f>
        <v>4.86</v>
      </c>
      <c r="G123" s="28"/>
      <c r="H123" s="19"/>
    </row>
    <row r="124" spans="1:10" ht="49.5" customHeight="1">
      <c r="A124" s="17" t="s">
        <v>100</v>
      </c>
      <c r="B124" s="17"/>
      <c r="C124" s="26" t="s">
        <v>87</v>
      </c>
      <c r="D124" s="24" t="s">
        <v>122</v>
      </c>
      <c r="E124" s="11"/>
      <c r="F124" s="28">
        <v>113.4</v>
      </c>
      <c r="G124" s="28"/>
      <c r="H124" s="19"/>
      <c r="J124" s="2"/>
    </row>
    <row r="125" spans="1:8" ht="32.25" customHeight="1">
      <c r="A125" s="28"/>
      <c r="B125" s="27"/>
      <c r="C125" s="45" t="s">
        <v>63</v>
      </c>
      <c r="D125" s="11" t="s">
        <v>18</v>
      </c>
      <c r="E125" s="11">
        <v>3.52</v>
      </c>
      <c r="F125" s="11">
        <f>E125*F124</f>
        <v>399.168</v>
      </c>
      <c r="G125" s="28"/>
      <c r="H125" s="19"/>
    </row>
    <row r="126" spans="1:8" ht="32.25" customHeight="1">
      <c r="A126" s="28"/>
      <c r="B126" s="27"/>
      <c r="C126" s="45" t="s">
        <v>7</v>
      </c>
      <c r="D126" s="11" t="s">
        <v>0</v>
      </c>
      <c r="E126" s="11">
        <v>1.06</v>
      </c>
      <c r="F126" s="28">
        <f>E126*F124</f>
        <v>120.20400000000001</v>
      </c>
      <c r="G126" s="28"/>
      <c r="H126" s="19"/>
    </row>
    <row r="127" spans="1:8" ht="32.25" customHeight="1">
      <c r="A127" s="28"/>
      <c r="B127" s="27"/>
      <c r="C127" s="45" t="s">
        <v>88</v>
      </c>
      <c r="D127" s="17" t="s">
        <v>122</v>
      </c>
      <c r="E127" s="11">
        <v>1.24</v>
      </c>
      <c r="F127" s="11">
        <f>E127*F124</f>
        <v>140.616</v>
      </c>
      <c r="G127" s="28"/>
      <c r="H127" s="19"/>
    </row>
    <row r="128" spans="1:8" ht="32.25" customHeight="1">
      <c r="A128" s="28"/>
      <c r="B128" s="25"/>
      <c r="C128" s="45" t="s">
        <v>30</v>
      </c>
      <c r="D128" s="11" t="s">
        <v>0</v>
      </c>
      <c r="E128" s="11">
        <v>0.02</v>
      </c>
      <c r="F128" s="11">
        <f>E128*F124</f>
        <v>2.2680000000000002</v>
      </c>
      <c r="G128" s="28"/>
      <c r="H128" s="19"/>
    </row>
    <row r="129" spans="1:8" ht="49.5" customHeight="1">
      <c r="A129" s="36"/>
      <c r="B129" s="25"/>
      <c r="C129" s="9" t="s">
        <v>89</v>
      </c>
      <c r="D129" s="11"/>
      <c r="E129" s="11"/>
      <c r="F129" s="11"/>
      <c r="G129" s="11"/>
      <c r="H129" s="19"/>
    </row>
    <row r="130" spans="1:10" ht="49.5" customHeight="1">
      <c r="A130" s="24" t="s">
        <v>101</v>
      </c>
      <c r="B130" s="24"/>
      <c r="C130" s="44" t="s">
        <v>90</v>
      </c>
      <c r="D130" s="24" t="s">
        <v>124</v>
      </c>
      <c r="E130" s="21"/>
      <c r="F130" s="38">
        <v>0.486</v>
      </c>
      <c r="G130" s="21"/>
      <c r="H130" s="21"/>
      <c r="J130" s="2"/>
    </row>
    <row r="131" spans="1:8" ht="33" customHeight="1">
      <c r="A131" s="14"/>
      <c r="B131" s="20"/>
      <c r="C131" s="16" t="s">
        <v>19</v>
      </c>
      <c r="D131" s="24" t="s">
        <v>0</v>
      </c>
      <c r="E131" s="21">
        <v>517</v>
      </c>
      <c r="F131" s="21">
        <f>E131*F130</f>
        <v>251.262</v>
      </c>
      <c r="G131" s="14"/>
      <c r="H131" s="21"/>
    </row>
    <row r="132" spans="1:8" ht="32.25" customHeight="1">
      <c r="A132" s="14"/>
      <c r="B132" s="20"/>
      <c r="C132" s="16" t="s">
        <v>24</v>
      </c>
      <c r="D132" s="24" t="s">
        <v>21</v>
      </c>
      <c r="E132" s="21">
        <v>129</v>
      </c>
      <c r="F132" s="21">
        <f>E132*F130</f>
        <v>62.693999999999996</v>
      </c>
      <c r="G132" s="14"/>
      <c r="H132" s="21"/>
    </row>
    <row r="133" spans="1:8" ht="30" customHeight="1">
      <c r="A133" s="14"/>
      <c r="B133" s="24"/>
      <c r="C133" s="16" t="s">
        <v>118</v>
      </c>
      <c r="D133" s="24" t="s">
        <v>122</v>
      </c>
      <c r="E133" s="21">
        <v>101.5</v>
      </c>
      <c r="F133" s="21">
        <f>E133*F130</f>
        <v>49.329</v>
      </c>
      <c r="G133" s="14"/>
      <c r="H133" s="21"/>
    </row>
    <row r="134" spans="1:8" ht="36" customHeight="1">
      <c r="A134" s="14"/>
      <c r="B134" s="20"/>
      <c r="C134" s="16" t="s">
        <v>53</v>
      </c>
      <c r="D134" s="24" t="s">
        <v>125</v>
      </c>
      <c r="E134" s="21">
        <v>124</v>
      </c>
      <c r="F134" s="21">
        <f>E134*F130</f>
        <v>60.263999999999996</v>
      </c>
      <c r="G134" s="14"/>
      <c r="H134" s="21"/>
    </row>
    <row r="135" spans="1:8" ht="36" customHeight="1">
      <c r="A135" s="14"/>
      <c r="B135" s="20"/>
      <c r="C135" s="16" t="s">
        <v>54</v>
      </c>
      <c r="D135" s="24" t="s">
        <v>122</v>
      </c>
      <c r="E135" s="21">
        <v>1.38</v>
      </c>
      <c r="F135" s="21">
        <f>E135*F130</f>
        <v>0.6706799999999999</v>
      </c>
      <c r="G135" s="14"/>
      <c r="H135" s="21"/>
    </row>
    <row r="136" spans="1:8" ht="23.25" customHeight="1">
      <c r="A136" s="14"/>
      <c r="B136" s="20"/>
      <c r="C136" s="16" t="s">
        <v>119</v>
      </c>
      <c r="D136" s="24" t="s">
        <v>51</v>
      </c>
      <c r="E136" s="21"/>
      <c r="F136" s="38">
        <v>1.657</v>
      </c>
      <c r="G136" s="14"/>
      <c r="H136" s="21"/>
    </row>
    <row r="137" spans="1:8" ht="23.25" customHeight="1">
      <c r="A137" s="14"/>
      <c r="B137" s="20"/>
      <c r="C137" s="16" t="s">
        <v>13</v>
      </c>
      <c r="D137" s="24" t="s">
        <v>0</v>
      </c>
      <c r="E137" s="14">
        <v>28</v>
      </c>
      <c r="F137" s="21">
        <f>E137*F130</f>
        <v>13.608</v>
      </c>
      <c r="G137" s="14"/>
      <c r="H137" s="21"/>
    </row>
    <row r="138" spans="1:10" ht="33" customHeight="1">
      <c r="A138" s="17" t="s">
        <v>102</v>
      </c>
      <c r="B138" s="17"/>
      <c r="C138" s="26" t="s">
        <v>93</v>
      </c>
      <c r="D138" s="17" t="s">
        <v>8</v>
      </c>
      <c r="E138" s="28"/>
      <c r="F138" s="28">
        <v>162</v>
      </c>
      <c r="G138" s="28"/>
      <c r="H138" s="19"/>
      <c r="J138" s="2"/>
    </row>
    <row r="139" spans="1:8" ht="36.75" customHeight="1">
      <c r="A139" s="17"/>
      <c r="B139" s="29"/>
      <c r="C139" s="8" t="s">
        <v>96</v>
      </c>
      <c r="D139" s="17"/>
      <c r="E139" s="28"/>
      <c r="F139" s="11"/>
      <c r="G139" s="30"/>
      <c r="H139" s="19"/>
    </row>
    <row r="140" spans="1:10" ht="50.25" customHeight="1">
      <c r="A140" s="17" t="s">
        <v>103</v>
      </c>
      <c r="B140" s="17"/>
      <c r="C140" s="26" t="s">
        <v>62</v>
      </c>
      <c r="D140" s="24" t="s">
        <v>122</v>
      </c>
      <c r="E140" s="11"/>
      <c r="F140" s="28">
        <v>7.2</v>
      </c>
      <c r="G140" s="11"/>
      <c r="H140" s="19"/>
      <c r="J140" s="2"/>
    </row>
    <row r="141" spans="1:8" ht="27.75" customHeight="1">
      <c r="A141" s="28"/>
      <c r="B141" s="27"/>
      <c r="C141" s="45" t="s">
        <v>63</v>
      </c>
      <c r="D141" s="11" t="s">
        <v>18</v>
      </c>
      <c r="E141" s="11">
        <v>3.16</v>
      </c>
      <c r="F141" s="11">
        <f>E141*F140</f>
        <v>22.752000000000002</v>
      </c>
      <c r="G141" s="28"/>
      <c r="H141" s="19"/>
    </row>
    <row r="142" spans="1:8" ht="27.75" customHeight="1">
      <c r="A142" s="28"/>
      <c r="B142" s="27"/>
      <c r="C142" s="45" t="s">
        <v>64</v>
      </c>
      <c r="D142" s="17" t="s">
        <v>122</v>
      </c>
      <c r="E142" s="11">
        <v>1.25</v>
      </c>
      <c r="F142" s="28">
        <f>E142*F140</f>
        <v>9</v>
      </c>
      <c r="G142" s="28"/>
      <c r="H142" s="19"/>
    </row>
    <row r="143" spans="1:8" ht="27.75" customHeight="1">
      <c r="A143" s="28"/>
      <c r="B143" s="25"/>
      <c r="C143" s="45" t="s">
        <v>30</v>
      </c>
      <c r="D143" s="11" t="s">
        <v>0</v>
      </c>
      <c r="E143" s="11">
        <v>0.01</v>
      </c>
      <c r="F143" s="11">
        <f>E143*F140</f>
        <v>0.07200000000000001</v>
      </c>
      <c r="G143" s="28"/>
      <c r="H143" s="19"/>
    </row>
    <row r="144" spans="1:10" ht="50.25" customHeight="1">
      <c r="A144" s="17" t="s">
        <v>104</v>
      </c>
      <c r="B144" s="17"/>
      <c r="C144" s="41" t="s">
        <v>65</v>
      </c>
      <c r="D144" s="24" t="s">
        <v>122</v>
      </c>
      <c r="E144" s="11"/>
      <c r="F144" s="28">
        <v>7.2</v>
      </c>
      <c r="G144" s="28"/>
      <c r="H144" s="19"/>
      <c r="J144" s="2"/>
    </row>
    <row r="145" spans="1:8" ht="29.25" customHeight="1">
      <c r="A145" s="28"/>
      <c r="B145" s="27"/>
      <c r="C145" s="45" t="s">
        <v>63</v>
      </c>
      <c r="D145" s="11" t="s">
        <v>18</v>
      </c>
      <c r="E145" s="31">
        <v>0.134</v>
      </c>
      <c r="F145" s="11">
        <f>E145*F144</f>
        <v>0.9648000000000001</v>
      </c>
      <c r="G145" s="28"/>
      <c r="H145" s="19"/>
    </row>
    <row r="146" spans="1:8" ht="29.25" customHeight="1">
      <c r="A146" s="28"/>
      <c r="B146" s="27"/>
      <c r="C146" s="45" t="s">
        <v>66</v>
      </c>
      <c r="D146" s="17" t="s">
        <v>21</v>
      </c>
      <c r="E146" s="11">
        <v>0.13</v>
      </c>
      <c r="F146" s="11">
        <f>E146*F144</f>
        <v>0.936</v>
      </c>
      <c r="G146" s="11"/>
      <c r="H146" s="19"/>
    </row>
    <row r="147" spans="1:10" ht="47.25" customHeight="1">
      <c r="A147" s="17" t="s">
        <v>105</v>
      </c>
      <c r="B147" s="29"/>
      <c r="C147" s="41" t="s">
        <v>67</v>
      </c>
      <c r="D147" s="17" t="s">
        <v>123</v>
      </c>
      <c r="E147" s="30"/>
      <c r="F147" s="18">
        <v>0.0696</v>
      </c>
      <c r="G147" s="30"/>
      <c r="H147" s="19"/>
      <c r="J147" s="2"/>
    </row>
    <row r="148" spans="1:8" ht="33.75" customHeight="1">
      <c r="A148" s="28"/>
      <c r="B148" s="15"/>
      <c r="C148" s="26" t="s">
        <v>19</v>
      </c>
      <c r="D148" s="17" t="s">
        <v>18</v>
      </c>
      <c r="E148" s="28">
        <v>137</v>
      </c>
      <c r="F148" s="31">
        <f>E148*F147</f>
        <v>9.5352</v>
      </c>
      <c r="G148" s="28"/>
      <c r="H148" s="19"/>
    </row>
    <row r="149" spans="1:8" ht="33.75" customHeight="1">
      <c r="A149" s="28"/>
      <c r="B149" s="15"/>
      <c r="C149" s="26" t="s">
        <v>48</v>
      </c>
      <c r="D149" s="17" t="s">
        <v>21</v>
      </c>
      <c r="E149" s="30">
        <v>28.3</v>
      </c>
      <c r="F149" s="11">
        <f>E149*F147</f>
        <v>1.9696799999999999</v>
      </c>
      <c r="G149" s="28"/>
      <c r="H149" s="19"/>
    </row>
    <row r="150" spans="1:8" ht="33.75" customHeight="1">
      <c r="A150" s="28"/>
      <c r="B150" s="15"/>
      <c r="C150" s="26" t="s">
        <v>114</v>
      </c>
      <c r="D150" s="17" t="s">
        <v>122</v>
      </c>
      <c r="E150" s="28">
        <v>102</v>
      </c>
      <c r="F150" s="31">
        <f>E150*F147</f>
        <v>7.0992</v>
      </c>
      <c r="G150" s="28"/>
      <c r="H150" s="19"/>
    </row>
    <row r="151" spans="1:8" ht="24" customHeight="1">
      <c r="A151" s="28"/>
      <c r="B151" s="15"/>
      <c r="C151" s="26" t="s">
        <v>13</v>
      </c>
      <c r="D151" s="17" t="s">
        <v>0</v>
      </c>
      <c r="E151" s="28">
        <v>28</v>
      </c>
      <c r="F151" s="31">
        <f>E151*F147</f>
        <v>1.9487999999999999</v>
      </c>
      <c r="G151" s="28"/>
      <c r="H151" s="19"/>
    </row>
    <row r="152" spans="1:10" ht="96" customHeight="1">
      <c r="A152" s="32" t="s">
        <v>106</v>
      </c>
      <c r="B152" s="17"/>
      <c r="C152" s="41" t="s">
        <v>154</v>
      </c>
      <c r="D152" s="24" t="s">
        <v>122</v>
      </c>
      <c r="E152" s="11"/>
      <c r="F152" s="11">
        <v>62.64</v>
      </c>
      <c r="G152" s="28"/>
      <c r="H152" s="19"/>
      <c r="J152" s="2"/>
    </row>
    <row r="153" spans="1:8" ht="27.75" customHeight="1">
      <c r="A153" s="33"/>
      <c r="B153" s="17"/>
      <c r="C153" s="41" t="s">
        <v>19</v>
      </c>
      <c r="D153" s="17" t="s">
        <v>69</v>
      </c>
      <c r="E153" s="11">
        <v>8.44</v>
      </c>
      <c r="F153" s="11">
        <f>E153*F152</f>
        <v>528.6816</v>
      </c>
      <c r="G153" s="28"/>
      <c r="H153" s="11"/>
    </row>
    <row r="154" spans="1:8" ht="28.5" customHeight="1">
      <c r="A154" s="33"/>
      <c r="B154" s="17"/>
      <c r="C154" s="41" t="s">
        <v>7</v>
      </c>
      <c r="D154" s="17" t="s">
        <v>0</v>
      </c>
      <c r="E154" s="28">
        <v>1.1</v>
      </c>
      <c r="F154" s="28">
        <f>E154*F152</f>
        <v>68.90400000000001</v>
      </c>
      <c r="G154" s="28"/>
      <c r="H154" s="11"/>
    </row>
    <row r="155" spans="1:8" ht="26.25" customHeight="1">
      <c r="A155" s="33"/>
      <c r="B155" s="17"/>
      <c r="C155" s="26" t="s">
        <v>152</v>
      </c>
      <c r="D155" s="17" t="s">
        <v>122</v>
      </c>
      <c r="E155" s="31">
        <v>1.015</v>
      </c>
      <c r="F155" s="11">
        <f>E155*F152</f>
        <v>63.57959999999999</v>
      </c>
      <c r="G155" s="28"/>
      <c r="H155" s="11"/>
    </row>
    <row r="156" spans="1:8" ht="22.5" customHeight="1">
      <c r="A156" s="33"/>
      <c r="B156" s="17"/>
      <c r="C156" s="26" t="s">
        <v>80</v>
      </c>
      <c r="D156" s="17" t="s">
        <v>138</v>
      </c>
      <c r="E156" s="11">
        <v>1.84</v>
      </c>
      <c r="F156" s="11">
        <f>E156*F152</f>
        <v>115.25760000000001</v>
      </c>
      <c r="G156" s="28"/>
      <c r="H156" s="11"/>
    </row>
    <row r="157" spans="1:8" ht="27.75" customHeight="1">
      <c r="A157" s="33"/>
      <c r="B157" s="17"/>
      <c r="C157" s="26" t="s">
        <v>139</v>
      </c>
      <c r="D157" s="17" t="s">
        <v>122</v>
      </c>
      <c r="E157" s="18">
        <v>0.0034</v>
      </c>
      <c r="F157" s="11">
        <f>E157*F152</f>
        <v>0.212976</v>
      </c>
      <c r="G157" s="28"/>
      <c r="H157" s="11"/>
    </row>
    <row r="158" spans="1:8" ht="46.5" customHeight="1">
      <c r="A158" s="33"/>
      <c r="B158" s="17"/>
      <c r="C158" s="26" t="s">
        <v>82</v>
      </c>
      <c r="D158" s="17" t="s">
        <v>122</v>
      </c>
      <c r="E158" s="18">
        <v>0.0391</v>
      </c>
      <c r="F158" s="11">
        <f>E158*F152</f>
        <v>2.449224</v>
      </c>
      <c r="G158" s="28"/>
      <c r="H158" s="11"/>
    </row>
    <row r="159" spans="1:8" ht="31.5" customHeight="1">
      <c r="A159" s="33"/>
      <c r="B159" s="17"/>
      <c r="C159" s="26" t="s">
        <v>151</v>
      </c>
      <c r="D159" s="17" t="s">
        <v>22</v>
      </c>
      <c r="E159" s="28">
        <v>2.2</v>
      </c>
      <c r="F159" s="11">
        <f>E159*F152</f>
        <v>137.80800000000002</v>
      </c>
      <c r="G159" s="28"/>
      <c r="H159" s="11"/>
    </row>
    <row r="160" spans="1:8" ht="30" customHeight="1">
      <c r="A160" s="33"/>
      <c r="B160" s="17"/>
      <c r="C160" s="26" t="s">
        <v>150</v>
      </c>
      <c r="D160" s="17" t="s">
        <v>22</v>
      </c>
      <c r="E160" s="28">
        <v>1</v>
      </c>
      <c r="F160" s="11">
        <f>E160*F152</f>
        <v>62.64</v>
      </c>
      <c r="G160" s="11"/>
      <c r="H160" s="11"/>
    </row>
    <row r="161" spans="1:8" ht="24.75" customHeight="1">
      <c r="A161" s="33"/>
      <c r="B161" s="15"/>
      <c r="C161" s="26" t="s">
        <v>115</v>
      </c>
      <c r="D161" s="17" t="s">
        <v>51</v>
      </c>
      <c r="E161" s="28"/>
      <c r="F161" s="31">
        <v>2.367</v>
      </c>
      <c r="G161" s="47"/>
      <c r="H161" s="11"/>
    </row>
    <row r="162" spans="1:8" ht="27.75" customHeight="1">
      <c r="A162" s="34"/>
      <c r="B162" s="15"/>
      <c r="C162" s="26" t="s">
        <v>116</v>
      </c>
      <c r="D162" s="17" t="s">
        <v>51</v>
      </c>
      <c r="E162" s="28"/>
      <c r="F162" s="31">
        <v>0.1656</v>
      </c>
      <c r="G162" s="47"/>
      <c r="H162" s="11"/>
    </row>
    <row r="163" spans="1:8" ht="24.75" customHeight="1">
      <c r="A163" s="34"/>
      <c r="B163" s="15"/>
      <c r="C163" s="26" t="s">
        <v>117</v>
      </c>
      <c r="D163" s="17" t="s">
        <v>51</v>
      </c>
      <c r="E163" s="28"/>
      <c r="F163" s="18">
        <v>0.9999</v>
      </c>
      <c r="G163" s="47"/>
      <c r="H163" s="11"/>
    </row>
    <row r="164" spans="1:8" ht="30" customHeight="1">
      <c r="A164" s="34"/>
      <c r="B164" s="15"/>
      <c r="C164" s="26" t="s">
        <v>71</v>
      </c>
      <c r="D164" s="17" t="s">
        <v>6</v>
      </c>
      <c r="E164" s="28">
        <v>0.3</v>
      </c>
      <c r="F164" s="31">
        <f>E164*F152</f>
        <v>18.791999999999998</v>
      </c>
      <c r="G164" s="47"/>
      <c r="H164" s="11"/>
    </row>
    <row r="165" spans="1:8" ht="28.5" customHeight="1">
      <c r="A165" s="34"/>
      <c r="B165" s="15"/>
      <c r="C165" s="26" t="s">
        <v>72</v>
      </c>
      <c r="D165" s="17" t="s">
        <v>22</v>
      </c>
      <c r="E165" s="28">
        <v>1</v>
      </c>
      <c r="F165" s="11">
        <f>E165*F152</f>
        <v>62.64</v>
      </c>
      <c r="G165" s="47"/>
      <c r="H165" s="11"/>
    </row>
    <row r="166" spans="1:8" ht="23.25" customHeight="1">
      <c r="A166" s="34"/>
      <c r="B166" s="15"/>
      <c r="C166" s="26" t="s">
        <v>13</v>
      </c>
      <c r="D166" s="17" t="s">
        <v>44</v>
      </c>
      <c r="E166" s="11">
        <v>0.46</v>
      </c>
      <c r="F166" s="11">
        <f>E166*F158</f>
        <v>1.12664304</v>
      </c>
      <c r="G166" s="47"/>
      <c r="H166" s="11"/>
    </row>
    <row r="167" spans="1:10" ht="45.75" customHeight="1">
      <c r="A167" s="17" t="s">
        <v>107</v>
      </c>
      <c r="B167" s="29"/>
      <c r="C167" s="41" t="s">
        <v>146</v>
      </c>
      <c r="D167" s="17" t="s">
        <v>8</v>
      </c>
      <c r="E167" s="30"/>
      <c r="F167" s="28">
        <v>12.2</v>
      </c>
      <c r="G167" s="47"/>
      <c r="H167" s="19"/>
      <c r="J167" s="2"/>
    </row>
    <row r="168" spans="1:8" ht="28.5" customHeight="1">
      <c r="A168" s="28"/>
      <c r="B168" s="15"/>
      <c r="C168" s="41" t="s">
        <v>19</v>
      </c>
      <c r="D168" s="17" t="s">
        <v>18</v>
      </c>
      <c r="E168" s="31">
        <v>0.583</v>
      </c>
      <c r="F168" s="31">
        <f>E168*F167</f>
        <v>7.112599999999999</v>
      </c>
      <c r="G168" s="28"/>
      <c r="H168" s="19"/>
    </row>
    <row r="169" spans="1:8" ht="28.5" customHeight="1">
      <c r="A169" s="28"/>
      <c r="B169" s="15"/>
      <c r="C169" s="41" t="s">
        <v>7</v>
      </c>
      <c r="D169" s="17" t="s">
        <v>0</v>
      </c>
      <c r="E169" s="30">
        <v>0.0046</v>
      </c>
      <c r="F169" s="31">
        <f>E169*F167</f>
        <v>0.056119999999999996</v>
      </c>
      <c r="G169" s="30"/>
      <c r="H169" s="19"/>
    </row>
    <row r="170" spans="1:8" ht="28.5" customHeight="1">
      <c r="A170" s="28"/>
      <c r="B170" s="15"/>
      <c r="C170" s="41" t="s">
        <v>74</v>
      </c>
      <c r="D170" s="17" t="s">
        <v>8</v>
      </c>
      <c r="E170" s="28">
        <v>1</v>
      </c>
      <c r="F170" s="28">
        <f>E170*F167</f>
        <v>12.2</v>
      </c>
      <c r="G170" s="30"/>
      <c r="H170" s="19"/>
    </row>
    <row r="171" spans="1:8" ht="28.5" customHeight="1">
      <c r="A171" s="28"/>
      <c r="B171" s="15"/>
      <c r="C171" s="41" t="s">
        <v>75</v>
      </c>
      <c r="D171" s="17" t="s">
        <v>22</v>
      </c>
      <c r="E171" s="30">
        <v>0.235</v>
      </c>
      <c r="F171" s="31">
        <f>E171*F167</f>
        <v>2.8669999999999995</v>
      </c>
      <c r="G171" s="35"/>
      <c r="H171" s="19"/>
    </row>
    <row r="172" spans="1:8" ht="28.5" customHeight="1">
      <c r="A172" s="28"/>
      <c r="B172" s="15"/>
      <c r="C172" s="41" t="s">
        <v>13</v>
      </c>
      <c r="D172" s="17" t="s">
        <v>0</v>
      </c>
      <c r="E172" s="31">
        <v>0.208</v>
      </c>
      <c r="F172" s="31">
        <f>E172*F167</f>
        <v>2.5376</v>
      </c>
      <c r="G172" s="30"/>
      <c r="H172" s="19"/>
    </row>
    <row r="173" spans="1:10" ht="46.5" customHeight="1">
      <c r="A173" s="17" t="s">
        <v>108</v>
      </c>
      <c r="B173" s="29"/>
      <c r="C173" s="41" t="s">
        <v>145</v>
      </c>
      <c r="D173" s="17" t="s">
        <v>8</v>
      </c>
      <c r="E173" s="30"/>
      <c r="F173" s="28">
        <v>12.2</v>
      </c>
      <c r="G173" s="30"/>
      <c r="H173" s="19"/>
      <c r="J173" s="2"/>
    </row>
    <row r="174" spans="1:8" ht="24" customHeight="1">
      <c r="A174" s="28"/>
      <c r="B174" s="15"/>
      <c r="C174" s="41" t="s">
        <v>19</v>
      </c>
      <c r="D174" s="17" t="s">
        <v>18</v>
      </c>
      <c r="E174" s="31">
        <v>0.583</v>
      </c>
      <c r="F174" s="31">
        <f>E174*F173</f>
        <v>7.112599999999999</v>
      </c>
      <c r="G174" s="28"/>
      <c r="H174" s="19"/>
    </row>
    <row r="175" spans="1:8" ht="24" customHeight="1">
      <c r="A175" s="28"/>
      <c r="B175" s="15"/>
      <c r="C175" s="41" t="s">
        <v>7</v>
      </c>
      <c r="D175" s="17" t="s">
        <v>0</v>
      </c>
      <c r="E175" s="30">
        <v>0.0046</v>
      </c>
      <c r="F175" s="31">
        <f>E175*F173</f>
        <v>0.056119999999999996</v>
      </c>
      <c r="G175" s="30"/>
      <c r="H175" s="19"/>
    </row>
    <row r="176" spans="1:8" ht="24" customHeight="1">
      <c r="A176" s="28"/>
      <c r="B176" s="15"/>
      <c r="C176" s="41" t="s">
        <v>84</v>
      </c>
      <c r="D176" s="17" t="s">
        <v>8</v>
      </c>
      <c r="E176" s="28">
        <v>1</v>
      </c>
      <c r="F176" s="28">
        <f>E176*F173</f>
        <v>12.2</v>
      </c>
      <c r="G176" s="28"/>
      <c r="H176" s="19"/>
    </row>
    <row r="177" spans="1:8" ht="24" customHeight="1">
      <c r="A177" s="28"/>
      <c r="B177" s="15"/>
      <c r="C177" s="41" t="s">
        <v>75</v>
      </c>
      <c r="D177" s="17" t="s">
        <v>22</v>
      </c>
      <c r="E177" s="30">
        <v>0.235</v>
      </c>
      <c r="F177" s="31">
        <f>E177*F173</f>
        <v>2.8669999999999995</v>
      </c>
      <c r="G177" s="14"/>
      <c r="H177" s="19"/>
    </row>
    <row r="178" spans="1:8" ht="24" customHeight="1">
      <c r="A178" s="28"/>
      <c r="B178" s="15"/>
      <c r="C178" s="41" t="s">
        <v>13</v>
      </c>
      <c r="D178" s="17" t="s">
        <v>0</v>
      </c>
      <c r="E178" s="30">
        <v>0.208</v>
      </c>
      <c r="F178" s="31">
        <f>E178*F173</f>
        <v>2.5376</v>
      </c>
      <c r="G178" s="28"/>
      <c r="H178" s="19"/>
    </row>
    <row r="179" spans="1:10" ht="47.25" customHeight="1">
      <c r="A179" s="17" t="s">
        <v>109</v>
      </c>
      <c r="B179" s="17"/>
      <c r="C179" s="26" t="s">
        <v>86</v>
      </c>
      <c r="D179" s="24" t="s">
        <v>122</v>
      </c>
      <c r="E179" s="11"/>
      <c r="F179" s="28">
        <v>118.8</v>
      </c>
      <c r="G179" s="28"/>
      <c r="H179" s="19"/>
      <c r="J179" s="2"/>
    </row>
    <row r="180" spans="1:8" ht="27.75" customHeight="1">
      <c r="A180" s="28"/>
      <c r="B180" s="27"/>
      <c r="C180" s="45" t="s">
        <v>63</v>
      </c>
      <c r="D180" s="11" t="s">
        <v>18</v>
      </c>
      <c r="E180" s="11">
        <v>3.52</v>
      </c>
      <c r="F180" s="11">
        <f>E180*F179</f>
        <v>418.176</v>
      </c>
      <c r="G180" s="28"/>
      <c r="H180" s="19"/>
    </row>
    <row r="181" spans="1:8" ht="27.75" customHeight="1">
      <c r="A181" s="28"/>
      <c r="B181" s="27"/>
      <c r="C181" s="45" t="s">
        <v>7</v>
      </c>
      <c r="D181" s="11" t="s">
        <v>0</v>
      </c>
      <c r="E181" s="11">
        <v>1.06</v>
      </c>
      <c r="F181" s="11">
        <f>E181*F179</f>
        <v>125.928</v>
      </c>
      <c r="G181" s="28"/>
      <c r="H181" s="19"/>
    </row>
    <row r="182" spans="1:8" ht="27.75" customHeight="1">
      <c r="A182" s="28"/>
      <c r="B182" s="27"/>
      <c r="C182" s="45" t="s">
        <v>85</v>
      </c>
      <c r="D182" s="17" t="s">
        <v>122</v>
      </c>
      <c r="E182" s="11">
        <v>1.24</v>
      </c>
      <c r="F182" s="11">
        <f>E182*F179</f>
        <v>147.31199999999998</v>
      </c>
      <c r="G182" s="28"/>
      <c r="H182" s="19"/>
    </row>
    <row r="183" spans="1:8" ht="27.75" customHeight="1">
      <c r="A183" s="28"/>
      <c r="B183" s="25"/>
      <c r="C183" s="45" t="s">
        <v>30</v>
      </c>
      <c r="D183" s="11" t="s">
        <v>0</v>
      </c>
      <c r="E183" s="11">
        <v>0.02</v>
      </c>
      <c r="F183" s="11">
        <f>E183*F179</f>
        <v>2.376</v>
      </c>
      <c r="G183" s="28"/>
      <c r="H183" s="19"/>
    </row>
    <row r="184" spans="1:10" ht="42" customHeight="1">
      <c r="A184" s="17" t="s">
        <v>110</v>
      </c>
      <c r="B184" s="17"/>
      <c r="C184" s="41" t="s">
        <v>87</v>
      </c>
      <c r="D184" s="24" t="s">
        <v>122</v>
      </c>
      <c r="E184" s="11"/>
      <c r="F184" s="28">
        <v>44.4</v>
      </c>
      <c r="G184" s="28"/>
      <c r="H184" s="19"/>
      <c r="J184" s="2"/>
    </row>
    <row r="185" spans="1:8" ht="28.5" customHeight="1">
      <c r="A185" s="28"/>
      <c r="B185" s="27"/>
      <c r="C185" s="45" t="s">
        <v>63</v>
      </c>
      <c r="D185" s="11" t="s">
        <v>18</v>
      </c>
      <c r="E185" s="11">
        <v>3.52</v>
      </c>
      <c r="F185" s="11">
        <f>E185*F184</f>
        <v>156.28799999999998</v>
      </c>
      <c r="G185" s="28"/>
      <c r="H185" s="19"/>
    </row>
    <row r="186" spans="1:8" ht="28.5" customHeight="1">
      <c r="A186" s="28"/>
      <c r="B186" s="27"/>
      <c r="C186" s="45" t="s">
        <v>7</v>
      </c>
      <c r="D186" s="11" t="s">
        <v>0</v>
      </c>
      <c r="E186" s="11">
        <v>1.06</v>
      </c>
      <c r="F186" s="11">
        <f>E186*F184</f>
        <v>47.064</v>
      </c>
      <c r="G186" s="28"/>
      <c r="H186" s="19"/>
    </row>
    <row r="187" spans="1:8" ht="28.5" customHeight="1">
      <c r="A187" s="28"/>
      <c r="B187" s="27"/>
      <c r="C187" s="45" t="s">
        <v>88</v>
      </c>
      <c r="D187" s="17" t="s">
        <v>122</v>
      </c>
      <c r="E187" s="11">
        <v>1.24</v>
      </c>
      <c r="F187" s="11">
        <f>E187*F184</f>
        <v>55.056</v>
      </c>
      <c r="G187" s="28"/>
      <c r="H187" s="19"/>
    </row>
    <row r="188" spans="1:8" ht="28.5" customHeight="1">
      <c r="A188" s="28"/>
      <c r="B188" s="25"/>
      <c r="C188" s="45" t="s">
        <v>30</v>
      </c>
      <c r="D188" s="11" t="s">
        <v>0</v>
      </c>
      <c r="E188" s="11">
        <v>0.02</v>
      </c>
      <c r="F188" s="11">
        <f>E188*F184</f>
        <v>0.888</v>
      </c>
      <c r="G188" s="28"/>
      <c r="H188" s="19"/>
    </row>
    <row r="189" spans="1:10" ht="28.5" customHeight="1">
      <c r="A189" s="17">
        <v>35</v>
      </c>
      <c r="B189" s="29"/>
      <c r="C189" s="26" t="s">
        <v>55</v>
      </c>
      <c r="D189" s="17" t="s">
        <v>123</v>
      </c>
      <c r="E189" s="30"/>
      <c r="F189" s="31">
        <v>0.185</v>
      </c>
      <c r="G189" s="28"/>
      <c r="H189" s="19"/>
      <c r="J189" s="2"/>
    </row>
    <row r="190" spans="1:8" ht="28.5" customHeight="1">
      <c r="A190" s="17"/>
      <c r="B190" s="15"/>
      <c r="C190" s="26" t="s">
        <v>19</v>
      </c>
      <c r="D190" s="17" t="s">
        <v>21</v>
      </c>
      <c r="E190" s="28">
        <v>21.6</v>
      </c>
      <c r="F190" s="28">
        <f>E190*F189</f>
        <v>3.996</v>
      </c>
      <c r="G190" s="28"/>
      <c r="H190" s="19"/>
    </row>
    <row r="191" spans="1:8" ht="28.5" customHeight="1">
      <c r="A191" s="17"/>
      <c r="B191" s="17"/>
      <c r="C191" s="26" t="s">
        <v>56</v>
      </c>
      <c r="D191" s="17" t="s">
        <v>21</v>
      </c>
      <c r="E191" s="30">
        <v>1.24</v>
      </c>
      <c r="F191" s="11">
        <f>E191*F189</f>
        <v>0.2294</v>
      </c>
      <c r="G191" s="11"/>
      <c r="H191" s="19"/>
    </row>
    <row r="192" spans="1:8" ht="28.5" customHeight="1">
      <c r="A192" s="17"/>
      <c r="B192" s="17"/>
      <c r="C192" s="26" t="s">
        <v>52</v>
      </c>
      <c r="D192" s="17" t="s">
        <v>21</v>
      </c>
      <c r="E192" s="30">
        <v>2.58</v>
      </c>
      <c r="F192" s="11">
        <f>E192*F189</f>
        <v>0.4773</v>
      </c>
      <c r="G192" s="11"/>
      <c r="H192" s="19"/>
    </row>
    <row r="193" spans="1:8" ht="28.5" customHeight="1">
      <c r="A193" s="17"/>
      <c r="B193" s="17"/>
      <c r="C193" s="26" t="s">
        <v>47</v>
      </c>
      <c r="D193" s="17" t="s">
        <v>21</v>
      </c>
      <c r="E193" s="30">
        <v>0.41</v>
      </c>
      <c r="F193" s="11">
        <f>E193*F189</f>
        <v>0.07585</v>
      </c>
      <c r="G193" s="11"/>
      <c r="H193" s="19"/>
    </row>
    <row r="194" spans="1:8" ht="28.5" customHeight="1">
      <c r="A194" s="17"/>
      <c r="B194" s="17"/>
      <c r="C194" s="26" t="s">
        <v>57</v>
      </c>
      <c r="D194" s="17" t="s">
        <v>21</v>
      </c>
      <c r="E194" s="30">
        <v>7.6</v>
      </c>
      <c r="F194" s="11">
        <f>E194*F189</f>
        <v>1.406</v>
      </c>
      <c r="G194" s="11"/>
      <c r="H194" s="19"/>
    </row>
    <row r="195" spans="1:8" ht="28.5" customHeight="1">
      <c r="A195" s="17"/>
      <c r="B195" s="17"/>
      <c r="C195" s="26" t="s">
        <v>58</v>
      </c>
      <c r="D195" s="17" t="s">
        <v>21</v>
      </c>
      <c r="E195" s="30">
        <v>15.1</v>
      </c>
      <c r="F195" s="11">
        <f>E195*F189</f>
        <v>2.7935</v>
      </c>
      <c r="G195" s="11"/>
      <c r="H195" s="19"/>
    </row>
    <row r="196" spans="1:8" ht="28.5" customHeight="1">
      <c r="A196" s="17"/>
      <c r="B196" s="17"/>
      <c r="C196" s="26" t="s">
        <v>159</v>
      </c>
      <c r="D196" s="17" t="s">
        <v>21</v>
      </c>
      <c r="E196" s="30">
        <v>0.97</v>
      </c>
      <c r="F196" s="11">
        <f>E196*F189</f>
        <v>0.17945</v>
      </c>
      <c r="G196" s="11"/>
      <c r="H196" s="19"/>
    </row>
    <row r="197" spans="1:8" ht="28.5" customHeight="1">
      <c r="A197" s="17"/>
      <c r="B197" s="17"/>
      <c r="C197" s="26" t="s">
        <v>155</v>
      </c>
      <c r="D197" s="17" t="s">
        <v>122</v>
      </c>
      <c r="E197" s="28">
        <v>126</v>
      </c>
      <c r="F197" s="11">
        <f>E197*F189</f>
        <v>23.31</v>
      </c>
      <c r="G197" s="28"/>
      <c r="H197" s="19"/>
    </row>
    <row r="198" spans="1:8" ht="28.5" customHeight="1">
      <c r="A198" s="17"/>
      <c r="B198" s="15"/>
      <c r="C198" s="26" t="s">
        <v>160</v>
      </c>
      <c r="D198" s="17" t="s">
        <v>122</v>
      </c>
      <c r="E198" s="28">
        <v>7</v>
      </c>
      <c r="F198" s="28">
        <f>E198*F189</f>
        <v>1.295</v>
      </c>
      <c r="G198" s="28"/>
      <c r="H198" s="19"/>
    </row>
    <row r="199" spans="1:10" ht="45.75" customHeight="1">
      <c r="A199" s="17" t="s">
        <v>111</v>
      </c>
      <c r="B199" s="17"/>
      <c r="C199" s="41" t="s">
        <v>162</v>
      </c>
      <c r="D199" s="17" t="s">
        <v>163</v>
      </c>
      <c r="E199" s="11"/>
      <c r="F199" s="11">
        <v>1.85</v>
      </c>
      <c r="G199" s="28"/>
      <c r="H199" s="19"/>
      <c r="J199" s="2"/>
    </row>
    <row r="200" spans="1:8" ht="28.5" customHeight="1">
      <c r="A200" s="17"/>
      <c r="B200" s="17"/>
      <c r="C200" s="26" t="s">
        <v>19</v>
      </c>
      <c r="D200" s="11" t="s">
        <v>18</v>
      </c>
      <c r="E200" s="11">
        <v>9.37</v>
      </c>
      <c r="F200" s="11">
        <f>E200*F199</f>
        <v>17.3345</v>
      </c>
      <c r="G200" s="28"/>
      <c r="H200" s="11"/>
    </row>
    <row r="201" spans="1:8" ht="28.5" customHeight="1">
      <c r="A201" s="17"/>
      <c r="B201" s="17"/>
      <c r="C201" s="26" t="s">
        <v>164</v>
      </c>
      <c r="D201" s="17" t="s">
        <v>21</v>
      </c>
      <c r="E201" s="11">
        <v>0.74</v>
      </c>
      <c r="F201" s="11">
        <f>E201*F199</f>
        <v>1.369</v>
      </c>
      <c r="G201" s="11"/>
      <c r="H201" s="11"/>
    </row>
    <row r="202" spans="1:8" ht="28.5" customHeight="1">
      <c r="A202" s="17"/>
      <c r="B202" s="17"/>
      <c r="C202" s="26" t="s">
        <v>165</v>
      </c>
      <c r="D202" s="17" t="s">
        <v>51</v>
      </c>
      <c r="E202" s="28">
        <v>10.7</v>
      </c>
      <c r="F202" s="28">
        <f>E202*F199</f>
        <v>19.794999999999998</v>
      </c>
      <c r="G202" s="28"/>
      <c r="H202" s="11"/>
    </row>
    <row r="203" spans="1:8" ht="28.5" customHeight="1">
      <c r="A203" s="17"/>
      <c r="B203" s="17"/>
      <c r="C203" s="26" t="s">
        <v>166</v>
      </c>
      <c r="D203" s="17" t="s">
        <v>51</v>
      </c>
      <c r="E203" s="11">
        <v>0.06</v>
      </c>
      <c r="F203" s="11">
        <f>E203*F199</f>
        <v>0.111</v>
      </c>
      <c r="G203" s="28"/>
      <c r="H203" s="11"/>
    </row>
    <row r="204" spans="1:10" ht="51" customHeight="1">
      <c r="A204" s="17" t="s">
        <v>169</v>
      </c>
      <c r="B204" s="17"/>
      <c r="C204" s="26" t="s">
        <v>170</v>
      </c>
      <c r="D204" s="17" t="s">
        <v>163</v>
      </c>
      <c r="E204" s="11"/>
      <c r="F204" s="11">
        <v>1.85</v>
      </c>
      <c r="G204" s="28"/>
      <c r="H204" s="19"/>
      <c r="J204" s="2"/>
    </row>
    <row r="205" spans="1:8" ht="28.5" customHeight="1">
      <c r="A205" s="17"/>
      <c r="B205" s="17"/>
      <c r="C205" s="26" t="s">
        <v>19</v>
      </c>
      <c r="D205" s="11" t="s">
        <v>18</v>
      </c>
      <c r="E205" s="11">
        <v>9.37</v>
      </c>
      <c r="F205" s="11">
        <f>E205*F204</f>
        <v>17.3345</v>
      </c>
      <c r="G205" s="28"/>
      <c r="H205" s="11"/>
    </row>
    <row r="206" spans="1:8" ht="28.5" customHeight="1">
      <c r="A206" s="17"/>
      <c r="B206" s="17"/>
      <c r="C206" s="26" t="s">
        <v>164</v>
      </c>
      <c r="D206" s="17" t="s">
        <v>21</v>
      </c>
      <c r="E206" s="11">
        <v>0.74</v>
      </c>
      <c r="F206" s="11">
        <f>E206*F204</f>
        <v>1.369</v>
      </c>
      <c r="G206" s="11"/>
      <c r="H206" s="11"/>
    </row>
    <row r="207" spans="1:8" ht="28.5" customHeight="1">
      <c r="A207" s="17"/>
      <c r="B207" s="17"/>
      <c r="C207" s="26" t="s">
        <v>166</v>
      </c>
      <c r="D207" s="17" t="s">
        <v>51</v>
      </c>
      <c r="E207" s="11">
        <v>0.06</v>
      </c>
      <c r="F207" s="11">
        <f>E207*F204</f>
        <v>0.111</v>
      </c>
      <c r="G207" s="28"/>
      <c r="H207" s="11"/>
    </row>
    <row r="208" spans="1:8" ht="28.5" customHeight="1">
      <c r="A208" s="17"/>
      <c r="B208" s="17"/>
      <c r="C208" s="26" t="s">
        <v>168</v>
      </c>
      <c r="D208" s="17" t="s">
        <v>51</v>
      </c>
      <c r="E208" s="11">
        <v>7.14</v>
      </c>
      <c r="F208" s="11">
        <f>E208*F204</f>
        <v>13.209</v>
      </c>
      <c r="G208" s="28"/>
      <c r="H208" s="11"/>
    </row>
    <row r="209" spans="1:10" ht="48" customHeight="1">
      <c r="A209" s="17"/>
      <c r="B209" s="17"/>
      <c r="C209" s="8" t="s">
        <v>35</v>
      </c>
      <c r="D209" s="10" t="s">
        <v>0</v>
      </c>
      <c r="E209" s="12"/>
      <c r="F209" s="12"/>
      <c r="G209" s="12"/>
      <c r="H209" s="13"/>
      <c r="J209" s="2"/>
    </row>
    <row r="210" spans="1:8" ht="34.5" customHeight="1">
      <c r="A210" s="17"/>
      <c r="B210" s="17"/>
      <c r="C210" s="8" t="s">
        <v>172</v>
      </c>
      <c r="D210" s="10" t="s">
        <v>0</v>
      </c>
      <c r="E210" s="12"/>
      <c r="F210" s="12"/>
      <c r="G210" s="12"/>
      <c r="H210" s="13"/>
    </row>
    <row r="211" spans="1:8" ht="34.5" customHeight="1">
      <c r="A211" s="17"/>
      <c r="B211" s="17"/>
      <c r="C211" s="8" t="s">
        <v>35</v>
      </c>
      <c r="D211" s="10" t="s">
        <v>0</v>
      </c>
      <c r="E211" s="12"/>
      <c r="F211" s="12"/>
      <c r="G211" s="12"/>
      <c r="H211" s="13"/>
    </row>
    <row r="212" spans="1:8" ht="34.5" customHeight="1">
      <c r="A212" s="17"/>
      <c r="B212" s="17"/>
      <c r="C212" s="8" t="s">
        <v>171</v>
      </c>
      <c r="D212" s="10" t="s">
        <v>0</v>
      </c>
      <c r="E212" s="12"/>
      <c r="F212" s="12"/>
      <c r="G212" s="12"/>
      <c r="H212" s="13"/>
    </row>
    <row r="213" spans="1:8" ht="34.5" customHeight="1">
      <c r="A213" s="17"/>
      <c r="B213" s="17"/>
      <c r="C213" s="8" t="s">
        <v>35</v>
      </c>
      <c r="D213" s="10" t="s">
        <v>0</v>
      </c>
      <c r="E213" s="12"/>
      <c r="F213" s="12"/>
      <c r="G213" s="12"/>
      <c r="H213" s="13"/>
    </row>
    <row r="214" spans="1:8" ht="34.5" customHeight="1">
      <c r="A214" s="17"/>
      <c r="B214" s="17"/>
      <c r="C214" s="8" t="s">
        <v>158</v>
      </c>
      <c r="D214" s="10" t="s">
        <v>0</v>
      </c>
      <c r="E214" s="12"/>
      <c r="F214" s="12"/>
      <c r="G214" s="12"/>
      <c r="H214" s="13"/>
    </row>
    <row r="215" spans="1:8" ht="34.5" customHeight="1">
      <c r="A215" s="17"/>
      <c r="B215" s="17"/>
      <c r="C215" s="8" t="s">
        <v>35</v>
      </c>
      <c r="D215" s="10" t="s">
        <v>0</v>
      </c>
      <c r="E215" s="12"/>
      <c r="F215" s="12"/>
      <c r="G215" s="12"/>
      <c r="H215" s="13"/>
    </row>
    <row r="216" spans="1:8" ht="34.5" customHeight="1">
      <c r="A216" s="17"/>
      <c r="B216" s="17"/>
      <c r="C216" s="8" t="s">
        <v>157</v>
      </c>
      <c r="D216" s="10" t="s">
        <v>0</v>
      </c>
      <c r="E216" s="12"/>
      <c r="F216" s="12"/>
      <c r="G216" s="12"/>
      <c r="H216" s="13"/>
    </row>
    <row r="217" spans="1:8" ht="34.5" customHeight="1">
      <c r="A217" s="17"/>
      <c r="B217" s="17"/>
      <c r="C217" s="8" t="s">
        <v>35</v>
      </c>
      <c r="D217" s="10" t="s">
        <v>0</v>
      </c>
      <c r="E217" s="12"/>
      <c r="F217" s="12"/>
      <c r="G217" s="12"/>
      <c r="H217" s="13"/>
    </row>
    <row r="218" spans="1:8" ht="22.5">
      <c r="A218" s="40"/>
      <c r="B218" s="40"/>
      <c r="C218" s="46"/>
      <c r="D218" s="40"/>
      <c r="E218" s="40"/>
      <c r="F218" s="40"/>
      <c r="G218" s="40"/>
      <c r="H218" s="40"/>
    </row>
    <row r="219" spans="1:8" ht="22.5">
      <c r="A219" s="40"/>
      <c r="B219" s="50"/>
      <c r="C219" s="50"/>
      <c r="D219" s="40"/>
      <c r="E219" s="40"/>
      <c r="F219" s="50"/>
      <c r="G219" s="50"/>
      <c r="H219" s="50"/>
    </row>
  </sheetData>
  <sheetProtection/>
  <mergeCells count="10">
    <mergeCell ref="A1:H1"/>
    <mergeCell ref="A2:H2"/>
    <mergeCell ref="B219:C219"/>
    <mergeCell ref="F219:H219"/>
    <mergeCell ref="A3:A4"/>
    <mergeCell ref="B3:B4"/>
    <mergeCell ref="C3:C4"/>
    <mergeCell ref="D3:D4"/>
    <mergeCell ref="E3:F3"/>
    <mergeCell ref="G3:H3"/>
  </mergeCells>
  <printOptions/>
  <pageMargins left="0.32" right="0.1968503937007874" top="0.25" bottom="0.1968503937007874" header="0.5118110236220472" footer="0.22"/>
  <pageSetup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5"/>
  <sheetViews>
    <sheetView view="pageBreakPreview" zoomScale="60" zoomScalePageLayoutView="0" workbookViewId="0" topLeftCell="A16">
      <selection activeCell="E5" sqref="E5:F5"/>
    </sheetView>
  </sheetViews>
  <sheetFormatPr defaultColWidth="9.140625" defaultRowHeight="12.75"/>
  <cols>
    <col min="1" max="1" width="8.57421875" style="1" customWidth="1"/>
    <col min="2" max="2" width="14.28125" style="1" customWidth="1"/>
    <col min="3" max="3" width="66.140625" style="42" customWidth="1"/>
    <col min="4" max="4" width="12.421875" style="1" customWidth="1"/>
    <col min="5" max="5" width="14.57421875" style="1" customWidth="1"/>
    <col min="6" max="6" width="14.8515625" style="1" customWidth="1"/>
    <col min="7" max="7" width="13.140625" style="1" customWidth="1"/>
    <col min="8" max="8" width="20.57421875" style="1" customWidth="1"/>
    <col min="9" max="9" width="9.140625" style="1" customWidth="1"/>
    <col min="10" max="10" width="14.57421875" style="1" customWidth="1"/>
    <col min="11" max="16384" width="9.140625" style="1" customWidth="1"/>
  </cols>
  <sheetData>
    <row r="1" spans="1:8" ht="29.25" customHeight="1">
      <c r="A1" s="48" t="s">
        <v>36</v>
      </c>
      <c r="B1" s="48"/>
      <c r="C1" s="48"/>
      <c r="D1" s="48"/>
      <c r="E1" s="48"/>
      <c r="F1" s="48"/>
      <c r="G1" s="48"/>
      <c r="H1" s="48"/>
    </row>
    <row r="2" spans="1:8" ht="60" customHeight="1">
      <c r="A2" s="49" t="s">
        <v>112</v>
      </c>
      <c r="B2" s="49"/>
      <c r="C2" s="49"/>
      <c r="D2" s="49"/>
      <c r="E2" s="49"/>
      <c r="F2" s="49"/>
      <c r="G2" s="49"/>
      <c r="H2" s="49"/>
    </row>
    <row r="3" spans="1:8" ht="26.25" customHeight="1">
      <c r="A3" s="60"/>
      <c r="B3" s="60"/>
      <c r="C3" s="60"/>
      <c r="D3" s="60"/>
      <c r="E3" s="60"/>
      <c r="F3" s="60"/>
      <c r="G3" s="60"/>
      <c r="H3" s="60"/>
    </row>
    <row r="4" spans="1:8" ht="22.5">
      <c r="A4" s="63" t="s">
        <v>37</v>
      </c>
      <c r="B4" s="63"/>
      <c r="C4" s="63"/>
      <c r="D4" s="63"/>
      <c r="E4" s="61">
        <f>H223</f>
        <v>241977.6488996178</v>
      </c>
      <c r="F4" s="61"/>
      <c r="G4" s="4" t="s">
        <v>0</v>
      </c>
      <c r="H4" s="4"/>
    </row>
    <row r="5" spans="1:8" ht="22.5">
      <c r="A5" s="63" t="s">
        <v>38</v>
      </c>
      <c r="B5" s="63"/>
      <c r="C5" s="63"/>
      <c r="D5" s="63"/>
      <c r="E5" s="61" t="e">
        <f>#REF!</f>
        <v>#REF!</v>
      </c>
      <c r="F5" s="61"/>
      <c r="G5" s="4" t="s">
        <v>0</v>
      </c>
      <c r="H5" s="4"/>
    </row>
    <row r="6" spans="1:8" ht="22.5">
      <c r="A6" s="60" t="s">
        <v>39</v>
      </c>
      <c r="B6" s="60"/>
      <c r="C6" s="60"/>
      <c r="D6" s="60"/>
      <c r="E6" s="61" t="e">
        <f>E5/4.6</f>
        <v>#REF!</v>
      </c>
      <c r="F6" s="61"/>
      <c r="G6" s="4" t="s">
        <v>18</v>
      </c>
      <c r="H6" s="4"/>
    </row>
    <row r="7" spans="1:8" ht="22.5">
      <c r="A7" s="3"/>
      <c r="B7" s="3"/>
      <c r="C7" s="43"/>
      <c r="D7" s="3"/>
      <c r="E7" s="5"/>
      <c r="F7" s="5"/>
      <c r="G7" s="4"/>
      <c r="H7" s="4"/>
    </row>
    <row r="8" spans="1:8" ht="42.75" customHeight="1">
      <c r="A8" s="62" t="s">
        <v>113</v>
      </c>
      <c r="B8" s="62"/>
      <c r="C8" s="62"/>
      <c r="D8" s="62"/>
      <c r="E8" s="62"/>
      <c r="F8" s="62"/>
      <c r="G8" s="62"/>
      <c r="H8" s="62"/>
    </row>
    <row r="9" spans="1:8" ht="32.25" customHeight="1" hidden="1">
      <c r="A9" s="51" t="s">
        <v>1</v>
      </c>
      <c r="B9" s="53" t="s">
        <v>26</v>
      </c>
      <c r="C9" s="55" t="s">
        <v>27</v>
      </c>
      <c r="D9" s="53" t="s">
        <v>2</v>
      </c>
      <c r="E9" s="57" t="s">
        <v>3</v>
      </c>
      <c r="F9" s="58"/>
      <c r="G9" s="57" t="s">
        <v>4</v>
      </c>
      <c r="H9" s="58"/>
    </row>
    <row r="10" spans="1:8" ht="140.25" customHeight="1">
      <c r="A10" s="52"/>
      <c r="B10" s="54"/>
      <c r="C10" s="56"/>
      <c r="D10" s="54"/>
      <c r="E10" s="6" t="s">
        <v>2</v>
      </c>
      <c r="F10" s="6" t="s">
        <v>28</v>
      </c>
      <c r="G10" s="6" t="s">
        <v>29</v>
      </c>
      <c r="H10" s="7" t="s">
        <v>5</v>
      </c>
    </row>
    <row r="11" spans="1:8" ht="18.75" customHeight="1">
      <c r="A11" s="22" t="s">
        <v>20</v>
      </c>
      <c r="B11" s="22" t="s">
        <v>17</v>
      </c>
      <c r="C11" s="41" t="s">
        <v>9</v>
      </c>
      <c r="D11" s="22" t="s">
        <v>10</v>
      </c>
      <c r="E11" s="22" t="s">
        <v>11</v>
      </c>
      <c r="F11" s="22" t="s">
        <v>16</v>
      </c>
      <c r="G11" s="22" t="s">
        <v>15</v>
      </c>
      <c r="H11" s="23">
        <v>8</v>
      </c>
    </row>
    <row r="12" spans="1:10" ht="71.25" customHeight="1">
      <c r="A12" s="24" t="s">
        <v>20</v>
      </c>
      <c r="B12" s="24" t="s">
        <v>59</v>
      </c>
      <c r="C12" s="26" t="s">
        <v>140</v>
      </c>
      <c r="D12" s="17" t="s">
        <v>121</v>
      </c>
      <c r="E12" s="11"/>
      <c r="F12" s="28">
        <v>108</v>
      </c>
      <c r="G12" s="11"/>
      <c r="H12" s="19">
        <f>H13+H14</f>
        <v>161.073792</v>
      </c>
      <c r="J12" s="2">
        <f>H12</f>
        <v>161.073792</v>
      </c>
    </row>
    <row r="13" spans="1:8" ht="27" customHeight="1">
      <c r="A13" s="14"/>
      <c r="B13" s="15"/>
      <c r="C13" s="16" t="s">
        <v>19</v>
      </c>
      <c r="D13" s="17" t="s">
        <v>18</v>
      </c>
      <c r="E13" s="31">
        <v>0.034</v>
      </c>
      <c r="F13" s="11">
        <f>E13*F12</f>
        <v>3.672</v>
      </c>
      <c r="G13" s="28">
        <v>4.6</v>
      </c>
      <c r="H13" s="19">
        <f>F13*G13</f>
        <v>16.891199999999998</v>
      </c>
    </row>
    <row r="14" spans="1:8" ht="30" customHeight="1">
      <c r="A14" s="14"/>
      <c r="B14" s="15"/>
      <c r="C14" s="16" t="s">
        <v>60</v>
      </c>
      <c r="D14" s="17" t="s">
        <v>21</v>
      </c>
      <c r="E14" s="18">
        <v>0.0762</v>
      </c>
      <c r="F14" s="11">
        <f>E14*F12</f>
        <v>8.2296</v>
      </c>
      <c r="G14" s="11">
        <v>17.52</v>
      </c>
      <c r="H14" s="19">
        <f>F14*G14</f>
        <v>144.182592</v>
      </c>
    </row>
    <row r="15" spans="1:10" ht="71.25" customHeight="1">
      <c r="A15" s="24" t="s">
        <v>17</v>
      </c>
      <c r="B15" s="24" t="s">
        <v>128</v>
      </c>
      <c r="C15" s="44" t="s">
        <v>141</v>
      </c>
      <c r="D15" s="24" t="s">
        <v>156</v>
      </c>
      <c r="E15" s="21"/>
      <c r="F15" s="38">
        <v>1.015</v>
      </c>
      <c r="G15" s="21"/>
      <c r="H15" s="21">
        <f>H16+H17</f>
        <v>957.5144599999999</v>
      </c>
      <c r="J15" s="2">
        <f>H15</f>
        <v>957.5144599999999</v>
      </c>
    </row>
    <row r="16" spans="1:8" ht="29.25" customHeight="1">
      <c r="A16" s="14"/>
      <c r="B16" s="20"/>
      <c r="C16" s="44" t="s">
        <v>19</v>
      </c>
      <c r="D16" s="17" t="s">
        <v>18</v>
      </c>
      <c r="E16" s="28">
        <v>21.5</v>
      </c>
      <c r="F16" s="11">
        <f>E16*F15</f>
        <v>21.822499999999998</v>
      </c>
      <c r="G16" s="28">
        <v>4.6</v>
      </c>
      <c r="H16" s="21">
        <f>F16*G16</f>
        <v>100.38349999999998</v>
      </c>
    </row>
    <row r="17" spans="1:8" ht="27" customHeight="1">
      <c r="A17" s="14"/>
      <c r="B17" s="20"/>
      <c r="C17" s="44" t="s">
        <v>60</v>
      </c>
      <c r="D17" s="17" t="s">
        <v>21</v>
      </c>
      <c r="E17" s="28">
        <v>48.2</v>
      </c>
      <c r="F17" s="11">
        <f>E17*F15</f>
        <v>48.922999999999995</v>
      </c>
      <c r="G17" s="11">
        <v>17.52</v>
      </c>
      <c r="H17" s="21">
        <f>F17*G17</f>
        <v>857.1309599999998</v>
      </c>
    </row>
    <row r="18" spans="1:10" ht="72.75" customHeight="1">
      <c r="A18" s="24" t="s">
        <v>9</v>
      </c>
      <c r="B18" s="24" t="s">
        <v>126</v>
      </c>
      <c r="C18" s="16" t="s">
        <v>142</v>
      </c>
      <c r="D18" s="24" t="s">
        <v>122</v>
      </c>
      <c r="E18" s="21"/>
      <c r="F18" s="14">
        <v>50.5</v>
      </c>
      <c r="G18" s="21"/>
      <c r="H18" s="21">
        <f>H19+H20</f>
        <v>75.316912</v>
      </c>
      <c r="J18" s="2">
        <f>H18</f>
        <v>75.316912</v>
      </c>
    </row>
    <row r="19" spans="1:8" ht="24" customHeight="1">
      <c r="A19" s="14"/>
      <c r="B19" s="20"/>
      <c r="C19" s="44" t="s">
        <v>19</v>
      </c>
      <c r="D19" s="17" t="s">
        <v>18</v>
      </c>
      <c r="E19" s="18">
        <v>0.034</v>
      </c>
      <c r="F19" s="11">
        <f>E19*F18</f>
        <v>1.717</v>
      </c>
      <c r="G19" s="28">
        <v>4.6</v>
      </c>
      <c r="H19" s="21">
        <f>F19*G19</f>
        <v>7.8982</v>
      </c>
    </row>
    <row r="20" spans="1:8" ht="26.25" customHeight="1">
      <c r="A20" s="14"/>
      <c r="B20" s="20"/>
      <c r="C20" s="44" t="s">
        <v>60</v>
      </c>
      <c r="D20" s="17" t="s">
        <v>21</v>
      </c>
      <c r="E20" s="18">
        <v>0.0762</v>
      </c>
      <c r="F20" s="11">
        <f>E20*F18</f>
        <v>3.8481</v>
      </c>
      <c r="G20" s="11">
        <v>17.52</v>
      </c>
      <c r="H20" s="21">
        <f>F20*G20</f>
        <v>67.418712</v>
      </c>
    </row>
    <row r="21" spans="1:10" ht="50.25" customHeight="1">
      <c r="A21" s="24" t="s">
        <v>10</v>
      </c>
      <c r="B21" s="25" t="s">
        <v>127</v>
      </c>
      <c r="C21" s="26" t="s">
        <v>76</v>
      </c>
      <c r="D21" s="24" t="s">
        <v>122</v>
      </c>
      <c r="E21" s="11"/>
      <c r="F21" s="28">
        <v>45.5</v>
      </c>
      <c r="G21" s="11"/>
      <c r="H21" s="19">
        <f>H22</f>
        <v>830.921</v>
      </c>
      <c r="J21" s="2">
        <f>H21</f>
        <v>830.921</v>
      </c>
    </row>
    <row r="22" spans="1:8" ht="28.5" customHeight="1">
      <c r="A22" s="14"/>
      <c r="B22" s="27"/>
      <c r="C22" s="39" t="s">
        <v>19</v>
      </c>
      <c r="D22" s="11" t="s">
        <v>18</v>
      </c>
      <c r="E22" s="11">
        <v>3.97</v>
      </c>
      <c r="F22" s="11">
        <f>E22*F21</f>
        <v>180.63500000000002</v>
      </c>
      <c r="G22" s="28">
        <v>4.6</v>
      </c>
      <c r="H22" s="19">
        <f>F22*G22</f>
        <v>830.921</v>
      </c>
    </row>
    <row r="23" spans="1:10" ht="50.25" customHeight="1">
      <c r="A23" s="17" t="s">
        <v>11</v>
      </c>
      <c r="B23" s="17" t="s">
        <v>25</v>
      </c>
      <c r="C23" s="26" t="s">
        <v>92</v>
      </c>
      <c r="D23" s="17" t="s">
        <v>8</v>
      </c>
      <c r="E23" s="11"/>
      <c r="F23" s="28">
        <v>198</v>
      </c>
      <c r="G23" s="28">
        <v>2</v>
      </c>
      <c r="H23" s="19">
        <f>F23*G23</f>
        <v>396</v>
      </c>
      <c r="J23" s="2">
        <f>H23</f>
        <v>396</v>
      </c>
    </row>
    <row r="24" spans="1:10" ht="44.25" customHeight="1">
      <c r="A24" s="17" t="s">
        <v>16</v>
      </c>
      <c r="B24" s="29" t="s">
        <v>77</v>
      </c>
      <c r="C24" s="41" t="s">
        <v>78</v>
      </c>
      <c r="D24" s="17" t="s">
        <v>51</v>
      </c>
      <c r="E24" s="30"/>
      <c r="F24" s="11">
        <v>2134.7</v>
      </c>
      <c r="G24" s="30">
        <v>1.9</v>
      </c>
      <c r="H24" s="19">
        <f>F24*G24</f>
        <v>4055.9299999999994</v>
      </c>
      <c r="J24" s="2">
        <f>H24</f>
        <v>4055.9299999999994</v>
      </c>
    </row>
    <row r="25" spans="1:8" ht="44.25" customHeight="1">
      <c r="A25" s="17"/>
      <c r="B25" s="29"/>
      <c r="C25" s="41" t="s">
        <v>79</v>
      </c>
      <c r="D25" s="17"/>
      <c r="E25" s="30"/>
      <c r="F25" s="11"/>
      <c r="G25" s="30"/>
      <c r="H25" s="19"/>
    </row>
    <row r="26" spans="1:10" ht="48.75" customHeight="1">
      <c r="A26" s="17" t="s">
        <v>15</v>
      </c>
      <c r="B26" s="17" t="s">
        <v>61</v>
      </c>
      <c r="C26" s="41" t="s">
        <v>62</v>
      </c>
      <c r="D26" s="24" t="s">
        <v>122</v>
      </c>
      <c r="E26" s="11"/>
      <c r="F26" s="11">
        <v>7.92</v>
      </c>
      <c r="G26" s="11"/>
      <c r="H26" s="19">
        <f>H27+H28+H29</f>
        <v>254.36664000000002</v>
      </c>
      <c r="J26" s="2">
        <f>H26</f>
        <v>254.36664000000002</v>
      </c>
    </row>
    <row r="27" spans="1:8" ht="30.75" customHeight="1">
      <c r="A27" s="28"/>
      <c r="B27" s="27"/>
      <c r="C27" s="45" t="s">
        <v>63</v>
      </c>
      <c r="D27" s="11" t="s">
        <v>18</v>
      </c>
      <c r="E27" s="11">
        <v>3.16</v>
      </c>
      <c r="F27" s="11">
        <f>E27*F26</f>
        <v>25.0272</v>
      </c>
      <c r="G27" s="28">
        <v>6</v>
      </c>
      <c r="H27" s="19">
        <f>F27*G27</f>
        <v>150.16320000000002</v>
      </c>
    </row>
    <row r="28" spans="1:8" ht="30.75" customHeight="1">
      <c r="A28" s="28"/>
      <c r="B28" s="27"/>
      <c r="C28" s="45" t="s">
        <v>64</v>
      </c>
      <c r="D28" s="17" t="s">
        <v>122</v>
      </c>
      <c r="E28" s="11">
        <v>1.25</v>
      </c>
      <c r="F28" s="11">
        <f>E28*F26</f>
        <v>9.9</v>
      </c>
      <c r="G28" s="28">
        <v>10.5</v>
      </c>
      <c r="H28" s="19">
        <f>F28*G28</f>
        <v>103.95</v>
      </c>
    </row>
    <row r="29" spans="1:8" ht="30.75" customHeight="1">
      <c r="A29" s="28"/>
      <c r="B29" s="25"/>
      <c r="C29" s="45" t="s">
        <v>30</v>
      </c>
      <c r="D29" s="11" t="s">
        <v>0</v>
      </c>
      <c r="E29" s="11">
        <v>0.01</v>
      </c>
      <c r="F29" s="11">
        <f>E29*F26</f>
        <v>0.0792</v>
      </c>
      <c r="G29" s="28">
        <v>3.2</v>
      </c>
      <c r="H29" s="19">
        <f>F29*G29</f>
        <v>0.25344000000000005</v>
      </c>
    </row>
    <row r="30" spans="1:10" ht="56.25" customHeight="1">
      <c r="A30" s="17" t="s">
        <v>12</v>
      </c>
      <c r="B30" s="17" t="s">
        <v>129</v>
      </c>
      <c r="C30" s="26" t="s">
        <v>65</v>
      </c>
      <c r="D30" s="24" t="s">
        <v>122</v>
      </c>
      <c r="E30" s="11"/>
      <c r="F30" s="31">
        <v>7.92</v>
      </c>
      <c r="G30" s="28"/>
      <c r="H30" s="19">
        <f>H31+H32</f>
        <v>49.59741600000001</v>
      </c>
      <c r="J30" s="2">
        <f>H30</f>
        <v>49.59741600000001</v>
      </c>
    </row>
    <row r="31" spans="1:8" ht="31.5" customHeight="1">
      <c r="A31" s="28"/>
      <c r="B31" s="27"/>
      <c r="C31" s="45" t="s">
        <v>63</v>
      </c>
      <c r="D31" s="11" t="s">
        <v>18</v>
      </c>
      <c r="E31" s="31">
        <v>0.134</v>
      </c>
      <c r="F31" s="11">
        <f>E31*F30</f>
        <v>1.06128</v>
      </c>
      <c r="G31" s="28">
        <v>4.6</v>
      </c>
      <c r="H31" s="19">
        <f>F31*G31</f>
        <v>4.881888</v>
      </c>
    </row>
    <row r="32" spans="1:8" ht="31.5" customHeight="1">
      <c r="A32" s="28"/>
      <c r="B32" s="27"/>
      <c r="C32" s="45" t="s">
        <v>66</v>
      </c>
      <c r="D32" s="17" t="s">
        <v>21</v>
      </c>
      <c r="E32" s="11">
        <v>0.13</v>
      </c>
      <c r="F32" s="11">
        <f>E32*F30</f>
        <v>1.0296</v>
      </c>
      <c r="G32" s="11">
        <v>43.43</v>
      </c>
      <c r="H32" s="19">
        <f>F32*G32</f>
        <v>44.715528000000006</v>
      </c>
    </row>
    <row r="33" spans="1:10" ht="45">
      <c r="A33" s="17" t="s">
        <v>31</v>
      </c>
      <c r="B33" s="29" t="s">
        <v>130</v>
      </c>
      <c r="C33" s="41" t="s">
        <v>67</v>
      </c>
      <c r="D33" s="17" t="s">
        <v>123</v>
      </c>
      <c r="E33" s="30"/>
      <c r="F33" s="18">
        <v>0.0786</v>
      </c>
      <c r="G33" s="30"/>
      <c r="H33" s="19">
        <f>H34+H35+H36+H37</f>
        <v>820.8040800000001</v>
      </c>
      <c r="J33" s="2">
        <f>H33</f>
        <v>820.8040800000001</v>
      </c>
    </row>
    <row r="34" spans="1:8" ht="27" customHeight="1">
      <c r="A34" s="28"/>
      <c r="B34" s="15"/>
      <c r="C34" s="41" t="s">
        <v>19</v>
      </c>
      <c r="D34" s="17" t="s">
        <v>18</v>
      </c>
      <c r="E34" s="28">
        <v>137</v>
      </c>
      <c r="F34" s="31">
        <f>E34*F33</f>
        <v>10.7682</v>
      </c>
      <c r="G34" s="28">
        <v>4.6</v>
      </c>
      <c r="H34" s="19">
        <f>F34*G34</f>
        <v>49.533719999999995</v>
      </c>
    </row>
    <row r="35" spans="1:8" ht="27" customHeight="1">
      <c r="A35" s="28"/>
      <c r="B35" s="15"/>
      <c r="C35" s="41" t="s">
        <v>48</v>
      </c>
      <c r="D35" s="17" t="s">
        <v>21</v>
      </c>
      <c r="E35" s="30">
        <v>28.3</v>
      </c>
      <c r="F35" s="31">
        <f>E35*F33</f>
        <v>2.22438</v>
      </c>
      <c r="G35" s="28">
        <v>30</v>
      </c>
      <c r="H35" s="19">
        <f>F35*G35</f>
        <v>66.73140000000001</v>
      </c>
    </row>
    <row r="36" spans="1:8" ht="27" customHeight="1">
      <c r="A36" s="28"/>
      <c r="B36" s="15"/>
      <c r="C36" s="41" t="s">
        <v>114</v>
      </c>
      <c r="D36" s="17" t="s">
        <v>122</v>
      </c>
      <c r="E36" s="28">
        <v>102</v>
      </c>
      <c r="F36" s="31">
        <f>E36*F33</f>
        <v>8.0172</v>
      </c>
      <c r="G36" s="28">
        <v>87</v>
      </c>
      <c r="H36" s="19">
        <f>F36*G36</f>
        <v>697.4964000000001</v>
      </c>
    </row>
    <row r="37" spans="1:8" ht="27" customHeight="1">
      <c r="A37" s="28"/>
      <c r="B37" s="15"/>
      <c r="C37" s="41" t="s">
        <v>13</v>
      </c>
      <c r="D37" s="17" t="s">
        <v>0</v>
      </c>
      <c r="E37" s="28">
        <v>28</v>
      </c>
      <c r="F37" s="31">
        <f>E37*F33</f>
        <v>2.2008</v>
      </c>
      <c r="G37" s="28">
        <v>3.2</v>
      </c>
      <c r="H37" s="19">
        <f>F37*G37</f>
        <v>7.042560000000001</v>
      </c>
    </row>
    <row r="38" spans="1:10" ht="90.75" customHeight="1">
      <c r="A38" s="32" t="s">
        <v>32</v>
      </c>
      <c r="B38" s="17" t="s">
        <v>68</v>
      </c>
      <c r="C38" s="41" t="s">
        <v>143</v>
      </c>
      <c r="D38" s="24" t="s">
        <v>122</v>
      </c>
      <c r="E38" s="11"/>
      <c r="F38" s="28">
        <v>57.6</v>
      </c>
      <c r="G38" s="11"/>
      <c r="H38" s="19">
        <f>H39+H40+H41+H42+H43+H44+H45+H46+H47+H48+H49+H50+H51+H52</f>
        <v>15947.96469952</v>
      </c>
      <c r="J38" s="2">
        <f>H38</f>
        <v>15947.96469952</v>
      </c>
    </row>
    <row r="39" spans="1:8" ht="30" customHeight="1">
      <c r="A39" s="33"/>
      <c r="B39" s="17"/>
      <c r="C39" s="26" t="s">
        <v>19</v>
      </c>
      <c r="D39" s="17" t="s">
        <v>69</v>
      </c>
      <c r="E39" s="11">
        <v>8.44</v>
      </c>
      <c r="F39" s="11">
        <f>E39*F38</f>
        <v>486.144</v>
      </c>
      <c r="G39" s="28">
        <v>4.6</v>
      </c>
      <c r="H39" s="11">
        <f>F39*G39</f>
        <v>2236.2624</v>
      </c>
    </row>
    <row r="40" spans="1:8" ht="31.5" customHeight="1">
      <c r="A40" s="33"/>
      <c r="B40" s="17"/>
      <c r="C40" s="26" t="s">
        <v>7</v>
      </c>
      <c r="D40" s="17" t="s">
        <v>0</v>
      </c>
      <c r="E40" s="28">
        <v>1.1</v>
      </c>
      <c r="F40" s="11">
        <f>E40*F38</f>
        <v>63.36000000000001</v>
      </c>
      <c r="G40" s="28">
        <v>3.2</v>
      </c>
      <c r="H40" s="11">
        <f aca="true" t="shared" si="0" ref="H40:H52">F40*G40</f>
        <v>202.75200000000004</v>
      </c>
    </row>
    <row r="41" spans="1:8" ht="30" customHeight="1">
      <c r="A41" s="33"/>
      <c r="B41" s="17"/>
      <c r="C41" s="26" t="s">
        <v>152</v>
      </c>
      <c r="D41" s="17" t="s">
        <v>122</v>
      </c>
      <c r="E41" s="31">
        <v>1.015</v>
      </c>
      <c r="F41" s="11">
        <f>E41*F38</f>
        <v>58.464</v>
      </c>
      <c r="G41" s="28">
        <v>107</v>
      </c>
      <c r="H41" s="11">
        <f t="shared" si="0"/>
        <v>6255.648</v>
      </c>
    </row>
    <row r="42" spans="1:8" ht="29.25" customHeight="1">
      <c r="A42" s="33"/>
      <c r="B42" s="17"/>
      <c r="C42" s="26" t="s">
        <v>80</v>
      </c>
      <c r="D42" s="17" t="s">
        <v>70</v>
      </c>
      <c r="E42" s="11">
        <v>1.84</v>
      </c>
      <c r="F42" s="11">
        <f>E42*F38</f>
        <v>105.98400000000001</v>
      </c>
      <c r="G42" s="28">
        <v>15</v>
      </c>
      <c r="H42" s="11">
        <f t="shared" si="0"/>
        <v>1589.7600000000002</v>
      </c>
    </row>
    <row r="43" spans="1:8" ht="31.5" customHeight="1">
      <c r="A43" s="33"/>
      <c r="B43" s="17"/>
      <c r="C43" s="26" t="s">
        <v>139</v>
      </c>
      <c r="D43" s="17" t="s">
        <v>122</v>
      </c>
      <c r="E43" s="18">
        <v>0.0034</v>
      </c>
      <c r="F43" s="11">
        <f>E43*F38</f>
        <v>0.19584</v>
      </c>
      <c r="G43" s="28">
        <v>460</v>
      </c>
      <c r="H43" s="11">
        <f t="shared" si="0"/>
        <v>90.0864</v>
      </c>
    </row>
    <row r="44" spans="1:8" ht="42.75" customHeight="1">
      <c r="A44" s="33"/>
      <c r="B44" s="17"/>
      <c r="C44" s="26" t="s">
        <v>144</v>
      </c>
      <c r="D44" s="17" t="s">
        <v>122</v>
      </c>
      <c r="E44" s="18">
        <v>0.0391</v>
      </c>
      <c r="F44" s="11">
        <f>E44*F38</f>
        <v>2.2521600000000004</v>
      </c>
      <c r="G44" s="28">
        <v>392</v>
      </c>
      <c r="H44" s="11">
        <f t="shared" si="0"/>
        <v>882.8467200000001</v>
      </c>
    </row>
    <row r="45" spans="1:8" ht="31.5" customHeight="1">
      <c r="A45" s="33"/>
      <c r="B45" s="17"/>
      <c r="C45" s="26" t="s">
        <v>151</v>
      </c>
      <c r="D45" s="17" t="s">
        <v>22</v>
      </c>
      <c r="E45" s="28">
        <v>2.2</v>
      </c>
      <c r="F45" s="11">
        <f>E45*F38</f>
        <v>126.72000000000001</v>
      </c>
      <c r="G45" s="28">
        <v>2.4</v>
      </c>
      <c r="H45" s="11">
        <f t="shared" si="0"/>
        <v>304.12800000000004</v>
      </c>
    </row>
    <row r="46" spans="1:8" ht="27.75" customHeight="1">
      <c r="A46" s="33"/>
      <c r="B46" s="17"/>
      <c r="C46" s="26" t="s">
        <v>150</v>
      </c>
      <c r="D46" s="17" t="s">
        <v>22</v>
      </c>
      <c r="E46" s="28">
        <v>1</v>
      </c>
      <c r="F46" s="11">
        <f>E46*F38</f>
        <v>57.6</v>
      </c>
      <c r="G46" s="28">
        <v>4.25</v>
      </c>
      <c r="H46" s="11">
        <f t="shared" si="0"/>
        <v>244.8</v>
      </c>
    </row>
    <row r="47" spans="1:8" ht="33.75" customHeight="1">
      <c r="A47" s="33"/>
      <c r="B47" s="15"/>
      <c r="C47" s="41" t="s">
        <v>115</v>
      </c>
      <c r="D47" s="17" t="s">
        <v>51</v>
      </c>
      <c r="E47" s="28"/>
      <c r="F47" s="31">
        <v>2.548</v>
      </c>
      <c r="G47" s="28">
        <v>1058</v>
      </c>
      <c r="H47" s="11">
        <f t="shared" si="0"/>
        <v>2695.784</v>
      </c>
    </row>
    <row r="48" spans="1:8" ht="33" customHeight="1">
      <c r="A48" s="34"/>
      <c r="B48" s="15"/>
      <c r="C48" s="26" t="s">
        <v>116</v>
      </c>
      <c r="D48" s="17" t="s">
        <v>51</v>
      </c>
      <c r="E48" s="28"/>
      <c r="F48" s="31">
        <v>0.1678</v>
      </c>
      <c r="G48" s="28">
        <v>1169</v>
      </c>
      <c r="H48" s="11">
        <f t="shared" si="0"/>
        <v>196.1582</v>
      </c>
    </row>
    <row r="49" spans="1:8" ht="33.75" customHeight="1">
      <c r="A49" s="34"/>
      <c r="B49" s="15"/>
      <c r="C49" s="26" t="s">
        <v>117</v>
      </c>
      <c r="D49" s="17" t="s">
        <v>51</v>
      </c>
      <c r="E49" s="28"/>
      <c r="F49" s="31">
        <v>1.0311</v>
      </c>
      <c r="G49" s="28">
        <v>1058</v>
      </c>
      <c r="H49" s="11">
        <f t="shared" si="0"/>
        <v>1090.9037999999998</v>
      </c>
    </row>
    <row r="50" spans="1:8" ht="33.75" customHeight="1">
      <c r="A50" s="34"/>
      <c r="B50" s="15"/>
      <c r="C50" s="26" t="s">
        <v>71</v>
      </c>
      <c r="D50" s="17" t="s">
        <v>6</v>
      </c>
      <c r="E50" s="28">
        <v>0.3</v>
      </c>
      <c r="F50" s="31">
        <f>E50*F38</f>
        <v>17.28</v>
      </c>
      <c r="G50" s="28">
        <v>3</v>
      </c>
      <c r="H50" s="11">
        <f t="shared" si="0"/>
        <v>51.84</v>
      </c>
    </row>
    <row r="51" spans="1:8" ht="33.75" customHeight="1">
      <c r="A51" s="34"/>
      <c r="B51" s="15"/>
      <c r="C51" s="26" t="s">
        <v>72</v>
      </c>
      <c r="D51" s="17" t="s">
        <v>22</v>
      </c>
      <c r="E51" s="28">
        <v>1</v>
      </c>
      <c r="F51" s="31">
        <f>E51*F38</f>
        <v>57.6</v>
      </c>
      <c r="G51" s="28">
        <v>1.8</v>
      </c>
      <c r="H51" s="11">
        <f t="shared" si="0"/>
        <v>103.68</v>
      </c>
    </row>
    <row r="52" spans="1:8" ht="25.5" customHeight="1">
      <c r="A52" s="34"/>
      <c r="B52" s="15"/>
      <c r="C52" s="26" t="s">
        <v>13</v>
      </c>
      <c r="D52" s="17" t="s">
        <v>44</v>
      </c>
      <c r="E52" s="11">
        <v>0.46</v>
      </c>
      <c r="F52" s="11">
        <f>E52*F44</f>
        <v>1.0359936000000003</v>
      </c>
      <c r="G52" s="28">
        <v>3.2</v>
      </c>
      <c r="H52" s="11">
        <f t="shared" si="0"/>
        <v>3.315179520000001</v>
      </c>
    </row>
    <row r="53" spans="1:10" ht="51" customHeight="1">
      <c r="A53" s="17" t="s">
        <v>33</v>
      </c>
      <c r="B53" s="29" t="s">
        <v>131</v>
      </c>
      <c r="C53" s="26" t="s">
        <v>73</v>
      </c>
      <c r="D53" s="17" t="s">
        <v>8</v>
      </c>
      <c r="E53" s="30"/>
      <c r="F53" s="28">
        <v>12</v>
      </c>
      <c r="G53" s="28"/>
      <c r="H53" s="19">
        <f>H54+H55+H56+H57+H58</f>
        <v>113.10984</v>
      </c>
      <c r="J53" s="2">
        <f>H53</f>
        <v>113.10984</v>
      </c>
    </row>
    <row r="54" spans="1:8" ht="28.5" customHeight="1">
      <c r="A54" s="28"/>
      <c r="B54" s="15"/>
      <c r="C54" s="41" t="s">
        <v>19</v>
      </c>
      <c r="D54" s="17" t="s">
        <v>18</v>
      </c>
      <c r="E54" s="31">
        <v>0.583</v>
      </c>
      <c r="F54" s="31">
        <f>E54*F53</f>
        <v>6.9959999999999996</v>
      </c>
      <c r="G54" s="28">
        <v>6</v>
      </c>
      <c r="H54" s="19">
        <f>F54*G54</f>
        <v>41.976</v>
      </c>
    </row>
    <row r="55" spans="1:8" ht="28.5" customHeight="1">
      <c r="A55" s="28"/>
      <c r="B55" s="15"/>
      <c r="C55" s="41" t="s">
        <v>7</v>
      </c>
      <c r="D55" s="17" t="s">
        <v>0</v>
      </c>
      <c r="E55" s="30">
        <v>0.0046</v>
      </c>
      <c r="F55" s="31">
        <f>E55*F53</f>
        <v>0.0552</v>
      </c>
      <c r="G55" s="30">
        <v>3.2</v>
      </c>
      <c r="H55" s="19">
        <f>F55*G55</f>
        <v>0.17664000000000002</v>
      </c>
    </row>
    <row r="56" spans="1:8" ht="28.5" customHeight="1">
      <c r="A56" s="28"/>
      <c r="B56" s="15"/>
      <c r="C56" s="41" t="s">
        <v>74</v>
      </c>
      <c r="D56" s="17" t="s">
        <v>8</v>
      </c>
      <c r="E56" s="28">
        <v>1</v>
      </c>
      <c r="F56" s="31">
        <f>E56*F53</f>
        <v>12</v>
      </c>
      <c r="G56" s="30">
        <v>4.66</v>
      </c>
      <c r="H56" s="19">
        <f>F56*G56</f>
        <v>55.92</v>
      </c>
    </row>
    <row r="57" spans="1:8" ht="28.5" customHeight="1">
      <c r="A57" s="28"/>
      <c r="B57" s="15"/>
      <c r="C57" s="41" t="s">
        <v>75</v>
      </c>
      <c r="D57" s="17" t="s">
        <v>22</v>
      </c>
      <c r="E57" s="30">
        <v>0.235</v>
      </c>
      <c r="F57" s="31">
        <f>E57*F53</f>
        <v>2.82</v>
      </c>
      <c r="G57" s="35">
        <v>2.5</v>
      </c>
      <c r="H57" s="19">
        <f>F57*G57</f>
        <v>7.05</v>
      </c>
    </row>
    <row r="58" spans="1:8" ht="28.5" customHeight="1">
      <c r="A58" s="28"/>
      <c r="B58" s="15"/>
      <c r="C58" s="41" t="s">
        <v>13</v>
      </c>
      <c r="D58" s="17" t="s">
        <v>0</v>
      </c>
      <c r="E58" s="31">
        <v>0.208</v>
      </c>
      <c r="F58" s="31">
        <f>E58*F53</f>
        <v>2.496</v>
      </c>
      <c r="G58" s="30">
        <v>3.2</v>
      </c>
      <c r="H58" s="19">
        <f>F58*G58</f>
        <v>7.9872000000000005</v>
      </c>
    </row>
    <row r="59" spans="1:10" ht="48" customHeight="1">
      <c r="A59" s="17" t="s">
        <v>40</v>
      </c>
      <c r="B59" s="29" t="s">
        <v>131</v>
      </c>
      <c r="C59" s="41" t="s">
        <v>83</v>
      </c>
      <c r="D59" s="17" t="s">
        <v>8</v>
      </c>
      <c r="E59" s="30"/>
      <c r="F59" s="11">
        <v>12</v>
      </c>
      <c r="G59" s="30"/>
      <c r="H59" s="19">
        <f>H60+H61+H62+H63+H64</f>
        <v>81.18983999999999</v>
      </c>
      <c r="J59" s="2">
        <f>H59</f>
        <v>81.18983999999999</v>
      </c>
    </row>
    <row r="60" spans="1:8" ht="30" customHeight="1">
      <c r="A60" s="28"/>
      <c r="B60" s="15"/>
      <c r="C60" s="41" t="s">
        <v>19</v>
      </c>
      <c r="D60" s="17" t="s">
        <v>18</v>
      </c>
      <c r="E60" s="31">
        <v>0.583</v>
      </c>
      <c r="F60" s="31">
        <f>E60*F59</f>
        <v>6.9959999999999996</v>
      </c>
      <c r="G60" s="28">
        <v>6</v>
      </c>
      <c r="H60" s="19">
        <f>F60*G60</f>
        <v>41.976</v>
      </c>
    </row>
    <row r="61" spans="1:8" ht="30" customHeight="1">
      <c r="A61" s="28"/>
      <c r="B61" s="15"/>
      <c r="C61" s="41" t="s">
        <v>7</v>
      </c>
      <c r="D61" s="17" t="s">
        <v>0</v>
      </c>
      <c r="E61" s="30">
        <v>0.0046</v>
      </c>
      <c r="F61" s="31">
        <f>E61*F59</f>
        <v>0.0552</v>
      </c>
      <c r="G61" s="30">
        <v>3.2</v>
      </c>
      <c r="H61" s="19">
        <f>F61*G61</f>
        <v>0.17664000000000002</v>
      </c>
    </row>
    <row r="62" spans="1:8" ht="30" customHeight="1">
      <c r="A62" s="28"/>
      <c r="B62" s="15"/>
      <c r="C62" s="41" t="s">
        <v>84</v>
      </c>
      <c r="D62" s="17" t="s">
        <v>8</v>
      </c>
      <c r="E62" s="28">
        <v>1</v>
      </c>
      <c r="F62" s="31">
        <f>E62*F59</f>
        <v>12</v>
      </c>
      <c r="G62" s="28">
        <v>2</v>
      </c>
      <c r="H62" s="19">
        <f>F62*G62</f>
        <v>24</v>
      </c>
    </row>
    <row r="63" spans="1:8" ht="30" customHeight="1">
      <c r="A63" s="28"/>
      <c r="B63" s="15"/>
      <c r="C63" s="41" t="s">
        <v>75</v>
      </c>
      <c r="D63" s="17" t="s">
        <v>22</v>
      </c>
      <c r="E63" s="30">
        <v>0.235</v>
      </c>
      <c r="F63" s="31">
        <f>E63*F59</f>
        <v>2.82</v>
      </c>
      <c r="G63" s="14">
        <v>2.5</v>
      </c>
      <c r="H63" s="19">
        <f>F63*G63</f>
        <v>7.05</v>
      </c>
    </row>
    <row r="64" spans="1:8" ht="30" customHeight="1">
      <c r="A64" s="28"/>
      <c r="B64" s="15"/>
      <c r="C64" s="41" t="s">
        <v>13</v>
      </c>
      <c r="D64" s="17" t="s">
        <v>0</v>
      </c>
      <c r="E64" s="30">
        <v>0.208</v>
      </c>
      <c r="F64" s="31">
        <f>E64*F59</f>
        <v>2.496</v>
      </c>
      <c r="G64" s="28">
        <v>3.2</v>
      </c>
      <c r="H64" s="19">
        <f>F64*G64</f>
        <v>7.9872000000000005</v>
      </c>
    </row>
    <row r="65" spans="1:10" ht="48.75" customHeight="1">
      <c r="A65" s="17" t="s">
        <v>41</v>
      </c>
      <c r="B65" s="17" t="s">
        <v>132</v>
      </c>
      <c r="C65" s="26" t="s">
        <v>86</v>
      </c>
      <c r="D65" s="24" t="s">
        <v>122</v>
      </c>
      <c r="E65" s="11"/>
      <c r="F65" s="11">
        <v>46.8</v>
      </c>
      <c r="G65" s="28"/>
      <c r="H65" s="19">
        <f>H66+H67+H68+H69</f>
        <v>2049.6528</v>
      </c>
      <c r="J65" s="2">
        <f>H65</f>
        <v>2049.6528</v>
      </c>
    </row>
    <row r="66" spans="1:8" ht="28.5" customHeight="1">
      <c r="A66" s="28"/>
      <c r="B66" s="27"/>
      <c r="C66" s="45" t="s">
        <v>63</v>
      </c>
      <c r="D66" s="11" t="s">
        <v>18</v>
      </c>
      <c r="E66" s="11">
        <v>3.52</v>
      </c>
      <c r="F66" s="11">
        <f>E66*F65</f>
        <v>164.736</v>
      </c>
      <c r="G66" s="28">
        <v>6</v>
      </c>
      <c r="H66" s="19">
        <f>F66*G66</f>
        <v>988.4159999999999</v>
      </c>
    </row>
    <row r="67" spans="1:8" ht="28.5" customHeight="1">
      <c r="A67" s="28"/>
      <c r="B67" s="27"/>
      <c r="C67" s="45" t="s">
        <v>7</v>
      </c>
      <c r="D67" s="11" t="s">
        <v>0</v>
      </c>
      <c r="E67" s="11">
        <v>1.06</v>
      </c>
      <c r="F67" s="11">
        <f>E67*F65</f>
        <v>49.608</v>
      </c>
      <c r="G67" s="28">
        <v>3.2</v>
      </c>
      <c r="H67" s="19">
        <f>F67*G67</f>
        <v>158.7456</v>
      </c>
    </row>
    <row r="68" spans="1:8" ht="28.5" customHeight="1">
      <c r="A68" s="28"/>
      <c r="B68" s="27"/>
      <c r="C68" s="45" t="s">
        <v>85</v>
      </c>
      <c r="D68" s="17" t="s">
        <v>122</v>
      </c>
      <c r="E68" s="11">
        <v>1.24</v>
      </c>
      <c r="F68" s="11">
        <f>E68*F65</f>
        <v>58.032</v>
      </c>
      <c r="G68" s="28">
        <v>15.5</v>
      </c>
      <c r="H68" s="19">
        <f>F68*G68</f>
        <v>899.496</v>
      </c>
    </row>
    <row r="69" spans="1:8" ht="28.5" customHeight="1">
      <c r="A69" s="28"/>
      <c r="B69" s="25"/>
      <c r="C69" s="45" t="s">
        <v>30</v>
      </c>
      <c r="D69" s="11" t="s">
        <v>0</v>
      </c>
      <c r="E69" s="11">
        <v>0.02</v>
      </c>
      <c r="F69" s="11">
        <f>E69*F65</f>
        <v>0.9359999999999999</v>
      </c>
      <c r="G69" s="28">
        <v>3.2</v>
      </c>
      <c r="H69" s="19">
        <f>F69*G69</f>
        <v>2.9952</v>
      </c>
    </row>
    <row r="70" spans="1:10" ht="45" customHeight="1">
      <c r="A70" s="17" t="s">
        <v>42</v>
      </c>
      <c r="B70" s="17" t="s">
        <v>132</v>
      </c>
      <c r="C70" s="26" t="s">
        <v>87</v>
      </c>
      <c r="D70" s="24" t="s">
        <v>122</v>
      </c>
      <c r="E70" s="11"/>
      <c r="F70" s="11">
        <v>23.4</v>
      </c>
      <c r="G70" s="28"/>
      <c r="H70" s="19">
        <f>H71+H72+H73+H74</f>
        <v>802.1519999999999</v>
      </c>
      <c r="J70" s="2">
        <f>H70</f>
        <v>802.1519999999999</v>
      </c>
    </row>
    <row r="71" spans="1:8" ht="28.5" customHeight="1">
      <c r="A71" s="28"/>
      <c r="B71" s="27"/>
      <c r="C71" s="45" t="s">
        <v>63</v>
      </c>
      <c r="D71" s="11" t="s">
        <v>18</v>
      </c>
      <c r="E71" s="11">
        <v>3.52</v>
      </c>
      <c r="F71" s="11">
        <f>E71*F70</f>
        <v>82.368</v>
      </c>
      <c r="G71" s="28">
        <v>4.6</v>
      </c>
      <c r="H71" s="19">
        <f>F71*G71</f>
        <v>378.89279999999997</v>
      </c>
    </row>
    <row r="72" spans="1:8" ht="28.5" customHeight="1">
      <c r="A72" s="28"/>
      <c r="B72" s="27"/>
      <c r="C72" s="45" t="s">
        <v>7</v>
      </c>
      <c r="D72" s="11" t="s">
        <v>0</v>
      </c>
      <c r="E72" s="11">
        <v>1.06</v>
      </c>
      <c r="F72" s="11">
        <f>E72*F70</f>
        <v>24.804</v>
      </c>
      <c r="G72" s="28">
        <v>3.2</v>
      </c>
      <c r="H72" s="19">
        <f>F72*G72</f>
        <v>79.3728</v>
      </c>
    </row>
    <row r="73" spans="1:8" ht="28.5" customHeight="1">
      <c r="A73" s="28"/>
      <c r="B73" s="27"/>
      <c r="C73" s="45" t="s">
        <v>88</v>
      </c>
      <c r="D73" s="17" t="s">
        <v>122</v>
      </c>
      <c r="E73" s="11">
        <v>1.24</v>
      </c>
      <c r="F73" s="11">
        <f>E73*F70</f>
        <v>29.016</v>
      </c>
      <c r="G73" s="28">
        <v>11.8</v>
      </c>
      <c r="H73" s="19">
        <f>F73*G73</f>
        <v>342.3888</v>
      </c>
    </row>
    <row r="74" spans="1:8" ht="28.5" customHeight="1">
      <c r="A74" s="28"/>
      <c r="B74" s="25"/>
      <c r="C74" s="45" t="s">
        <v>30</v>
      </c>
      <c r="D74" s="11" t="s">
        <v>0</v>
      </c>
      <c r="E74" s="11">
        <v>0.02</v>
      </c>
      <c r="F74" s="11">
        <f>E74*F70</f>
        <v>0.46799999999999997</v>
      </c>
      <c r="G74" s="28">
        <v>3.2</v>
      </c>
      <c r="H74" s="19">
        <f>F74*G74</f>
        <v>1.4976</v>
      </c>
    </row>
    <row r="75" spans="1:8" ht="42.75" customHeight="1">
      <c r="A75" s="36"/>
      <c r="B75" s="25"/>
      <c r="C75" s="9" t="s">
        <v>95</v>
      </c>
      <c r="D75" s="11"/>
      <c r="E75" s="11"/>
      <c r="F75" s="11"/>
      <c r="G75" s="11"/>
      <c r="H75" s="19"/>
    </row>
    <row r="76" spans="1:10" ht="47.25" customHeight="1">
      <c r="A76" s="24" t="s">
        <v>91</v>
      </c>
      <c r="B76" s="24" t="s">
        <v>133</v>
      </c>
      <c r="C76" s="44" t="s">
        <v>90</v>
      </c>
      <c r="D76" s="24" t="s">
        <v>124</v>
      </c>
      <c r="E76" s="21"/>
      <c r="F76" s="37">
        <v>0.108</v>
      </c>
      <c r="G76" s="21"/>
      <c r="H76" s="21">
        <f>H77+H78+H79+H80+H81+H83+H82</f>
        <v>2130.57048</v>
      </c>
      <c r="J76" s="2">
        <f>H76</f>
        <v>2130.57048</v>
      </c>
    </row>
    <row r="77" spans="1:8" ht="31.5" customHeight="1">
      <c r="A77" s="14"/>
      <c r="B77" s="20"/>
      <c r="C77" s="16" t="s">
        <v>19</v>
      </c>
      <c r="D77" s="11" t="s">
        <v>18</v>
      </c>
      <c r="E77" s="14">
        <v>517</v>
      </c>
      <c r="F77" s="21">
        <f>E77*F76</f>
        <v>55.836</v>
      </c>
      <c r="G77" s="14">
        <v>4.6</v>
      </c>
      <c r="H77" s="21">
        <f aca="true" t="shared" si="1" ref="H77:H83">F77*G77</f>
        <v>256.8456</v>
      </c>
    </row>
    <row r="78" spans="1:8" ht="31.5" customHeight="1">
      <c r="A78" s="14"/>
      <c r="B78" s="20"/>
      <c r="C78" s="16" t="s">
        <v>24</v>
      </c>
      <c r="D78" s="24" t="s">
        <v>21</v>
      </c>
      <c r="E78" s="14">
        <v>129</v>
      </c>
      <c r="F78" s="21">
        <f>E78*F76</f>
        <v>13.932</v>
      </c>
      <c r="G78" s="14">
        <v>3.2</v>
      </c>
      <c r="H78" s="21">
        <f t="shared" si="1"/>
        <v>44.58240000000001</v>
      </c>
    </row>
    <row r="79" spans="1:8" ht="31.5" customHeight="1">
      <c r="A79" s="14"/>
      <c r="B79" s="24"/>
      <c r="C79" s="16" t="s">
        <v>149</v>
      </c>
      <c r="D79" s="24" t="s">
        <v>122</v>
      </c>
      <c r="E79" s="14">
        <v>101.5</v>
      </c>
      <c r="F79" s="21">
        <f>E79*F76</f>
        <v>10.962</v>
      </c>
      <c r="G79" s="14">
        <v>107</v>
      </c>
      <c r="H79" s="21">
        <f t="shared" si="1"/>
        <v>1172.934</v>
      </c>
    </row>
    <row r="80" spans="1:8" ht="31.5" customHeight="1">
      <c r="A80" s="14"/>
      <c r="B80" s="20"/>
      <c r="C80" s="16" t="s">
        <v>53</v>
      </c>
      <c r="D80" s="24" t="s">
        <v>125</v>
      </c>
      <c r="E80" s="14">
        <v>124</v>
      </c>
      <c r="F80" s="21">
        <f>E80*F76</f>
        <v>13.392</v>
      </c>
      <c r="G80" s="14">
        <v>15</v>
      </c>
      <c r="H80" s="21">
        <f t="shared" si="1"/>
        <v>200.88</v>
      </c>
    </row>
    <row r="81" spans="1:8" ht="31.5" customHeight="1">
      <c r="A81" s="14"/>
      <c r="B81" s="20"/>
      <c r="C81" s="16" t="s">
        <v>54</v>
      </c>
      <c r="D81" s="24" t="s">
        <v>122</v>
      </c>
      <c r="E81" s="21">
        <v>1.38</v>
      </c>
      <c r="F81" s="21">
        <f>E81*F76</f>
        <v>0.14903999999999998</v>
      </c>
      <c r="G81" s="14">
        <v>392</v>
      </c>
      <c r="H81" s="21">
        <f t="shared" si="1"/>
        <v>58.42367999999999</v>
      </c>
    </row>
    <row r="82" spans="1:8" ht="31.5" customHeight="1">
      <c r="A82" s="14"/>
      <c r="B82" s="20"/>
      <c r="C82" s="16" t="s">
        <v>119</v>
      </c>
      <c r="D82" s="24" t="s">
        <v>51</v>
      </c>
      <c r="E82" s="21"/>
      <c r="F82" s="38">
        <v>0.366</v>
      </c>
      <c r="G82" s="14">
        <v>1058</v>
      </c>
      <c r="H82" s="21">
        <f t="shared" si="1"/>
        <v>387.228</v>
      </c>
    </row>
    <row r="83" spans="1:8" ht="31.5" customHeight="1">
      <c r="A83" s="14"/>
      <c r="B83" s="20"/>
      <c r="C83" s="16" t="s">
        <v>13</v>
      </c>
      <c r="D83" s="24" t="s">
        <v>0</v>
      </c>
      <c r="E83" s="14">
        <v>28</v>
      </c>
      <c r="F83" s="21">
        <f>E83*F76</f>
        <v>3.024</v>
      </c>
      <c r="G83" s="14">
        <v>3.2</v>
      </c>
      <c r="H83" s="21">
        <f t="shared" si="1"/>
        <v>9.6768</v>
      </c>
    </row>
    <row r="84" spans="1:10" ht="28.5" customHeight="1">
      <c r="A84" s="17" t="s">
        <v>97</v>
      </c>
      <c r="B84" s="17" t="s">
        <v>25</v>
      </c>
      <c r="C84" s="26" t="s">
        <v>93</v>
      </c>
      <c r="D84" s="17" t="s">
        <v>8</v>
      </c>
      <c r="E84" s="28"/>
      <c r="F84" s="11">
        <v>36</v>
      </c>
      <c r="G84" s="28">
        <v>3</v>
      </c>
      <c r="H84" s="19">
        <f>F84*G84</f>
        <v>108</v>
      </c>
      <c r="J84" s="2">
        <f>H84</f>
        <v>108</v>
      </c>
    </row>
    <row r="85" spans="1:8" ht="48.75" customHeight="1">
      <c r="A85" s="17"/>
      <c r="B85" s="29"/>
      <c r="C85" s="8" t="s">
        <v>94</v>
      </c>
      <c r="D85" s="17"/>
      <c r="E85" s="30"/>
      <c r="F85" s="11"/>
      <c r="G85" s="30"/>
      <c r="H85" s="19"/>
    </row>
    <row r="86" spans="1:10" ht="44.25" customHeight="1">
      <c r="A86" s="17" t="s">
        <v>98</v>
      </c>
      <c r="B86" s="17" t="s">
        <v>134</v>
      </c>
      <c r="C86" s="41" t="s">
        <v>62</v>
      </c>
      <c r="D86" s="24" t="s">
        <v>122</v>
      </c>
      <c r="E86" s="11"/>
      <c r="F86" s="31">
        <v>38.88</v>
      </c>
      <c r="G86" s="11"/>
      <c r="H86" s="19">
        <f>H87+H88+H89</f>
        <v>1076.70384</v>
      </c>
      <c r="J86" s="2">
        <f>H86</f>
        <v>1076.70384</v>
      </c>
    </row>
    <row r="87" spans="1:8" ht="27.75" customHeight="1">
      <c r="A87" s="28"/>
      <c r="B87" s="27"/>
      <c r="C87" s="45" t="s">
        <v>63</v>
      </c>
      <c r="D87" s="11" t="s">
        <v>18</v>
      </c>
      <c r="E87" s="11">
        <v>3.16</v>
      </c>
      <c r="F87" s="11">
        <f>E87*F86</f>
        <v>122.86080000000001</v>
      </c>
      <c r="G87" s="28">
        <v>4.6</v>
      </c>
      <c r="H87" s="19">
        <f>F87*G87</f>
        <v>565.15968</v>
      </c>
    </row>
    <row r="88" spans="1:8" ht="27.75" customHeight="1">
      <c r="A88" s="28"/>
      <c r="B88" s="27"/>
      <c r="C88" s="45" t="s">
        <v>64</v>
      </c>
      <c r="D88" s="17" t="s">
        <v>122</v>
      </c>
      <c r="E88" s="11">
        <v>1.25</v>
      </c>
      <c r="F88" s="11">
        <f>E88*F86</f>
        <v>48.6</v>
      </c>
      <c r="G88" s="28">
        <v>10.5</v>
      </c>
      <c r="H88" s="19">
        <f>F88*G88</f>
        <v>510.3</v>
      </c>
    </row>
    <row r="89" spans="1:8" ht="27.75" customHeight="1">
      <c r="A89" s="28"/>
      <c r="B89" s="25"/>
      <c r="C89" s="45" t="s">
        <v>30</v>
      </c>
      <c r="D89" s="11" t="s">
        <v>0</v>
      </c>
      <c r="E89" s="11">
        <v>0.01</v>
      </c>
      <c r="F89" s="11">
        <f>E89*F86</f>
        <v>0.38880000000000003</v>
      </c>
      <c r="G89" s="28">
        <v>3.2</v>
      </c>
      <c r="H89" s="19">
        <f>F89*G89</f>
        <v>1.2441600000000002</v>
      </c>
    </row>
    <row r="90" spans="1:10" ht="54.75" customHeight="1">
      <c r="A90" s="17" t="s">
        <v>99</v>
      </c>
      <c r="B90" s="17" t="s">
        <v>129</v>
      </c>
      <c r="C90" s="26" t="s">
        <v>65</v>
      </c>
      <c r="D90" s="24" t="s">
        <v>122</v>
      </c>
      <c r="E90" s="11"/>
      <c r="F90" s="31">
        <v>38.88</v>
      </c>
      <c r="G90" s="28"/>
      <c r="H90" s="19">
        <f>H91+H92</f>
        <v>243.478224</v>
      </c>
      <c r="J90" s="2">
        <f>H90</f>
        <v>243.478224</v>
      </c>
    </row>
    <row r="91" spans="1:8" ht="27.75" customHeight="1">
      <c r="A91" s="28"/>
      <c r="B91" s="27"/>
      <c r="C91" s="45" t="s">
        <v>63</v>
      </c>
      <c r="D91" s="11" t="s">
        <v>18</v>
      </c>
      <c r="E91" s="31">
        <v>0.134</v>
      </c>
      <c r="F91" s="11">
        <f>E91*F90</f>
        <v>5.20992</v>
      </c>
      <c r="G91" s="28">
        <v>4.6</v>
      </c>
      <c r="H91" s="19">
        <f>F91*G91</f>
        <v>23.965632</v>
      </c>
    </row>
    <row r="92" spans="1:8" ht="27.75" customHeight="1">
      <c r="A92" s="28"/>
      <c r="B92" s="27"/>
      <c r="C92" s="45" t="s">
        <v>66</v>
      </c>
      <c r="D92" s="17" t="s">
        <v>21</v>
      </c>
      <c r="E92" s="11">
        <v>0.13</v>
      </c>
      <c r="F92" s="11">
        <f>E92*F90</f>
        <v>5.0544</v>
      </c>
      <c r="G92" s="11">
        <v>43.43</v>
      </c>
      <c r="H92" s="19">
        <f>F92*G92</f>
        <v>219.512592</v>
      </c>
    </row>
    <row r="93" spans="1:10" ht="46.5" customHeight="1">
      <c r="A93" s="17" t="s">
        <v>43</v>
      </c>
      <c r="B93" s="29" t="s">
        <v>130</v>
      </c>
      <c r="C93" s="41" t="s">
        <v>67</v>
      </c>
      <c r="D93" s="17" t="s">
        <v>123</v>
      </c>
      <c r="E93" s="30"/>
      <c r="F93" s="18">
        <v>0.3726</v>
      </c>
      <c r="G93" s="30"/>
      <c r="H93" s="19">
        <f>H94+H95+H96+H97</f>
        <v>3890.98728</v>
      </c>
      <c r="J93" s="2">
        <f>H93</f>
        <v>3890.98728</v>
      </c>
    </row>
    <row r="94" spans="1:8" ht="26.25" customHeight="1">
      <c r="A94" s="28"/>
      <c r="B94" s="15"/>
      <c r="C94" s="26" t="s">
        <v>19</v>
      </c>
      <c r="D94" s="17" t="s">
        <v>18</v>
      </c>
      <c r="E94" s="28">
        <v>137</v>
      </c>
      <c r="F94" s="31">
        <f>E94*F93</f>
        <v>51.0462</v>
      </c>
      <c r="G94" s="28">
        <v>4.6</v>
      </c>
      <c r="H94" s="19">
        <f>F94*G94</f>
        <v>234.81251999999998</v>
      </c>
    </row>
    <row r="95" spans="1:8" ht="32.25" customHeight="1">
      <c r="A95" s="28"/>
      <c r="B95" s="15"/>
      <c r="C95" s="26" t="s">
        <v>48</v>
      </c>
      <c r="D95" s="17" t="s">
        <v>21</v>
      </c>
      <c r="E95" s="30">
        <v>28.3</v>
      </c>
      <c r="F95" s="31">
        <f>E95*F93</f>
        <v>10.54458</v>
      </c>
      <c r="G95" s="28">
        <v>30</v>
      </c>
      <c r="H95" s="19">
        <f>F95*G95</f>
        <v>316.3374</v>
      </c>
    </row>
    <row r="96" spans="1:8" ht="21" customHeight="1">
      <c r="A96" s="28"/>
      <c r="B96" s="15"/>
      <c r="C96" s="26" t="s">
        <v>114</v>
      </c>
      <c r="D96" s="17" t="s">
        <v>122</v>
      </c>
      <c r="E96" s="28">
        <v>102</v>
      </c>
      <c r="F96" s="31">
        <f>E96*F93</f>
        <v>38.0052</v>
      </c>
      <c r="G96" s="28">
        <v>87</v>
      </c>
      <c r="H96" s="19">
        <f>F96*G96</f>
        <v>3306.4524</v>
      </c>
    </row>
    <row r="97" spans="1:8" ht="24.75" customHeight="1">
      <c r="A97" s="28"/>
      <c r="B97" s="15"/>
      <c r="C97" s="26" t="s">
        <v>13</v>
      </c>
      <c r="D97" s="17" t="s">
        <v>0</v>
      </c>
      <c r="E97" s="28">
        <v>28</v>
      </c>
      <c r="F97" s="31">
        <f>E97*F93</f>
        <v>10.4328</v>
      </c>
      <c r="G97" s="30">
        <v>3.2</v>
      </c>
      <c r="H97" s="19">
        <f>F97*G97</f>
        <v>33.38496</v>
      </c>
    </row>
    <row r="98" spans="1:10" ht="91.5" customHeight="1">
      <c r="A98" s="32" t="s">
        <v>45</v>
      </c>
      <c r="B98" s="17" t="s">
        <v>68</v>
      </c>
      <c r="C98" s="41" t="s">
        <v>120</v>
      </c>
      <c r="D98" s="24" t="s">
        <v>122</v>
      </c>
      <c r="E98" s="28"/>
      <c r="F98" s="31">
        <v>285.12</v>
      </c>
      <c r="G98" s="11"/>
      <c r="H98" s="19">
        <f>H99+H100+H101+H102+H103+H104+H105+H106+H107+H108+H109+H110+H111+H112</f>
        <v>77278.72286262401</v>
      </c>
      <c r="J98" s="2">
        <f>H98</f>
        <v>77278.72286262401</v>
      </c>
    </row>
    <row r="99" spans="1:8" ht="28.5" customHeight="1">
      <c r="A99" s="33"/>
      <c r="B99" s="17"/>
      <c r="C99" s="41" t="s">
        <v>19</v>
      </c>
      <c r="D99" s="17" t="s">
        <v>69</v>
      </c>
      <c r="E99" s="11">
        <v>8.44</v>
      </c>
      <c r="F99" s="11">
        <f>E99*F98</f>
        <v>2406.4128</v>
      </c>
      <c r="G99" s="28">
        <v>4.6</v>
      </c>
      <c r="H99" s="11">
        <f>F99*G99</f>
        <v>11069.49888</v>
      </c>
    </row>
    <row r="100" spans="1:8" ht="28.5" customHeight="1">
      <c r="A100" s="33"/>
      <c r="B100" s="17"/>
      <c r="C100" s="41" t="s">
        <v>7</v>
      </c>
      <c r="D100" s="17" t="s">
        <v>0</v>
      </c>
      <c r="E100" s="28">
        <v>1.1</v>
      </c>
      <c r="F100" s="11">
        <f>E100*F98</f>
        <v>313.632</v>
      </c>
      <c r="G100" s="28">
        <v>3.2</v>
      </c>
      <c r="H100" s="11">
        <f aca="true" t="shared" si="2" ref="H100:H112">F100*G100</f>
        <v>1003.6224000000001</v>
      </c>
    </row>
    <row r="101" spans="1:8" ht="28.5" customHeight="1">
      <c r="A101" s="33"/>
      <c r="B101" s="17"/>
      <c r="C101" s="41" t="s">
        <v>153</v>
      </c>
      <c r="D101" s="17" t="s">
        <v>122</v>
      </c>
      <c r="E101" s="31">
        <v>1.015</v>
      </c>
      <c r="F101" s="11">
        <f>E101*F98</f>
        <v>289.3968</v>
      </c>
      <c r="G101" s="28">
        <v>107</v>
      </c>
      <c r="H101" s="11">
        <f t="shared" si="2"/>
        <v>30965.457599999998</v>
      </c>
    </row>
    <row r="102" spans="1:8" ht="28.5" customHeight="1">
      <c r="A102" s="33"/>
      <c r="B102" s="17"/>
      <c r="C102" s="41" t="s">
        <v>80</v>
      </c>
      <c r="D102" s="17" t="s">
        <v>70</v>
      </c>
      <c r="E102" s="11">
        <v>1.84</v>
      </c>
      <c r="F102" s="11">
        <f>E102*F98</f>
        <v>524.6208</v>
      </c>
      <c r="G102" s="28">
        <v>15</v>
      </c>
      <c r="H102" s="11">
        <f t="shared" si="2"/>
        <v>7869.312000000001</v>
      </c>
    </row>
    <row r="103" spans="1:8" ht="28.5" customHeight="1">
      <c r="A103" s="33"/>
      <c r="B103" s="17"/>
      <c r="C103" s="41" t="s">
        <v>81</v>
      </c>
      <c r="D103" s="17" t="s">
        <v>122</v>
      </c>
      <c r="E103" s="18">
        <v>0.0034</v>
      </c>
      <c r="F103" s="11">
        <f>E103*F98</f>
        <v>0.9694079999999999</v>
      </c>
      <c r="G103" s="28">
        <v>460</v>
      </c>
      <c r="H103" s="11">
        <f t="shared" si="2"/>
        <v>445.92767999999995</v>
      </c>
    </row>
    <row r="104" spans="1:8" ht="46.5" customHeight="1">
      <c r="A104" s="33"/>
      <c r="B104" s="17"/>
      <c r="C104" s="41" t="s">
        <v>82</v>
      </c>
      <c r="D104" s="17" t="s">
        <v>122</v>
      </c>
      <c r="E104" s="18">
        <v>0.0391</v>
      </c>
      <c r="F104" s="11">
        <f>E104*F98</f>
        <v>11.148192000000002</v>
      </c>
      <c r="G104" s="28">
        <v>392</v>
      </c>
      <c r="H104" s="11">
        <f t="shared" si="2"/>
        <v>4370.091264000001</v>
      </c>
    </row>
    <row r="105" spans="1:8" ht="28.5" customHeight="1">
      <c r="A105" s="33"/>
      <c r="B105" s="17"/>
      <c r="C105" s="41" t="s">
        <v>147</v>
      </c>
      <c r="D105" s="17" t="s">
        <v>22</v>
      </c>
      <c r="E105" s="18">
        <v>2.2</v>
      </c>
      <c r="F105" s="11">
        <f>E105*F98</f>
        <v>627.264</v>
      </c>
      <c r="G105" s="28">
        <v>2.4</v>
      </c>
      <c r="H105" s="11">
        <f t="shared" si="2"/>
        <v>1505.4336</v>
      </c>
    </row>
    <row r="106" spans="1:8" ht="28.5" customHeight="1">
      <c r="A106" s="33"/>
      <c r="B106" s="17"/>
      <c r="C106" s="41" t="s">
        <v>148</v>
      </c>
      <c r="D106" s="17" t="s">
        <v>22</v>
      </c>
      <c r="E106" s="11">
        <v>1</v>
      </c>
      <c r="F106" s="11">
        <f>E106*F98</f>
        <v>285.12</v>
      </c>
      <c r="G106" s="11">
        <v>4.25</v>
      </c>
      <c r="H106" s="11">
        <f t="shared" si="2"/>
        <v>1211.76</v>
      </c>
    </row>
    <row r="107" spans="1:8" ht="28.5" customHeight="1">
      <c r="A107" s="33"/>
      <c r="B107" s="15"/>
      <c r="C107" s="41" t="s">
        <v>115</v>
      </c>
      <c r="D107" s="17" t="s">
        <v>51</v>
      </c>
      <c r="E107" s="11"/>
      <c r="F107" s="31">
        <v>11.251</v>
      </c>
      <c r="G107" s="28">
        <v>1058</v>
      </c>
      <c r="H107" s="11">
        <f t="shared" si="2"/>
        <v>11903.557999999999</v>
      </c>
    </row>
    <row r="108" spans="1:8" ht="28.5" customHeight="1">
      <c r="A108" s="34"/>
      <c r="B108" s="15"/>
      <c r="C108" s="41" t="s">
        <v>116</v>
      </c>
      <c r="D108" s="17" t="s">
        <v>51</v>
      </c>
      <c r="E108" s="11"/>
      <c r="F108" s="31">
        <v>0.6777</v>
      </c>
      <c r="G108" s="28">
        <v>1169</v>
      </c>
      <c r="H108" s="11">
        <f t="shared" si="2"/>
        <v>792.2312999999999</v>
      </c>
    </row>
    <row r="109" spans="1:8" ht="28.5" customHeight="1">
      <c r="A109" s="34"/>
      <c r="B109" s="15"/>
      <c r="C109" s="41" t="s">
        <v>117</v>
      </c>
      <c r="D109" s="17" t="s">
        <v>51</v>
      </c>
      <c r="E109" s="11"/>
      <c r="F109" s="31">
        <v>5.062</v>
      </c>
      <c r="G109" s="28">
        <v>1058</v>
      </c>
      <c r="H109" s="11">
        <f t="shared" si="2"/>
        <v>5355.5960000000005</v>
      </c>
    </row>
    <row r="110" spans="1:8" ht="28.5" customHeight="1">
      <c r="A110" s="34"/>
      <c r="B110" s="15"/>
      <c r="C110" s="41" t="s">
        <v>71</v>
      </c>
      <c r="D110" s="17" t="s">
        <v>6</v>
      </c>
      <c r="E110" s="30">
        <v>0.3</v>
      </c>
      <c r="F110" s="31">
        <f>E110*F98</f>
        <v>85.536</v>
      </c>
      <c r="G110" s="28">
        <v>3</v>
      </c>
      <c r="H110" s="11">
        <f t="shared" si="2"/>
        <v>256.608</v>
      </c>
    </row>
    <row r="111" spans="1:8" ht="28.5" customHeight="1">
      <c r="A111" s="34"/>
      <c r="B111" s="15"/>
      <c r="C111" s="41" t="s">
        <v>72</v>
      </c>
      <c r="D111" s="17" t="s">
        <v>22</v>
      </c>
      <c r="E111" s="28">
        <v>1</v>
      </c>
      <c r="F111" s="31">
        <f>E111*F98</f>
        <v>285.12</v>
      </c>
      <c r="G111" s="30">
        <v>1.8</v>
      </c>
      <c r="H111" s="11">
        <f t="shared" si="2"/>
        <v>513.216</v>
      </c>
    </row>
    <row r="112" spans="1:8" ht="28.5" customHeight="1">
      <c r="A112" s="34"/>
      <c r="B112" s="15"/>
      <c r="C112" s="41" t="s">
        <v>13</v>
      </c>
      <c r="D112" s="17" t="s">
        <v>44</v>
      </c>
      <c r="E112" s="11">
        <v>0.46</v>
      </c>
      <c r="F112" s="11">
        <f>E112*F104</f>
        <v>5.128168320000001</v>
      </c>
      <c r="G112" s="28">
        <v>3.2</v>
      </c>
      <c r="H112" s="11">
        <f t="shared" si="2"/>
        <v>16.410138624000005</v>
      </c>
    </row>
    <row r="113" spans="1:10" ht="54" customHeight="1">
      <c r="A113" s="17" t="s">
        <v>46</v>
      </c>
      <c r="B113" s="29" t="s">
        <v>135</v>
      </c>
      <c r="C113" s="26" t="s">
        <v>146</v>
      </c>
      <c r="D113" s="17" t="s">
        <v>8</v>
      </c>
      <c r="E113" s="30"/>
      <c r="F113" s="11">
        <v>54</v>
      </c>
      <c r="G113" s="30"/>
      <c r="H113" s="19">
        <f>H114+H115+H116+H117+H118</f>
        <v>508.99428000000006</v>
      </c>
      <c r="J113" s="2">
        <f>H113</f>
        <v>508.99428000000006</v>
      </c>
    </row>
    <row r="114" spans="1:8" ht="24.75" customHeight="1">
      <c r="A114" s="28"/>
      <c r="B114" s="15"/>
      <c r="C114" s="26" t="s">
        <v>19</v>
      </c>
      <c r="D114" s="17" t="s">
        <v>18</v>
      </c>
      <c r="E114" s="31">
        <v>0.583</v>
      </c>
      <c r="F114" s="31">
        <f>E114*F113</f>
        <v>31.482</v>
      </c>
      <c r="G114" s="28">
        <v>6</v>
      </c>
      <c r="H114" s="19">
        <f>F114*G114</f>
        <v>188.892</v>
      </c>
    </row>
    <row r="115" spans="1:8" ht="27.75" customHeight="1">
      <c r="A115" s="28"/>
      <c r="B115" s="15"/>
      <c r="C115" s="26" t="s">
        <v>7</v>
      </c>
      <c r="D115" s="17" t="s">
        <v>0</v>
      </c>
      <c r="E115" s="30">
        <v>0.0046</v>
      </c>
      <c r="F115" s="31">
        <f>E115*F113</f>
        <v>0.2484</v>
      </c>
      <c r="G115" s="30">
        <v>3.2</v>
      </c>
      <c r="H115" s="19">
        <f>F115*G115</f>
        <v>0.79488</v>
      </c>
    </row>
    <row r="116" spans="1:8" ht="33.75" customHeight="1">
      <c r="A116" s="28"/>
      <c r="B116" s="15"/>
      <c r="C116" s="26" t="s">
        <v>74</v>
      </c>
      <c r="D116" s="17" t="s">
        <v>8</v>
      </c>
      <c r="E116" s="28">
        <v>1</v>
      </c>
      <c r="F116" s="31">
        <f>E116*F113</f>
        <v>54</v>
      </c>
      <c r="G116" s="30">
        <v>4.66</v>
      </c>
      <c r="H116" s="19">
        <f>F116*G116</f>
        <v>251.64000000000001</v>
      </c>
    </row>
    <row r="117" spans="1:8" ht="24" customHeight="1">
      <c r="A117" s="28"/>
      <c r="B117" s="15"/>
      <c r="C117" s="26" t="s">
        <v>75</v>
      </c>
      <c r="D117" s="17" t="s">
        <v>22</v>
      </c>
      <c r="E117" s="30">
        <v>0.235</v>
      </c>
      <c r="F117" s="31">
        <f>E117*F113</f>
        <v>12.69</v>
      </c>
      <c r="G117" s="35">
        <v>2.5</v>
      </c>
      <c r="H117" s="19">
        <f>F117*G117</f>
        <v>31.724999999999998</v>
      </c>
    </row>
    <row r="118" spans="1:8" ht="26.25" customHeight="1">
      <c r="A118" s="28"/>
      <c r="B118" s="15"/>
      <c r="C118" s="26" t="s">
        <v>13</v>
      </c>
      <c r="D118" s="17" t="s">
        <v>0</v>
      </c>
      <c r="E118" s="31">
        <v>0.208</v>
      </c>
      <c r="F118" s="31">
        <f>E118*F113</f>
        <v>11.232</v>
      </c>
      <c r="G118" s="30">
        <v>3.2</v>
      </c>
      <c r="H118" s="19">
        <f>F118*G118</f>
        <v>35.9424</v>
      </c>
    </row>
    <row r="119" spans="1:10" ht="46.5" customHeight="1">
      <c r="A119" s="17" t="s">
        <v>49</v>
      </c>
      <c r="B119" s="29" t="s">
        <v>135</v>
      </c>
      <c r="C119" s="41" t="s">
        <v>145</v>
      </c>
      <c r="D119" s="17" t="s">
        <v>8</v>
      </c>
      <c r="E119" s="30"/>
      <c r="F119" s="11">
        <v>54</v>
      </c>
      <c r="G119" s="30"/>
      <c r="H119" s="19">
        <f>H120+H121+H122+H123+H124</f>
        <v>365.35428</v>
      </c>
      <c r="J119" s="2">
        <f>H119</f>
        <v>365.35428</v>
      </c>
    </row>
    <row r="120" spans="1:8" ht="28.5" customHeight="1">
      <c r="A120" s="28"/>
      <c r="B120" s="15"/>
      <c r="C120" s="41" t="s">
        <v>19</v>
      </c>
      <c r="D120" s="17" t="s">
        <v>18</v>
      </c>
      <c r="E120" s="31">
        <v>0.583</v>
      </c>
      <c r="F120" s="31">
        <f>E120*F119</f>
        <v>31.482</v>
      </c>
      <c r="G120" s="28">
        <v>6</v>
      </c>
      <c r="H120" s="19">
        <f>F120*G120</f>
        <v>188.892</v>
      </c>
    </row>
    <row r="121" spans="1:8" ht="28.5" customHeight="1">
      <c r="A121" s="28"/>
      <c r="B121" s="15"/>
      <c r="C121" s="41" t="s">
        <v>7</v>
      </c>
      <c r="D121" s="17" t="s">
        <v>0</v>
      </c>
      <c r="E121" s="30">
        <v>0.0046</v>
      </c>
      <c r="F121" s="31">
        <f>E121*F119</f>
        <v>0.2484</v>
      </c>
      <c r="G121" s="28">
        <v>3.2</v>
      </c>
      <c r="H121" s="19">
        <f>F121*G121</f>
        <v>0.79488</v>
      </c>
    </row>
    <row r="122" spans="1:8" ht="28.5" customHeight="1">
      <c r="A122" s="28"/>
      <c r="B122" s="15"/>
      <c r="C122" s="41" t="s">
        <v>84</v>
      </c>
      <c r="D122" s="17" t="s">
        <v>8</v>
      </c>
      <c r="E122" s="28">
        <v>1</v>
      </c>
      <c r="F122" s="31">
        <f>E122*F119</f>
        <v>54</v>
      </c>
      <c r="G122" s="28">
        <v>2</v>
      </c>
      <c r="H122" s="19">
        <f>F122*G122</f>
        <v>108</v>
      </c>
    </row>
    <row r="123" spans="1:8" ht="28.5" customHeight="1">
      <c r="A123" s="28"/>
      <c r="B123" s="15"/>
      <c r="C123" s="41" t="s">
        <v>75</v>
      </c>
      <c r="D123" s="17" t="s">
        <v>22</v>
      </c>
      <c r="E123" s="30">
        <v>0.235</v>
      </c>
      <c r="F123" s="31">
        <f>E123*F119</f>
        <v>12.69</v>
      </c>
      <c r="G123" s="14">
        <v>2.5</v>
      </c>
      <c r="H123" s="19">
        <f>F123*G123</f>
        <v>31.724999999999998</v>
      </c>
    </row>
    <row r="124" spans="1:8" ht="28.5" customHeight="1">
      <c r="A124" s="28"/>
      <c r="B124" s="15"/>
      <c r="C124" s="41" t="s">
        <v>13</v>
      </c>
      <c r="D124" s="17" t="s">
        <v>0</v>
      </c>
      <c r="E124" s="30">
        <v>0.208</v>
      </c>
      <c r="F124" s="31">
        <f>E124*F119</f>
        <v>11.232</v>
      </c>
      <c r="G124" s="28">
        <v>3.2</v>
      </c>
      <c r="H124" s="19">
        <f>F124*G124</f>
        <v>35.9424</v>
      </c>
    </row>
    <row r="125" spans="1:10" ht="49.5" customHeight="1">
      <c r="A125" s="17" t="s">
        <v>50</v>
      </c>
      <c r="B125" s="17" t="s">
        <v>132</v>
      </c>
      <c r="C125" s="26" t="s">
        <v>86</v>
      </c>
      <c r="D125" s="24" t="s">
        <v>122</v>
      </c>
      <c r="E125" s="11"/>
      <c r="F125" s="11">
        <v>243</v>
      </c>
      <c r="G125" s="28"/>
      <c r="H125" s="19">
        <f>H126+H127+H128+H129</f>
        <v>10642.428</v>
      </c>
      <c r="J125" s="2">
        <f>H125</f>
        <v>10642.428</v>
      </c>
    </row>
    <row r="126" spans="1:8" ht="30" customHeight="1">
      <c r="A126" s="28"/>
      <c r="B126" s="27"/>
      <c r="C126" s="45" t="s">
        <v>63</v>
      </c>
      <c r="D126" s="11" t="s">
        <v>18</v>
      </c>
      <c r="E126" s="11">
        <v>3.52</v>
      </c>
      <c r="F126" s="11">
        <f>E126*F125</f>
        <v>855.36</v>
      </c>
      <c r="G126" s="28">
        <v>6</v>
      </c>
      <c r="H126" s="19">
        <f>F126*G126</f>
        <v>5132.16</v>
      </c>
    </row>
    <row r="127" spans="1:8" ht="30" customHeight="1">
      <c r="A127" s="28"/>
      <c r="B127" s="27"/>
      <c r="C127" s="45" t="s">
        <v>7</v>
      </c>
      <c r="D127" s="11" t="s">
        <v>0</v>
      </c>
      <c r="E127" s="11">
        <v>1.06</v>
      </c>
      <c r="F127" s="11">
        <f>E127*F125</f>
        <v>257.58000000000004</v>
      </c>
      <c r="G127" s="28">
        <v>3.2</v>
      </c>
      <c r="H127" s="19">
        <f>F127*G127</f>
        <v>824.2560000000002</v>
      </c>
    </row>
    <row r="128" spans="1:8" ht="30" customHeight="1">
      <c r="A128" s="28"/>
      <c r="B128" s="27"/>
      <c r="C128" s="45" t="s">
        <v>85</v>
      </c>
      <c r="D128" s="17" t="s">
        <v>122</v>
      </c>
      <c r="E128" s="11">
        <v>1.24</v>
      </c>
      <c r="F128" s="11">
        <f>E128*F125</f>
        <v>301.32</v>
      </c>
      <c r="G128" s="28">
        <v>15.5</v>
      </c>
      <c r="H128" s="19">
        <f>F128*G128</f>
        <v>4670.46</v>
      </c>
    </row>
    <row r="129" spans="1:8" ht="30" customHeight="1">
      <c r="A129" s="28"/>
      <c r="B129" s="25"/>
      <c r="C129" s="45" t="s">
        <v>30</v>
      </c>
      <c r="D129" s="11" t="s">
        <v>0</v>
      </c>
      <c r="E129" s="11">
        <v>0.02</v>
      </c>
      <c r="F129" s="11">
        <f>E129*F125</f>
        <v>4.86</v>
      </c>
      <c r="G129" s="28">
        <v>3.2</v>
      </c>
      <c r="H129" s="19">
        <f>F129*G129</f>
        <v>15.552000000000001</v>
      </c>
    </row>
    <row r="130" spans="1:10" ht="49.5" customHeight="1">
      <c r="A130" s="17" t="s">
        <v>100</v>
      </c>
      <c r="B130" s="17" t="s">
        <v>132</v>
      </c>
      <c r="C130" s="26" t="s">
        <v>87</v>
      </c>
      <c r="D130" s="24" t="s">
        <v>122</v>
      </c>
      <c r="E130" s="11"/>
      <c r="F130" s="11">
        <v>113.4</v>
      </c>
      <c r="G130" s="28"/>
      <c r="H130" s="19">
        <f>H131+H132+H133+H134</f>
        <v>4446.187199999999</v>
      </c>
      <c r="J130" s="2">
        <f>H130</f>
        <v>4446.187199999999</v>
      </c>
    </row>
    <row r="131" spans="1:8" ht="32.25" customHeight="1">
      <c r="A131" s="28"/>
      <c r="B131" s="27"/>
      <c r="C131" s="45" t="s">
        <v>63</v>
      </c>
      <c r="D131" s="11" t="s">
        <v>18</v>
      </c>
      <c r="E131" s="11">
        <v>3.52</v>
      </c>
      <c r="F131" s="11">
        <f>E131*F130</f>
        <v>399.168</v>
      </c>
      <c r="G131" s="28">
        <v>6</v>
      </c>
      <c r="H131" s="19">
        <f>F131*G131</f>
        <v>2395.008</v>
      </c>
    </row>
    <row r="132" spans="1:8" ht="32.25" customHeight="1">
      <c r="A132" s="28"/>
      <c r="B132" s="27"/>
      <c r="C132" s="45" t="s">
        <v>7</v>
      </c>
      <c r="D132" s="11" t="s">
        <v>0</v>
      </c>
      <c r="E132" s="11">
        <v>1.06</v>
      </c>
      <c r="F132" s="11">
        <f>E132*F130</f>
        <v>120.20400000000001</v>
      </c>
      <c r="G132" s="28">
        <v>3.2</v>
      </c>
      <c r="H132" s="19">
        <f>F132*G132</f>
        <v>384.65280000000007</v>
      </c>
    </row>
    <row r="133" spans="1:8" ht="32.25" customHeight="1">
      <c r="A133" s="28"/>
      <c r="B133" s="27"/>
      <c r="C133" s="45" t="s">
        <v>88</v>
      </c>
      <c r="D133" s="17" t="s">
        <v>122</v>
      </c>
      <c r="E133" s="11">
        <v>1.24</v>
      </c>
      <c r="F133" s="11">
        <f>E133*F130</f>
        <v>140.616</v>
      </c>
      <c r="G133" s="28">
        <v>11.8</v>
      </c>
      <c r="H133" s="19">
        <f>F133*G133</f>
        <v>1659.2688000000003</v>
      </c>
    </row>
    <row r="134" spans="1:8" ht="32.25" customHeight="1">
      <c r="A134" s="28"/>
      <c r="B134" s="25"/>
      <c r="C134" s="45" t="s">
        <v>30</v>
      </c>
      <c r="D134" s="11" t="s">
        <v>0</v>
      </c>
      <c r="E134" s="11">
        <v>0.02</v>
      </c>
      <c r="F134" s="11">
        <f>E134*F130</f>
        <v>2.2680000000000002</v>
      </c>
      <c r="G134" s="28">
        <v>3.2</v>
      </c>
      <c r="H134" s="19">
        <f>F134*G134</f>
        <v>7.257600000000001</v>
      </c>
    </row>
    <row r="135" spans="1:8" ht="49.5" customHeight="1">
      <c r="A135" s="36"/>
      <c r="B135" s="25"/>
      <c r="C135" s="9" t="s">
        <v>89</v>
      </c>
      <c r="D135" s="11"/>
      <c r="E135" s="11"/>
      <c r="F135" s="11"/>
      <c r="G135" s="11"/>
      <c r="H135" s="19"/>
    </row>
    <row r="136" spans="1:10" ht="49.5" customHeight="1">
      <c r="A136" s="24" t="s">
        <v>101</v>
      </c>
      <c r="B136" s="24" t="s">
        <v>133</v>
      </c>
      <c r="C136" s="44" t="s">
        <v>90</v>
      </c>
      <c r="D136" s="24" t="s">
        <v>124</v>
      </c>
      <c r="E136" s="21"/>
      <c r="F136" s="37">
        <v>0.486</v>
      </c>
      <c r="G136" s="21"/>
      <c r="H136" s="21">
        <f>H137+H138+H139+H140+H141+H143+H142</f>
        <v>9598.147160000002</v>
      </c>
      <c r="J136" s="2">
        <f>H136</f>
        <v>9598.147160000002</v>
      </c>
    </row>
    <row r="137" spans="1:8" ht="33" customHeight="1">
      <c r="A137" s="14"/>
      <c r="B137" s="20"/>
      <c r="C137" s="16" t="s">
        <v>19</v>
      </c>
      <c r="D137" s="24" t="s">
        <v>0</v>
      </c>
      <c r="E137" s="21">
        <v>517</v>
      </c>
      <c r="F137" s="21">
        <f>E137*F136</f>
        <v>251.262</v>
      </c>
      <c r="G137" s="14">
        <v>4.6</v>
      </c>
      <c r="H137" s="21">
        <f aca="true" t="shared" si="3" ref="H137:H143">F137*G137</f>
        <v>1155.8052</v>
      </c>
    </row>
    <row r="138" spans="1:8" ht="32.25" customHeight="1">
      <c r="A138" s="14"/>
      <c r="B138" s="20"/>
      <c r="C138" s="16" t="s">
        <v>24</v>
      </c>
      <c r="D138" s="24" t="s">
        <v>21</v>
      </c>
      <c r="E138" s="21">
        <v>129</v>
      </c>
      <c r="F138" s="21">
        <f>E138*F136</f>
        <v>62.693999999999996</v>
      </c>
      <c r="G138" s="14">
        <v>3.2</v>
      </c>
      <c r="H138" s="21">
        <f t="shared" si="3"/>
        <v>200.6208</v>
      </c>
    </row>
    <row r="139" spans="1:8" ht="30" customHeight="1">
      <c r="A139" s="14"/>
      <c r="B139" s="24"/>
      <c r="C139" s="16" t="s">
        <v>118</v>
      </c>
      <c r="D139" s="24" t="s">
        <v>122</v>
      </c>
      <c r="E139" s="21">
        <v>101.5</v>
      </c>
      <c r="F139" s="21">
        <f>E139*F136</f>
        <v>49.329</v>
      </c>
      <c r="G139" s="14">
        <v>107</v>
      </c>
      <c r="H139" s="21">
        <f t="shared" si="3"/>
        <v>5278.203</v>
      </c>
    </row>
    <row r="140" spans="1:8" ht="36" customHeight="1">
      <c r="A140" s="14"/>
      <c r="B140" s="20"/>
      <c r="C140" s="16" t="s">
        <v>53</v>
      </c>
      <c r="D140" s="24" t="s">
        <v>125</v>
      </c>
      <c r="E140" s="21">
        <v>124</v>
      </c>
      <c r="F140" s="21">
        <f>E140*F136</f>
        <v>60.263999999999996</v>
      </c>
      <c r="G140" s="14">
        <v>15</v>
      </c>
      <c r="H140" s="21">
        <f t="shared" si="3"/>
        <v>903.9599999999999</v>
      </c>
    </row>
    <row r="141" spans="1:8" ht="36" customHeight="1">
      <c r="A141" s="14"/>
      <c r="B141" s="20"/>
      <c r="C141" s="16" t="s">
        <v>54</v>
      </c>
      <c r="D141" s="24" t="s">
        <v>122</v>
      </c>
      <c r="E141" s="21">
        <v>1.38</v>
      </c>
      <c r="F141" s="21">
        <f>E141*F136</f>
        <v>0.6706799999999999</v>
      </c>
      <c r="G141" s="14">
        <v>392</v>
      </c>
      <c r="H141" s="21">
        <f t="shared" si="3"/>
        <v>262.90655999999996</v>
      </c>
    </row>
    <row r="142" spans="1:8" ht="23.25" customHeight="1">
      <c r="A142" s="14"/>
      <c r="B142" s="20"/>
      <c r="C142" s="16" t="s">
        <v>119</v>
      </c>
      <c r="D142" s="24" t="s">
        <v>51</v>
      </c>
      <c r="E142" s="21"/>
      <c r="F142" s="38">
        <v>1.657</v>
      </c>
      <c r="G142" s="14">
        <v>1058</v>
      </c>
      <c r="H142" s="21">
        <f t="shared" si="3"/>
        <v>1753.106</v>
      </c>
    </row>
    <row r="143" spans="1:8" ht="23.25" customHeight="1">
      <c r="A143" s="14"/>
      <c r="B143" s="20"/>
      <c r="C143" s="16" t="s">
        <v>13</v>
      </c>
      <c r="D143" s="24" t="s">
        <v>0</v>
      </c>
      <c r="E143" s="14">
        <v>28</v>
      </c>
      <c r="F143" s="21">
        <f>E143*F136</f>
        <v>13.608</v>
      </c>
      <c r="G143" s="14">
        <v>3.2</v>
      </c>
      <c r="H143" s="21">
        <f t="shared" si="3"/>
        <v>43.54560000000001</v>
      </c>
    </row>
    <row r="144" spans="1:10" ht="33" customHeight="1">
      <c r="A144" s="17" t="s">
        <v>102</v>
      </c>
      <c r="B144" s="17" t="s">
        <v>25</v>
      </c>
      <c r="C144" s="26" t="s">
        <v>93</v>
      </c>
      <c r="D144" s="17" t="s">
        <v>8</v>
      </c>
      <c r="E144" s="28"/>
      <c r="F144" s="11">
        <v>162</v>
      </c>
      <c r="G144" s="28">
        <v>3</v>
      </c>
      <c r="H144" s="19">
        <f>F144*G144</f>
        <v>486</v>
      </c>
      <c r="J144" s="2">
        <f>H144</f>
        <v>486</v>
      </c>
    </row>
    <row r="145" spans="1:8" ht="36.75" customHeight="1">
      <c r="A145" s="17"/>
      <c r="B145" s="29"/>
      <c r="C145" s="8" t="s">
        <v>96</v>
      </c>
      <c r="D145" s="17"/>
      <c r="E145" s="28"/>
      <c r="F145" s="11"/>
      <c r="G145" s="30"/>
      <c r="H145" s="19"/>
    </row>
    <row r="146" spans="1:10" ht="50.25" customHeight="1">
      <c r="A146" s="17" t="s">
        <v>103</v>
      </c>
      <c r="B146" s="17" t="s">
        <v>134</v>
      </c>
      <c r="C146" s="26" t="s">
        <v>62</v>
      </c>
      <c r="D146" s="24" t="s">
        <v>122</v>
      </c>
      <c r="E146" s="11"/>
      <c r="F146" s="31">
        <v>7.2</v>
      </c>
      <c r="G146" s="11"/>
      <c r="H146" s="19">
        <f>H147+H148+H149</f>
        <v>231.2424</v>
      </c>
      <c r="J146" s="2">
        <f>H146</f>
        <v>231.2424</v>
      </c>
    </row>
    <row r="147" spans="1:8" ht="27.75" customHeight="1">
      <c r="A147" s="28"/>
      <c r="B147" s="27"/>
      <c r="C147" s="45" t="s">
        <v>63</v>
      </c>
      <c r="D147" s="11" t="s">
        <v>18</v>
      </c>
      <c r="E147" s="11">
        <v>3.16</v>
      </c>
      <c r="F147" s="11">
        <f>E147*F146</f>
        <v>22.752000000000002</v>
      </c>
      <c r="G147" s="28">
        <v>6</v>
      </c>
      <c r="H147" s="19">
        <f>F147*G147</f>
        <v>136.512</v>
      </c>
    </row>
    <row r="148" spans="1:8" ht="27.75" customHeight="1">
      <c r="A148" s="28"/>
      <c r="B148" s="27"/>
      <c r="C148" s="45" t="s">
        <v>64</v>
      </c>
      <c r="D148" s="17" t="s">
        <v>122</v>
      </c>
      <c r="E148" s="11">
        <v>1.25</v>
      </c>
      <c r="F148" s="11">
        <f>E148*F146</f>
        <v>9</v>
      </c>
      <c r="G148" s="28">
        <v>10.5</v>
      </c>
      <c r="H148" s="19">
        <f>F148*G148</f>
        <v>94.5</v>
      </c>
    </row>
    <row r="149" spans="1:8" ht="27.75" customHeight="1">
      <c r="A149" s="28"/>
      <c r="B149" s="25"/>
      <c r="C149" s="45" t="s">
        <v>30</v>
      </c>
      <c r="D149" s="11" t="s">
        <v>0</v>
      </c>
      <c r="E149" s="11">
        <v>0.01</v>
      </c>
      <c r="F149" s="11">
        <f>E149*F146</f>
        <v>0.07200000000000001</v>
      </c>
      <c r="G149" s="28">
        <v>3.2</v>
      </c>
      <c r="H149" s="19">
        <f>F149*G149</f>
        <v>0.23040000000000005</v>
      </c>
    </row>
    <row r="150" spans="1:10" ht="50.25" customHeight="1">
      <c r="A150" s="17" t="s">
        <v>104</v>
      </c>
      <c r="B150" s="17" t="s">
        <v>129</v>
      </c>
      <c r="C150" s="41" t="s">
        <v>65</v>
      </c>
      <c r="D150" s="24" t="s">
        <v>122</v>
      </c>
      <c r="E150" s="11"/>
      <c r="F150" s="31">
        <v>7.2</v>
      </c>
      <c r="G150" s="28"/>
      <c r="H150" s="19">
        <f>H151+H152</f>
        <v>45.08856</v>
      </c>
      <c r="J150" s="2">
        <f>H150</f>
        <v>45.08856</v>
      </c>
    </row>
    <row r="151" spans="1:8" ht="29.25" customHeight="1">
      <c r="A151" s="28"/>
      <c r="B151" s="27"/>
      <c r="C151" s="45" t="s">
        <v>63</v>
      </c>
      <c r="D151" s="11" t="s">
        <v>18</v>
      </c>
      <c r="E151" s="31">
        <v>0.134</v>
      </c>
      <c r="F151" s="11">
        <f>E151*F150</f>
        <v>0.9648000000000001</v>
      </c>
      <c r="G151" s="28">
        <v>4.6</v>
      </c>
      <c r="H151" s="19">
        <f>F151*G151</f>
        <v>4.43808</v>
      </c>
    </row>
    <row r="152" spans="1:8" ht="29.25" customHeight="1">
      <c r="A152" s="28"/>
      <c r="B152" s="27"/>
      <c r="C152" s="45" t="s">
        <v>66</v>
      </c>
      <c r="D152" s="17" t="s">
        <v>21</v>
      </c>
      <c r="E152" s="11">
        <v>0.13</v>
      </c>
      <c r="F152" s="11">
        <f>E152*F150</f>
        <v>0.936</v>
      </c>
      <c r="G152" s="11">
        <v>43.43</v>
      </c>
      <c r="H152" s="19">
        <f>F152*G152</f>
        <v>40.65048</v>
      </c>
    </row>
    <row r="153" spans="1:10" ht="47.25" customHeight="1">
      <c r="A153" s="17" t="s">
        <v>105</v>
      </c>
      <c r="B153" s="29" t="s">
        <v>136</v>
      </c>
      <c r="C153" s="41" t="s">
        <v>67</v>
      </c>
      <c r="D153" s="17" t="s">
        <v>123</v>
      </c>
      <c r="E153" s="30"/>
      <c r="F153" s="18">
        <v>0.0696</v>
      </c>
      <c r="G153" s="30"/>
      <c r="H153" s="19">
        <f>H154+H155+H156+H157</f>
        <v>726.81888</v>
      </c>
      <c r="J153" s="2">
        <f>H153</f>
        <v>726.81888</v>
      </c>
    </row>
    <row r="154" spans="1:8" ht="33.75" customHeight="1">
      <c r="A154" s="28"/>
      <c r="B154" s="15"/>
      <c r="C154" s="26" t="s">
        <v>19</v>
      </c>
      <c r="D154" s="17" t="s">
        <v>18</v>
      </c>
      <c r="E154" s="28">
        <v>137</v>
      </c>
      <c r="F154" s="31">
        <f>E154*F153</f>
        <v>9.5352</v>
      </c>
      <c r="G154" s="28">
        <v>4.6</v>
      </c>
      <c r="H154" s="19">
        <f>F154*G154</f>
        <v>43.86192</v>
      </c>
    </row>
    <row r="155" spans="1:8" ht="33.75" customHeight="1">
      <c r="A155" s="28"/>
      <c r="B155" s="15"/>
      <c r="C155" s="26" t="s">
        <v>48</v>
      </c>
      <c r="D155" s="17" t="s">
        <v>21</v>
      </c>
      <c r="E155" s="30">
        <v>28.3</v>
      </c>
      <c r="F155" s="31">
        <f>E155*F153</f>
        <v>1.9696799999999999</v>
      </c>
      <c r="G155" s="28">
        <v>30</v>
      </c>
      <c r="H155" s="19">
        <f>F155*G155</f>
        <v>59.090399999999995</v>
      </c>
    </row>
    <row r="156" spans="1:8" ht="33.75" customHeight="1">
      <c r="A156" s="28"/>
      <c r="B156" s="15"/>
      <c r="C156" s="26" t="s">
        <v>114</v>
      </c>
      <c r="D156" s="17" t="s">
        <v>122</v>
      </c>
      <c r="E156" s="28">
        <v>102</v>
      </c>
      <c r="F156" s="31">
        <f>E156*F153</f>
        <v>7.0992</v>
      </c>
      <c r="G156" s="28">
        <v>87</v>
      </c>
      <c r="H156" s="19">
        <f>F156*G156</f>
        <v>617.6304</v>
      </c>
    </row>
    <row r="157" spans="1:8" ht="24" customHeight="1">
      <c r="A157" s="28"/>
      <c r="B157" s="15"/>
      <c r="C157" s="26" t="s">
        <v>13</v>
      </c>
      <c r="D157" s="17" t="s">
        <v>0</v>
      </c>
      <c r="E157" s="28">
        <v>28</v>
      </c>
      <c r="F157" s="31">
        <f>E157*F153</f>
        <v>1.9487999999999999</v>
      </c>
      <c r="G157" s="28">
        <v>3.2</v>
      </c>
      <c r="H157" s="19">
        <f>F157*G157</f>
        <v>6.23616</v>
      </c>
    </row>
    <row r="158" spans="1:10" ht="96" customHeight="1">
      <c r="A158" s="32" t="s">
        <v>106</v>
      </c>
      <c r="B158" s="17" t="s">
        <v>68</v>
      </c>
      <c r="C158" s="41" t="s">
        <v>154</v>
      </c>
      <c r="D158" s="24" t="s">
        <v>122</v>
      </c>
      <c r="E158" s="11"/>
      <c r="F158" s="31">
        <v>62.64</v>
      </c>
      <c r="G158" s="28"/>
      <c r="H158" s="19">
        <f>H159+H160+H161+H162+H163+H164+H165+H166+H167+H168+H169+H170+H171+H172</f>
        <v>16767.833185728</v>
      </c>
      <c r="J158" s="2">
        <f>H158</f>
        <v>16767.833185728</v>
      </c>
    </row>
    <row r="159" spans="1:8" ht="27.75" customHeight="1">
      <c r="A159" s="33"/>
      <c r="B159" s="17"/>
      <c r="C159" s="41" t="s">
        <v>19</v>
      </c>
      <c r="D159" s="17" t="s">
        <v>69</v>
      </c>
      <c r="E159" s="11">
        <v>8.44</v>
      </c>
      <c r="F159" s="11">
        <f>E159*F158</f>
        <v>528.6816</v>
      </c>
      <c r="G159" s="28">
        <v>4.6</v>
      </c>
      <c r="H159" s="11">
        <f>F159*G159</f>
        <v>2431.93536</v>
      </c>
    </row>
    <row r="160" spans="1:8" ht="28.5" customHeight="1">
      <c r="A160" s="33"/>
      <c r="B160" s="17"/>
      <c r="C160" s="41" t="s">
        <v>7</v>
      </c>
      <c r="D160" s="17" t="s">
        <v>0</v>
      </c>
      <c r="E160" s="28">
        <v>1.1</v>
      </c>
      <c r="F160" s="11">
        <f>E160*F158</f>
        <v>68.90400000000001</v>
      </c>
      <c r="G160" s="28">
        <v>3.2</v>
      </c>
      <c r="H160" s="11">
        <f aca="true" t="shared" si="4" ref="H160:H172">F160*G160</f>
        <v>220.49280000000005</v>
      </c>
    </row>
    <row r="161" spans="1:8" ht="26.25" customHeight="1">
      <c r="A161" s="33"/>
      <c r="B161" s="17"/>
      <c r="C161" s="26" t="s">
        <v>152</v>
      </c>
      <c r="D161" s="17" t="s">
        <v>122</v>
      </c>
      <c r="E161" s="31">
        <v>1.015</v>
      </c>
      <c r="F161" s="11">
        <f>E161*F158</f>
        <v>63.57959999999999</v>
      </c>
      <c r="G161" s="28">
        <v>107</v>
      </c>
      <c r="H161" s="11">
        <f t="shared" si="4"/>
        <v>6803.017199999999</v>
      </c>
    </row>
    <row r="162" spans="1:8" ht="22.5" customHeight="1">
      <c r="A162" s="33"/>
      <c r="B162" s="17"/>
      <c r="C162" s="26" t="s">
        <v>80</v>
      </c>
      <c r="D162" s="17" t="s">
        <v>138</v>
      </c>
      <c r="E162" s="11">
        <v>1.84</v>
      </c>
      <c r="F162" s="11">
        <f>E162*F158</f>
        <v>115.25760000000001</v>
      </c>
      <c r="G162" s="28">
        <v>15</v>
      </c>
      <c r="H162" s="11">
        <f t="shared" si="4"/>
        <v>1728.8640000000003</v>
      </c>
    </row>
    <row r="163" spans="1:8" ht="27.75" customHeight="1">
      <c r="A163" s="33"/>
      <c r="B163" s="17"/>
      <c r="C163" s="26" t="s">
        <v>139</v>
      </c>
      <c r="D163" s="17" t="s">
        <v>122</v>
      </c>
      <c r="E163" s="18">
        <v>0.0034</v>
      </c>
      <c r="F163" s="11">
        <f>E163*F158</f>
        <v>0.212976</v>
      </c>
      <c r="G163" s="28">
        <v>460</v>
      </c>
      <c r="H163" s="11">
        <f t="shared" si="4"/>
        <v>97.96896</v>
      </c>
    </row>
    <row r="164" spans="1:8" ht="46.5" customHeight="1">
      <c r="A164" s="33"/>
      <c r="B164" s="17"/>
      <c r="C164" s="26" t="s">
        <v>82</v>
      </c>
      <c r="D164" s="17" t="s">
        <v>122</v>
      </c>
      <c r="E164" s="18">
        <v>0.0391</v>
      </c>
      <c r="F164" s="11">
        <f>E164*F158</f>
        <v>2.449224</v>
      </c>
      <c r="G164" s="28">
        <v>392</v>
      </c>
      <c r="H164" s="11">
        <f t="shared" si="4"/>
        <v>960.095808</v>
      </c>
    </row>
    <row r="165" spans="1:8" ht="31.5" customHeight="1">
      <c r="A165" s="33"/>
      <c r="B165" s="17"/>
      <c r="C165" s="26" t="s">
        <v>151</v>
      </c>
      <c r="D165" s="17" t="s">
        <v>22</v>
      </c>
      <c r="E165" s="28">
        <v>2.2</v>
      </c>
      <c r="F165" s="11">
        <f>E165*F158</f>
        <v>137.80800000000002</v>
      </c>
      <c r="G165" s="28">
        <v>2.4</v>
      </c>
      <c r="H165" s="11">
        <f t="shared" si="4"/>
        <v>330.73920000000004</v>
      </c>
    </row>
    <row r="166" spans="1:8" ht="30" customHeight="1">
      <c r="A166" s="33"/>
      <c r="B166" s="17"/>
      <c r="C166" s="26" t="s">
        <v>150</v>
      </c>
      <c r="D166" s="17" t="s">
        <v>22</v>
      </c>
      <c r="E166" s="28">
        <v>1</v>
      </c>
      <c r="F166" s="11">
        <f>E166*F158</f>
        <v>62.64</v>
      </c>
      <c r="G166" s="11">
        <v>4.25</v>
      </c>
      <c r="H166" s="11">
        <f t="shared" si="4"/>
        <v>266.22</v>
      </c>
    </row>
    <row r="167" spans="1:8" ht="24.75" customHeight="1">
      <c r="A167" s="33"/>
      <c r="B167" s="15"/>
      <c r="C167" s="26" t="s">
        <v>115</v>
      </c>
      <c r="D167" s="17" t="s">
        <v>51</v>
      </c>
      <c r="E167" s="28"/>
      <c r="F167" s="31">
        <v>2.367</v>
      </c>
      <c r="G167" s="47">
        <v>1058</v>
      </c>
      <c r="H167" s="11">
        <f t="shared" si="4"/>
        <v>2504.286</v>
      </c>
    </row>
    <row r="168" spans="1:8" ht="27.75" customHeight="1">
      <c r="A168" s="34"/>
      <c r="B168" s="15"/>
      <c r="C168" s="26" t="s">
        <v>116</v>
      </c>
      <c r="D168" s="17" t="s">
        <v>51</v>
      </c>
      <c r="E168" s="28"/>
      <c r="F168" s="31">
        <v>0.1656</v>
      </c>
      <c r="G168" s="47">
        <v>1169</v>
      </c>
      <c r="H168" s="11">
        <f t="shared" si="4"/>
        <v>193.5864</v>
      </c>
    </row>
    <row r="169" spans="1:8" ht="24.75" customHeight="1">
      <c r="A169" s="34"/>
      <c r="B169" s="15"/>
      <c r="C169" s="26" t="s">
        <v>117</v>
      </c>
      <c r="D169" s="17" t="s">
        <v>51</v>
      </c>
      <c r="E169" s="28"/>
      <c r="F169" s="18">
        <v>0.9999</v>
      </c>
      <c r="G169" s="47">
        <v>1058</v>
      </c>
      <c r="H169" s="11">
        <f t="shared" si="4"/>
        <v>1057.8942</v>
      </c>
    </row>
    <row r="170" spans="1:8" ht="30" customHeight="1">
      <c r="A170" s="34"/>
      <c r="B170" s="15"/>
      <c r="C170" s="26" t="s">
        <v>71</v>
      </c>
      <c r="D170" s="17" t="s">
        <v>6</v>
      </c>
      <c r="E170" s="28">
        <v>0.3</v>
      </c>
      <c r="F170" s="31">
        <f>E170*F158</f>
        <v>18.791999999999998</v>
      </c>
      <c r="G170" s="47">
        <v>3</v>
      </c>
      <c r="H170" s="11">
        <f t="shared" si="4"/>
        <v>56.37599999999999</v>
      </c>
    </row>
    <row r="171" spans="1:8" ht="28.5" customHeight="1">
      <c r="A171" s="34"/>
      <c r="B171" s="15"/>
      <c r="C171" s="26" t="s">
        <v>72</v>
      </c>
      <c r="D171" s="17" t="s">
        <v>22</v>
      </c>
      <c r="E171" s="28">
        <v>1</v>
      </c>
      <c r="F171" s="31">
        <f>E171*F158</f>
        <v>62.64</v>
      </c>
      <c r="G171" s="47">
        <v>1.8</v>
      </c>
      <c r="H171" s="11">
        <f t="shared" si="4"/>
        <v>112.75200000000001</v>
      </c>
    </row>
    <row r="172" spans="1:8" ht="23.25" customHeight="1">
      <c r="A172" s="34"/>
      <c r="B172" s="15"/>
      <c r="C172" s="26" t="s">
        <v>13</v>
      </c>
      <c r="D172" s="17" t="s">
        <v>44</v>
      </c>
      <c r="E172" s="11">
        <v>0.46</v>
      </c>
      <c r="F172" s="11">
        <f>E172*F164</f>
        <v>1.12664304</v>
      </c>
      <c r="G172" s="47">
        <v>3.2</v>
      </c>
      <c r="H172" s="11">
        <f t="shared" si="4"/>
        <v>3.605257728</v>
      </c>
    </row>
    <row r="173" spans="1:10" ht="45.75" customHeight="1">
      <c r="A173" s="17" t="s">
        <v>107</v>
      </c>
      <c r="B173" s="29" t="s">
        <v>135</v>
      </c>
      <c r="C173" s="41" t="s">
        <v>146</v>
      </c>
      <c r="D173" s="17" t="s">
        <v>8</v>
      </c>
      <c r="E173" s="30"/>
      <c r="F173" s="11">
        <v>12.2</v>
      </c>
      <c r="G173" s="47"/>
      <c r="H173" s="19">
        <f>H174+H175+H176+H177+H178</f>
        <v>114.995004</v>
      </c>
      <c r="J173" s="2">
        <f>H173</f>
        <v>114.995004</v>
      </c>
    </row>
    <row r="174" spans="1:8" ht="28.5" customHeight="1">
      <c r="A174" s="28"/>
      <c r="B174" s="15"/>
      <c r="C174" s="41" t="s">
        <v>19</v>
      </c>
      <c r="D174" s="17" t="s">
        <v>18</v>
      </c>
      <c r="E174" s="31">
        <v>0.583</v>
      </c>
      <c r="F174" s="31">
        <f>E174*F173</f>
        <v>7.112599999999999</v>
      </c>
      <c r="G174" s="28">
        <v>6</v>
      </c>
      <c r="H174" s="19">
        <f>F174*G174</f>
        <v>42.67559999999999</v>
      </c>
    </row>
    <row r="175" spans="1:8" ht="28.5" customHeight="1">
      <c r="A175" s="28"/>
      <c r="B175" s="15"/>
      <c r="C175" s="41" t="s">
        <v>7</v>
      </c>
      <c r="D175" s="17" t="s">
        <v>0</v>
      </c>
      <c r="E175" s="30">
        <v>0.0046</v>
      </c>
      <c r="F175" s="31">
        <f>E175*F173</f>
        <v>0.056119999999999996</v>
      </c>
      <c r="G175" s="30">
        <v>3.2</v>
      </c>
      <c r="H175" s="19">
        <f>F175*G175</f>
        <v>0.179584</v>
      </c>
    </row>
    <row r="176" spans="1:8" ht="28.5" customHeight="1">
      <c r="A176" s="28"/>
      <c r="B176" s="15"/>
      <c r="C176" s="41" t="s">
        <v>74</v>
      </c>
      <c r="D176" s="17" t="s">
        <v>8</v>
      </c>
      <c r="E176" s="28">
        <v>1</v>
      </c>
      <c r="F176" s="31">
        <f>E176*F173</f>
        <v>12.2</v>
      </c>
      <c r="G176" s="30">
        <v>4.66</v>
      </c>
      <c r="H176" s="19">
        <f>F176*G176</f>
        <v>56.852</v>
      </c>
    </row>
    <row r="177" spans="1:8" ht="28.5" customHeight="1">
      <c r="A177" s="28"/>
      <c r="B177" s="15"/>
      <c r="C177" s="41" t="s">
        <v>75</v>
      </c>
      <c r="D177" s="17" t="s">
        <v>22</v>
      </c>
      <c r="E177" s="30">
        <v>0.235</v>
      </c>
      <c r="F177" s="31">
        <f>E177*F173</f>
        <v>2.8669999999999995</v>
      </c>
      <c r="G177" s="35">
        <v>2.5</v>
      </c>
      <c r="H177" s="19">
        <f>F177*G177</f>
        <v>7.167499999999999</v>
      </c>
    </row>
    <row r="178" spans="1:8" ht="28.5" customHeight="1">
      <c r="A178" s="28"/>
      <c r="B178" s="15"/>
      <c r="C178" s="41" t="s">
        <v>13</v>
      </c>
      <c r="D178" s="17" t="s">
        <v>0</v>
      </c>
      <c r="E178" s="31">
        <v>0.208</v>
      </c>
      <c r="F178" s="31">
        <f>E178*F173</f>
        <v>2.5376</v>
      </c>
      <c r="G178" s="30">
        <v>3.2</v>
      </c>
      <c r="H178" s="19">
        <f>F178*G178</f>
        <v>8.12032</v>
      </c>
    </row>
    <row r="179" spans="1:10" ht="46.5" customHeight="1">
      <c r="A179" s="17" t="s">
        <v>108</v>
      </c>
      <c r="B179" s="29" t="s">
        <v>131</v>
      </c>
      <c r="C179" s="41" t="s">
        <v>145</v>
      </c>
      <c r="D179" s="17" t="s">
        <v>8</v>
      </c>
      <c r="E179" s="30"/>
      <c r="F179" s="11">
        <v>12.2</v>
      </c>
      <c r="G179" s="30"/>
      <c r="H179" s="19">
        <f>H180+H181+H182+H183+H184</f>
        <v>82.543004</v>
      </c>
      <c r="J179" s="2">
        <f>H179</f>
        <v>82.543004</v>
      </c>
    </row>
    <row r="180" spans="1:8" ht="24" customHeight="1">
      <c r="A180" s="28"/>
      <c r="B180" s="15"/>
      <c r="C180" s="41" t="s">
        <v>19</v>
      </c>
      <c r="D180" s="17" t="s">
        <v>18</v>
      </c>
      <c r="E180" s="31">
        <v>0.583</v>
      </c>
      <c r="F180" s="31">
        <f>E180*F179</f>
        <v>7.112599999999999</v>
      </c>
      <c r="G180" s="28">
        <v>6</v>
      </c>
      <c r="H180" s="19">
        <f>F180*G180</f>
        <v>42.67559999999999</v>
      </c>
    </row>
    <row r="181" spans="1:8" ht="24" customHeight="1">
      <c r="A181" s="28"/>
      <c r="B181" s="15"/>
      <c r="C181" s="41" t="s">
        <v>7</v>
      </c>
      <c r="D181" s="17" t="s">
        <v>0</v>
      </c>
      <c r="E181" s="30">
        <v>0.0046</v>
      </c>
      <c r="F181" s="31">
        <f>E181*F179</f>
        <v>0.056119999999999996</v>
      </c>
      <c r="G181" s="30">
        <v>3.2</v>
      </c>
      <c r="H181" s="19">
        <f>F181*G181</f>
        <v>0.179584</v>
      </c>
    </row>
    <row r="182" spans="1:8" ht="24" customHeight="1">
      <c r="A182" s="28"/>
      <c r="B182" s="15"/>
      <c r="C182" s="41" t="s">
        <v>84</v>
      </c>
      <c r="D182" s="17" t="s">
        <v>8</v>
      </c>
      <c r="E182" s="28">
        <v>1</v>
      </c>
      <c r="F182" s="31">
        <f>E182*F179</f>
        <v>12.2</v>
      </c>
      <c r="G182" s="28">
        <v>2</v>
      </c>
      <c r="H182" s="19">
        <f>F182*G182</f>
        <v>24.4</v>
      </c>
    </row>
    <row r="183" spans="1:8" ht="24" customHeight="1">
      <c r="A183" s="28"/>
      <c r="B183" s="15"/>
      <c r="C183" s="41" t="s">
        <v>75</v>
      </c>
      <c r="D183" s="17" t="s">
        <v>22</v>
      </c>
      <c r="E183" s="30">
        <v>0.235</v>
      </c>
      <c r="F183" s="31">
        <f>E183*F179</f>
        <v>2.8669999999999995</v>
      </c>
      <c r="G183" s="14">
        <v>2.5</v>
      </c>
      <c r="H183" s="19">
        <f>F183*G183</f>
        <v>7.167499999999999</v>
      </c>
    </row>
    <row r="184" spans="1:8" ht="24" customHeight="1">
      <c r="A184" s="28"/>
      <c r="B184" s="15"/>
      <c r="C184" s="41" t="s">
        <v>13</v>
      </c>
      <c r="D184" s="17" t="s">
        <v>0</v>
      </c>
      <c r="E184" s="30">
        <v>0.208</v>
      </c>
      <c r="F184" s="31">
        <f>E184*F179</f>
        <v>2.5376</v>
      </c>
      <c r="G184" s="28">
        <v>3.2</v>
      </c>
      <c r="H184" s="19">
        <f>F184*G184</f>
        <v>8.12032</v>
      </c>
    </row>
    <row r="185" spans="1:10" ht="47.25" customHeight="1">
      <c r="A185" s="17" t="s">
        <v>109</v>
      </c>
      <c r="B185" s="17" t="s">
        <v>132</v>
      </c>
      <c r="C185" s="26" t="s">
        <v>86</v>
      </c>
      <c r="D185" s="24" t="s">
        <v>122</v>
      </c>
      <c r="E185" s="11"/>
      <c r="F185" s="11">
        <v>118.8</v>
      </c>
      <c r="G185" s="28"/>
      <c r="H185" s="19">
        <f>H186+H187+H188+H189</f>
        <v>5202.9648</v>
      </c>
      <c r="J185" s="2">
        <f>H185</f>
        <v>5202.9648</v>
      </c>
    </row>
    <row r="186" spans="1:8" ht="27.75" customHeight="1">
      <c r="A186" s="28"/>
      <c r="B186" s="27"/>
      <c r="C186" s="45" t="s">
        <v>63</v>
      </c>
      <c r="D186" s="11" t="s">
        <v>18</v>
      </c>
      <c r="E186" s="11">
        <v>3.52</v>
      </c>
      <c r="F186" s="11">
        <f>E186*F185</f>
        <v>418.176</v>
      </c>
      <c r="G186" s="28">
        <v>6</v>
      </c>
      <c r="H186" s="19">
        <f>F186*G186</f>
        <v>2509.056</v>
      </c>
    </row>
    <row r="187" spans="1:8" ht="27.75" customHeight="1">
      <c r="A187" s="28"/>
      <c r="B187" s="27"/>
      <c r="C187" s="45" t="s">
        <v>7</v>
      </c>
      <c r="D187" s="11" t="s">
        <v>0</v>
      </c>
      <c r="E187" s="11">
        <v>1.06</v>
      </c>
      <c r="F187" s="11">
        <f>E187*F185</f>
        <v>125.928</v>
      </c>
      <c r="G187" s="28">
        <v>3.2</v>
      </c>
      <c r="H187" s="19">
        <f>F187*G187</f>
        <v>402.9696</v>
      </c>
    </row>
    <row r="188" spans="1:8" ht="27.75" customHeight="1">
      <c r="A188" s="28"/>
      <c r="B188" s="27"/>
      <c r="C188" s="45" t="s">
        <v>85</v>
      </c>
      <c r="D188" s="17" t="s">
        <v>122</v>
      </c>
      <c r="E188" s="11">
        <v>1.24</v>
      </c>
      <c r="F188" s="11">
        <f>E188*F185</f>
        <v>147.31199999999998</v>
      </c>
      <c r="G188" s="28">
        <v>15.5</v>
      </c>
      <c r="H188" s="19">
        <f>F188*G188</f>
        <v>2283.336</v>
      </c>
    </row>
    <row r="189" spans="1:8" ht="27.75" customHeight="1">
      <c r="A189" s="28"/>
      <c r="B189" s="25"/>
      <c r="C189" s="45" t="s">
        <v>30</v>
      </c>
      <c r="D189" s="11" t="s">
        <v>0</v>
      </c>
      <c r="E189" s="11">
        <v>0.02</v>
      </c>
      <c r="F189" s="11">
        <f>E189*F185</f>
        <v>2.376</v>
      </c>
      <c r="G189" s="28">
        <v>3.2</v>
      </c>
      <c r="H189" s="19">
        <f>F189*G189</f>
        <v>7.6032</v>
      </c>
    </row>
    <row r="190" spans="1:10" ht="42" customHeight="1">
      <c r="A190" s="17" t="s">
        <v>110</v>
      </c>
      <c r="B190" s="17" t="s">
        <v>132</v>
      </c>
      <c r="C190" s="41" t="s">
        <v>87</v>
      </c>
      <c r="D190" s="24" t="s">
        <v>122</v>
      </c>
      <c r="E190" s="11"/>
      <c r="F190" s="11">
        <v>44.4</v>
      </c>
      <c r="G190" s="28"/>
      <c r="H190" s="19">
        <f>H191+H192+H193+H194</f>
        <v>1740.8351999999998</v>
      </c>
      <c r="J190" s="2">
        <f>H190</f>
        <v>1740.8351999999998</v>
      </c>
    </row>
    <row r="191" spans="1:8" ht="28.5" customHeight="1">
      <c r="A191" s="28"/>
      <c r="B191" s="27"/>
      <c r="C191" s="45" t="s">
        <v>63</v>
      </c>
      <c r="D191" s="11" t="s">
        <v>18</v>
      </c>
      <c r="E191" s="11">
        <v>3.52</v>
      </c>
      <c r="F191" s="11">
        <f>E191*F190</f>
        <v>156.28799999999998</v>
      </c>
      <c r="G191" s="28">
        <v>6</v>
      </c>
      <c r="H191" s="19">
        <f>F191*G191</f>
        <v>937.7279999999998</v>
      </c>
    </row>
    <row r="192" spans="1:8" ht="28.5" customHeight="1">
      <c r="A192" s="28"/>
      <c r="B192" s="27"/>
      <c r="C192" s="45" t="s">
        <v>7</v>
      </c>
      <c r="D192" s="11" t="s">
        <v>0</v>
      </c>
      <c r="E192" s="11">
        <v>1.06</v>
      </c>
      <c r="F192" s="11">
        <f>E192*F190</f>
        <v>47.064</v>
      </c>
      <c r="G192" s="28">
        <v>3.2</v>
      </c>
      <c r="H192" s="19">
        <f>F192*G192</f>
        <v>150.6048</v>
      </c>
    </row>
    <row r="193" spans="1:8" ht="28.5" customHeight="1">
      <c r="A193" s="28"/>
      <c r="B193" s="27"/>
      <c r="C193" s="45" t="s">
        <v>88</v>
      </c>
      <c r="D193" s="17" t="s">
        <v>122</v>
      </c>
      <c r="E193" s="11">
        <v>1.24</v>
      </c>
      <c r="F193" s="11">
        <f>E193*F190</f>
        <v>55.056</v>
      </c>
      <c r="G193" s="28">
        <v>11.8</v>
      </c>
      <c r="H193" s="19">
        <f>F193*G193</f>
        <v>649.6608</v>
      </c>
    </row>
    <row r="194" spans="1:8" ht="28.5" customHeight="1">
      <c r="A194" s="28"/>
      <c r="B194" s="25"/>
      <c r="C194" s="45" t="s">
        <v>30</v>
      </c>
      <c r="D194" s="11" t="s">
        <v>0</v>
      </c>
      <c r="E194" s="11">
        <v>0.02</v>
      </c>
      <c r="F194" s="11">
        <f>E194*F190</f>
        <v>0.888</v>
      </c>
      <c r="G194" s="28">
        <v>3.2</v>
      </c>
      <c r="H194" s="19">
        <f>F194*G194</f>
        <v>2.8416</v>
      </c>
    </row>
    <row r="195" spans="1:10" ht="28.5" customHeight="1">
      <c r="A195" s="17">
        <v>35</v>
      </c>
      <c r="B195" s="29" t="s">
        <v>137</v>
      </c>
      <c r="C195" s="26" t="s">
        <v>55</v>
      </c>
      <c r="D195" s="17" t="s">
        <v>123</v>
      </c>
      <c r="E195" s="30"/>
      <c r="F195" s="31">
        <v>0.185</v>
      </c>
      <c r="G195" s="28"/>
      <c r="H195" s="19">
        <f>H196+H197+H198+H199+H200+H201+H202+H203+H204</f>
        <v>574.3729225</v>
      </c>
      <c r="J195" s="2">
        <f>H195</f>
        <v>574.3729225</v>
      </c>
    </row>
    <row r="196" spans="1:8" ht="28.5" customHeight="1">
      <c r="A196" s="17"/>
      <c r="B196" s="15"/>
      <c r="C196" s="26" t="s">
        <v>19</v>
      </c>
      <c r="D196" s="17" t="s">
        <v>21</v>
      </c>
      <c r="E196" s="28">
        <v>21.6</v>
      </c>
      <c r="F196" s="11">
        <f>E196*F195</f>
        <v>3.996</v>
      </c>
      <c r="G196" s="28">
        <v>6</v>
      </c>
      <c r="H196" s="19">
        <f aca="true" t="shared" si="5" ref="H196:H204">F196*G196</f>
        <v>23.976</v>
      </c>
    </row>
    <row r="197" spans="1:8" ht="28.5" customHeight="1">
      <c r="A197" s="17"/>
      <c r="B197" s="17"/>
      <c r="C197" s="26" t="s">
        <v>56</v>
      </c>
      <c r="D197" s="17" t="s">
        <v>21</v>
      </c>
      <c r="E197" s="30">
        <v>1.24</v>
      </c>
      <c r="F197" s="11">
        <f>E197*F195</f>
        <v>0.2294</v>
      </c>
      <c r="G197" s="11">
        <v>27.02</v>
      </c>
      <c r="H197" s="19">
        <f t="shared" si="5"/>
        <v>6.198388</v>
      </c>
    </row>
    <row r="198" spans="1:8" ht="28.5" customHeight="1">
      <c r="A198" s="17"/>
      <c r="B198" s="17"/>
      <c r="C198" s="26" t="s">
        <v>52</v>
      </c>
      <c r="D198" s="17" t="s">
        <v>21</v>
      </c>
      <c r="E198" s="30">
        <v>2.58</v>
      </c>
      <c r="F198" s="11">
        <f>E198*F195</f>
        <v>0.4773</v>
      </c>
      <c r="G198" s="11">
        <v>29.44</v>
      </c>
      <c r="H198" s="19">
        <f t="shared" si="5"/>
        <v>14.051712</v>
      </c>
    </row>
    <row r="199" spans="1:8" ht="28.5" customHeight="1">
      <c r="A199" s="17"/>
      <c r="B199" s="17"/>
      <c r="C199" s="26" t="s">
        <v>47</v>
      </c>
      <c r="D199" s="17" t="s">
        <v>21</v>
      </c>
      <c r="E199" s="30">
        <v>0.41</v>
      </c>
      <c r="F199" s="11">
        <f>E199*F195</f>
        <v>0.07585</v>
      </c>
      <c r="G199" s="11">
        <v>22.09</v>
      </c>
      <c r="H199" s="19">
        <f t="shared" si="5"/>
        <v>1.6755265</v>
      </c>
    </row>
    <row r="200" spans="1:8" ht="28.5" customHeight="1">
      <c r="A200" s="17"/>
      <c r="B200" s="17"/>
      <c r="C200" s="26" t="s">
        <v>57</v>
      </c>
      <c r="D200" s="17" t="s">
        <v>21</v>
      </c>
      <c r="E200" s="30">
        <v>7.6</v>
      </c>
      <c r="F200" s="11">
        <f>E200*F195</f>
        <v>1.406</v>
      </c>
      <c r="G200" s="11">
        <v>17.97</v>
      </c>
      <c r="H200" s="19">
        <f t="shared" si="5"/>
        <v>25.265819999999998</v>
      </c>
    </row>
    <row r="201" spans="1:8" ht="28.5" customHeight="1">
      <c r="A201" s="17"/>
      <c r="B201" s="17"/>
      <c r="C201" s="26" t="s">
        <v>58</v>
      </c>
      <c r="D201" s="17" t="s">
        <v>21</v>
      </c>
      <c r="E201" s="30">
        <v>15.1</v>
      </c>
      <c r="F201" s="11">
        <f>E201*F195</f>
        <v>2.7935</v>
      </c>
      <c r="G201" s="11">
        <v>21.32</v>
      </c>
      <c r="H201" s="19">
        <f t="shared" si="5"/>
        <v>59.55742</v>
      </c>
    </row>
    <row r="202" spans="1:8" ht="28.5" customHeight="1">
      <c r="A202" s="17"/>
      <c r="B202" s="17"/>
      <c r="C202" s="26" t="s">
        <v>159</v>
      </c>
      <c r="D202" s="17" t="s">
        <v>21</v>
      </c>
      <c r="E202" s="30">
        <v>0.97</v>
      </c>
      <c r="F202" s="11">
        <f>E202*F195</f>
        <v>0.17945</v>
      </c>
      <c r="G202" s="11">
        <v>46.08</v>
      </c>
      <c r="H202" s="19">
        <f t="shared" si="5"/>
        <v>8.269055999999999</v>
      </c>
    </row>
    <row r="203" spans="1:8" ht="28.5" customHeight="1">
      <c r="A203" s="17"/>
      <c r="B203" s="17"/>
      <c r="C203" s="26" t="s">
        <v>155</v>
      </c>
      <c r="D203" s="17" t="s">
        <v>122</v>
      </c>
      <c r="E203" s="28">
        <v>126</v>
      </c>
      <c r="F203" s="11">
        <f>E203*F195</f>
        <v>23.31</v>
      </c>
      <c r="G203" s="28">
        <v>18.5</v>
      </c>
      <c r="H203" s="19">
        <f t="shared" si="5"/>
        <v>431.23499999999996</v>
      </c>
    </row>
    <row r="204" spans="1:8" ht="28.5" customHeight="1">
      <c r="A204" s="17"/>
      <c r="B204" s="15"/>
      <c r="C204" s="26" t="s">
        <v>160</v>
      </c>
      <c r="D204" s="17" t="s">
        <v>122</v>
      </c>
      <c r="E204" s="28">
        <v>7</v>
      </c>
      <c r="F204" s="11">
        <f>E204*F195</f>
        <v>1.295</v>
      </c>
      <c r="G204" s="28">
        <v>3.2</v>
      </c>
      <c r="H204" s="19">
        <f t="shared" si="5"/>
        <v>4.144</v>
      </c>
    </row>
    <row r="205" spans="1:10" ht="45.75" customHeight="1">
      <c r="A205" s="17" t="s">
        <v>111</v>
      </c>
      <c r="B205" s="17" t="s">
        <v>161</v>
      </c>
      <c r="C205" s="41" t="s">
        <v>162</v>
      </c>
      <c r="D205" s="17" t="s">
        <v>163</v>
      </c>
      <c r="E205" s="11"/>
      <c r="F205" s="31">
        <v>1.85</v>
      </c>
      <c r="G205" s="28"/>
      <c r="H205" s="19">
        <f>H206+H207+H208+H209</f>
        <v>2535.0879299999997</v>
      </c>
      <c r="J205" s="2">
        <f>H205</f>
        <v>2535.0879299999997</v>
      </c>
    </row>
    <row r="206" spans="1:8" ht="28.5" customHeight="1">
      <c r="A206" s="17"/>
      <c r="B206" s="17"/>
      <c r="C206" s="26" t="s">
        <v>19</v>
      </c>
      <c r="D206" s="11" t="s">
        <v>18</v>
      </c>
      <c r="E206" s="11">
        <v>9.37</v>
      </c>
      <c r="F206" s="11">
        <f>E206*F205</f>
        <v>17.3345</v>
      </c>
      <c r="G206" s="28">
        <v>6</v>
      </c>
      <c r="H206" s="11">
        <f>F206*G206</f>
        <v>104.00699999999999</v>
      </c>
    </row>
    <row r="207" spans="1:8" ht="28.5" customHeight="1">
      <c r="A207" s="17"/>
      <c r="B207" s="17"/>
      <c r="C207" s="26" t="s">
        <v>164</v>
      </c>
      <c r="D207" s="17" t="s">
        <v>21</v>
      </c>
      <c r="E207" s="11">
        <v>0.74</v>
      </c>
      <c r="F207" s="11">
        <f>E207*F205</f>
        <v>1.369</v>
      </c>
      <c r="G207" s="11">
        <v>17.97</v>
      </c>
      <c r="H207" s="11">
        <f>F207*G207</f>
        <v>24.600929999999998</v>
      </c>
    </row>
    <row r="208" spans="1:8" ht="28.5" customHeight="1">
      <c r="A208" s="17"/>
      <c r="B208" s="17"/>
      <c r="C208" s="26" t="s">
        <v>165</v>
      </c>
      <c r="D208" s="17" t="s">
        <v>51</v>
      </c>
      <c r="E208" s="28">
        <v>10.7</v>
      </c>
      <c r="F208" s="11">
        <f>E208*F205</f>
        <v>19.794999999999998</v>
      </c>
      <c r="G208" s="28">
        <v>114</v>
      </c>
      <c r="H208" s="11">
        <f>F208*G208</f>
        <v>2256.6299999999997</v>
      </c>
    </row>
    <row r="209" spans="1:8" ht="28.5" customHeight="1">
      <c r="A209" s="17"/>
      <c r="B209" s="17"/>
      <c r="C209" s="26" t="s">
        <v>166</v>
      </c>
      <c r="D209" s="17" t="s">
        <v>51</v>
      </c>
      <c r="E209" s="11">
        <v>0.06</v>
      </c>
      <c r="F209" s="11">
        <f>E209*F205</f>
        <v>0.111</v>
      </c>
      <c r="G209" s="28">
        <v>1350</v>
      </c>
      <c r="H209" s="11">
        <f>F209*G209</f>
        <v>149.85</v>
      </c>
    </row>
    <row r="210" spans="1:10" ht="51" customHeight="1">
      <c r="A210" s="17" t="s">
        <v>169</v>
      </c>
      <c r="B210" s="17" t="s">
        <v>167</v>
      </c>
      <c r="C210" s="26" t="s">
        <v>170</v>
      </c>
      <c r="D210" s="17" t="s">
        <v>163</v>
      </c>
      <c r="E210" s="11"/>
      <c r="F210" s="11">
        <v>1.85</v>
      </c>
      <c r="G210" s="28"/>
      <c r="H210" s="19">
        <f>H211+H212+H213+H214</f>
        <v>2193.76293</v>
      </c>
      <c r="J210" s="2">
        <f>H210</f>
        <v>2193.76293</v>
      </c>
    </row>
    <row r="211" spans="1:8" ht="28.5" customHeight="1">
      <c r="A211" s="17"/>
      <c r="B211" s="17"/>
      <c r="C211" s="26" t="s">
        <v>19</v>
      </c>
      <c r="D211" s="11" t="s">
        <v>18</v>
      </c>
      <c r="E211" s="11">
        <v>9.37</v>
      </c>
      <c r="F211" s="11">
        <f>E211*F210</f>
        <v>17.3345</v>
      </c>
      <c r="G211" s="28">
        <v>6</v>
      </c>
      <c r="H211" s="11">
        <f>F211*G211</f>
        <v>104.00699999999999</v>
      </c>
    </row>
    <row r="212" spans="1:8" ht="28.5" customHeight="1">
      <c r="A212" s="17"/>
      <c r="B212" s="17"/>
      <c r="C212" s="26" t="s">
        <v>164</v>
      </c>
      <c r="D212" s="17" t="s">
        <v>21</v>
      </c>
      <c r="E212" s="11">
        <v>0.74</v>
      </c>
      <c r="F212" s="11">
        <f>E212*F210</f>
        <v>1.369</v>
      </c>
      <c r="G212" s="11">
        <v>17.97</v>
      </c>
      <c r="H212" s="11">
        <f>F212*G212</f>
        <v>24.600929999999998</v>
      </c>
    </row>
    <row r="213" spans="1:8" ht="28.5" customHeight="1">
      <c r="A213" s="17"/>
      <c r="B213" s="17"/>
      <c r="C213" s="26" t="s">
        <v>166</v>
      </c>
      <c r="D213" s="17" t="s">
        <v>51</v>
      </c>
      <c r="E213" s="11">
        <v>0.06</v>
      </c>
      <c r="F213" s="11">
        <f>E213*F210</f>
        <v>0.111</v>
      </c>
      <c r="G213" s="28">
        <v>1350</v>
      </c>
      <c r="H213" s="11">
        <f>F213*G213</f>
        <v>149.85</v>
      </c>
    </row>
    <row r="214" spans="1:8" ht="28.5" customHeight="1">
      <c r="A214" s="17"/>
      <c r="B214" s="17"/>
      <c r="C214" s="26" t="s">
        <v>168</v>
      </c>
      <c r="D214" s="17" t="s">
        <v>51</v>
      </c>
      <c r="E214" s="11">
        <v>7.14</v>
      </c>
      <c r="F214" s="11">
        <f>E214*F210</f>
        <v>13.209</v>
      </c>
      <c r="G214" s="28">
        <v>145</v>
      </c>
      <c r="H214" s="11">
        <f>F214*G214</f>
        <v>1915.3049999999998</v>
      </c>
    </row>
    <row r="215" spans="1:10" ht="48" customHeight="1">
      <c r="A215" s="17"/>
      <c r="B215" s="17"/>
      <c r="C215" s="8" t="s">
        <v>34</v>
      </c>
      <c r="D215" s="10" t="s">
        <v>0</v>
      </c>
      <c r="E215" s="12"/>
      <c r="F215" s="12"/>
      <c r="G215" s="12"/>
      <c r="H215" s="13">
        <f>J215</f>
        <v>167586.71190237202</v>
      </c>
      <c r="J215" s="2">
        <f>SUM(J12:J214)</f>
        <v>167586.71190237202</v>
      </c>
    </row>
    <row r="216" spans="1:8" ht="34.5" customHeight="1">
      <c r="A216" s="17"/>
      <c r="B216" s="17"/>
      <c r="C216" s="8" t="s">
        <v>174</v>
      </c>
      <c r="D216" s="10" t="s">
        <v>0</v>
      </c>
      <c r="E216" s="12"/>
      <c r="F216" s="12"/>
      <c r="G216" s="12"/>
      <c r="H216" s="13">
        <f>H215*0.1</f>
        <v>16758.6711902372</v>
      </c>
    </row>
    <row r="217" spans="1:8" ht="34.5" customHeight="1">
      <c r="A217" s="17"/>
      <c r="B217" s="17"/>
      <c r="C217" s="8" t="s">
        <v>35</v>
      </c>
      <c r="D217" s="10" t="s">
        <v>0</v>
      </c>
      <c r="E217" s="12"/>
      <c r="F217" s="12"/>
      <c r="G217" s="12"/>
      <c r="H217" s="13">
        <f>H216+H215</f>
        <v>184345.3830926092</v>
      </c>
    </row>
    <row r="218" spans="1:8" ht="34.5" customHeight="1">
      <c r="A218" s="17"/>
      <c r="B218" s="17"/>
      <c r="C218" s="8" t="s">
        <v>173</v>
      </c>
      <c r="D218" s="10" t="s">
        <v>0</v>
      </c>
      <c r="E218" s="12"/>
      <c r="F218" s="12"/>
      <c r="G218" s="12"/>
      <c r="H218" s="13">
        <f>H217*0.08</f>
        <v>14747.630647408736</v>
      </c>
    </row>
    <row r="219" spans="1:8" ht="34.5" customHeight="1">
      <c r="A219" s="17"/>
      <c r="B219" s="17"/>
      <c r="C219" s="8" t="s">
        <v>35</v>
      </c>
      <c r="D219" s="10" t="s">
        <v>0</v>
      </c>
      <c r="E219" s="12"/>
      <c r="F219" s="12"/>
      <c r="G219" s="12"/>
      <c r="H219" s="13">
        <f>H218+H217</f>
        <v>199093.01374001795</v>
      </c>
    </row>
    <row r="220" spans="1:8" ht="34.5" customHeight="1">
      <c r="A220" s="17"/>
      <c r="B220" s="17"/>
      <c r="C220" s="8" t="s">
        <v>158</v>
      </c>
      <c r="D220" s="10" t="s">
        <v>0</v>
      </c>
      <c r="E220" s="12"/>
      <c r="F220" s="12"/>
      <c r="G220" s="12"/>
      <c r="H220" s="13">
        <f>H219*0.03</f>
        <v>5972.790412200538</v>
      </c>
    </row>
    <row r="221" spans="1:8" ht="34.5" customHeight="1">
      <c r="A221" s="17"/>
      <c r="B221" s="17"/>
      <c r="C221" s="8" t="s">
        <v>35</v>
      </c>
      <c r="D221" s="10" t="s">
        <v>0</v>
      </c>
      <c r="E221" s="12"/>
      <c r="F221" s="12"/>
      <c r="G221" s="12"/>
      <c r="H221" s="13">
        <f>H220+H219</f>
        <v>205065.80415221848</v>
      </c>
    </row>
    <row r="222" spans="1:8" ht="34.5" customHeight="1">
      <c r="A222" s="17"/>
      <c r="B222" s="17"/>
      <c r="C222" s="8" t="s">
        <v>157</v>
      </c>
      <c r="D222" s="10" t="s">
        <v>0</v>
      </c>
      <c r="E222" s="12"/>
      <c r="F222" s="12"/>
      <c r="G222" s="12"/>
      <c r="H222" s="13">
        <f>H221*0.18</f>
        <v>36911.84474739932</v>
      </c>
    </row>
    <row r="223" spans="1:8" ht="34.5" customHeight="1">
      <c r="A223" s="17"/>
      <c r="B223" s="17"/>
      <c r="C223" s="8" t="s">
        <v>35</v>
      </c>
      <c r="D223" s="10" t="s">
        <v>0</v>
      </c>
      <c r="E223" s="12"/>
      <c r="F223" s="12"/>
      <c r="G223" s="12"/>
      <c r="H223" s="13">
        <f>H222+H221</f>
        <v>241977.6488996178</v>
      </c>
    </row>
    <row r="224" spans="1:8" ht="22.5">
      <c r="A224" s="40"/>
      <c r="B224" s="40"/>
      <c r="C224" s="46"/>
      <c r="D224" s="40"/>
      <c r="E224" s="40"/>
      <c r="F224" s="40"/>
      <c r="G224" s="40"/>
      <c r="H224" s="40"/>
    </row>
    <row r="225" spans="1:8" ht="22.5">
      <c r="A225" s="40"/>
      <c r="B225" s="50" t="s">
        <v>14</v>
      </c>
      <c r="C225" s="50"/>
      <c r="D225" s="40"/>
      <c r="E225" s="40"/>
      <c r="F225" s="59" t="s">
        <v>23</v>
      </c>
      <c r="G225" s="59"/>
      <c r="H225" s="59"/>
    </row>
  </sheetData>
  <sheetProtection/>
  <mergeCells count="18">
    <mergeCell ref="G9:H9"/>
    <mergeCell ref="A1:H1"/>
    <mergeCell ref="A2:H2"/>
    <mergeCell ref="A3:H3"/>
    <mergeCell ref="A4:D4"/>
    <mergeCell ref="E4:F4"/>
    <mergeCell ref="A5:D5"/>
    <mergeCell ref="E5:F5"/>
    <mergeCell ref="B225:C225"/>
    <mergeCell ref="F225:H225"/>
    <mergeCell ref="A6:D6"/>
    <mergeCell ref="E6:F6"/>
    <mergeCell ref="A8:H8"/>
    <mergeCell ref="A9:A10"/>
    <mergeCell ref="B9:B10"/>
    <mergeCell ref="C9:C10"/>
    <mergeCell ref="D9:D10"/>
    <mergeCell ref="E9:F9"/>
  </mergeCells>
  <printOptions/>
  <pageMargins left="0.32" right="0.1968503937007874" top="0.25" bottom="0.1968503937007874" header="0.5118110236220472" footer="0.22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VAXO</cp:lastModifiedBy>
  <cp:lastPrinted>2017-01-16T06:35:49Z</cp:lastPrinted>
  <dcterms:created xsi:type="dcterms:W3CDTF">2009-12-30T06:24:10Z</dcterms:created>
  <dcterms:modified xsi:type="dcterms:W3CDTF">2017-01-16T12:57:33Z</dcterms:modified>
  <cp:category/>
  <cp:version/>
  <cp:contentType/>
  <cp:contentStatus/>
</cp:coreProperties>
</file>