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0" windowWidth="11700" windowHeight="6090" tabRatio="598" activeTab="10"/>
  </bookViews>
  <sheets>
    <sheet name="4-1" sheetId="1" r:id="rId1"/>
    <sheet name="3-1" sheetId="2" r:id="rId2"/>
    <sheet name="2-1" sheetId="3" r:id="rId3"/>
    <sheet name="1-5" sheetId="4" r:id="rId4"/>
    <sheet name="1-4" sheetId="5" r:id="rId5"/>
    <sheet name="1-3" sheetId="6" r:id="rId6"/>
    <sheet name="1-2" sheetId="7" r:id="rId7"/>
    <sheet name="gare kan." sheetId="8" state="hidden" r:id="rId8"/>
    <sheet name="1-1" sheetId="9" r:id="rId9"/>
    <sheet name="ობიექტური" sheetId="10" r:id="rId10"/>
    <sheet name="ნაკრები" sheetId="11" r:id="rId11"/>
  </sheets>
  <definedNames>
    <definedName name="_xlnm.Print_Area" localSheetId="4">'1-4'!$A$1:$F$45</definedName>
    <definedName name="_xlnm.Print_Area" localSheetId="2">'2-1'!$A$1:$F$33</definedName>
    <definedName name="_xlnm.Print_Area" localSheetId="1">'3-1'!$A$1:$F$26</definedName>
    <definedName name="_xlnm.Print_Area" localSheetId="0">'4-1'!$A$1:$F$34</definedName>
    <definedName name="_xlnm.Print_Area" localSheetId="10">'ნაკრები'!$A$1:$I$33</definedName>
    <definedName name="_xlnm.Print_Area" localSheetId="9">'ობიექტური'!$A$1:$G$21</definedName>
  </definedNames>
  <calcPr fullCalcOnLoad="1"/>
</workbook>
</file>

<file path=xl/sharedStrings.xml><?xml version="1.0" encoding="utf-8"?>
<sst xmlns="http://schemas.openxmlformats.org/spreadsheetml/2006/main" count="1026" uniqueCount="409">
  <si>
    <t>lari</t>
  </si>
  <si>
    <t>#</t>
  </si>
  <si>
    <t>xarjTaRricxvis nomeri</t>
  </si>
  <si>
    <t>saxarjTaRricxvo Rirebuleba</t>
  </si>
  <si>
    <t>samSeneblo samuSaoebi</t>
  </si>
  <si>
    <t>samontaJo samuSaoebi</t>
  </si>
  <si>
    <t xml:space="preserve">danadgarebi,aveji, inventari </t>
  </si>
  <si>
    <t>sxvadasxva xarjebi</t>
  </si>
  <si>
    <t>saerTo 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</si>
  <si>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</si>
  <si>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</si>
  <si>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</si>
  <si>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</si>
  <si>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</si>
  <si>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</si>
  <si>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</si>
  <si>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</si>
  <si>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</si>
  <si>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</si>
  <si>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</si>
  <si>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</si>
  <si>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</si>
  <si>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</si>
  <si>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ganzomilebis erTeulze</t>
  </si>
  <si>
    <t>saproeqto monacemebi</t>
  </si>
  <si>
    <t>safuZveli</t>
  </si>
  <si>
    <t>samuSaoTa dasaxeleba</t>
  </si>
  <si>
    <t>c</t>
  </si>
  <si>
    <t>12</t>
  </si>
  <si>
    <t>13</t>
  </si>
  <si>
    <t>14</t>
  </si>
  <si>
    <t xml:space="preserve">lokalur-resursuli jami </t>
  </si>
  <si>
    <t xml:space="preserve">SromiTi danaxarji </t>
  </si>
  <si>
    <t>100 kv.m.</t>
  </si>
  <si>
    <t>tona</t>
  </si>
  <si>
    <t>16</t>
  </si>
  <si>
    <t>17</t>
  </si>
  <si>
    <t>100 grZ/m.</t>
  </si>
  <si>
    <t>18</t>
  </si>
  <si>
    <t>19</t>
  </si>
  <si>
    <t>20</t>
  </si>
  <si>
    <t>manqanebi da materialuri resursebi</t>
  </si>
  <si>
    <t xml:space="preserve">sul xarjTaRricxviT </t>
  </si>
  <si>
    <t xml:space="preserve">kedlebSi eleqtro sadenebisaTvis arxebis mowyoba </t>
  </si>
  <si>
    <t>s.n. da w. IV-2-82 t-8 cx. 46-18-3</t>
  </si>
  <si>
    <t xml:space="preserve">kedlebSi eleqtro sadenebisaTvis naxvretebis mowyoba </t>
  </si>
  <si>
    <t xml:space="preserve">mSeneblobis Rirebulebis nakrebi saxarjTaRricxvo angariSi </t>
  </si>
  <si>
    <t xml:space="preserve">obieqtis, samuSaos da xarjebis dasaxeleba </t>
  </si>
  <si>
    <t>Tavi I</t>
  </si>
  <si>
    <t>teritoriis momzadeba</t>
  </si>
  <si>
    <t>Tavi II</t>
  </si>
  <si>
    <t xml:space="preserve">mSeneblobis ZiriTadi obieqtebi </t>
  </si>
  <si>
    <t>2.1.</t>
  </si>
  <si>
    <t xml:space="preserve">jami Tavi II </t>
  </si>
  <si>
    <t xml:space="preserve">Tavi VI </t>
  </si>
  <si>
    <t>gare qselebi</t>
  </si>
  <si>
    <t xml:space="preserve">teritoriis keTilmowyoba da gamwvaneba </t>
  </si>
  <si>
    <t>damatebiTi Rirebulebis gadasaxadi 18 %</t>
  </si>
  <si>
    <t>kac/sT</t>
  </si>
  <si>
    <t>sxva masalebi</t>
  </si>
  <si>
    <r>
      <t>m</t>
    </r>
    <r>
      <rPr>
        <vertAlign val="superscript"/>
        <sz val="10"/>
        <rFont val="AcadNusx"/>
        <family val="0"/>
      </rPr>
      <t>2</t>
    </r>
  </si>
  <si>
    <r>
      <t>m</t>
    </r>
    <r>
      <rPr>
        <vertAlign val="superscript"/>
        <sz val="10"/>
        <rFont val="AcadNusx"/>
        <family val="0"/>
      </rPr>
      <t>3</t>
    </r>
  </si>
  <si>
    <t>g/m</t>
  </si>
  <si>
    <t>k-1,15</t>
  </si>
  <si>
    <t>man/sT</t>
  </si>
  <si>
    <t>g\m</t>
  </si>
  <si>
    <t>kompl</t>
  </si>
  <si>
    <t>sul krebsiTi saxarjTaRricxvo Rirebuleba</t>
  </si>
  <si>
    <t>SromiTi danaxarji 0,66X1,15</t>
  </si>
  <si>
    <t>manqanebi 0,4X1,15</t>
  </si>
  <si>
    <t xml:space="preserve">saobieqto-saxarjTaRricxvo angariSi #1 </t>
  </si>
  <si>
    <t>saxarjTaRricxvo nomeri</t>
  </si>
  <si>
    <t xml:space="preserve">samuSaos da xarjebis dasaxeleba </t>
  </si>
  <si>
    <t xml:space="preserve">manqanebi </t>
  </si>
  <si>
    <t>11</t>
  </si>
  <si>
    <t>15</t>
  </si>
  <si>
    <t>manqanebi 0,02X1,15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</si>
  <si>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</si>
  <si>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</si>
  <si>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</si>
  <si>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</si>
  <si>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</si>
  <si>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</si>
  <si>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</si>
  <si>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</si>
  <si>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</si>
  <si>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</si>
  <si>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</si>
  <si>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</si>
  <si>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</si>
  <si>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</si>
  <si>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</si>
  <si>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</si>
  <si>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</si>
  <si>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</si>
  <si>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</si>
  <si>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</si>
  <si>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</si>
  <si>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</si>
  <si>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</si>
  <si>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</si>
  <si>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</si>
  <si>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</si>
  <si>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</si>
  <si>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</si>
  <si>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saxarjTaRricxvo xelfasi      </t>
  </si>
  <si>
    <t xml:space="preserve">                 normatiuli Sromatevadoba    </t>
  </si>
  <si>
    <t>SromiTi resursebi 0,583X1,15</t>
  </si>
  <si>
    <t>manqanebi 0,0046X1,15</t>
  </si>
  <si>
    <t>SromiTi resursebi0,46X1,15</t>
  </si>
  <si>
    <t>plasamasis wyalgayvanilobis milebis gayvana diametriT20 mm-mde</t>
  </si>
  <si>
    <t xml:space="preserve">onkani </t>
  </si>
  <si>
    <t>manqanebi</t>
  </si>
  <si>
    <t xml:space="preserve">   saxarjTaRricxvo Rirebuleba   </t>
  </si>
  <si>
    <t xml:space="preserve">    Sromis gadasaxadi           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</si>
  <si>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</si>
  <si>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</si>
  <si>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</si>
  <si>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</si>
  <si>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</si>
  <si>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</si>
  <si>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</si>
  <si>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</si>
  <si>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</si>
  <si>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</si>
  <si>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</si>
  <si>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</si>
  <si>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</si>
  <si>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</si>
  <si>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</si>
  <si>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</si>
  <si>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</si>
  <si>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</si>
  <si>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</si>
  <si>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>49</t>
  </si>
  <si>
    <t>50</t>
  </si>
  <si>
    <t>53</t>
  </si>
  <si>
    <t>54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</si>
  <si>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</si>
  <si>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</si>
  <si>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</si>
  <si>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</si>
  <si>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 xml:space="preserve">samSeneblo samuSaoebi  </t>
  </si>
  <si>
    <t>mili minaboWkovani d-32</t>
  </si>
  <si>
    <t>48</t>
  </si>
  <si>
    <t>transportis xarji 2%</t>
  </si>
  <si>
    <t>unitazi</t>
  </si>
  <si>
    <t xml:space="preserve">titani </t>
  </si>
  <si>
    <t>el.titanis montaJi</t>
  </si>
  <si>
    <t xml:space="preserve">baRis Senobis samSeneblo samuSaoebi </t>
  </si>
  <si>
    <t>xulos municipalitetis sofel riyeTis sabavSvo baRisaTvis administraciuli  Senobis rekonstruqcia - remonti</t>
  </si>
  <si>
    <t>tn</t>
  </si>
  <si>
    <t>maT Soris:</t>
  </si>
  <si>
    <t xml:space="preserve">1. SromiTi danaxarji </t>
  </si>
  <si>
    <t>2. manqanebi</t>
  </si>
  <si>
    <t>3. masalebi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</si>
  <si>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</si>
  <si>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</si>
  <si>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</si>
  <si>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</si>
  <si>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</si>
  <si>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</si>
  <si>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</si>
  <si>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</si>
  <si>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</si>
  <si>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</si>
  <si>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</si>
  <si>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</si>
  <si>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</si>
  <si>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</si>
  <si>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</si>
  <si>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</si>
  <si>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</si>
  <si>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</si>
  <si>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</si>
  <si>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>gamwovi ventiliatoris mowyoba</t>
  </si>
  <si>
    <t>xis sanivnive sistemis mowyoba</t>
  </si>
  <si>
    <t xml:space="preserve">xis konstruqciebis cecxldacva </t>
  </si>
  <si>
    <t xml:space="preserve">xis elementebis antiseptireba </t>
  </si>
  <si>
    <t xml:space="preserve">xis konstruqciebis elementebis dafarva  biTumiT da ruberoidiT romelic SexebaSia betonTan  </t>
  </si>
  <si>
    <t>64</t>
  </si>
  <si>
    <t>51</t>
  </si>
  <si>
    <t>52</t>
  </si>
  <si>
    <t>forveqsis ventilis montaJi</t>
  </si>
  <si>
    <t>kb.m</t>
  </si>
  <si>
    <t>saxarjTaRricxvo Rirebuleba (lari)</t>
  </si>
  <si>
    <t>100kb.m M</t>
  </si>
  <si>
    <t>kb.m M</t>
  </si>
  <si>
    <t>kv.m</t>
  </si>
  <si>
    <t>100 kv.m</t>
  </si>
  <si>
    <t>grZ.m</t>
  </si>
  <si>
    <t>tixrebis mowyoba mcire zomis betonis blokebisagan 38×10×19 sm</t>
  </si>
  <si>
    <t xml:space="preserve">metaloplastmasis karis blokebis mowyoba karis mowyobilobebTan erTad </t>
  </si>
  <si>
    <t>mdf-is karis blokebis  mowyoba karis mowyobilobebTan erTad</t>
  </si>
  <si>
    <r>
      <t>100 m</t>
    </r>
    <r>
      <rPr>
        <vertAlign val="superscript"/>
        <sz val="10"/>
        <rFont val="AcadNusx"/>
        <family val="0"/>
      </rPr>
      <t>3</t>
    </r>
  </si>
  <si>
    <t>m3</t>
  </si>
  <si>
    <t>km</t>
  </si>
  <si>
    <t>milsadenebze Camketi armaturis dayeneba diametriT 50 mm-mde</t>
  </si>
  <si>
    <t>SeWra arsebul qselSi</t>
  </si>
  <si>
    <t>SeWra</t>
  </si>
  <si>
    <t xml:space="preserve"> gruntis ukuCayra xeliT mosworeba-datkepniT </t>
  </si>
  <si>
    <t xml:space="preserve">gare wyalgayvanilobaze </t>
  </si>
  <si>
    <t xml:space="preserve">შიგა wyalgayvanilobaze </t>
  </si>
  <si>
    <t xml:space="preserve">Siga kanalizaciaze </t>
  </si>
  <si>
    <t>plastmasis sakanalizacio milis gayvana diametriT 100 (3,2)მმ</t>
  </si>
  <si>
    <t xml:space="preserve">შიგა el. samontaJo samuSaoebze </t>
  </si>
  <si>
    <t>komp</t>
  </si>
  <si>
    <t>spilenZisZarRviani (ormagi izolaciiT) el. sadenebis gayvana daxuruli el. gayvanilobisaTvis</t>
  </si>
  <si>
    <t>100grZ.m</t>
  </si>
  <si>
    <t>m</t>
  </si>
  <si>
    <t xml:space="preserve"> damuSavebuli fxvieri gruntis mowyoba milgayvanilobis qveS sisqiT 10sm, narCenis ukuCayra datkepniT</t>
  </si>
  <si>
    <t xml:space="preserve">gare kanalizaciaze </t>
  </si>
  <si>
    <t>samercxlulebis mowyoba fanjrebiT</t>
  </si>
  <si>
    <t xml:space="preserve"> laminirebuli iatakebis  mowyoba betonis safuZvelze laminirebuli flinTusebis  mowyobiT   </t>
  </si>
  <si>
    <t>Siga wyalgayvanilobis samuSaoebi</t>
  </si>
  <si>
    <t>Siga kanalizaciis samuSaoebi</t>
  </si>
  <si>
    <t>Siga el. samontaJo samuSaoebi</t>
  </si>
  <si>
    <t>ganzomilebis erTeuli aTasi lari</t>
  </si>
  <si>
    <t xml:space="preserve">balastis Sevseba pandusis da gare kibis qveS   </t>
  </si>
  <si>
    <t xml:space="preserve">BbaTqaSis mowyoba kibis da pandusis kedlebze </t>
  </si>
  <si>
    <t xml:space="preserve"> inventaruli xaraCos dayeneba da daSla simaRliT 8 metramde </t>
  </si>
  <si>
    <t xml:space="preserve">BbaTqaSis mowyoba Siga kedlebze karisa da fanjris ferdoebis CaTvliT </t>
  </si>
  <si>
    <t>57</t>
  </si>
  <si>
    <t>58</t>
  </si>
  <si>
    <t>59</t>
  </si>
  <si>
    <t xml:space="preserve"> kb.m.</t>
  </si>
  <si>
    <t xml:space="preserve"> samSeneblo nagvis zidva 5 km manZilze</t>
  </si>
  <si>
    <t>samSeneblo nagvis datvirTva xeliT a/TviTmclelebze</t>
  </si>
  <si>
    <t xml:space="preserve"> qviSa-xreSovani balastis (sisqiT 5sm)  da RorRis (5sm) safuZvelis mowyoba betonis sarinelis qveS siganiT 60 sm</t>
  </si>
  <si>
    <t>betonis sarinelis mowyoba В-15 betonisagan sisqiT 10 sm siganiT 60 sm bordiurebis mowyobiT</t>
  </si>
  <si>
    <t xml:space="preserve">sarinelis morkinva cementis xsnariT sisqiT 30mm </t>
  </si>
  <si>
    <t>33</t>
  </si>
  <si>
    <t>35</t>
  </si>
  <si>
    <t>46</t>
  </si>
  <si>
    <t xml:space="preserve">gare wyalmomarageba </t>
  </si>
  <si>
    <t>gare kanalizacia</t>
  </si>
  <si>
    <t>Tavi VII-</t>
  </si>
  <si>
    <t xml:space="preserve">jami Tavi VI </t>
  </si>
  <si>
    <t xml:space="preserve">jami Tavi  I-VI </t>
  </si>
  <si>
    <t xml:space="preserve">gruntis zedapiris  moWra- mosworeba eqskavatoriT da datvirTva avtoTviTmclelze </t>
  </si>
  <si>
    <t xml:space="preserve"> gruntis gatana 5 km-mde  manZilze</t>
  </si>
  <si>
    <t xml:space="preserve">kedlebis da parapetebis amoSeneba  wvrili sakedle blokebiT 39X19X19sm </t>
  </si>
  <si>
    <t xml:space="preserve"> meTlaxis flinTusebis mowyoba </t>
  </si>
  <si>
    <t>BbaTqaSis mowyoba Werze</t>
  </si>
  <si>
    <t>34</t>
  </si>
  <si>
    <t>36</t>
  </si>
  <si>
    <t>44</t>
  </si>
  <si>
    <t>45</t>
  </si>
  <si>
    <t>47</t>
  </si>
  <si>
    <t>gaTboba</t>
  </si>
  <si>
    <t>I. gaTboba</t>
  </si>
  <si>
    <t>gaTbobis plastmasis arm. milebis gayvana diametriT 50 mm-mde</t>
  </si>
  <si>
    <t>paneluri radiatorebis dayeneba</t>
  </si>
  <si>
    <t>100m</t>
  </si>
  <si>
    <t>jami I:</t>
  </si>
  <si>
    <t>II. saqvabe</t>
  </si>
  <si>
    <t>gamanawilebeli kvanZis montaJi</t>
  </si>
  <si>
    <t>jami II:</t>
  </si>
  <si>
    <t>mafarToebeli WurWlis montaJi V=100 litri</t>
  </si>
  <si>
    <t>d168X6 mm-iani liTonis sakvamuri milsadenis montaJi calmxrivad betonSi Casmuli ankerebSi damagrebiT</t>
  </si>
  <si>
    <t>monoliTuri betonis  saZirkvelis da zeZirkvelis mowyoba В_20 betoniT sakvamle milis qveS</t>
  </si>
  <si>
    <t>d100 mm-iani trapis montaJi saqvabeSi</t>
  </si>
  <si>
    <t>haerSemkrebis montaJi</t>
  </si>
  <si>
    <t>komp.</t>
  </si>
  <si>
    <t>filtris montaJi</t>
  </si>
  <si>
    <t>liTonis damontaJebuli nawilebis  SeRebva  antikoroziuli saRebaviT samjer</t>
  </si>
  <si>
    <t>t</t>
  </si>
  <si>
    <t>qafplastis dekoratiuli elementebis mowyoba</t>
  </si>
  <si>
    <t xml:space="preserve">ავტომატური amომrTvelebis dayeneba </t>
  </si>
  <si>
    <t xml:space="preserve">Cafluli tipis erTpolusa CamrTvelebis dayeneba </t>
  </si>
  <si>
    <t xml:space="preserve">germetuli, daxuruli tipis ჭერის sanaTis da kedlis bris dayeneba </t>
  </si>
  <si>
    <t>გრძ.მ</t>
  </si>
  <si>
    <t xml:space="preserve">ფოლადის კუთხოვანას (40×40×3მმ) მოწყობა დამიწებისათვის   </t>
  </si>
  <si>
    <t>ფოლადის კონსტრუქციების შეღებვა</t>
  </si>
  <si>
    <t>კვ.მ</t>
  </si>
  <si>
    <t xml:space="preserve">მრგვალი ფოლადის (d=18მმ) მონტაჟი ადგილობრივი დამიწებისათვის კუთხოვანას შტირებზე შედუღებით </t>
  </si>
  <si>
    <t>მაგნიტოგამშვები მონტაჟი</t>
  </si>
  <si>
    <t>fexiani xelsabanis dayeneba (bavSvebisaTvis)</t>
  </si>
  <si>
    <t>fexiani xelsabanis dayeneba (didebisaTvis)</t>
  </si>
  <si>
    <t>trapebis  montaJi d-70mm</t>
  </si>
  <si>
    <t xml:space="preserve"> wylis gamacxeleblis (msgavsi `aristoni~-s)  montaJi 100l samzareuloSi</t>
  </si>
  <si>
    <t>orseqciani sarecxelas montaJi samzareuloSi</t>
  </si>
  <si>
    <t>Sxap-Semrevis montaJi - jgufebSi</t>
  </si>
  <si>
    <t>plastmasis sakanalizacio milis gayvana diametriT 70 (2,7)მმ</t>
  </si>
  <si>
    <t>plastmasis sakanalizacio milis gayvana diametriT 50 (2,2) mm</t>
  </si>
  <si>
    <t>saxuravis burulis mowyoba wyalsadinari Rarebisa da milebis mowyobiT profnastili feradi 0.5mm sisqis (trapecia) furclebiT simaRliT aranakleb 2,7sm</t>
  </si>
  <si>
    <t>Cafluli tipis Stefseluri rozetebis dayeneba  დამიწების კონტაქტით  დაცული ,klipsebiT</t>
  </si>
  <si>
    <t>tualetis mowyobilobebis montaJi SSm pirebis moTxovnaTa gaTvaliswinebiT</t>
  </si>
  <si>
    <t xml:space="preserve">Bgare kedlebisgrZivi elementebis damuSaveba da maRalxarisxovani SeRebva ferdoebis CaTvliT </t>
  </si>
  <si>
    <t>r/betonis wertilovani saZirkvlis mowyoba betoni В-25</t>
  </si>
  <si>
    <t>armatura А240</t>
  </si>
  <si>
    <t>gruntis damuSaveba xeliT saZirkvlis    da zeZirkvlis kedlebis qveSSemdgomSi iatakis qveS CayriT</t>
  </si>
  <si>
    <t xml:space="preserve">RorRis (10 sm) safuZvelis mowyoba wertilovani saZirkvlebis da zeZirkvlis kedlebis  qveS </t>
  </si>
  <si>
    <t xml:space="preserve">monoliTuri betonis baliSis  mowyoba В-7,5 betonisagan sisqiT 5 sm wertilovani saZirkvlebis qveS </t>
  </si>
  <si>
    <t xml:space="preserve">r/betonis svetebis mowyoba  betoni  В-25 </t>
  </si>
  <si>
    <t xml:space="preserve">metaloplastmasis fanjrebis da framugebis (TeTri feris, sisqiT 5,2sm, gaReba gadmokidebis meqanizmiT damcavi badeebiT) mowyoba </t>
  </si>
  <si>
    <t xml:space="preserve">liTonis karis blokis mowyoba mowyobilobebTan erTad aranakleb Turquli  </t>
  </si>
  <si>
    <t>Werze recxvadi plastikatis  filebis mowyoba svel wertilebSi samz. sasadiloSi</t>
  </si>
  <si>
    <t xml:space="preserve">iatakebze cementis moWimvis mowyoba sisqiT 50mm </t>
  </si>
  <si>
    <t>28</t>
  </si>
  <si>
    <t>30</t>
  </si>
  <si>
    <t>41</t>
  </si>
  <si>
    <t xml:space="preserve"> SebaTqaSebuli Weris SeRebva recxvadi saRebaviT</t>
  </si>
  <si>
    <t xml:space="preserve">Siga kedlebis  damuSaveba da  SeRebva karis da fanjris ferdoebis CaTvliT recxvadi saRebaviT  </t>
  </si>
  <si>
    <t>43</t>
  </si>
  <si>
    <t xml:space="preserve">pandusis  da kibeebis betonis kedlebis ,baqanis da kibis safexurebis mowyoba В-20 betonisagan sisqiT 30 kibeze da 12 sm pandusze qimebis mowyobiT 10X10sm </t>
  </si>
  <si>
    <t>BbaTqaSis mowyoba gare kedlebze cementis duRabiT karisa da fanjris ferdoebis CaTvliT</t>
  </si>
  <si>
    <t xml:space="preserve">Bgare kedlebis damuSaveba da maRalxarisxovani SeRebva ferdoebis CaTvliT </t>
  </si>
  <si>
    <t>21</t>
  </si>
  <si>
    <t>32</t>
  </si>
  <si>
    <t>56</t>
  </si>
  <si>
    <t>plasamasis wyalgayvanilobis milebis gayvana diametriT 20-25 mm</t>
  </si>
  <si>
    <t>dasajdomi sabavSvo(2) da didebis(1) unitazebis montaJi</t>
  </si>
  <si>
    <t xml:space="preserve">wylis rezervuaris montaJi </t>
  </si>
  <si>
    <t>civi wylis  tumbos montaJi</t>
  </si>
  <si>
    <t>m2</t>
  </si>
  <si>
    <t>armatura</t>
  </si>
  <si>
    <t xml:space="preserve">jami Tavi VII </t>
  </si>
  <si>
    <t xml:space="preserve">jami Tavi  I-VII </t>
  </si>
  <si>
    <t>teritoriis keTilmowyoba</t>
  </si>
  <si>
    <t xml:space="preserve">liTonis WiSkris
 mowyoba
</t>
  </si>
  <si>
    <t>100 m</t>
  </si>
  <si>
    <r>
      <t>100 m</t>
    </r>
    <r>
      <rPr>
        <vertAlign val="superscript"/>
        <sz val="10"/>
        <rFont val="LitNusx"/>
        <family val="0"/>
      </rPr>
      <t>2</t>
    </r>
  </si>
  <si>
    <t>1000kb.m</t>
  </si>
  <si>
    <t>saval bilikebze betonis filebis (sxvadasxva feris 10X20X6 ) dageba qviSis safuZvelze betonis saniaRvre Rarebis mowyobiT</t>
  </si>
  <si>
    <t>liTonis Robis dgarebis ' WiSkaris da mavTulbadis  SeRebva  antikoroziuli saRebaviT</t>
  </si>
  <si>
    <t xml:space="preserve">liTonis Robis  mowyoba mavTulbadiT </t>
  </si>
  <si>
    <t>RorRis fuZis mowyoba xeliT sisqiT 10sm</t>
  </si>
  <si>
    <t>betonis (50X20X10;)   bordiurebis    mowyoba</t>
  </si>
  <si>
    <t xml:space="preserve">gruntis damuSaveba xeliT betonis sayrdeni kedlebis da 
wertilovani saZirkvlis qveS
</t>
  </si>
  <si>
    <t>teritoriis SemoRobva-keTilmowyoba</t>
  </si>
  <si>
    <t>rezervi gauTvaliswinebel xarjebze 5%</t>
  </si>
  <si>
    <t>xaoiani meTlaxis filebis( keramograniti) mowyoba sankvaneb samz. ssasad.  da derefnebSi</t>
  </si>
  <si>
    <t xml:space="preserve">iatakis  filebis mowyoba gare kibeebze   xaoiani (mozaikis imitaciiT, keramograniti) zedapiriT ,srialis sawinaaRmdego zedapiriT safexuris Sublis mopirkeTebiT, damcavi sartylebis mowyobiT   </t>
  </si>
  <si>
    <t xml:space="preserve">miwis damuSaveba xeliT saZirkvlSi betonis   kibeebisa da pandusisaTvis  (8+4,8X0,3X0,3 m </t>
  </si>
  <si>
    <t>60</t>
  </si>
  <si>
    <t>65</t>
  </si>
  <si>
    <t>xelovnuri sabaRe gazonis mowyoba atraqcionebis qveS</t>
  </si>
  <si>
    <t>qviSis fuZis mowyoba xeliT sisqiT 5 sm, teritoriis moSandakebiT</t>
  </si>
  <si>
    <t>100kb.m</t>
  </si>
  <si>
    <t xml:space="preserve"> wyalgayvanilobis mowyoba plastmasis  milebiT  d=25mm </t>
  </si>
  <si>
    <t xml:space="preserve"> molartyva xis 30 mm  sisqis  ficrebiT </t>
  </si>
  <si>
    <t xml:space="preserve">RorRis (10 sm) safuZvelis mowyoba rb filis  qveS </t>
  </si>
  <si>
    <t>xulos municipalitetis sofel zeda vaSlovanis sabavSvo baRis mSenebloba</t>
  </si>
  <si>
    <t>xarjTaRricxva #1/1</t>
  </si>
  <si>
    <t xml:space="preserve"> jami: </t>
  </si>
  <si>
    <t>satransporto da amwe-meqanizmebis xarjebi masalebis Rirebulebidan araumetes 8%</t>
  </si>
  <si>
    <t>%</t>
  </si>
  <si>
    <t>gegmiuri dagroveba araumetes 8%</t>
  </si>
  <si>
    <t xml:space="preserve">zednadebi xarjebi araumetes 10% </t>
  </si>
  <si>
    <t>erTeulis Rirebuleba (lari)</t>
  </si>
  <si>
    <t>sul Rirebuleba (lari)</t>
  </si>
  <si>
    <r>
      <t>1000 m</t>
    </r>
    <r>
      <rPr>
        <vertAlign val="superscript"/>
        <sz val="10"/>
        <rFont val="AcadNusx"/>
        <family val="0"/>
      </rPr>
      <t>3</t>
    </r>
  </si>
  <si>
    <r>
      <t>armatura  А500</t>
    </r>
    <r>
      <rPr>
        <sz val="10"/>
        <rFont val="Arial"/>
        <family val="2"/>
      </rPr>
      <t>c</t>
    </r>
  </si>
  <si>
    <r>
      <t>r/betonis zeZirkvlis kedlebis mowyoba  betoni B</t>
    </r>
    <r>
      <rPr>
        <sz val="10"/>
        <rFont val="Calibri"/>
        <family val="2"/>
      </rPr>
      <t>B</t>
    </r>
    <r>
      <rPr>
        <sz val="10"/>
        <rFont val="AcadNusx"/>
        <family val="0"/>
      </rPr>
      <t xml:space="preserve">-25 </t>
    </r>
  </si>
  <si>
    <r>
      <t>100m</t>
    </r>
    <r>
      <rPr>
        <vertAlign val="superscript"/>
        <sz val="10"/>
        <rFont val="AcadNusx"/>
        <family val="0"/>
      </rPr>
      <t>3</t>
    </r>
  </si>
  <si>
    <r>
      <t>r/betonis  gad koWebis da gadaxurvis  filis  mowyoba mowyoba  betoni B</t>
    </r>
    <r>
      <rPr>
        <sz val="10"/>
        <rFont val="Calibri"/>
        <family val="2"/>
      </rPr>
      <t>B</t>
    </r>
    <r>
      <rPr>
        <sz val="10"/>
        <rFont val="AcadNusx"/>
        <family val="0"/>
      </rPr>
      <t>-25</t>
    </r>
  </si>
  <si>
    <r>
      <t xml:space="preserve">rk/betonis  gadaxurvis  filis  mowyoba  gruntze sardafSi </t>
    </r>
    <r>
      <rPr>
        <sz val="10"/>
        <rFont val="Calibri"/>
        <family val="2"/>
      </rPr>
      <t>B</t>
    </r>
    <r>
      <rPr>
        <sz val="10"/>
        <rFont val="AcadNusx"/>
        <family val="0"/>
      </rPr>
      <t xml:space="preserve">B-20 </t>
    </r>
  </si>
  <si>
    <r>
      <t>100 m</t>
    </r>
    <r>
      <rPr>
        <vertAlign val="superscript"/>
        <sz val="10"/>
        <rFont val="AcadNusx"/>
        <family val="0"/>
      </rPr>
      <t>2</t>
    </r>
  </si>
  <si>
    <r>
      <t>100m</t>
    </r>
    <r>
      <rPr>
        <vertAlign val="superscript"/>
        <sz val="10"/>
        <rFont val="AcadNusx"/>
        <family val="0"/>
      </rPr>
      <t>2</t>
    </r>
  </si>
  <si>
    <r>
      <t>100 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>.</t>
    </r>
  </si>
  <si>
    <r>
      <t xml:space="preserve">betonis lenturi saZirkvlis mowyoba  betoni </t>
    </r>
    <r>
      <rPr>
        <sz val="10"/>
        <rFont val="Calibri"/>
        <family val="2"/>
      </rPr>
      <t>B</t>
    </r>
    <r>
      <rPr>
        <sz val="10"/>
        <rFont val="AcadNusx"/>
        <family val="0"/>
      </rPr>
      <t>-15</t>
    </r>
  </si>
  <si>
    <r>
      <t>r/betonis sartylebisa da gulanebis konstruqciis  mowyoba frontonebze betoni B</t>
    </r>
    <r>
      <rPr>
        <sz val="10"/>
        <rFont val="Calibri"/>
        <family val="2"/>
      </rPr>
      <t>B</t>
    </r>
    <r>
      <rPr>
        <sz val="10"/>
        <rFont val="AcadNusx"/>
        <family val="0"/>
      </rPr>
      <t xml:space="preserve">-25 </t>
    </r>
  </si>
  <si>
    <r>
      <t>r/betonis gulanebis mowyoba TovldamWer konstruqciebsa da gare kibeebis frontonebze  betoni B</t>
    </r>
    <r>
      <rPr>
        <sz val="10"/>
        <rFont val="Calibri"/>
        <family val="2"/>
      </rPr>
      <t>B</t>
    </r>
    <r>
      <rPr>
        <sz val="10"/>
        <rFont val="AcadNusx"/>
        <family val="0"/>
      </rPr>
      <t xml:space="preserve">-25 </t>
    </r>
  </si>
  <si>
    <t>dekoratiuli moajirebis mowyoba, pandusze, aivnebze da saxuravze</t>
  </si>
  <si>
    <t xml:space="preserve"> kafelis filebis akvra kedelze (svel wertilebSi da samzareulo, sasadilo, eqTani, sawyobi) </t>
  </si>
  <si>
    <t>pretendenti  ---------------------------------------------------------------------------------</t>
  </si>
  <si>
    <t xml:space="preserve"> xarjTaRricxva #1/2</t>
  </si>
  <si>
    <t xml:space="preserve"> xarjTaRricxva #1/4</t>
  </si>
  <si>
    <t>zednadebi xarjebi SromiTi danaxarjidan araumetes 75%</t>
  </si>
  <si>
    <t>mTavari gamanawilebeli faris dayeneba da momzadeba CarTvisaTvis</t>
  </si>
  <si>
    <t>Semyvan-gamanawilebeli faris (CamrTvel-amomrTveliT) dayeneba da momzadeba CarTvisaTvis</t>
  </si>
  <si>
    <r>
      <t xml:space="preserve">III kategoriis gruntis damuSaveba xeliT wyalgayvanilobis milebis,  qveS </t>
    </r>
    <r>
      <rPr>
        <sz val="9"/>
        <rFont val="AcadNusx"/>
        <family val="0"/>
      </rPr>
      <t>(200X0,2X0,6m)</t>
    </r>
  </si>
  <si>
    <r>
      <t xml:space="preserve"> gruntis damuSaveba xeliT kanalizaciis milebis </t>
    </r>
    <r>
      <rPr>
        <sz val="9"/>
        <rFont val="AcadNusx"/>
        <family val="0"/>
      </rPr>
      <t>qveS 50×0,3×0,7</t>
    </r>
  </si>
  <si>
    <r>
      <t>kanalizaciis  gofrirebuli milebis mowyoba d=200mm (</t>
    </r>
    <r>
      <rPr>
        <sz val="10"/>
        <rFont val="Calibri"/>
        <family val="2"/>
      </rPr>
      <t>SN</t>
    </r>
    <r>
      <rPr>
        <sz val="10"/>
        <rFont val="AcadNusx"/>
        <family val="0"/>
      </rPr>
      <t xml:space="preserve">-8) </t>
    </r>
  </si>
  <si>
    <r>
      <t xml:space="preserve">septikuri saleqaris monoliTuri betonis kedlebis, tixaris da zeZirkvlis mowyoba </t>
    </r>
    <r>
      <rPr>
        <sz val="10"/>
        <rFont val="Arial"/>
        <family val="2"/>
      </rPr>
      <t xml:space="preserve">B </t>
    </r>
    <r>
      <rPr>
        <sz val="10"/>
        <rFont val="AcadNusx"/>
        <family val="0"/>
      </rPr>
      <t>20   betonisagan gadaxurvis betonis saxuravTan erTad</t>
    </r>
  </si>
  <si>
    <t>xarjTaRricxva #3-1</t>
  </si>
  <si>
    <t xml:space="preserve"> xarjTaRricxva #2-1</t>
  </si>
  <si>
    <t>arjTaRricxva #1/3</t>
  </si>
  <si>
    <t xml:space="preserve"> jami I_II: </t>
  </si>
  <si>
    <r>
      <rPr>
        <sz val="10"/>
        <color indexed="8"/>
        <rFont val="Times New Roman"/>
        <family val="1"/>
      </rPr>
      <t>6</t>
    </r>
    <r>
      <rPr>
        <sz val="10"/>
        <color indexed="8"/>
        <rFont val="AcadNusx"/>
        <family val="0"/>
      </rPr>
      <t xml:space="preserve">9,8  </t>
    </r>
    <r>
      <rPr>
        <sz val="10"/>
        <color indexed="8"/>
        <rFont val="Arial"/>
        <family val="2"/>
      </rPr>
      <t xml:space="preserve"> kw</t>
    </r>
    <r>
      <rPr>
        <sz val="10"/>
        <color indexed="8"/>
        <rFont val="AcadNusx"/>
        <family val="0"/>
      </rPr>
      <t xml:space="preserve"> warmadobis gaTbobis qvabis montaJi-  `aფონდიტალი, elba dual~</t>
    </r>
  </si>
  <si>
    <r>
      <t xml:space="preserve">dizelis sanTuris montaJi </t>
    </r>
    <r>
      <rPr>
        <sz val="10"/>
        <rFont val="Arial"/>
        <family val="2"/>
      </rPr>
      <t>max</t>
    </r>
    <r>
      <rPr>
        <sz val="10"/>
        <rFont val="AcadNusx"/>
        <family val="0"/>
      </rPr>
      <t xml:space="preserve"> 8 simlZravliT 47-105 kvt.</t>
    </r>
  </si>
  <si>
    <r>
      <t xml:space="preserve">sacirkulacio tumbos montaJi, alarko </t>
    </r>
    <r>
      <rPr>
        <sz val="10"/>
        <rFont val="Times New Roman"/>
        <family val="1"/>
      </rPr>
      <t>HCPC6/13 DN 50 PN-6</t>
    </r>
  </si>
  <si>
    <r>
      <t xml:space="preserve">d50 mm-iani folgiani cxeli wylis milsadenis montaJi - kedlis sisqiT 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AcadNusx"/>
        <family val="0"/>
      </rPr>
      <t xml:space="preserve">=10,5 mm. - </t>
    </r>
    <r>
      <rPr>
        <sz val="10"/>
        <color indexed="8"/>
        <rFont val="Times New Roman"/>
        <family val="1"/>
      </rPr>
      <t>PN</t>
    </r>
    <r>
      <rPr>
        <sz val="10"/>
        <color indexed="8"/>
        <rFont val="AcadNusx"/>
        <family val="0"/>
      </rPr>
      <t>-25</t>
    </r>
  </si>
  <si>
    <r>
      <t xml:space="preserve">dizelis rezervuaris damontaJeba </t>
    </r>
    <r>
      <rPr>
        <sz val="10"/>
        <rFont val="Calibri"/>
        <family val="2"/>
      </rPr>
      <t>V</t>
    </r>
    <r>
      <rPr>
        <sz val="10"/>
        <rFont val="AcadNusx"/>
        <family val="0"/>
      </rPr>
      <t>=5 kb.m</t>
    </r>
  </si>
  <si>
    <t>xarjTaRricxva #1/5</t>
  </si>
  <si>
    <r>
      <t>r/betonis sayrdeni zeZirkvlis kedlebis mowyoba  betoni B</t>
    </r>
    <r>
      <rPr>
        <sz val="10"/>
        <rFont val="Calibri"/>
        <family val="2"/>
      </rPr>
      <t>B</t>
    </r>
    <r>
      <rPr>
        <sz val="10"/>
        <rFont val="AcadNusx"/>
        <family val="0"/>
      </rPr>
      <t xml:space="preserve">-25 </t>
    </r>
  </si>
  <si>
    <t>xarjTaRricxva #4-1</t>
  </si>
  <si>
    <t xml:space="preserve">betonis В-15 wertilovani saZirkvlebis mowyoba RobisaTvis 
</t>
  </si>
  <si>
    <t>x. #1/1</t>
  </si>
  <si>
    <t>x. #1/2</t>
  </si>
  <si>
    <t>x. #1/3</t>
  </si>
  <si>
    <t>x. #1/4</t>
  </si>
  <si>
    <t>x. #1/5</t>
  </si>
  <si>
    <t xml:space="preserve">     aTasi lari</t>
  </si>
  <si>
    <t xml:space="preserve">    aTasi lari</t>
  </si>
  <si>
    <t>Tavi III_V</t>
  </si>
  <si>
    <t>samuSaoebi da xarjebi ar aris</t>
  </si>
  <si>
    <t>o.x. #1</t>
  </si>
  <si>
    <t>x. #2-1</t>
  </si>
  <si>
    <t>x. #3-1</t>
  </si>
  <si>
    <t>x. #4-1</t>
  </si>
  <si>
    <t>Tavi VIII-XII</t>
  </si>
  <si>
    <t>3.1.</t>
  </si>
  <si>
    <t>3.2.</t>
  </si>
  <si>
    <t>4.1.</t>
  </si>
  <si>
    <t xml:space="preserve">   pretendenti  ---------------------------------------------------------------------------------</t>
  </si>
  <si>
    <t xml:space="preserve">           nakrebi saxarjTaRricxvo gaangariSeba              </t>
  </si>
  <si>
    <t>Sromis gadasaxadi aTasaiLlari</t>
  </si>
</sst>
</file>

<file path=xl/styles.xml><?xml version="1.0" encoding="utf-8"?>
<styleSheet xmlns="http://schemas.openxmlformats.org/spreadsheetml/2006/main">
  <numFmts count="36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0.000%"/>
    <numFmt numFmtId="187" formatCode="#,##0.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7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sz val="8"/>
      <name val="AKAD NUSX"/>
      <family val="0"/>
    </font>
    <font>
      <b/>
      <sz val="12"/>
      <name val="AcadMtavr"/>
      <family val="0"/>
    </font>
    <font>
      <b/>
      <sz val="10"/>
      <name val="AKAD NUSX"/>
      <family val="0"/>
    </font>
    <font>
      <sz val="12"/>
      <name val="LitNusx"/>
      <family val="0"/>
    </font>
    <font>
      <sz val="10"/>
      <name val="AcadNusx"/>
      <family val="0"/>
    </font>
    <font>
      <vertAlign val="superscript"/>
      <sz val="10"/>
      <name val="AcadNusx"/>
      <family val="0"/>
    </font>
    <font>
      <b/>
      <sz val="10"/>
      <name val="AcadNusx"/>
      <family val="0"/>
    </font>
    <font>
      <b/>
      <sz val="10"/>
      <name val="Batang"/>
      <family val="1"/>
    </font>
    <font>
      <sz val="10"/>
      <name val="Calibri"/>
      <family val="2"/>
    </font>
    <font>
      <b/>
      <sz val="11"/>
      <name val="Calibri"/>
      <family val="2"/>
    </font>
    <font>
      <b/>
      <sz val="11"/>
      <name val="AcadNusx"/>
      <family val="0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9"/>
      <name val="AcadNusx"/>
      <family val="0"/>
    </font>
    <font>
      <b/>
      <i/>
      <sz val="12"/>
      <name val="AcadNusx"/>
      <family val="0"/>
    </font>
    <font>
      <b/>
      <sz val="12"/>
      <name val="AcadNusx"/>
      <family val="0"/>
    </font>
    <font>
      <sz val="11"/>
      <name val="AcadNusx"/>
      <family val="0"/>
    </font>
    <font>
      <sz val="12"/>
      <name val="AcadNusx"/>
      <family val="0"/>
    </font>
    <font>
      <sz val="10"/>
      <name val="Times New Roman"/>
      <family val="1"/>
    </font>
    <font>
      <sz val="10"/>
      <color indexed="8"/>
      <name val="AcadNusx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Sylfaen"/>
      <family val="1"/>
    </font>
    <font>
      <vertAlign val="superscript"/>
      <sz val="10"/>
      <name val="LitNusx"/>
      <family val="0"/>
    </font>
    <font>
      <i/>
      <sz val="11"/>
      <name val="AcadNusx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9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cadNusx"/>
      <family val="0"/>
    </font>
    <font>
      <sz val="10"/>
      <color theme="2" tint="-0.7499799728393555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28" borderId="6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32" fillId="0" borderId="0">
      <alignment/>
      <protection/>
    </xf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 textRotation="90" wrapText="1"/>
    </xf>
    <xf numFmtId="0" fontId="1" fillId="0" borderId="9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80" fontId="1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/>
    </xf>
    <xf numFmtId="1" fontId="3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80" fontId="3" fillId="0" borderId="9" xfId="0" applyNumberFormat="1" applyFont="1" applyBorder="1" applyAlignment="1">
      <alignment horizontal="center" vertical="center" wrapText="1"/>
    </xf>
    <xf numFmtId="2" fontId="16" fillId="0" borderId="9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180" fontId="16" fillId="0" borderId="9" xfId="0" applyNumberFormat="1" applyFont="1" applyBorder="1" applyAlignment="1">
      <alignment horizontal="center" vertical="center" wrapText="1"/>
    </xf>
    <xf numFmtId="181" fontId="16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49" fontId="11" fillId="0" borderId="0" xfId="0" applyNumberFormat="1" applyFont="1" applyBorder="1" applyAlignment="1">
      <alignment vertical="center" wrapText="1"/>
    </xf>
    <xf numFmtId="0" fontId="15" fillId="0" borderId="0" xfId="0" applyFont="1" applyAlignment="1">
      <alignment/>
    </xf>
    <xf numFmtId="1" fontId="14" fillId="0" borderId="0" xfId="0" applyNumberFormat="1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3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left" vertical="center" wrapText="1"/>
    </xf>
    <xf numFmtId="0" fontId="19" fillId="0" borderId="0" xfId="0" applyFont="1" applyAlignment="1">
      <alignment/>
    </xf>
    <xf numFmtId="180" fontId="3" fillId="0" borderId="9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/>
    </xf>
    <xf numFmtId="180" fontId="14" fillId="0" borderId="0" xfId="0" applyNumberFormat="1" applyFont="1" applyAlignment="1">
      <alignment/>
    </xf>
    <xf numFmtId="180" fontId="16" fillId="33" borderId="9" xfId="0" applyNumberFormat="1" applyFont="1" applyFill="1" applyBorder="1" applyAlignment="1">
      <alignment horizontal="center" vertical="center" wrapText="1"/>
    </xf>
    <xf numFmtId="182" fontId="16" fillId="33" borderId="9" xfId="0" applyNumberFormat="1" applyFont="1" applyFill="1" applyBorder="1" applyAlignment="1">
      <alignment horizontal="center" vertical="center" wrapText="1"/>
    </xf>
    <xf numFmtId="181" fontId="16" fillId="33" borderId="9" xfId="0" applyNumberFormat="1" applyFont="1" applyFill="1" applyBorder="1" applyAlignment="1">
      <alignment horizontal="center" vertical="center" wrapText="1"/>
    </xf>
    <xf numFmtId="2" fontId="16" fillId="33" borderId="9" xfId="0" applyNumberFormat="1" applyFont="1" applyFill="1" applyBorder="1" applyAlignment="1">
      <alignment horizontal="center" vertical="center" wrapText="1"/>
    </xf>
    <xf numFmtId="0" fontId="16" fillId="33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left" vertical="center" wrapText="1"/>
    </xf>
    <xf numFmtId="1" fontId="18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2" fontId="16" fillId="0" borderId="9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49" fontId="16" fillId="0" borderId="9" xfId="0" applyNumberFormat="1" applyFont="1" applyBorder="1" applyAlignment="1">
      <alignment horizontal="center" vertical="center" wrapText="1"/>
    </xf>
    <xf numFmtId="0" fontId="16" fillId="0" borderId="9" xfId="0" applyNumberFormat="1" applyFont="1" applyBorder="1" applyAlignment="1">
      <alignment horizontal="center" vertical="center" wrapText="1"/>
    </xf>
    <xf numFmtId="0" fontId="18" fillId="33" borderId="9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2" fontId="28" fillId="0" borderId="9" xfId="0" applyNumberFormat="1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6" fillId="0" borderId="0" xfId="0" applyNumberFormat="1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center" vertical="center" wrapText="1"/>
    </xf>
    <xf numFmtId="180" fontId="22" fillId="0" borderId="0" xfId="0" applyNumberFormat="1" applyFont="1" applyBorder="1" applyAlignment="1">
      <alignment horizontal="center" vertical="center" wrapText="1"/>
    </xf>
    <xf numFmtId="180" fontId="28" fillId="0" borderId="0" xfId="0" applyNumberFormat="1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6" fillId="33" borderId="9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 wrapText="1"/>
    </xf>
    <xf numFmtId="2" fontId="16" fillId="33" borderId="10" xfId="0" applyNumberFormat="1" applyFont="1" applyFill="1" applyBorder="1" applyAlignment="1">
      <alignment horizontal="center" vertical="center" wrapText="1"/>
    </xf>
    <xf numFmtId="1" fontId="16" fillId="33" borderId="9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8" fillId="33" borderId="9" xfId="0" applyFont="1" applyFill="1" applyBorder="1" applyAlignment="1">
      <alignment horizontal="left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9" xfId="0" applyFont="1" applyBorder="1" applyAlignment="1">
      <alignment horizont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top" wrapText="1"/>
    </xf>
    <xf numFmtId="2" fontId="16" fillId="33" borderId="9" xfId="0" applyNumberFormat="1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 wrapText="1"/>
    </xf>
    <xf numFmtId="2" fontId="18" fillId="33" borderId="9" xfId="0" applyNumberFormat="1" applyFont="1" applyFill="1" applyBorder="1" applyAlignment="1">
      <alignment horizontal="center" vertical="center" wrapText="1"/>
    </xf>
    <xf numFmtId="0" fontId="16" fillId="33" borderId="9" xfId="0" applyNumberFormat="1" applyFont="1" applyFill="1" applyBorder="1" applyAlignment="1">
      <alignment horizontal="center" vertical="center" wrapText="1"/>
    </xf>
    <xf numFmtId="1" fontId="16" fillId="0" borderId="9" xfId="0" applyNumberFormat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vertical="top" wrapText="1"/>
    </xf>
    <xf numFmtId="49" fontId="16" fillId="0" borderId="9" xfId="0" applyNumberFormat="1" applyFont="1" applyFill="1" applyBorder="1" applyAlignment="1">
      <alignment horizontal="center" vertical="center" wrapText="1"/>
    </xf>
    <xf numFmtId="9" fontId="16" fillId="33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6" fillId="33" borderId="0" xfId="0" applyFont="1" applyFill="1" applyAlignment="1">
      <alignment/>
    </xf>
    <xf numFmtId="49" fontId="16" fillId="33" borderId="0" xfId="0" applyNumberFormat="1" applyFont="1" applyFill="1" applyBorder="1" applyAlignment="1">
      <alignment vertical="center" wrapText="1"/>
    </xf>
    <xf numFmtId="49" fontId="16" fillId="33" borderId="9" xfId="0" applyNumberFormat="1" applyFont="1" applyFill="1" applyBorder="1" applyAlignment="1">
      <alignment horizontal="left" vertical="center" wrapText="1"/>
    </xf>
    <xf numFmtId="0" fontId="16" fillId="33" borderId="9" xfId="0" applyFont="1" applyFill="1" applyBorder="1" applyAlignment="1">
      <alignment horizontal="center" vertical="center"/>
    </xf>
    <xf numFmtId="181" fontId="29" fillId="0" borderId="0" xfId="0" applyNumberFormat="1" applyFont="1" applyAlignment="1">
      <alignment vertical="center" wrapText="1"/>
    </xf>
    <xf numFmtId="181" fontId="28" fillId="0" borderId="9" xfId="0" applyNumberFormat="1" applyFont="1" applyBorder="1" applyAlignment="1">
      <alignment horizontal="center" vertical="center" wrapText="1"/>
    </xf>
    <xf numFmtId="181" fontId="22" fillId="0" borderId="9" xfId="0" applyNumberFormat="1" applyFont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182" fontId="16" fillId="0" borderId="9" xfId="0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180" fontId="31" fillId="0" borderId="0" xfId="0" applyNumberFormat="1" applyFont="1" applyFill="1" applyBorder="1" applyAlignment="1">
      <alignment horizontal="center" vertical="center" wrapText="1"/>
    </xf>
    <xf numFmtId="181" fontId="16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16" fillId="0" borderId="0" xfId="0" applyNumberFormat="1" applyFont="1" applyFill="1" applyBorder="1" applyAlignment="1">
      <alignment horizontal="center" vertical="center" wrapText="1"/>
    </xf>
    <xf numFmtId="0" fontId="30" fillId="0" borderId="9" xfId="0" applyFont="1" applyBorder="1" applyAlignment="1" quotePrefix="1">
      <alignment horizontal="center" vertical="top" wrapText="1"/>
    </xf>
    <xf numFmtId="0" fontId="30" fillId="0" borderId="9" xfId="0" applyNumberFormat="1" applyFont="1" applyBorder="1" applyAlignment="1" quotePrefix="1">
      <alignment horizontal="center" vertical="top" wrapText="1"/>
    </xf>
    <xf numFmtId="0" fontId="75" fillId="0" borderId="9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7" fillId="33" borderId="0" xfId="0" applyFont="1" applyFill="1" applyAlignment="1">
      <alignment horizontal="center"/>
    </xf>
    <xf numFmtId="0" fontId="16" fillId="33" borderId="9" xfId="0" applyFont="1" applyFill="1" applyBorder="1" applyAlignment="1" quotePrefix="1">
      <alignment horizontal="center" vertical="center" wrapText="1"/>
    </xf>
    <xf numFmtId="0" fontId="16" fillId="33" borderId="9" xfId="0" applyFont="1" applyFill="1" applyBorder="1" applyAlignment="1">
      <alignment horizontal="center" vertical="top" wrapText="1"/>
    </xf>
    <xf numFmtId="49" fontId="16" fillId="33" borderId="9" xfId="0" applyNumberFormat="1" applyFont="1" applyFill="1" applyBorder="1" applyAlignment="1">
      <alignment horizontal="center" vertical="top" wrapText="1"/>
    </xf>
    <xf numFmtId="4" fontId="16" fillId="33" borderId="9" xfId="0" applyNumberFormat="1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NumberFormat="1" applyFont="1" applyFill="1" applyBorder="1" applyAlignment="1">
      <alignment horizontal="center" vertical="center" wrapText="1"/>
    </xf>
    <xf numFmtId="180" fontId="34" fillId="33" borderId="9" xfId="0" applyNumberFormat="1" applyFont="1" applyFill="1" applyBorder="1" applyAlignment="1">
      <alignment horizontal="center" vertical="center" wrapText="1"/>
    </xf>
    <xf numFmtId="1" fontId="16" fillId="33" borderId="9" xfId="0" applyNumberFormat="1" applyFont="1" applyFill="1" applyBorder="1" applyAlignment="1" quotePrefix="1">
      <alignment horizontal="center" vertical="center" wrapText="1"/>
    </xf>
    <xf numFmtId="0" fontId="34" fillId="33" borderId="9" xfId="0" applyFont="1" applyFill="1" applyBorder="1" applyAlignment="1">
      <alignment horizontal="center" vertical="center" wrapText="1"/>
    </xf>
    <xf numFmtId="2" fontId="34" fillId="33" borderId="9" xfId="0" applyNumberFormat="1" applyFont="1" applyFill="1" applyBorder="1" applyAlignment="1">
      <alignment horizontal="center" vertical="center" wrapText="1"/>
    </xf>
    <xf numFmtId="0" fontId="34" fillId="33" borderId="9" xfId="0" applyFont="1" applyFill="1" applyBorder="1" applyAlignment="1">
      <alignment horizontal="left" vertical="center" wrapText="1"/>
    </xf>
    <xf numFmtId="2" fontId="34" fillId="33" borderId="9" xfId="0" applyNumberFormat="1" applyFont="1" applyFill="1" applyBorder="1" applyAlignment="1">
      <alignment horizontal="center" vertical="center"/>
    </xf>
    <xf numFmtId="0" fontId="34" fillId="33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80" fontId="16" fillId="0" borderId="9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181" fontId="1" fillId="0" borderId="9" xfId="0" applyNumberFormat="1" applyFont="1" applyFill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center" vertical="center" wrapText="1"/>
    </xf>
    <xf numFmtId="1" fontId="7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49" fontId="16" fillId="33" borderId="9" xfId="0" applyNumberFormat="1" applyFont="1" applyFill="1" applyBorder="1" applyAlignment="1">
      <alignment horizontal="center" vertical="center" textRotation="90" wrapText="1"/>
    </xf>
    <xf numFmtId="49" fontId="16" fillId="33" borderId="9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textRotation="90" wrapText="1"/>
    </xf>
    <xf numFmtId="49" fontId="16" fillId="33" borderId="9" xfId="0" applyNumberFormat="1" applyFont="1" applyFill="1" applyBorder="1" applyAlignment="1">
      <alignment horizontal="center" vertical="center" wrapText="1"/>
    </xf>
    <xf numFmtId="49" fontId="16" fillId="33" borderId="13" xfId="0" applyNumberFormat="1" applyFont="1" applyFill="1" applyBorder="1" applyAlignment="1">
      <alignment horizontal="center" vertical="center" textRotation="90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180" fontId="16" fillId="33" borderId="9" xfId="0" applyNumberFormat="1" applyFont="1" applyFill="1" applyBorder="1" applyAlignment="1">
      <alignment horizontal="left" vertical="center" wrapText="1"/>
    </xf>
    <xf numFmtId="0" fontId="16" fillId="33" borderId="12" xfId="0" applyNumberFormat="1" applyFont="1" applyFill="1" applyBorder="1" applyAlignment="1">
      <alignment horizontal="center" vertical="center" wrapText="1"/>
    </xf>
    <xf numFmtId="181" fontId="16" fillId="33" borderId="9" xfId="0" applyNumberFormat="1" applyFont="1" applyFill="1" applyBorder="1" applyAlignment="1">
      <alignment horizontal="center" vertical="center"/>
    </xf>
    <xf numFmtId="182" fontId="16" fillId="33" borderId="9" xfId="0" applyNumberFormat="1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 wrapText="1"/>
    </xf>
    <xf numFmtId="182" fontId="16" fillId="33" borderId="11" xfId="0" applyNumberFormat="1" applyFont="1" applyFill="1" applyBorder="1" applyAlignment="1">
      <alignment horizontal="center" vertical="center"/>
    </xf>
    <xf numFmtId="2" fontId="16" fillId="33" borderId="15" xfId="0" applyNumberFormat="1" applyFont="1" applyFill="1" applyBorder="1" applyAlignment="1">
      <alignment horizontal="center" vertical="center" wrapText="1"/>
    </xf>
    <xf numFmtId="49" fontId="16" fillId="33" borderId="14" xfId="0" applyNumberFormat="1" applyFont="1" applyFill="1" applyBorder="1" applyAlignment="1">
      <alignment horizontal="center" vertical="center" wrapText="1"/>
    </xf>
    <xf numFmtId="49" fontId="16" fillId="33" borderId="11" xfId="0" applyNumberFormat="1" applyFont="1" applyFill="1" applyBorder="1" applyAlignment="1">
      <alignment horizontal="center" vertical="center" wrapText="1"/>
    </xf>
    <xf numFmtId="181" fontId="16" fillId="33" borderId="11" xfId="0" applyNumberFormat="1" applyFont="1" applyFill="1" applyBorder="1" applyAlignment="1">
      <alignment horizontal="center" vertical="center" wrapText="1"/>
    </xf>
    <xf numFmtId="0" fontId="16" fillId="33" borderId="11" xfId="0" applyNumberFormat="1" applyFont="1" applyFill="1" applyBorder="1" applyAlignment="1">
      <alignment horizontal="center" vertical="center" wrapText="1"/>
    </xf>
    <xf numFmtId="180" fontId="16" fillId="33" borderId="15" xfId="0" applyNumberFormat="1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181" fontId="16" fillId="33" borderId="12" xfId="0" applyNumberFormat="1" applyFont="1" applyFill="1" applyBorder="1" applyAlignment="1">
      <alignment horizontal="center" vertical="center" wrapText="1"/>
    </xf>
    <xf numFmtId="1" fontId="16" fillId="33" borderId="17" xfId="0" applyNumberFormat="1" applyFont="1" applyFill="1" applyBorder="1" applyAlignment="1">
      <alignment horizontal="center" vertical="center" wrapText="1"/>
    </xf>
    <xf numFmtId="49" fontId="16" fillId="33" borderId="0" xfId="0" applyNumberFormat="1" applyFont="1" applyFill="1" applyBorder="1" applyAlignment="1">
      <alignment horizontal="center" vertical="center" wrapText="1"/>
    </xf>
    <xf numFmtId="0" fontId="16" fillId="33" borderId="0" xfId="0" applyNumberFormat="1" applyFont="1" applyFill="1" applyBorder="1" applyAlignment="1">
      <alignment horizontal="center" vertical="center" wrapText="1"/>
    </xf>
    <xf numFmtId="1" fontId="16" fillId="33" borderId="0" xfId="0" applyNumberFormat="1" applyFont="1" applyFill="1" applyBorder="1" applyAlignment="1">
      <alignment horizontal="center" vertical="center" wrapText="1"/>
    </xf>
    <xf numFmtId="180" fontId="16" fillId="33" borderId="0" xfId="0" applyNumberFormat="1" applyFont="1" applyFill="1" applyBorder="1" applyAlignment="1">
      <alignment horizontal="center" vertical="center" wrapText="1"/>
    </xf>
    <xf numFmtId="0" fontId="30" fillId="33" borderId="9" xfId="0" applyFont="1" applyFill="1" applyBorder="1" applyAlignment="1" quotePrefix="1">
      <alignment horizontal="center" vertical="top" wrapText="1"/>
    </xf>
    <xf numFmtId="0" fontId="31" fillId="0" borderId="9" xfId="0" applyFont="1" applyBorder="1" applyAlignment="1">
      <alignment horizontal="left" vertical="center" wrapText="1"/>
    </xf>
    <xf numFmtId="0" fontId="75" fillId="33" borderId="9" xfId="0" applyFont="1" applyFill="1" applyBorder="1" applyAlignment="1">
      <alignment horizontal="center" vertical="center" wrapText="1"/>
    </xf>
    <xf numFmtId="0" fontId="16" fillId="33" borderId="9" xfId="0" applyFont="1" applyFill="1" applyBorder="1" applyAlignment="1">
      <alignment vertical="top" wrapText="1"/>
    </xf>
    <xf numFmtId="0" fontId="75" fillId="0" borderId="9" xfId="0" applyFont="1" applyFill="1" applyBorder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16" fillId="0" borderId="9" xfId="0" applyNumberFormat="1" applyFont="1" applyBorder="1" applyAlignment="1">
      <alignment horizontal="center" vertical="center" textRotation="90" wrapText="1"/>
    </xf>
    <xf numFmtId="0" fontId="28" fillId="0" borderId="9" xfId="0" applyNumberFormat="1" applyFont="1" applyBorder="1" applyAlignment="1">
      <alignment horizontal="center" vertical="center" wrapText="1"/>
    </xf>
    <xf numFmtId="16" fontId="16" fillId="0" borderId="9" xfId="0" applyNumberFormat="1" applyFont="1" applyBorder="1" applyAlignment="1">
      <alignment horizontal="center" vertical="center" wrapText="1"/>
    </xf>
    <xf numFmtId="181" fontId="16" fillId="0" borderId="9" xfId="0" applyNumberFormat="1" applyFont="1" applyBorder="1" applyAlignment="1" quotePrefix="1">
      <alignment horizontal="center" vertical="center" wrapText="1"/>
    </xf>
    <xf numFmtId="0" fontId="16" fillId="33" borderId="0" xfId="0" applyFont="1" applyFill="1" applyAlignment="1">
      <alignment horizontal="left"/>
    </xf>
    <xf numFmtId="0" fontId="36" fillId="33" borderId="0" xfId="0" applyFont="1" applyFill="1" applyAlignment="1">
      <alignment horizontal="center" wrapText="1"/>
    </xf>
    <xf numFmtId="0" fontId="28" fillId="0" borderId="0" xfId="0" applyFont="1" applyAlignment="1">
      <alignment horizontal="center" vertical="center" wrapText="1"/>
    </xf>
    <xf numFmtId="49" fontId="29" fillId="0" borderId="0" xfId="0" applyNumberFormat="1" applyFont="1" applyBorder="1" applyAlignment="1">
      <alignment horizontal="left" vertical="center" wrapText="1"/>
    </xf>
    <xf numFmtId="0" fontId="36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/>
    </xf>
    <xf numFmtId="0" fontId="27" fillId="33" borderId="0" xfId="0" applyFont="1" applyFill="1" applyAlignment="1">
      <alignment horizontal="center"/>
    </xf>
    <xf numFmtId="0" fontId="28" fillId="0" borderId="0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28" fillId="0" borderId="0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5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textRotation="90" wrapText="1"/>
    </xf>
    <xf numFmtId="49" fontId="2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1" fillId="33" borderId="0" xfId="0" applyFont="1" applyFill="1" applyAlignment="1">
      <alignment horizontal="center"/>
    </xf>
    <xf numFmtId="0" fontId="16" fillId="0" borderId="0" xfId="0" applyFont="1" applyAlignment="1">
      <alignment horizontal="left"/>
    </xf>
    <xf numFmtId="181" fontId="29" fillId="0" borderId="0" xfId="0" applyNumberFormat="1" applyFont="1" applyAlignment="1">
      <alignment horizontal="right" vertical="center" wrapText="1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181" fontId="29" fillId="0" borderId="0" xfId="0" applyNumberFormat="1" applyFont="1" applyAlignment="1">
      <alignment horizontal="center" vertical="center" wrapText="1"/>
    </xf>
    <xf numFmtId="181" fontId="28" fillId="0" borderId="0" xfId="0" applyNumberFormat="1" applyFont="1" applyBorder="1" applyAlignment="1">
      <alignment horizontal="left" vertical="center" wrapText="1"/>
    </xf>
    <xf numFmtId="181" fontId="29" fillId="0" borderId="10" xfId="0" applyNumberFormat="1" applyFont="1" applyBorder="1" applyAlignment="1">
      <alignment horizontal="center" vertical="center" wrapText="1"/>
    </xf>
    <xf numFmtId="181" fontId="29" fillId="0" borderId="18" xfId="0" applyNumberFormat="1" applyFont="1" applyBorder="1" applyAlignment="1">
      <alignment horizontal="center" vertical="center" wrapText="1"/>
    </xf>
    <xf numFmtId="181" fontId="29" fillId="0" borderId="10" xfId="0" applyNumberFormat="1" applyFont="1" applyBorder="1" applyAlignment="1">
      <alignment horizontal="center" vertical="center" textRotation="90" wrapText="1"/>
    </xf>
    <xf numFmtId="181" fontId="29" fillId="0" borderId="18" xfId="0" applyNumberFormat="1" applyFont="1" applyBorder="1" applyAlignment="1">
      <alignment horizontal="center" vertical="center" textRotation="90" wrapText="1"/>
    </xf>
    <xf numFmtId="181" fontId="29" fillId="0" borderId="19" xfId="0" applyNumberFormat="1" applyFont="1" applyBorder="1" applyAlignment="1">
      <alignment horizontal="center" vertical="center" wrapText="1"/>
    </xf>
    <xf numFmtId="181" fontId="29" fillId="0" borderId="20" xfId="0" applyNumberFormat="1" applyFont="1" applyBorder="1" applyAlignment="1">
      <alignment horizontal="center" vertical="center" wrapText="1"/>
    </xf>
    <xf numFmtId="181" fontId="29" fillId="0" borderId="13" xfId="0" applyNumberFormat="1" applyFont="1" applyBorder="1" applyAlignment="1">
      <alignment horizontal="center" vertical="center" wrapText="1"/>
    </xf>
    <xf numFmtId="181" fontId="16" fillId="0" borderId="10" xfId="0" applyNumberFormat="1" applyFont="1" applyBorder="1" applyAlignment="1">
      <alignment horizontal="center" vertical="center" textRotation="90" wrapText="1"/>
    </xf>
    <xf numFmtId="181" fontId="16" fillId="0" borderId="18" xfId="0" applyNumberFormat="1" applyFont="1" applyBorder="1" applyAlignment="1">
      <alignment horizontal="center" vertical="center" textRotation="90" wrapText="1"/>
    </xf>
    <xf numFmtId="0" fontId="16" fillId="0" borderId="9" xfId="0" applyNumberFormat="1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8" fillId="0" borderId="18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39" fillId="33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181" fontId="16" fillId="0" borderId="19" xfId="0" applyNumberFormat="1" applyFont="1" applyBorder="1" applyAlignment="1">
      <alignment horizontal="center" vertical="center" wrapText="1"/>
    </xf>
    <xf numFmtId="181" fontId="16" fillId="0" borderId="20" xfId="0" applyNumberFormat="1" applyFont="1" applyBorder="1" applyAlignment="1">
      <alignment horizontal="center" vertical="center" wrapText="1"/>
    </xf>
    <xf numFmtId="181" fontId="16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SheetLayoutView="100" zoomScalePageLayoutView="0" workbookViewId="0" topLeftCell="A10">
      <selection activeCell="D18" sqref="D18"/>
    </sheetView>
  </sheetViews>
  <sheetFormatPr defaultColWidth="9.00390625" defaultRowHeight="12.75"/>
  <cols>
    <col min="1" max="1" width="4.125" style="0" customWidth="1"/>
    <col min="2" max="2" width="43.125" style="0" customWidth="1"/>
    <col min="3" max="6" width="11.125" style="0" customWidth="1"/>
  </cols>
  <sheetData>
    <row r="1" spans="1:6" ht="20.25" customHeight="1">
      <c r="A1" s="172" t="s">
        <v>343</v>
      </c>
      <c r="B1" s="172"/>
      <c r="C1" s="172"/>
      <c r="D1" s="172"/>
      <c r="E1" s="172"/>
      <c r="F1" s="172"/>
    </row>
    <row r="2" spans="1:6" ht="20.25" customHeight="1">
      <c r="A2" s="173" t="s">
        <v>387</v>
      </c>
      <c r="B2" s="173"/>
      <c r="C2" s="173"/>
      <c r="D2" s="173"/>
      <c r="E2" s="173"/>
      <c r="F2" s="173"/>
    </row>
    <row r="3" spans="1:6" ht="20.25" customHeight="1">
      <c r="A3" s="173" t="s">
        <v>319</v>
      </c>
      <c r="B3" s="173"/>
      <c r="C3" s="173"/>
      <c r="D3" s="173"/>
      <c r="E3" s="173"/>
      <c r="F3" s="173"/>
    </row>
    <row r="4" spans="1:6" ht="90" customHeight="1">
      <c r="A4" s="140" t="s">
        <v>1</v>
      </c>
      <c r="B4" s="140" t="s">
        <v>26</v>
      </c>
      <c r="C4" s="137" t="s">
        <v>14</v>
      </c>
      <c r="D4" s="139" t="s">
        <v>22</v>
      </c>
      <c r="E4" s="137" t="s">
        <v>350</v>
      </c>
      <c r="F4" s="137" t="s">
        <v>351</v>
      </c>
    </row>
    <row r="5" spans="1:6" ht="13.5">
      <c r="A5" s="138" t="s">
        <v>16</v>
      </c>
      <c r="B5" s="138" t="s">
        <v>17</v>
      </c>
      <c r="C5" s="138" t="s">
        <v>18</v>
      </c>
      <c r="D5" s="138" t="s">
        <v>19</v>
      </c>
      <c r="E5" s="138" t="s">
        <v>20</v>
      </c>
      <c r="F5" s="46">
        <v>6</v>
      </c>
    </row>
    <row r="6" spans="1:6" ht="42.75" customHeight="1">
      <c r="A6" s="89" t="s">
        <v>16</v>
      </c>
      <c r="B6" s="79" t="s">
        <v>329</v>
      </c>
      <c r="C6" s="89" t="s">
        <v>194</v>
      </c>
      <c r="D6" s="104">
        <v>0.045</v>
      </c>
      <c r="E6" s="78"/>
      <c r="F6" s="128"/>
    </row>
    <row r="7" spans="1:6" ht="30.75" customHeight="1">
      <c r="A7" s="138" t="s">
        <v>17</v>
      </c>
      <c r="B7" s="138" t="s">
        <v>386</v>
      </c>
      <c r="C7" s="138" t="s">
        <v>355</v>
      </c>
      <c r="D7" s="43">
        <v>1.18</v>
      </c>
      <c r="E7" s="86"/>
      <c r="F7" s="42"/>
    </row>
    <row r="8" spans="1:6" ht="25.5" customHeight="1">
      <c r="A8" s="71">
        <v>3</v>
      </c>
      <c r="B8" s="68" t="s">
        <v>353</v>
      </c>
      <c r="C8" s="45" t="s">
        <v>34</v>
      </c>
      <c r="D8" s="43">
        <v>5.81</v>
      </c>
      <c r="E8" s="45"/>
      <c r="F8" s="42"/>
    </row>
    <row r="9" spans="1:6" ht="28.5" customHeight="1">
      <c r="A9" s="89" t="s">
        <v>19</v>
      </c>
      <c r="B9" s="79" t="s">
        <v>388</v>
      </c>
      <c r="C9" s="89" t="s">
        <v>194</v>
      </c>
      <c r="D9" s="100">
        <v>0.0345</v>
      </c>
      <c r="E9" s="78"/>
      <c r="F9" s="128"/>
    </row>
    <row r="10" spans="1:6" ht="28.5" customHeight="1">
      <c r="A10" s="75">
        <v>5</v>
      </c>
      <c r="B10" s="79" t="s">
        <v>320</v>
      </c>
      <c r="C10" s="129" t="s">
        <v>27</v>
      </c>
      <c r="D10" s="104">
        <v>4</v>
      </c>
      <c r="E10" s="78"/>
      <c r="F10" s="51"/>
    </row>
    <row r="11" spans="1:6" ht="23.25" customHeight="1">
      <c r="A11" s="166">
        <v>6</v>
      </c>
      <c r="B11" s="163" t="s">
        <v>326</v>
      </c>
      <c r="C11" s="113" t="s">
        <v>321</v>
      </c>
      <c r="D11" s="45">
        <v>1</v>
      </c>
      <c r="E11" s="134"/>
      <c r="F11" s="42"/>
    </row>
    <row r="12" spans="1:6" ht="29.25" customHeight="1">
      <c r="A12" s="75">
        <v>7</v>
      </c>
      <c r="B12" s="75" t="s">
        <v>327</v>
      </c>
      <c r="C12" s="75" t="s">
        <v>323</v>
      </c>
      <c r="D12" s="164">
        <v>0.018</v>
      </c>
      <c r="E12" s="47"/>
      <c r="F12" s="87"/>
    </row>
    <row r="13" spans="1:6" ht="54.75" customHeight="1">
      <c r="A13" s="132">
        <v>8</v>
      </c>
      <c r="B13" s="75" t="s">
        <v>324</v>
      </c>
      <c r="C13" s="132" t="s">
        <v>188</v>
      </c>
      <c r="D13" s="51">
        <v>180</v>
      </c>
      <c r="E13" s="132"/>
      <c r="F13" s="133"/>
    </row>
    <row r="14" spans="1:6" ht="33" customHeight="1">
      <c r="A14" s="75">
        <v>9</v>
      </c>
      <c r="B14" s="75" t="s">
        <v>328</v>
      </c>
      <c r="C14" s="75" t="s">
        <v>321</v>
      </c>
      <c r="D14" s="51">
        <v>0.25</v>
      </c>
      <c r="E14" s="128"/>
      <c r="F14" s="87"/>
    </row>
    <row r="15" spans="1:6" ht="34.5" customHeight="1">
      <c r="A15" s="75">
        <v>10</v>
      </c>
      <c r="B15" s="75" t="s">
        <v>338</v>
      </c>
      <c r="C15" s="75" t="s">
        <v>339</v>
      </c>
      <c r="D15" s="164">
        <v>0.036</v>
      </c>
      <c r="E15" s="47"/>
      <c r="F15" s="87"/>
    </row>
    <row r="16" spans="1:6" ht="31.5" customHeight="1">
      <c r="A16" s="75">
        <v>11</v>
      </c>
      <c r="B16" s="75" t="s">
        <v>337</v>
      </c>
      <c r="C16" s="75" t="s">
        <v>315</v>
      </c>
      <c r="D16" s="78">
        <v>60</v>
      </c>
      <c r="E16" s="75"/>
      <c r="F16" s="87"/>
    </row>
    <row r="17" spans="1:6" ht="40.5">
      <c r="A17" s="87">
        <v>12</v>
      </c>
      <c r="B17" s="89" t="s">
        <v>325</v>
      </c>
      <c r="C17" s="127" t="s">
        <v>322</v>
      </c>
      <c r="D17" s="131">
        <v>0.6</v>
      </c>
      <c r="E17" s="130"/>
      <c r="F17" s="165"/>
    </row>
    <row r="18" spans="1:6" ht="23.25" customHeight="1">
      <c r="A18" s="138"/>
      <c r="B18" s="138" t="s">
        <v>345</v>
      </c>
      <c r="C18" s="138" t="s">
        <v>0</v>
      </c>
      <c r="D18" s="86"/>
      <c r="E18" s="71"/>
      <c r="F18" s="42"/>
    </row>
    <row r="19" spans="1:6" ht="18" customHeight="1">
      <c r="A19" s="138"/>
      <c r="B19" s="94" t="s">
        <v>152</v>
      </c>
      <c r="C19" s="138"/>
      <c r="D19" s="86"/>
      <c r="E19" s="71"/>
      <c r="F19" s="42"/>
    </row>
    <row r="20" spans="1:6" ht="18" customHeight="1">
      <c r="A20" s="138"/>
      <c r="B20" s="94" t="s">
        <v>153</v>
      </c>
      <c r="C20" s="138" t="s">
        <v>0</v>
      </c>
      <c r="D20" s="86"/>
      <c r="E20" s="86"/>
      <c r="F20" s="42"/>
    </row>
    <row r="21" spans="1:6" ht="18" customHeight="1">
      <c r="A21" s="138"/>
      <c r="B21" s="94" t="s">
        <v>154</v>
      </c>
      <c r="C21" s="138" t="s">
        <v>0</v>
      </c>
      <c r="D21" s="86"/>
      <c r="E21" s="86"/>
      <c r="F21" s="42"/>
    </row>
    <row r="22" spans="1:6" ht="18" customHeight="1">
      <c r="A22" s="138"/>
      <c r="B22" s="94" t="s">
        <v>155</v>
      </c>
      <c r="C22" s="138" t="s">
        <v>0</v>
      </c>
      <c r="D22" s="86"/>
      <c r="E22" s="86"/>
      <c r="F22" s="42"/>
    </row>
    <row r="23" spans="1:6" ht="36.75" customHeight="1">
      <c r="A23" s="155"/>
      <c r="B23" s="68" t="s">
        <v>346</v>
      </c>
      <c r="C23" s="46" t="s">
        <v>0</v>
      </c>
      <c r="D23" s="90" t="s">
        <v>347</v>
      </c>
      <c r="E23" s="46"/>
      <c r="F23" s="115"/>
    </row>
    <row r="24" spans="1:6" ht="21" customHeight="1">
      <c r="A24" s="138"/>
      <c r="B24" s="138" t="s">
        <v>13</v>
      </c>
      <c r="C24" s="46" t="s">
        <v>0</v>
      </c>
      <c r="D24" s="86"/>
      <c r="E24" s="86"/>
      <c r="F24" s="42"/>
    </row>
    <row r="25" spans="1:6" ht="21" customHeight="1">
      <c r="A25" s="138"/>
      <c r="B25" s="138" t="s">
        <v>349</v>
      </c>
      <c r="C25" s="138" t="s">
        <v>0</v>
      </c>
      <c r="D25" s="90" t="s">
        <v>347</v>
      </c>
      <c r="E25" s="86"/>
      <c r="F25" s="42"/>
    </row>
    <row r="26" spans="1:6" ht="21" customHeight="1">
      <c r="A26" s="138"/>
      <c r="B26" s="138" t="s">
        <v>13</v>
      </c>
      <c r="C26" s="138" t="s">
        <v>0</v>
      </c>
      <c r="D26" s="86"/>
      <c r="E26" s="86"/>
      <c r="F26" s="42"/>
    </row>
    <row r="27" spans="1:6" ht="21" customHeight="1">
      <c r="A27" s="138"/>
      <c r="B27" s="138" t="s">
        <v>348</v>
      </c>
      <c r="C27" s="138" t="s">
        <v>0</v>
      </c>
      <c r="D27" s="90" t="s">
        <v>347</v>
      </c>
      <c r="E27" s="86"/>
      <c r="F27" s="42"/>
    </row>
    <row r="28" spans="1:6" ht="21" customHeight="1">
      <c r="A28" s="138"/>
      <c r="B28" s="138" t="s">
        <v>42</v>
      </c>
      <c r="C28" s="138" t="s">
        <v>0</v>
      </c>
      <c r="D28" s="86"/>
      <c r="E28" s="71"/>
      <c r="F28" s="42"/>
    </row>
    <row r="30" spans="1:6" ht="13.5">
      <c r="A30" s="171" t="s">
        <v>366</v>
      </c>
      <c r="B30" s="171"/>
      <c r="C30" s="171"/>
      <c r="D30" s="171"/>
      <c r="E30" s="171"/>
      <c r="F30" s="171"/>
    </row>
    <row r="35" spans="1:6" ht="13.5">
      <c r="A35" s="57"/>
      <c r="B35" s="57"/>
      <c r="C35" s="57"/>
      <c r="D35" s="57"/>
      <c r="E35" s="57"/>
      <c r="F35" s="57"/>
    </row>
    <row r="36" spans="1:6" ht="13.5">
      <c r="A36" s="57"/>
      <c r="B36" s="57"/>
      <c r="C36" s="57"/>
      <c r="D36" s="57"/>
      <c r="E36" s="57"/>
      <c r="F36" s="57"/>
    </row>
    <row r="37" spans="1:6" ht="13.5">
      <c r="A37" s="57"/>
      <c r="B37" s="57"/>
      <c r="C37" s="57"/>
      <c r="D37" s="57"/>
      <c r="E37" s="57"/>
      <c r="F37" s="57"/>
    </row>
    <row r="38" spans="1:6" ht="13.5">
      <c r="A38" s="57"/>
      <c r="B38" s="57"/>
      <c r="C38" s="57"/>
      <c r="D38" s="57"/>
      <c r="E38" s="57"/>
      <c r="F38" s="57"/>
    </row>
  </sheetData>
  <sheetProtection/>
  <mergeCells count="4">
    <mergeCell ref="A30:F30"/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90" zoomScaleSheetLayoutView="90" zoomScalePageLayoutView="0" workbookViewId="0" topLeftCell="A1">
      <selection activeCell="I10" sqref="I10"/>
    </sheetView>
  </sheetViews>
  <sheetFormatPr defaultColWidth="9.00390625" defaultRowHeight="12.75"/>
  <cols>
    <col min="1" max="1" width="3.875" style="0" customWidth="1"/>
    <col min="2" max="2" width="12.75390625" style="0" customWidth="1"/>
    <col min="3" max="3" width="47.375" style="0" customWidth="1"/>
    <col min="4" max="4" width="13.125" style="0" customWidth="1"/>
    <col min="5" max="5" width="12.875" style="0" customWidth="1"/>
    <col min="6" max="6" width="11.625" style="0" customWidth="1"/>
    <col min="7" max="7" width="11.75390625" style="0" customWidth="1"/>
  </cols>
  <sheetData>
    <row r="1" spans="1:7" ht="16.5">
      <c r="A1" s="200" t="s">
        <v>70</v>
      </c>
      <c r="B1" s="200"/>
      <c r="C1" s="200"/>
      <c r="D1" s="200"/>
      <c r="E1" s="200"/>
      <c r="F1" s="200"/>
      <c r="G1" s="200"/>
    </row>
    <row r="2" spans="1:7" ht="12.75" customHeight="1">
      <c r="A2" s="200"/>
      <c r="B2" s="200"/>
      <c r="C2" s="200"/>
      <c r="D2" s="200"/>
      <c r="E2" s="200"/>
      <c r="F2" s="200"/>
      <c r="G2" s="200"/>
    </row>
    <row r="3" spans="1:7" ht="32.25" customHeight="1">
      <c r="A3" s="201" t="s">
        <v>343</v>
      </c>
      <c r="B3" s="201"/>
      <c r="C3" s="201"/>
      <c r="D3" s="201"/>
      <c r="E3" s="201"/>
      <c r="F3" s="201"/>
      <c r="G3" s="201"/>
    </row>
    <row r="4" spans="1:7" ht="21.75" customHeight="1">
      <c r="A4" s="199" t="s">
        <v>113</v>
      </c>
      <c r="B4" s="199"/>
      <c r="C4" s="199"/>
      <c r="D4" s="199"/>
      <c r="E4" s="199"/>
      <c r="F4" s="202" t="s">
        <v>394</v>
      </c>
      <c r="G4" s="202"/>
    </row>
    <row r="5" spans="1:7" ht="21.75" customHeight="1">
      <c r="A5" s="199" t="s">
        <v>114</v>
      </c>
      <c r="B5" s="199"/>
      <c r="C5" s="199"/>
      <c r="D5" s="199"/>
      <c r="E5" s="199"/>
      <c r="F5" s="202" t="s">
        <v>395</v>
      </c>
      <c r="G5" s="202"/>
    </row>
    <row r="6" spans="1:7" ht="11.25" customHeight="1">
      <c r="A6" s="202"/>
      <c r="B6" s="202"/>
      <c r="C6" s="202"/>
      <c r="D6" s="202"/>
      <c r="E6" s="202"/>
      <c r="F6" s="202"/>
      <c r="G6" s="202"/>
    </row>
    <row r="7" spans="1:7" ht="9" customHeight="1">
      <c r="A7" s="203"/>
      <c r="B7" s="203"/>
      <c r="C7" s="203"/>
      <c r="D7" s="203"/>
      <c r="E7" s="203"/>
      <c r="F7" s="203"/>
      <c r="G7" s="96"/>
    </row>
    <row r="8" spans="1:8" ht="33" customHeight="1">
      <c r="A8" s="204" t="s">
        <v>1</v>
      </c>
      <c r="B8" s="206" t="s">
        <v>71</v>
      </c>
      <c r="C8" s="204" t="s">
        <v>72</v>
      </c>
      <c r="D8" s="208" t="s">
        <v>217</v>
      </c>
      <c r="E8" s="209"/>
      <c r="F8" s="210"/>
      <c r="G8" s="211" t="s">
        <v>408</v>
      </c>
      <c r="H8" s="29"/>
    </row>
    <row r="9" spans="1:7" ht="84.75" customHeight="1">
      <c r="A9" s="205"/>
      <c r="B9" s="207"/>
      <c r="C9" s="205"/>
      <c r="D9" s="97" t="s">
        <v>4</v>
      </c>
      <c r="E9" s="97" t="s">
        <v>5</v>
      </c>
      <c r="F9" s="97" t="s">
        <v>15</v>
      </c>
      <c r="G9" s="212"/>
    </row>
    <row r="10" spans="1:7" ht="42.75" customHeight="1">
      <c r="A10" s="97">
        <v>1</v>
      </c>
      <c r="B10" s="97" t="s">
        <v>389</v>
      </c>
      <c r="C10" s="97" t="s">
        <v>142</v>
      </c>
      <c r="D10" s="97"/>
      <c r="E10" s="97"/>
      <c r="F10" s="97"/>
      <c r="G10" s="97"/>
    </row>
    <row r="11" spans="1:7" ht="41.25" customHeight="1">
      <c r="A11" s="97">
        <v>2</v>
      </c>
      <c r="B11" s="97" t="s">
        <v>390</v>
      </c>
      <c r="C11" s="97" t="s">
        <v>214</v>
      </c>
      <c r="D11" s="97"/>
      <c r="E11" s="97"/>
      <c r="F11" s="97"/>
      <c r="G11" s="97"/>
    </row>
    <row r="12" spans="1:7" ht="42" customHeight="1">
      <c r="A12" s="97">
        <v>3</v>
      </c>
      <c r="B12" s="97" t="s">
        <v>391</v>
      </c>
      <c r="C12" s="97" t="s">
        <v>215</v>
      </c>
      <c r="D12" s="97"/>
      <c r="E12" s="97"/>
      <c r="F12" s="97"/>
      <c r="G12" s="97"/>
    </row>
    <row r="13" spans="1:7" ht="42" customHeight="1">
      <c r="A13" s="97">
        <v>3</v>
      </c>
      <c r="B13" s="97" t="s">
        <v>392</v>
      </c>
      <c r="C13" s="97" t="s">
        <v>216</v>
      </c>
      <c r="D13" s="97"/>
      <c r="E13" s="97"/>
      <c r="F13" s="97"/>
      <c r="G13" s="97"/>
    </row>
    <row r="14" spans="1:7" ht="42" customHeight="1">
      <c r="A14" s="97"/>
      <c r="B14" s="97" t="s">
        <v>393</v>
      </c>
      <c r="C14" s="97" t="s">
        <v>249</v>
      </c>
      <c r="D14" s="97"/>
      <c r="E14" s="97"/>
      <c r="F14" s="97"/>
      <c r="G14" s="97"/>
    </row>
    <row r="15" spans="1:7" ht="41.25" customHeight="1">
      <c r="A15" s="97"/>
      <c r="B15" s="97"/>
      <c r="C15" s="97" t="s">
        <v>13</v>
      </c>
      <c r="D15" s="98"/>
      <c r="E15" s="98"/>
      <c r="F15" s="98"/>
      <c r="G15" s="98"/>
    </row>
    <row r="16" spans="1:7" ht="16.5">
      <c r="A16" s="96"/>
      <c r="B16" s="96"/>
      <c r="C16" s="96"/>
      <c r="D16" s="96"/>
      <c r="E16" s="96"/>
      <c r="F16" s="96"/>
      <c r="G16" s="96"/>
    </row>
    <row r="17" spans="1:7" ht="16.5">
      <c r="A17" s="61"/>
      <c r="B17" s="61"/>
      <c r="C17" s="174"/>
      <c r="D17" s="174"/>
      <c r="E17" s="174"/>
      <c r="F17" s="174"/>
      <c r="G17" s="174"/>
    </row>
    <row r="18" spans="1:7" ht="13.5">
      <c r="A18" s="198" t="s">
        <v>366</v>
      </c>
      <c r="B18" s="198"/>
      <c r="C18" s="198"/>
      <c r="D18" s="198"/>
      <c r="E18" s="198"/>
      <c r="F18" s="198"/>
      <c r="G18" s="198"/>
    </row>
    <row r="19" spans="1:7" ht="13.5">
      <c r="A19" s="57"/>
      <c r="B19" s="57"/>
      <c r="C19" s="57"/>
      <c r="D19" s="57"/>
      <c r="E19" s="57"/>
      <c r="F19" s="57"/>
      <c r="G19" s="57"/>
    </row>
    <row r="20" spans="1:7" ht="13.5">
      <c r="A20" s="57"/>
      <c r="B20" s="57"/>
      <c r="C20" s="57"/>
      <c r="D20" s="57"/>
      <c r="E20" s="57"/>
      <c r="F20" s="57"/>
      <c r="G20" s="57"/>
    </row>
  </sheetData>
  <sheetProtection/>
  <mergeCells count="16">
    <mergeCell ref="A7:F7"/>
    <mergeCell ref="A8:A9"/>
    <mergeCell ref="B8:B9"/>
    <mergeCell ref="C8:C9"/>
    <mergeCell ref="D8:F8"/>
    <mergeCell ref="G8:G9"/>
    <mergeCell ref="A18:G18"/>
    <mergeCell ref="A5:E5"/>
    <mergeCell ref="A1:G1"/>
    <mergeCell ref="A2:G2"/>
    <mergeCell ref="A3:G3"/>
    <mergeCell ref="A4:E4"/>
    <mergeCell ref="C17:G17"/>
    <mergeCell ref="F4:G4"/>
    <mergeCell ref="F5:G5"/>
    <mergeCell ref="A6:G6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="90" zoomScaleNormal="90" zoomScaleSheetLayoutView="90" zoomScalePageLayoutView="0" workbookViewId="0" topLeftCell="A1">
      <selection activeCell="H16" sqref="H16"/>
    </sheetView>
  </sheetViews>
  <sheetFormatPr defaultColWidth="9.00390625" defaultRowHeight="12.75"/>
  <cols>
    <col min="1" max="1" width="5.25390625" style="0" customWidth="1"/>
    <col min="2" max="2" width="11.625" style="0" customWidth="1"/>
    <col min="3" max="3" width="42.875" style="0" customWidth="1"/>
    <col min="4" max="4" width="10.375" style="0" customWidth="1"/>
    <col min="5" max="5" width="9.25390625" style="0" customWidth="1"/>
    <col min="6" max="6" width="8.00390625" style="0" customWidth="1"/>
    <col min="7" max="7" width="8.625" style="0" customWidth="1"/>
    <col min="8" max="8" width="10.875" style="0" customWidth="1"/>
    <col min="9" max="9" width="9.25390625" style="0" bestFit="1" customWidth="1"/>
  </cols>
  <sheetData>
    <row r="1" spans="1:8" ht="16.5" customHeight="1">
      <c r="A1" s="216" t="s">
        <v>407</v>
      </c>
      <c r="B1" s="216"/>
      <c r="C1" s="216"/>
      <c r="D1" s="216"/>
      <c r="E1" s="218"/>
      <c r="F1" s="218"/>
      <c r="G1" s="72" t="s">
        <v>0</v>
      </c>
      <c r="H1" s="72"/>
    </row>
    <row r="2" spans="1:8" ht="27.75" customHeight="1">
      <c r="A2" s="218" t="s">
        <v>46</v>
      </c>
      <c r="B2" s="218"/>
      <c r="C2" s="218"/>
      <c r="D2" s="218"/>
      <c r="E2" s="218"/>
      <c r="F2" s="218"/>
      <c r="G2" s="218"/>
      <c r="H2" s="218"/>
    </row>
    <row r="3" spans="1:8" ht="30.75" customHeight="1">
      <c r="A3" s="217" t="s">
        <v>343</v>
      </c>
      <c r="B3" s="217"/>
      <c r="C3" s="217"/>
      <c r="D3" s="217"/>
      <c r="E3" s="217"/>
      <c r="F3" s="217"/>
      <c r="G3" s="217"/>
      <c r="H3" s="217"/>
    </row>
    <row r="4" spans="1:8" ht="24" customHeight="1">
      <c r="A4" s="213" t="s">
        <v>1</v>
      </c>
      <c r="B4" s="213" t="s">
        <v>2</v>
      </c>
      <c r="C4" s="214" t="s">
        <v>47</v>
      </c>
      <c r="D4" s="213" t="s">
        <v>185</v>
      </c>
      <c r="E4" s="213"/>
      <c r="F4" s="213"/>
      <c r="G4" s="213"/>
      <c r="H4" s="213"/>
    </row>
    <row r="5" spans="1:8" ht="104.25" customHeight="1">
      <c r="A5" s="213"/>
      <c r="B5" s="213"/>
      <c r="C5" s="215"/>
      <c r="D5" s="167" t="s">
        <v>4</v>
      </c>
      <c r="E5" s="167" t="s">
        <v>5</v>
      </c>
      <c r="F5" s="167" t="s">
        <v>6</v>
      </c>
      <c r="G5" s="167" t="s">
        <v>7</v>
      </c>
      <c r="H5" s="167" t="s">
        <v>8</v>
      </c>
    </row>
    <row r="6" spans="1:8" ht="18.75" customHeight="1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</row>
    <row r="7" spans="1:8" ht="18.75" customHeight="1">
      <c r="A7" s="55">
        <v>1</v>
      </c>
      <c r="B7" s="55"/>
      <c r="C7" s="168" t="s">
        <v>48</v>
      </c>
      <c r="D7" s="55"/>
      <c r="E7" s="55"/>
      <c r="F7" s="55"/>
      <c r="G7" s="55"/>
      <c r="H7" s="55"/>
    </row>
    <row r="8" spans="1:8" ht="18.75" customHeight="1">
      <c r="A8" s="55"/>
      <c r="B8" s="18"/>
      <c r="C8" s="60" t="s">
        <v>49</v>
      </c>
      <c r="D8" s="18"/>
      <c r="E8" s="18"/>
      <c r="F8" s="18"/>
      <c r="G8" s="18"/>
      <c r="H8" s="18"/>
    </row>
    <row r="9" spans="1:8" ht="18.75" customHeight="1">
      <c r="A9" s="55"/>
      <c r="B9" s="18"/>
      <c r="C9" s="168" t="s">
        <v>50</v>
      </c>
      <c r="D9" s="18"/>
      <c r="E9" s="18"/>
      <c r="F9" s="18"/>
      <c r="G9" s="18"/>
      <c r="H9" s="18"/>
    </row>
    <row r="10" spans="1:8" ht="23.25" customHeight="1">
      <c r="A10" s="55">
        <v>2</v>
      </c>
      <c r="B10" s="18"/>
      <c r="C10" s="60" t="s">
        <v>51</v>
      </c>
      <c r="D10" s="18"/>
      <c r="E10" s="18"/>
      <c r="F10" s="18"/>
      <c r="G10" s="18"/>
      <c r="H10" s="18"/>
    </row>
    <row r="11" spans="1:8" s="14" customFormat="1" ht="27" customHeight="1">
      <c r="A11" s="55" t="s">
        <v>52</v>
      </c>
      <c r="B11" s="18" t="s">
        <v>398</v>
      </c>
      <c r="C11" s="60" t="s">
        <v>149</v>
      </c>
      <c r="D11" s="21"/>
      <c r="E11" s="21"/>
      <c r="F11" s="21"/>
      <c r="G11" s="21"/>
      <c r="H11" s="21"/>
    </row>
    <row r="12" spans="1:9" s="14" customFormat="1" ht="20.25" customHeight="1">
      <c r="A12" s="55"/>
      <c r="B12" s="18"/>
      <c r="C12" s="60" t="s">
        <v>53</v>
      </c>
      <c r="D12" s="21"/>
      <c r="E12" s="21"/>
      <c r="F12" s="21"/>
      <c r="G12" s="21"/>
      <c r="H12" s="21"/>
      <c r="I12" s="41"/>
    </row>
    <row r="13" spans="1:8" ht="20.25" customHeight="1">
      <c r="A13" s="55"/>
      <c r="B13" s="18"/>
      <c r="C13" s="60" t="s">
        <v>396</v>
      </c>
      <c r="D13" s="219" t="s">
        <v>397</v>
      </c>
      <c r="E13" s="220"/>
      <c r="F13" s="220"/>
      <c r="G13" s="220"/>
      <c r="H13" s="221"/>
    </row>
    <row r="14" spans="1:8" ht="20.25" customHeight="1">
      <c r="A14" s="55"/>
      <c r="B14" s="18"/>
      <c r="C14" s="60" t="s">
        <v>54</v>
      </c>
      <c r="D14" s="21"/>
      <c r="E14" s="21"/>
      <c r="F14" s="21"/>
      <c r="G14" s="21"/>
      <c r="H14" s="21"/>
    </row>
    <row r="15" spans="1:8" ht="20.25" customHeight="1">
      <c r="A15" s="55">
        <v>3</v>
      </c>
      <c r="B15" s="18"/>
      <c r="C15" s="60" t="s">
        <v>55</v>
      </c>
      <c r="D15" s="21"/>
      <c r="E15" s="21"/>
      <c r="F15" s="21"/>
      <c r="G15" s="21"/>
      <c r="H15" s="21"/>
    </row>
    <row r="16" spans="1:8" ht="24" customHeight="1">
      <c r="A16" s="169" t="s">
        <v>403</v>
      </c>
      <c r="B16" s="18" t="s">
        <v>399</v>
      </c>
      <c r="C16" s="60" t="s">
        <v>234</v>
      </c>
      <c r="D16" s="170"/>
      <c r="E16" s="21"/>
      <c r="F16" s="21"/>
      <c r="G16" s="21"/>
      <c r="H16" s="21"/>
    </row>
    <row r="17" spans="1:8" ht="26.25" customHeight="1">
      <c r="A17" s="169" t="s">
        <v>404</v>
      </c>
      <c r="B17" s="18" t="s">
        <v>400</v>
      </c>
      <c r="C17" s="60" t="s">
        <v>235</v>
      </c>
      <c r="D17" s="21"/>
      <c r="E17" s="21"/>
      <c r="F17" s="21"/>
      <c r="G17" s="21"/>
      <c r="H17" s="21"/>
    </row>
    <row r="18" spans="1:8" ht="21.75" customHeight="1">
      <c r="A18" s="169"/>
      <c r="B18" s="18"/>
      <c r="C18" s="60" t="s">
        <v>237</v>
      </c>
      <c r="D18" s="21"/>
      <c r="E18" s="21"/>
      <c r="F18" s="21"/>
      <c r="G18" s="21"/>
      <c r="H18" s="21"/>
    </row>
    <row r="19" spans="1:9" ht="21.75" customHeight="1">
      <c r="A19" s="169"/>
      <c r="B19" s="18"/>
      <c r="C19" s="60" t="s">
        <v>238</v>
      </c>
      <c r="D19" s="21"/>
      <c r="E19" s="21"/>
      <c r="F19" s="21"/>
      <c r="G19" s="21"/>
      <c r="H19" s="21"/>
      <c r="I19" s="101"/>
    </row>
    <row r="20" spans="1:9" ht="18" customHeight="1">
      <c r="A20" s="55"/>
      <c r="B20" s="18"/>
      <c r="C20" s="60" t="s">
        <v>236</v>
      </c>
      <c r="D20" s="21"/>
      <c r="E20" s="21"/>
      <c r="F20" s="21"/>
      <c r="G20" s="21"/>
      <c r="H20" s="21"/>
      <c r="I20" s="101"/>
    </row>
    <row r="21" spans="1:9" ht="36" customHeight="1">
      <c r="A21" s="55">
        <v>4</v>
      </c>
      <c r="B21" s="18"/>
      <c r="C21" s="60" t="s">
        <v>56</v>
      </c>
      <c r="D21" s="21"/>
      <c r="E21" s="21"/>
      <c r="F21" s="21"/>
      <c r="G21" s="21"/>
      <c r="H21" s="21"/>
      <c r="I21" s="101"/>
    </row>
    <row r="22" spans="1:9" ht="31.5">
      <c r="A22" s="55" t="s">
        <v>405</v>
      </c>
      <c r="B22" s="18" t="s">
        <v>401</v>
      </c>
      <c r="C22" s="60" t="s">
        <v>330</v>
      </c>
      <c r="D22" s="21"/>
      <c r="E22" s="21"/>
      <c r="F22" s="21"/>
      <c r="G22" s="21"/>
      <c r="H22" s="21"/>
      <c r="I22" s="101"/>
    </row>
    <row r="23" spans="1:9" ht="18.75" customHeight="1">
      <c r="A23" s="55"/>
      <c r="B23" s="18"/>
      <c r="C23" s="60" t="s">
        <v>317</v>
      </c>
      <c r="D23" s="21"/>
      <c r="E23" s="21"/>
      <c r="F23" s="21"/>
      <c r="G23" s="21"/>
      <c r="H23" s="21"/>
      <c r="I23" s="101"/>
    </row>
    <row r="24" spans="1:9" ht="15.75">
      <c r="A24" s="55"/>
      <c r="B24" s="18"/>
      <c r="C24" s="60" t="s">
        <v>318</v>
      </c>
      <c r="D24" s="21"/>
      <c r="E24" s="21"/>
      <c r="F24" s="21"/>
      <c r="G24" s="21"/>
      <c r="H24" s="21"/>
      <c r="I24" s="101"/>
    </row>
    <row r="25" spans="1:9" ht="21.75" customHeight="1">
      <c r="A25" s="168"/>
      <c r="B25" s="60"/>
      <c r="C25" s="60" t="s">
        <v>402</v>
      </c>
      <c r="D25" s="219" t="s">
        <v>397</v>
      </c>
      <c r="E25" s="220"/>
      <c r="F25" s="220"/>
      <c r="G25" s="220"/>
      <c r="H25" s="221"/>
      <c r="I25" s="101"/>
    </row>
    <row r="26" spans="1:9" ht="34.5" customHeight="1">
      <c r="A26" s="55">
        <v>5</v>
      </c>
      <c r="B26" s="18"/>
      <c r="C26" s="60" t="s">
        <v>331</v>
      </c>
      <c r="D26" s="21"/>
      <c r="E26" s="21"/>
      <c r="F26" s="21"/>
      <c r="G26" s="21"/>
      <c r="H26" s="21"/>
      <c r="I26" s="101"/>
    </row>
    <row r="27" spans="1:9" ht="25.5" customHeight="1">
      <c r="A27" s="55"/>
      <c r="B27" s="18"/>
      <c r="C27" s="60" t="s">
        <v>13</v>
      </c>
      <c r="D27" s="21"/>
      <c r="E27" s="21"/>
      <c r="F27" s="21"/>
      <c r="G27" s="21"/>
      <c r="H27" s="21"/>
      <c r="I27" s="101"/>
    </row>
    <row r="28" spans="1:9" ht="33" customHeight="1">
      <c r="A28" s="55">
        <v>6</v>
      </c>
      <c r="B28" s="18"/>
      <c r="C28" s="60" t="s">
        <v>57</v>
      </c>
      <c r="D28" s="21"/>
      <c r="E28" s="21"/>
      <c r="F28" s="21"/>
      <c r="G28" s="21"/>
      <c r="H28" s="21"/>
      <c r="I28" s="101"/>
    </row>
    <row r="29" spans="1:9" s="27" customFormat="1" ht="31.5" customHeight="1">
      <c r="A29" s="55"/>
      <c r="B29" s="18"/>
      <c r="C29" s="60" t="s">
        <v>67</v>
      </c>
      <c r="D29" s="21"/>
      <c r="E29" s="21"/>
      <c r="F29" s="21"/>
      <c r="G29" s="21"/>
      <c r="H29" s="21"/>
      <c r="I29" s="101"/>
    </row>
    <row r="30" spans="1:8" s="27" customFormat="1" ht="14.25" customHeight="1">
      <c r="A30" s="62"/>
      <c r="B30" s="63"/>
      <c r="C30" s="64"/>
      <c r="D30" s="65"/>
      <c r="E30" s="66"/>
      <c r="F30" s="66"/>
      <c r="G30" s="65"/>
      <c r="H30" s="65"/>
    </row>
    <row r="31" spans="1:8" ht="16.5" customHeight="1">
      <c r="A31" s="198" t="s">
        <v>406</v>
      </c>
      <c r="B31" s="198"/>
      <c r="C31" s="198"/>
      <c r="D31" s="198"/>
      <c r="E31" s="198"/>
      <c r="F31" s="198"/>
      <c r="G31" s="198"/>
      <c r="H31" s="198"/>
    </row>
    <row r="32" spans="1:8" ht="13.5">
      <c r="A32" s="57"/>
      <c r="B32" s="57"/>
      <c r="C32" s="57"/>
      <c r="D32" s="57"/>
      <c r="E32" s="57"/>
      <c r="F32" s="57"/>
      <c r="G32" s="57"/>
      <c r="H32" s="57"/>
    </row>
    <row r="33" spans="1:8" ht="13.5">
      <c r="A33" s="57"/>
      <c r="B33" s="57"/>
      <c r="C33" s="57"/>
      <c r="D33" s="57"/>
      <c r="E33" s="57"/>
      <c r="F33" s="57"/>
      <c r="G33" s="57"/>
      <c r="H33" s="57"/>
    </row>
  </sheetData>
  <sheetProtection/>
  <mergeCells count="11">
    <mergeCell ref="E1:F1"/>
    <mergeCell ref="A31:H31"/>
    <mergeCell ref="A4:A5"/>
    <mergeCell ref="B4:B5"/>
    <mergeCell ref="C4:C5"/>
    <mergeCell ref="D4:H4"/>
    <mergeCell ref="A1:D1"/>
    <mergeCell ref="A3:H3"/>
    <mergeCell ref="A2:H2"/>
    <mergeCell ref="D13:H13"/>
    <mergeCell ref="D25:H25"/>
  </mergeCells>
  <printOptions/>
  <pageMargins left="0.3937007874015748" right="0.1968503937007874" top="0.3937007874015748" bottom="0.1968503937007874" header="0.5118110236220472" footer="0.5118110236220472"/>
  <pageSetup horizontalDpi="300" verticalDpi="300" orientation="portrait" paperSize="9" scale="93" r:id="rId1"/>
  <colBreaks count="1" manualBreakCount="1">
    <brk id="8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3.625" style="0" customWidth="1"/>
    <col min="2" max="2" width="55.875" style="0" customWidth="1"/>
    <col min="3" max="6" width="11.375" style="0" customWidth="1"/>
  </cols>
  <sheetData>
    <row r="1" spans="1:6" ht="18" customHeight="1">
      <c r="A1" s="172" t="s">
        <v>343</v>
      </c>
      <c r="B1" s="172"/>
      <c r="C1" s="172"/>
      <c r="D1" s="172"/>
      <c r="E1" s="172"/>
      <c r="F1" s="172"/>
    </row>
    <row r="2" spans="1:6" ht="17.25" customHeight="1">
      <c r="A2" s="173" t="s">
        <v>376</v>
      </c>
      <c r="B2" s="173"/>
      <c r="C2" s="173"/>
      <c r="D2" s="173"/>
      <c r="E2" s="173"/>
      <c r="F2" s="173"/>
    </row>
    <row r="3" spans="1:6" ht="21" customHeight="1">
      <c r="A3" s="173" t="s">
        <v>211</v>
      </c>
      <c r="B3" s="173"/>
      <c r="C3" s="173"/>
      <c r="D3" s="173"/>
      <c r="E3" s="173"/>
      <c r="F3" s="173"/>
    </row>
    <row r="4" spans="1:6" ht="91.5" customHeight="1">
      <c r="A4" s="136" t="s">
        <v>1</v>
      </c>
      <c r="B4" s="136" t="s">
        <v>26</v>
      </c>
      <c r="C4" s="135" t="s">
        <v>14</v>
      </c>
      <c r="D4" s="135" t="s">
        <v>22</v>
      </c>
      <c r="E4" s="135" t="s">
        <v>350</v>
      </c>
      <c r="F4" s="135" t="s">
        <v>351</v>
      </c>
    </row>
    <row r="5" spans="1:6" ht="17.25" customHeight="1">
      <c r="A5" s="136" t="s">
        <v>16</v>
      </c>
      <c r="B5" s="136" t="s">
        <v>17</v>
      </c>
      <c r="C5" s="136" t="s">
        <v>18</v>
      </c>
      <c r="D5" s="136" t="s">
        <v>19</v>
      </c>
      <c r="E5" s="136" t="s">
        <v>20</v>
      </c>
      <c r="F5" s="46">
        <v>6</v>
      </c>
    </row>
    <row r="6" spans="1:6" s="14" customFormat="1" ht="30" customHeight="1">
      <c r="A6" s="74">
        <v>1</v>
      </c>
      <c r="B6" s="79" t="s">
        <v>373</v>
      </c>
      <c r="C6" s="75" t="s">
        <v>184</v>
      </c>
      <c r="D6" s="86">
        <v>17</v>
      </c>
      <c r="E6" s="75"/>
      <c r="F6" s="71"/>
    </row>
    <row r="7" spans="1:6" ht="27">
      <c r="A7" s="74">
        <v>2</v>
      </c>
      <c r="B7" s="74" t="s">
        <v>374</v>
      </c>
      <c r="C7" s="74" t="s">
        <v>196</v>
      </c>
      <c r="D7" s="104">
        <v>0.1</v>
      </c>
      <c r="E7" s="75"/>
      <c r="F7" s="71"/>
    </row>
    <row r="8" spans="1:6" ht="45" customHeight="1">
      <c r="A8" s="82">
        <v>3</v>
      </c>
      <c r="B8" s="79" t="s">
        <v>375</v>
      </c>
      <c r="C8" s="75" t="s">
        <v>195</v>
      </c>
      <c r="D8" s="78">
        <v>7.5</v>
      </c>
      <c r="E8" s="75"/>
      <c r="F8" s="87"/>
    </row>
    <row r="9" spans="1:6" ht="23.25" customHeight="1">
      <c r="A9" s="82">
        <v>4</v>
      </c>
      <c r="B9" s="82" t="s">
        <v>316</v>
      </c>
      <c r="C9" s="82" t="s">
        <v>266</v>
      </c>
      <c r="D9" s="51">
        <v>0.32</v>
      </c>
      <c r="E9" s="78"/>
      <c r="F9" s="87"/>
    </row>
    <row r="10" spans="1:6" ht="44.25" customHeight="1">
      <c r="A10" s="74">
        <v>5</v>
      </c>
      <c r="B10" s="75" t="s">
        <v>210</v>
      </c>
      <c r="C10" s="75" t="s">
        <v>184</v>
      </c>
      <c r="D10" s="86">
        <v>24</v>
      </c>
      <c r="E10" s="75"/>
      <c r="F10" s="71"/>
    </row>
    <row r="11" spans="1:6" ht="19.5" customHeight="1">
      <c r="A11" s="136"/>
      <c r="B11" s="136" t="s">
        <v>345</v>
      </c>
      <c r="C11" s="136" t="s">
        <v>0</v>
      </c>
      <c r="D11" s="86"/>
      <c r="E11" s="71"/>
      <c r="F11" s="42"/>
    </row>
    <row r="12" spans="1:6" ht="19.5" customHeight="1">
      <c r="A12" s="136"/>
      <c r="B12" s="94" t="s">
        <v>152</v>
      </c>
      <c r="C12" s="136"/>
      <c r="D12" s="86"/>
      <c r="E12" s="71"/>
      <c r="F12" s="42"/>
    </row>
    <row r="13" spans="1:6" ht="19.5" customHeight="1">
      <c r="A13" s="136"/>
      <c r="B13" s="94" t="s">
        <v>153</v>
      </c>
      <c r="C13" s="136" t="s">
        <v>0</v>
      </c>
      <c r="D13" s="86"/>
      <c r="E13" s="86"/>
      <c r="F13" s="42"/>
    </row>
    <row r="14" spans="1:6" ht="19.5" customHeight="1">
      <c r="A14" s="136"/>
      <c r="B14" s="94" t="s">
        <v>154</v>
      </c>
      <c r="C14" s="136" t="s">
        <v>0</v>
      </c>
      <c r="D14" s="86"/>
      <c r="E14" s="86"/>
      <c r="F14" s="42"/>
    </row>
    <row r="15" spans="1:6" ht="19.5" customHeight="1">
      <c r="A15" s="136"/>
      <c r="B15" s="94" t="s">
        <v>155</v>
      </c>
      <c r="C15" s="136" t="s">
        <v>0</v>
      </c>
      <c r="D15" s="86"/>
      <c r="E15" s="86"/>
      <c r="F15" s="42"/>
    </row>
    <row r="16" spans="1:12" s="50" customFormat="1" ht="32.25" customHeight="1">
      <c r="A16" s="71"/>
      <c r="B16" s="68" t="s">
        <v>346</v>
      </c>
      <c r="C16" s="46" t="s">
        <v>0</v>
      </c>
      <c r="D16" s="90" t="s">
        <v>347</v>
      </c>
      <c r="E16" s="46"/>
      <c r="F16" s="115"/>
      <c r="G16" s="48"/>
      <c r="H16" s="49"/>
      <c r="I16" s="49"/>
      <c r="J16" s="49"/>
      <c r="K16" s="49"/>
      <c r="L16" s="49"/>
    </row>
    <row r="17" spans="1:6" ht="17.25" customHeight="1">
      <c r="A17" s="136"/>
      <c r="B17" s="136" t="s">
        <v>13</v>
      </c>
      <c r="C17" s="46" t="s">
        <v>0</v>
      </c>
      <c r="D17" s="86"/>
      <c r="E17" s="86"/>
      <c r="F17" s="42"/>
    </row>
    <row r="18" spans="1:6" ht="17.25" customHeight="1">
      <c r="A18" s="136"/>
      <c r="B18" s="136" t="s">
        <v>349</v>
      </c>
      <c r="C18" s="136" t="s">
        <v>0</v>
      </c>
      <c r="D18" s="90" t="s">
        <v>347</v>
      </c>
      <c r="E18" s="86"/>
      <c r="F18" s="42"/>
    </row>
    <row r="19" spans="1:6" ht="17.25" customHeight="1">
      <c r="A19" s="136"/>
      <c r="B19" s="136" t="s">
        <v>13</v>
      </c>
      <c r="C19" s="136" t="s">
        <v>0</v>
      </c>
      <c r="D19" s="86"/>
      <c r="E19" s="86"/>
      <c r="F19" s="42"/>
    </row>
    <row r="20" spans="1:6" ht="17.25" customHeight="1">
      <c r="A20" s="136"/>
      <c r="B20" s="136" t="s">
        <v>348</v>
      </c>
      <c r="C20" s="136" t="s">
        <v>0</v>
      </c>
      <c r="D20" s="90" t="s">
        <v>347</v>
      </c>
      <c r="E20" s="86"/>
      <c r="F20" s="42"/>
    </row>
    <row r="21" spans="1:6" ht="17.25" customHeight="1">
      <c r="A21" s="136"/>
      <c r="B21" s="136" t="s">
        <v>42</v>
      </c>
      <c r="C21" s="136" t="s">
        <v>0</v>
      </c>
      <c r="D21" s="86"/>
      <c r="E21" s="71"/>
      <c r="F21" s="42"/>
    </row>
    <row r="22" spans="1:6" ht="13.5">
      <c r="A22" s="57"/>
      <c r="B22" s="57"/>
      <c r="C22" s="57"/>
      <c r="D22" s="57"/>
      <c r="E22" s="57"/>
      <c r="F22" s="57"/>
    </row>
    <row r="23" spans="1:6" ht="13.5">
      <c r="A23" s="57"/>
      <c r="B23" s="57"/>
      <c r="C23" s="57"/>
      <c r="D23" s="57"/>
      <c r="E23" s="57"/>
      <c r="F23" s="57"/>
    </row>
    <row r="24" spans="1:6" ht="13.5">
      <c r="A24" s="171" t="s">
        <v>366</v>
      </c>
      <c r="B24" s="171"/>
      <c r="C24" s="171"/>
      <c r="D24" s="171"/>
      <c r="E24" s="171"/>
      <c r="F24" s="171"/>
    </row>
  </sheetData>
  <sheetProtection/>
  <mergeCells count="4">
    <mergeCell ref="A24:F24"/>
    <mergeCell ref="A1:F1"/>
    <mergeCell ref="A2:F2"/>
    <mergeCell ref="A3:F3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SheetLayoutView="100" zoomScalePageLayoutView="0" workbookViewId="0" topLeftCell="A1">
      <selection activeCell="E16" sqref="E16"/>
    </sheetView>
  </sheetViews>
  <sheetFormatPr defaultColWidth="9.00390625" defaultRowHeight="12.75"/>
  <cols>
    <col min="1" max="1" width="5.875" style="0" customWidth="1"/>
    <col min="2" max="2" width="51.625" style="0" customWidth="1"/>
    <col min="3" max="6" width="11.375" style="0" customWidth="1"/>
  </cols>
  <sheetData>
    <row r="1" spans="1:6" ht="23.25" customHeight="1">
      <c r="A1" s="175" t="s">
        <v>343</v>
      </c>
      <c r="B1" s="175"/>
      <c r="C1" s="175"/>
      <c r="D1" s="175"/>
      <c r="E1" s="175"/>
      <c r="F1" s="175"/>
    </row>
    <row r="2" spans="1:6" ht="20.25" customHeight="1">
      <c r="A2" s="176" t="s">
        <v>377</v>
      </c>
      <c r="B2" s="176"/>
      <c r="C2" s="176"/>
      <c r="D2" s="176"/>
      <c r="E2" s="176"/>
      <c r="F2" s="176"/>
    </row>
    <row r="3" spans="1:6" ht="22.5" customHeight="1">
      <c r="A3" s="176" t="s">
        <v>201</v>
      </c>
      <c r="B3" s="176"/>
      <c r="C3" s="176"/>
      <c r="D3" s="176"/>
      <c r="E3" s="176"/>
      <c r="F3" s="176"/>
    </row>
    <row r="4" spans="1:6" ht="16.5" hidden="1">
      <c r="A4" s="111"/>
      <c r="B4" s="111"/>
      <c r="C4" s="111"/>
      <c r="D4" s="111"/>
      <c r="E4" s="111"/>
      <c r="F4" s="111"/>
    </row>
    <row r="5" spans="1:6" ht="16.5" hidden="1">
      <c r="A5" s="177"/>
      <c r="B5" s="177"/>
      <c r="C5" s="177"/>
      <c r="D5" s="177"/>
      <c r="E5" s="177"/>
      <c r="F5" s="177"/>
    </row>
    <row r="6" spans="1:6" ht="85.5" customHeight="1">
      <c r="A6" s="136" t="s">
        <v>1</v>
      </c>
      <c r="B6" s="136" t="s">
        <v>26</v>
      </c>
      <c r="C6" s="135" t="s">
        <v>14</v>
      </c>
      <c r="D6" s="135" t="s">
        <v>22</v>
      </c>
      <c r="E6" s="135" t="s">
        <v>350</v>
      </c>
      <c r="F6" s="135" t="s">
        <v>351</v>
      </c>
    </row>
    <row r="7" spans="1:6" ht="13.5">
      <c r="A7" s="136" t="s">
        <v>16</v>
      </c>
      <c r="B7" s="136" t="s">
        <v>17</v>
      </c>
      <c r="C7" s="136" t="s">
        <v>18</v>
      </c>
      <c r="D7" s="136" t="s">
        <v>19</v>
      </c>
      <c r="E7" s="136" t="s">
        <v>20</v>
      </c>
      <c r="F7" s="46">
        <v>6</v>
      </c>
    </row>
    <row r="8" spans="1:6" s="14" customFormat="1" ht="33" customHeight="1">
      <c r="A8" s="46">
        <v>1</v>
      </c>
      <c r="B8" s="113" t="s">
        <v>372</v>
      </c>
      <c r="C8" s="46" t="s">
        <v>195</v>
      </c>
      <c r="D8" s="86">
        <v>48</v>
      </c>
      <c r="E8" s="56"/>
      <c r="F8" s="85"/>
    </row>
    <row r="9" spans="1:6" ht="31.5" customHeight="1">
      <c r="A9" s="46">
        <v>2</v>
      </c>
      <c r="B9" s="46" t="s">
        <v>340</v>
      </c>
      <c r="C9" s="46" t="s">
        <v>196</v>
      </c>
      <c r="D9" s="46">
        <v>0.4</v>
      </c>
      <c r="E9" s="77"/>
      <c r="F9" s="85"/>
    </row>
    <row r="10" spans="1:6" s="14" customFormat="1" ht="32.25" customHeight="1">
      <c r="A10" s="46">
        <v>3</v>
      </c>
      <c r="B10" s="46" t="s">
        <v>197</v>
      </c>
      <c r="C10" s="46" t="s">
        <v>27</v>
      </c>
      <c r="D10" s="46">
        <v>6</v>
      </c>
      <c r="E10" s="77"/>
      <c r="F10" s="85"/>
    </row>
    <row r="11" spans="1:6" ht="18.75" customHeight="1">
      <c r="A11" s="46">
        <v>4</v>
      </c>
      <c r="B11" s="113" t="s">
        <v>198</v>
      </c>
      <c r="C11" s="46" t="s">
        <v>199</v>
      </c>
      <c r="D11" s="86">
        <v>1</v>
      </c>
      <c r="E11" s="56"/>
      <c r="F11" s="85"/>
    </row>
    <row r="12" spans="1:6" ht="27.75" customHeight="1">
      <c r="A12" s="46">
        <v>5</v>
      </c>
      <c r="B12" s="113" t="s">
        <v>200</v>
      </c>
      <c r="C12" s="46" t="s">
        <v>195</v>
      </c>
      <c r="D12" s="86">
        <v>48</v>
      </c>
      <c r="E12" s="56"/>
      <c r="F12" s="85"/>
    </row>
    <row r="13" spans="1:6" ht="18.75" customHeight="1">
      <c r="A13" s="136"/>
      <c r="B13" s="136" t="s">
        <v>345</v>
      </c>
      <c r="C13" s="136" t="s">
        <v>0</v>
      </c>
      <c r="D13" s="86"/>
      <c r="E13" s="71"/>
      <c r="F13" s="42"/>
    </row>
    <row r="14" spans="1:6" ht="18.75" customHeight="1">
      <c r="A14" s="136"/>
      <c r="B14" s="94" t="s">
        <v>152</v>
      </c>
      <c r="C14" s="136"/>
      <c r="D14" s="86"/>
      <c r="E14" s="71"/>
      <c r="F14" s="42"/>
    </row>
    <row r="15" spans="1:6" ht="18.75" customHeight="1">
      <c r="A15" s="136"/>
      <c r="B15" s="94" t="s">
        <v>153</v>
      </c>
      <c r="C15" s="136" t="s">
        <v>0</v>
      </c>
      <c r="D15" s="86"/>
      <c r="E15" s="86"/>
      <c r="F15" s="42"/>
    </row>
    <row r="16" spans="1:6" ht="18.75" customHeight="1">
      <c r="A16" s="136"/>
      <c r="B16" s="94" t="s">
        <v>154</v>
      </c>
      <c r="C16" s="136" t="s">
        <v>0</v>
      </c>
      <c r="D16" s="86"/>
      <c r="E16" s="86"/>
      <c r="F16" s="42"/>
    </row>
    <row r="17" spans="1:6" ht="18.75" customHeight="1">
      <c r="A17" s="136"/>
      <c r="B17" s="94" t="s">
        <v>155</v>
      </c>
      <c r="C17" s="136" t="s">
        <v>0</v>
      </c>
      <c r="D17" s="86"/>
      <c r="E17" s="86"/>
      <c r="F17" s="42"/>
    </row>
    <row r="18" spans="1:12" s="50" customFormat="1" ht="32.25" customHeight="1">
      <c r="A18" s="71"/>
      <c r="B18" s="68" t="s">
        <v>346</v>
      </c>
      <c r="C18" s="46" t="s">
        <v>0</v>
      </c>
      <c r="D18" s="90" t="s">
        <v>347</v>
      </c>
      <c r="E18" s="46"/>
      <c r="F18" s="115"/>
      <c r="G18" s="48"/>
      <c r="H18" s="49"/>
      <c r="I18" s="49"/>
      <c r="J18" s="49"/>
      <c r="K18" s="49"/>
      <c r="L18" s="49"/>
    </row>
    <row r="19" spans="1:6" ht="20.25" customHeight="1">
      <c r="A19" s="136"/>
      <c r="B19" s="136" t="s">
        <v>13</v>
      </c>
      <c r="C19" s="46" t="s">
        <v>0</v>
      </c>
      <c r="D19" s="86"/>
      <c r="E19" s="86"/>
      <c r="F19" s="42"/>
    </row>
    <row r="20" spans="1:6" ht="20.25" customHeight="1">
      <c r="A20" s="136"/>
      <c r="B20" s="136" t="s">
        <v>349</v>
      </c>
      <c r="C20" s="136" t="s">
        <v>0</v>
      </c>
      <c r="D20" s="90" t="s">
        <v>347</v>
      </c>
      <c r="E20" s="86"/>
      <c r="F20" s="42"/>
    </row>
    <row r="21" spans="1:6" ht="20.25" customHeight="1">
      <c r="A21" s="136"/>
      <c r="B21" s="136" t="s">
        <v>13</v>
      </c>
      <c r="C21" s="136" t="s">
        <v>0</v>
      </c>
      <c r="D21" s="86"/>
      <c r="E21" s="86"/>
      <c r="F21" s="42"/>
    </row>
    <row r="22" spans="1:6" ht="20.25" customHeight="1">
      <c r="A22" s="136"/>
      <c r="B22" s="136" t="s">
        <v>348</v>
      </c>
      <c r="C22" s="136" t="s">
        <v>0</v>
      </c>
      <c r="D22" s="90" t="s">
        <v>347</v>
      </c>
      <c r="E22" s="86"/>
      <c r="F22" s="42"/>
    </row>
    <row r="23" spans="1:6" ht="20.25" customHeight="1">
      <c r="A23" s="136"/>
      <c r="B23" s="136" t="s">
        <v>42</v>
      </c>
      <c r="C23" s="136" t="s">
        <v>0</v>
      </c>
      <c r="D23" s="86"/>
      <c r="E23" s="71"/>
      <c r="F23" s="42"/>
    </row>
    <row r="24" spans="1:6" ht="13.5">
      <c r="A24" s="57"/>
      <c r="B24" s="57"/>
      <c r="C24" s="57"/>
      <c r="D24" s="57"/>
      <c r="E24" s="57"/>
      <c r="F24" s="57"/>
    </row>
    <row r="25" spans="1:6" ht="13.5">
      <c r="A25" s="57"/>
      <c r="B25" s="57"/>
      <c r="C25" s="57"/>
      <c r="D25" s="57"/>
      <c r="E25" s="57"/>
      <c r="F25" s="57"/>
    </row>
    <row r="26" spans="1:6" ht="13.5">
      <c r="A26" s="171" t="s">
        <v>366</v>
      </c>
      <c r="B26" s="171"/>
      <c r="C26" s="171"/>
      <c r="D26" s="171"/>
      <c r="E26" s="171"/>
      <c r="F26" s="171"/>
    </row>
    <row r="27" spans="1:6" ht="13.5">
      <c r="A27" s="57"/>
      <c r="B27" s="57"/>
      <c r="C27" s="57"/>
      <c r="D27" s="57"/>
      <c r="E27" s="57"/>
      <c r="F27" s="57"/>
    </row>
    <row r="28" spans="1:6" ht="13.5">
      <c r="A28" s="57"/>
      <c r="B28" s="57"/>
      <c r="C28" s="57"/>
      <c r="D28" s="57"/>
      <c r="E28" s="57"/>
      <c r="F28" s="57"/>
    </row>
    <row r="29" spans="1:6" ht="15" customHeight="1">
      <c r="A29" s="57"/>
      <c r="B29" s="174"/>
      <c r="C29" s="174"/>
      <c r="D29" s="174"/>
      <c r="E29" s="174"/>
      <c r="F29" s="174"/>
    </row>
  </sheetData>
  <sheetProtection/>
  <mergeCells count="6">
    <mergeCell ref="B29:F29"/>
    <mergeCell ref="A1:F1"/>
    <mergeCell ref="A3:F3"/>
    <mergeCell ref="A5:F5"/>
    <mergeCell ref="A2:F2"/>
    <mergeCell ref="A26:F26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SheetLayoutView="100" zoomScalePageLayoutView="120" workbookViewId="0" topLeftCell="A19">
      <selection activeCell="D27" sqref="D27"/>
    </sheetView>
  </sheetViews>
  <sheetFormatPr defaultColWidth="9.00390625" defaultRowHeight="12.75"/>
  <cols>
    <col min="1" max="1" width="4.25390625" style="53" customWidth="1"/>
    <col min="2" max="2" width="41.00390625" style="0" customWidth="1"/>
    <col min="3" max="6" width="12.00390625" style="0" customWidth="1"/>
  </cols>
  <sheetData>
    <row r="1" spans="1:6" ht="15.75" customHeight="1">
      <c r="A1" s="172" t="s">
        <v>343</v>
      </c>
      <c r="B1" s="172"/>
      <c r="C1" s="172"/>
      <c r="D1" s="172"/>
      <c r="E1" s="172"/>
      <c r="F1" s="172"/>
    </row>
    <row r="2" spans="1:6" ht="15.75">
      <c r="A2" s="178" t="s">
        <v>385</v>
      </c>
      <c r="B2" s="178"/>
      <c r="C2" s="178"/>
      <c r="D2" s="178"/>
      <c r="E2" s="178"/>
      <c r="F2" s="178"/>
    </row>
    <row r="3" spans="1:6" ht="13.5">
      <c r="A3" s="179" t="s">
        <v>249</v>
      </c>
      <c r="B3" s="179"/>
      <c r="C3" s="179"/>
      <c r="D3" s="179"/>
      <c r="E3" s="179"/>
      <c r="F3" s="179"/>
    </row>
    <row r="4" spans="1:6" ht="80.25" customHeight="1">
      <c r="A4" s="140" t="s">
        <v>1</v>
      </c>
      <c r="B4" s="140" t="s">
        <v>26</v>
      </c>
      <c r="C4" s="137" t="s">
        <v>14</v>
      </c>
      <c r="D4" s="139" t="s">
        <v>22</v>
      </c>
      <c r="E4" s="137" t="s">
        <v>350</v>
      </c>
      <c r="F4" s="137" t="s">
        <v>351</v>
      </c>
    </row>
    <row r="5" spans="1:6" ht="13.5">
      <c r="A5" s="138" t="s">
        <v>16</v>
      </c>
      <c r="B5" s="138" t="s">
        <v>17</v>
      </c>
      <c r="C5" s="138" t="s">
        <v>18</v>
      </c>
      <c r="D5" s="138" t="s">
        <v>19</v>
      </c>
      <c r="E5" s="138" t="s">
        <v>20</v>
      </c>
      <c r="F5" s="46">
        <v>6</v>
      </c>
    </row>
    <row r="6" spans="1:6" ht="18" customHeight="1">
      <c r="A6" s="160"/>
      <c r="B6" s="82" t="s">
        <v>250</v>
      </c>
      <c r="C6" s="107"/>
      <c r="D6" s="108"/>
      <c r="E6" s="108"/>
      <c r="F6" s="108"/>
    </row>
    <row r="7" spans="1:6" ht="33.75" customHeight="1">
      <c r="A7" s="46">
        <v>1</v>
      </c>
      <c r="B7" s="75" t="s">
        <v>251</v>
      </c>
      <c r="C7" s="74" t="s">
        <v>190</v>
      </c>
      <c r="D7" s="75">
        <v>121</v>
      </c>
      <c r="E7" s="87"/>
      <c r="F7" s="71"/>
    </row>
    <row r="8" spans="1:6" ht="24" customHeight="1">
      <c r="A8" s="113">
        <v>2</v>
      </c>
      <c r="B8" s="88" t="s">
        <v>252</v>
      </c>
      <c r="C8" s="79" t="s">
        <v>79</v>
      </c>
      <c r="D8" s="87">
        <v>21</v>
      </c>
      <c r="E8" s="87"/>
      <c r="F8" s="71"/>
    </row>
    <row r="9" spans="1:6" ht="35.25" customHeight="1">
      <c r="A9" s="46">
        <v>3</v>
      </c>
      <c r="B9" s="75" t="s">
        <v>197</v>
      </c>
      <c r="C9" s="74" t="s">
        <v>27</v>
      </c>
      <c r="D9" s="75">
        <v>50</v>
      </c>
      <c r="E9" s="75"/>
      <c r="F9" s="45"/>
    </row>
    <row r="10" spans="1:6" ht="13.5">
      <c r="A10" s="46">
        <v>4</v>
      </c>
      <c r="B10" s="79" t="s">
        <v>94</v>
      </c>
      <c r="C10" s="75" t="s">
        <v>253</v>
      </c>
      <c r="D10" s="78">
        <v>1.21</v>
      </c>
      <c r="E10" s="78"/>
      <c r="F10" s="45"/>
    </row>
    <row r="11" spans="1:6" ht="33" customHeight="1">
      <c r="A11" s="54" t="s">
        <v>20</v>
      </c>
      <c r="B11" s="54" t="s">
        <v>102</v>
      </c>
      <c r="C11" s="54" t="s">
        <v>27</v>
      </c>
      <c r="D11" s="20">
        <v>22</v>
      </c>
      <c r="E11" s="20"/>
      <c r="F11" s="71"/>
    </row>
    <row r="12" spans="1:6" ht="18" customHeight="1">
      <c r="A12" s="113"/>
      <c r="B12" s="82" t="s">
        <v>254</v>
      </c>
      <c r="C12" s="82"/>
      <c r="D12" s="75"/>
      <c r="E12" s="75"/>
      <c r="F12" s="51"/>
    </row>
    <row r="13" spans="1:6" ht="18" customHeight="1">
      <c r="A13" s="113"/>
      <c r="B13" s="82" t="s">
        <v>255</v>
      </c>
      <c r="C13" s="82"/>
      <c r="D13" s="75"/>
      <c r="E13" s="75"/>
      <c r="F13" s="75"/>
    </row>
    <row r="14" spans="1:6" ht="36.75" customHeight="1">
      <c r="A14" s="46">
        <v>1</v>
      </c>
      <c r="B14" s="161" t="s">
        <v>380</v>
      </c>
      <c r="C14" s="75" t="s">
        <v>206</v>
      </c>
      <c r="D14" s="51">
        <v>1</v>
      </c>
      <c r="E14" s="51"/>
      <c r="F14" s="45"/>
    </row>
    <row r="15" spans="1:6" ht="30" customHeight="1">
      <c r="A15" s="46">
        <v>2</v>
      </c>
      <c r="B15" s="88" t="s">
        <v>381</v>
      </c>
      <c r="C15" s="75" t="s">
        <v>206</v>
      </c>
      <c r="D15" s="51">
        <v>1</v>
      </c>
      <c r="E15" s="51"/>
      <c r="F15" s="45"/>
    </row>
    <row r="16" spans="1:6" ht="33.75" customHeight="1">
      <c r="A16" s="46">
        <v>3</v>
      </c>
      <c r="B16" s="76" t="s">
        <v>382</v>
      </c>
      <c r="C16" s="75" t="s">
        <v>206</v>
      </c>
      <c r="D16" s="51">
        <v>1</v>
      </c>
      <c r="E16" s="51"/>
      <c r="F16" s="45"/>
    </row>
    <row r="17" spans="1:6" ht="27" customHeight="1">
      <c r="A17" s="46">
        <v>4</v>
      </c>
      <c r="B17" s="74" t="s">
        <v>314</v>
      </c>
      <c r="C17" s="75" t="s">
        <v>206</v>
      </c>
      <c r="D17" s="51">
        <v>1</v>
      </c>
      <c r="E17" s="51"/>
      <c r="F17" s="45"/>
    </row>
    <row r="18" spans="1:6" ht="27" customHeight="1">
      <c r="A18" s="46">
        <v>5</v>
      </c>
      <c r="B18" s="82" t="s">
        <v>256</v>
      </c>
      <c r="C18" s="75" t="s">
        <v>206</v>
      </c>
      <c r="D18" s="51">
        <v>2</v>
      </c>
      <c r="E18" s="51"/>
      <c r="F18" s="45"/>
    </row>
    <row r="19" spans="1:6" ht="30" customHeight="1">
      <c r="A19" s="46">
        <v>6</v>
      </c>
      <c r="B19" s="82" t="s">
        <v>258</v>
      </c>
      <c r="C19" s="75" t="s">
        <v>206</v>
      </c>
      <c r="D19" s="51">
        <v>1</v>
      </c>
      <c r="E19" s="51"/>
      <c r="F19" s="45"/>
    </row>
    <row r="20" spans="1:6" ht="26.25" customHeight="1">
      <c r="A20" s="46">
        <v>7</v>
      </c>
      <c r="B20" s="162" t="s">
        <v>262</v>
      </c>
      <c r="C20" s="109" t="s">
        <v>263</v>
      </c>
      <c r="D20" s="51">
        <v>2</v>
      </c>
      <c r="E20" s="51"/>
      <c r="F20" s="45"/>
    </row>
    <row r="21" spans="1:6" ht="45.75" customHeight="1">
      <c r="A21" s="46">
        <v>8</v>
      </c>
      <c r="B21" s="109" t="s">
        <v>383</v>
      </c>
      <c r="C21" s="74" t="s">
        <v>190</v>
      </c>
      <c r="D21" s="46">
        <v>16</v>
      </c>
      <c r="E21" s="87"/>
      <c r="F21" s="71"/>
    </row>
    <row r="22" spans="1:6" ht="31.5" customHeight="1">
      <c r="A22" s="46">
        <v>9</v>
      </c>
      <c r="B22" s="82" t="s">
        <v>384</v>
      </c>
      <c r="C22" s="75" t="s">
        <v>27</v>
      </c>
      <c r="D22" s="51">
        <v>1</v>
      </c>
      <c r="E22" s="51"/>
      <c r="F22" s="45"/>
    </row>
    <row r="23" spans="1:6" ht="43.5" customHeight="1">
      <c r="A23" s="46">
        <v>10</v>
      </c>
      <c r="B23" s="109" t="s">
        <v>259</v>
      </c>
      <c r="C23" s="75" t="s">
        <v>266</v>
      </c>
      <c r="D23" s="51">
        <v>0.39</v>
      </c>
      <c r="E23" s="100"/>
      <c r="F23" s="43"/>
    </row>
    <row r="24" spans="1:6" ht="40.5">
      <c r="A24" s="46">
        <v>11</v>
      </c>
      <c r="B24" s="75" t="s">
        <v>260</v>
      </c>
      <c r="C24" s="75" t="s">
        <v>195</v>
      </c>
      <c r="D24" s="86">
        <v>1</v>
      </c>
      <c r="E24" s="86"/>
      <c r="F24" s="45"/>
    </row>
    <row r="25" spans="1:6" ht="21.75" customHeight="1">
      <c r="A25" s="138" t="s">
        <v>28</v>
      </c>
      <c r="B25" s="109" t="s">
        <v>261</v>
      </c>
      <c r="C25" s="54" t="s">
        <v>79</v>
      </c>
      <c r="D25" s="20">
        <v>1</v>
      </c>
      <c r="E25" s="55"/>
      <c r="F25" s="71"/>
    </row>
    <row r="26" spans="1:6" ht="21.75" customHeight="1">
      <c r="A26" s="46">
        <v>13</v>
      </c>
      <c r="B26" s="109" t="s">
        <v>264</v>
      </c>
      <c r="C26" s="74" t="s">
        <v>27</v>
      </c>
      <c r="D26" s="51">
        <v>1</v>
      </c>
      <c r="E26" s="51"/>
      <c r="F26" s="45"/>
    </row>
    <row r="27" spans="1:6" ht="40.5">
      <c r="A27" s="138" t="s">
        <v>30</v>
      </c>
      <c r="B27" s="138" t="s">
        <v>265</v>
      </c>
      <c r="C27" s="138" t="s">
        <v>358</v>
      </c>
      <c r="D27" s="44">
        <v>0.164</v>
      </c>
      <c r="E27" s="86"/>
      <c r="F27" s="42"/>
    </row>
    <row r="28" spans="1:6" ht="19.5" customHeight="1">
      <c r="A28" s="113"/>
      <c r="B28" s="79" t="s">
        <v>257</v>
      </c>
      <c r="C28" s="79"/>
      <c r="D28" s="78"/>
      <c r="E28" s="78"/>
      <c r="F28" s="43"/>
    </row>
    <row r="29" spans="1:6" ht="19.5" customHeight="1">
      <c r="A29" s="113"/>
      <c r="B29" s="138" t="s">
        <v>379</v>
      </c>
      <c r="C29" s="138" t="s">
        <v>0</v>
      </c>
      <c r="D29" s="86"/>
      <c r="E29" s="71"/>
      <c r="F29" s="42"/>
    </row>
    <row r="30" spans="1:6" ht="19.5" customHeight="1">
      <c r="A30" s="138"/>
      <c r="B30" s="94" t="s">
        <v>152</v>
      </c>
      <c r="C30" s="138"/>
      <c r="D30" s="86"/>
      <c r="E30" s="71"/>
      <c r="F30" s="42"/>
    </row>
    <row r="31" spans="1:6" ht="19.5" customHeight="1">
      <c r="A31" s="138"/>
      <c r="B31" s="94" t="s">
        <v>153</v>
      </c>
      <c r="C31" s="138" t="s">
        <v>0</v>
      </c>
      <c r="D31" s="86"/>
      <c r="E31" s="86"/>
      <c r="F31" s="42"/>
    </row>
    <row r="32" spans="1:6" ht="19.5" customHeight="1">
      <c r="A32" s="138"/>
      <c r="B32" s="94" t="s">
        <v>154</v>
      </c>
      <c r="C32" s="138" t="s">
        <v>0</v>
      </c>
      <c r="D32" s="86"/>
      <c r="E32" s="86"/>
      <c r="F32" s="42"/>
    </row>
    <row r="33" spans="1:6" ht="19.5" customHeight="1">
      <c r="A33" s="138"/>
      <c r="B33" s="94" t="s">
        <v>155</v>
      </c>
      <c r="C33" s="138" t="s">
        <v>0</v>
      </c>
      <c r="D33" s="86"/>
      <c r="E33" s="86"/>
      <c r="F33" s="42"/>
    </row>
    <row r="34" spans="1:6" ht="40.5">
      <c r="A34" s="155"/>
      <c r="B34" s="68" t="s">
        <v>346</v>
      </c>
      <c r="C34" s="46" t="s">
        <v>0</v>
      </c>
      <c r="D34" s="90" t="s">
        <v>347</v>
      </c>
      <c r="E34" s="46"/>
      <c r="F34" s="115"/>
    </row>
    <row r="35" spans="1:6" ht="21.75" customHeight="1">
      <c r="A35" s="138"/>
      <c r="B35" s="138" t="s">
        <v>13</v>
      </c>
      <c r="C35" s="46" t="s">
        <v>0</v>
      </c>
      <c r="D35" s="86"/>
      <c r="E35" s="86"/>
      <c r="F35" s="42"/>
    </row>
    <row r="36" spans="1:6" ht="21.75" customHeight="1">
      <c r="A36" s="138"/>
      <c r="B36" s="138" t="s">
        <v>349</v>
      </c>
      <c r="C36" s="138" t="s">
        <v>0</v>
      </c>
      <c r="D36" s="90" t="s">
        <v>347</v>
      </c>
      <c r="E36" s="86"/>
      <c r="F36" s="42"/>
    </row>
    <row r="37" spans="1:6" ht="21.75" customHeight="1">
      <c r="A37" s="138"/>
      <c r="B37" s="138" t="s">
        <v>13</v>
      </c>
      <c r="C37" s="138" t="s">
        <v>0</v>
      </c>
      <c r="D37" s="86"/>
      <c r="E37" s="86"/>
      <c r="F37" s="42"/>
    </row>
    <row r="38" spans="1:6" ht="21.75" customHeight="1">
      <c r="A38" s="138"/>
      <c r="B38" s="138" t="s">
        <v>348</v>
      </c>
      <c r="C38" s="138" t="s">
        <v>0</v>
      </c>
      <c r="D38" s="90" t="s">
        <v>347</v>
      </c>
      <c r="E38" s="86"/>
      <c r="F38" s="42"/>
    </row>
    <row r="39" spans="1:6" ht="21.75" customHeight="1">
      <c r="A39" s="138"/>
      <c r="B39" s="138" t="s">
        <v>42</v>
      </c>
      <c r="C39" s="138" t="s">
        <v>0</v>
      </c>
      <c r="D39" s="86"/>
      <c r="E39" s="71"/>
      <c r="F39" s="42"/>
    </row>
    <row r="41" spans="2:8" ht="13.5">
      <c r="B41" s="57"/>
      <c r="C41" s="57"/>
      <c r="D41" s="57"/>
      <c r="E41" s="57"/>
      <c r="F41" s="57"/>
      <c r="G41" s="57"/>
      <c r="H41" s="57"/>
    </row>
    <row r="42" spans="1:6" ht="13.5">
      <c r="A42" s="171" t="s">
        <v>366</v>
      </c>
      <c r="B42" s="171"/>
      <c r="C42" s="171"/>
      <c r="D42" s="171"/>
      <c r="E42" s="171"/>
      <c r="F42" s="171"/>
    </row>
  </sheetData>
  <sheetProtection/>
  <mergeCells count="4">
    <mergeCell ref="A42:F42"/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SheetLayoutView="100" zoomScalePageLayoutView="0" workbookViewId="0" topLeftCell="A1">
      <selection activeCell="E21" sqref="E21"/>
    </sheetView>
  </sheetViews>
  <sheetFormatPr defaultColWidth="9.00390625" defaultRowHeight="12.75"/>
  <cols>
    <col min="1" max="1" width="5.125" style="0" customWidth="1"/>
    <col min="2" max="2" width="54.875" style="0" customWidth="1"/>
    <col min="3" max="6" width="10.25390625" style="0" customWidth="1"/>
  </cols>
  <sheetData>
    <row r="1" spans="1:6" ht="15.75" customHeight="1">
      <c r="A1" s="172" t="s">
        <v>343</v>
      </c>
      <c r="B1" s="172"/>
      <c r="C1" s="172"/>
      <c r="D1" s="172"/>
      <c r="E1" s="172"/>
      <c r="F1" s="172"/>
    </row>
    <row r="2" spans="1:6" ht="20.25" customHeight="1">
      <c r="A2" s="180" t="s">
        <v>368</v>
      </c>
      <c r="B2" s="180"/>
      <c r="C2" s="180"/>
      <c r="D2" s="180"/>
      <c r="E2" s="180"/>
      <c r="F2" s="180"/>
    </row>
    <row r="3" spans="1:6" ht="20.25" customHeight="1">
      <c r="A3" s="181" t="s">
        <v>205</v>
      </c>
      <c r="B3" s="181"/>
      <c r="C3" s="181"/>
      <c r="D3" s="181"/>
      <c r="E3" s="181"/>
      <c r="F3" s="181"/>
    </row>
    <row r="4" spans="1:6" ht="80.25" customHeight="1">
      <c r="A4" s="136" t="s">
        <v>1</v>
      </c>
      <c r="B4" s="136" t="s">
        <v>26</v>
      </c>
      <c r="C4" s="135" t="s">
        <v>14</v>
      </c>
      <c r="D4" s="135" t="s">
        <v>22</v>
      </c>
      <c r="E4" s="135" t="s">
        <v>350</v>
      </c>
      <c r="F4" s="135" t="s">
        <v>351</v>
      </c>
    </row>
    <row r="5" spans="1:6" ht="15.75" customHeight="1">
      <c r="A5" s="136" t="s">
        <v>16</v>
      </c>
      <c r="B5" s="136" t="s">
        <v>17</v>
      </c>
      <c r="C5" s="136" t="s">
        <v>18</v>
      </c>
      <c r="D5" s="136" t="s">
        <v>19</v>
      </c>
      <c r="E5" s="136" t="s">
        <v>20</v>
      </c>
      <c r="F5" s="46">
        <v>6</v>
      </c>
    </row>
    <row r="6" spans="1:7" s="14" customFormat="1" ht="23.25" customHeight="1">
      <c r="A6" s="112">
        <v>1</v>
      </c>
      <c r="B6" s="136" t="s">
        <v>43</v>
      </c>
      <c r="C6" s="136" t="s">
        <v>62</v>
      </c>
      <c r="D6" s="42">
        <v>200</v>
      </c>
      <c r="E6" s="136"/>
      <c r="F6" s="121"/>
      <c r="G6" s="58"/>
    </row>
    <row r="7" spans="1:7" ht="29.25" customHeight="1">
      <c r="A7" s="112">
        <v>2</v>
      </c>
      <c r="B7" s="136" t="s">
        <v>45</v>
      </c>
      <c r="C7" s="136" t="s">
        <v>27</v>
      </c>
      <c r="D7" s="42">
        <v>30</v>
      </c>
      <c r="E7" s="136"/>
      <c r="F7" s="121"/>
      <c r="G7" s="57"/>
    </row>
    <row r="8" spans="1:7" ht="33.75" customHeight="1">
      <c r="A8" s="46">
        <v>3</v>
      </c>
      <c r="B8" s="46" t="s">
        <v>370</v>
      </c>
      <c r="C8" s="46" t="s">
        <v>79</v>
      </c>
      <c r="D8" s="71">
        <v>1</v>
      </c>
      <c r="E8" s="46"/>
      <c r="F8" s="71"/>
      <c r="G8" s="57"/>
    </row>
    <row r="9" spans="1:7" ht="29.25" customHeight="1">
      <c r="A9" s="46">
        <v>4</v>
      </c>
      <c r="B9" s="46" t="s">
        <v>371</v>
      </c>
      <c r="C9" s="46" t="s">
        <v>79</v>
      </c>
      <c r="D9" s="71">
        <v>3</v>
      </c>
      <c r="E9" s="46"/>
      <c r="F9" s="71"/>
      <c r="G9" s="57"/>
    </row>
    <row r="10" spans="1:7" ht="33" customHeight="1">
      <c r="A10" s="46">
        <v>5</v>
      </c>
      <c r="B10" s="46" t="s">
        <v>207</v>
      </c>
      <c r="C10" s="46" t="s">
        <v>208</v>
      </c>
      <c r="D10" s="45">
        <v>4.13</v>
      </c>
      <c r="E10" s="46"/>
      <c r="F10" s="71"/>
      <c r="G10" s="57"/>
    </row>
    <row r="11" spans="1:7" s="14" customFormat="1" ht="21" customHeight="1">
      <c r="A11" s="46">
        <v>6</v>
      </c>
      <c r="B11" s="46" t="s">
        <v>268</v>
      </c>
      <c r="C11" s="46" t="s">
        <v>27</v>
      </c>
      <c r="D11" s="86">
        <v>20</v>
      </c>
      <c r="E11" s="46"/>
      <c r="F11" s="71"/>
      <c r="G11" s="58"/>
    </row>
    <row r="12" spans="1:7" ht="25.5" customHeight="1">
      <c r="A12" s="46">
        <v>7</v>
      </c>
      <c r="B12" s="46" t="s">
        <v>276</v>
      </c>
      <c r="C12" s="46" t="s">
        <v>27</v>
      </c>
      <c r="D12" s="86">
        <v>1</v>
      </c>
      <c r="E12" s="46"/>
      <c r="F12" s="71"/>
      <c r="G12" s="57"/>
    </row>
    <row r="13" spans="1:7" ht="25.5" customHeight="1">
      <c r="A13" s="46">
        <v>8</v>
      </c>
      <c r="B13" s="46" t="s">
        <v>269</v>
      </c>
      <c r="C13" s="46" t="s">
        <v>27</v>
      </c>
      <c r="D13" s="86">
        <v>15</v>
      </c>
      <c r="E13" s="46"/>
      <c r="F13" s="71"/>
      <c r="G13" s="57"/>
    </row>
    <row r="14" spans="1:7" s="14" customFormat="1" ht="30" customHeight="1">
      <c r="A14" s="46">
        <v>9</v>
      </c>
      <c r="B14" s="46" t="s">
        <v>286</v>
      </c>
      <c r="C14" s="46" t="s">
        <v>27</v>
      </c>
      <c r="D14" s="86">
        <v>25</v>
      </c>
      <c r="E14" s="46"/>
      <c r="F14" s="71"/>
      <c r="G14" s="58"/>
    </row>
    <row r="15" spans="1:11" ht="33.75" customHeight="1">
      <c r="A15" s="46">
        <v>10</v>
      </c>
      <c r="B15" s="46" t="s">
        <v>270</v>
      </c>
      <c r="C15" s="46" t="s">
        <v>206</v>
      </c>
      <c r="D15" s="45">
        <v>42</v>
      </c>
      <c r="E15" s="46"/>
      <c r="F15" s="71"/>
      <c r="G15" s="57"/>
      <c r="K15" s="110"/>
    </row>
    <row r="16" spans="1:7" s="14" customFormat="1" ht="24.75" customHeight="1">
      <c r="A16" s="136" t="s">
        <v>74</v>
      </c>
      <c r="B16" s="136" t="s">
        <v>175</v>
      </c>
      <c r="C16" s="136" t="s">
        <v>27</v>
      </c>
      <c r="D16" s="42">
        <v>6</v>
      </c>
      <c r="E16" s="42"/>
      <c r="F16" s="71"/>
      <c r="G16" s="58"/>
    </row>
    <row r="17" spans="1:7" ht="35.25" customHeight="1">
      <c r="A17" s="122">
        <v>12</v>
      </c>
      <c r="B17" s="122" t="s">
        <v>275</v>
      </c>
      <c r="C17" s="122" t="s">
        <v>271</v>
      </c>
      <c r="D17" s="120">
        <v>16</v>
      </c>
      <c r="E17" s="123"/>
      <c r="F17" s="120"/>
      <c r="G17" s="57"/>
    </row>
    <row r="18" spans="1:7" ht="26.25" customHeight="1">
      <c r="A18" s="122">
        <v>13</v>
      </c>
      <c r="B18" s="124" t="s">
        <v>272</v>
      </c>
      <c r="C18" s="95" t="s">
        <v>27</v>
      </c>
      <c r="D18" s="125">
        <v>4</v>
      </c>
      <c r="E18" s="123"/>
      <c r="F18" s="120"/>
      <c r="G18" s="57"/>
    </row>
    <row r="19" spans="1:7" ht="25.5" customHeight="1">
      <c r="A19" s="122">
        <v>14</v>
      </c>
      <c r="B19" s="122" t="s">
        <v>273</v>
      </c>
      <c r="C19" s="122" t="s">
        <v>274</v>
      </c>
      <c r="D19" s="126">
        <v>37.92</v>
      </c>
      <c r="E19" s="123"/>
      <c r="F19" s="120"/>
      <c r="G19" s="57"/>
    </row>
    <row r="20" spans="1:7" ht="21" customHeight="1">
      <c r="A20" s="136"/>
      <c r="B20" s="136" t="s">
        <v>345</v>
      </c>
      <c r="C20" s="136" t="s">
        <v>0</v>
      </c>
      <c r="D20" s="86"/>
      <c r="E20" s="71"/>
      <c r="F20" s="42"/>
      <c r="G20" s="58"/>
    </row>
    <row r="21" spans="1:7" ht="21" customHeight="1">
      <c r="A21" s="136"/>
      <c r="B21" s="94" t="s">
        <v>152</v>
      </c>
      <c r="C21" s="136"/>
      <c r="D21" s="86"/>
      <c r="E21" s="71"/>
      <c r="F21" s="42"/>
      <c r="G21" s="58"/>
    </row>
    <row r="22" spans="1:7" ht="21" customHeight="1">
      <c r="A22" s="136"/>
      <c r="B22" s="94" t="s">
        <v>153</v>
      </c>
      <c r="C22" s="136" t="s">
        <v>0</v>
      </c>
      <c r="D22" s="86"/>
      <c r="E22" s="86"/>
      <c r="F22" s="42"/>
      <c r="G22" s="58"/>
    </row>
    <row r="23" spans="1:7" ht="21" customHeight="1">
      <c r="A23" s="136"/>
      <c r="B23" s="94" t="s">
        <v>154</v>
      </c>
      <c r="C23" s="136" t="s">
        <v>0</v>
      </c>
      <c r="D23" s="86"/>
      <c r="E23" s="86"/>
      <c r="F23" s="42"/>
      <c r="G23" s="58"/>
    </row>
    <row r="24" spans="1:7" ht="21" customHeight="1">
      <c r="A24" s="136"/>
      <c r="B24" s="94" t="s">
        <v>155</v>
      </c>
      <c r="C24" s="136" t="s">
        <v>0</v>
      </c>
      <c r="D24" s="86"/>
      <c r="E24" s="86"/>
      <c r="F24" s="42"/>
      <c r="G24" s="58"/>
    </row>
    <row r="25" spans="1:13" s="50" customFormat="1" ht="32.25" customHeight="1">
      <c r="A25" s="71"/>
      <c r="B25" s="68" t="s">
        <v>346</v>
      </c>
      <c r="C25" s="46" t="s">
        <v>0</v>
      </c>
      <c r="D25" s="90" t="s">
        <v>347</v>
      </c>
      <c r="E25" s="46"/>
      <c r="F25" s="115"/>
      <c r="G25" s="48"/>
      <c r="H25" s="48"/>
      <c r="I25" s="49"/>
      <c r="J25" s="49"/>
      <c r="K25" s="49"/>
      <c r="L25" s="49"/>
      <c r="M25" s="49"/>
    </row>
    <row r="26" spans="1:7" ht="18" customHeight="1">
      <c r="A26" s="136"/>
      <c r="B26" s="136" t="s">
        <v>13</v>
      </c>
      <c r="C26" s="46" t="s">
        <v>0</v>
      </c>
      <c r="D26" s="86"/>
      <c r="E26" s="86"/>
      <c r="F26" s="42"/>
      <c r="G26" s="58"/>
    </row>
    <row r="27" spans="1:7" ht="27" customHeight="1">
      <c r="A27" s="136"/>
      <c r="B27" s="136" t="s">
        <v>369</v>
      </c>
      <c r="C27" s="136" t="s">
        <v>0</v>
      </c>
      <c r="D27" s="90">
        <v>0.75</v>
      </c>
      <c r="E27" s="86"/>
      <c r="F27" s="71"/>
      <c r="G27" s="58"/>
    </row>
    <row r="28" spans="1:7" ht="18.75" customHeight="1">
      <c r="A28" s="136"/>
      <c r="B28" s="136" t="s">
        <v>13</v>
      </c>
      <c r="C28" s="136" t="s">
        <v>0</v>
      </c>
      <c r="D28" s="86"/>
      <c r="E28" s="86"/>
      <c r="F28" s="42"/>
      <c r="G28" s="58"/>
    </row>
    <row r="29" spans="1:7" ht="18.75" customHeight="1">
      <c r="A29" s="136"/>
      <c r="B29" s="136" t="s">
        <v>348</v>
      </c>
      <c r="C29" s="136" t="s">
        <v>0</v>
      </c>
      <c r="D29" s="90" t="s">
        <v>347</v>
      </c>
      <c r="E29" s="86"/>
      <c r="F29" s="42"/>
      <c r="G29" s="59"/>
    </row>
    <row r="30" spans="1:7" ht="18.75" customHeight="1">
      <c r="A30" s="136"/>
      <c r="B30" s="136" t="s">
        <v>42</v>
      </c>
      <c r="C30" s="136" t="s">
        <v>0</v>
      </c>
      <c r="D30" s="86"/>
      <c r="E30" s="71"/>
      <c r="F30" s="42"/>
      <c r="G30" s="57">
        <f>100*1.08*1.1*1.08</f>
        <v>128.30400000000003</v>
      </c>
    </row>
    <row r="31" spans="1:7" ht="8.25" customHeight="1">
      <c r="A31" s="92"/>
      <c r="B31" s="92"/>
      <c r="C31" s="92"/>
      <c r="D31" s="92"/>
      <c r="E31" s="92"/>
      <c r="F31" s="92"/>
      <c r="G31" s="57">
        <f>148*1.18</f>
        <v>174.64</v>
      </c>
    </row>
    <row r="33" spans="1:6" ht="13.5">
      <c r="A33" s="171" t="s">
        <v>366</v>
      </c>
      <c r="B33" s="171"/>
      <c r="C33" s="171"/>
      <c r="D33" s="171"/>
      <c r="E33" s="171"/>
      <c r="F33" s="171"/>
    </row>
  </sheetData>
  <sheetProtection/>
  <mergeCells count="4">
    <mergeCell ref="A2:F2"/>
    <mergeCell ref="A1:F1"/>
    <mergeCell ref="A3:F3"/>
    <mergeCell ref="A33:F33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zoomScalePageLayoutView="0" workbookViewId="0" topLeftCell="A1">
      <selection activeCell="E19" sqref="E19"/>
    </sheetView>
  </sheetViews>
  <sheetFormatPr defaultColWidth="9.00390625" defaultRowHeight="12.75"/>
  <cols>
    <col min="1" max="1" width="5.875" style="0" customWidth="1"/>
    <col min="2" max="2" width="50.875" style="0" customWidth="1"/>
    <col min="3" max="5" width="11.375" style="0" customWidth="1"/>
    <col min="6" max="6" width="11.375" style="110" customWidth="1"/>
  </cols>
  <sheetData>
    <row r="1" spans="1:6" ht="18" customHeight="1">
      <c r="A1" s="172" t="s">
        <v>343</v>
      </c>
      <c r="B1" s="172"/>
      <c r="C1" s="172"/>
      <c r="D1" s="172"/>
      <c r="E1" s="172"/>
      <c r="F1" s="172"/>
    </row>
    <row r="2" spans="1:6" ht="17.25" customHeight="1">
      <c r="A2" s="173" t="s">
        <v>378</v>
      </c>
      <c r="B2" s="173"/>
      <c r="C2" s="173"/>
      <c r="D2" s="173"/>
      <c r="E2" s="173"/>
      <c r="F2" s="173"/>
    </row>
    <row r="3" spans="1:6" ht="21" customHeight="1">
      <c r="A3" s="173" t="s">
        <v>203</v>
      </c>
      <c r="B3" s="173"/>
      <c r="C3" s="173"/>
      <c r="D3" s="173"/>
      <c r="E3" s="173"/>
      <c r="F3" s="173"/>
    </row>
    <row r="4" spans="1:6" ht="79.5" customHeight="1">
      <c r="A4" s="136" t="s">
        <v>1</v>
      </c>
      <c r="B4" s="136" t="s">
        <v>26</v>
      </c>
      <c r="C4" s="135" t="s">
        <v>14</v>
      </c>
      <c r="D4" s="135" t="s">
        <v>22</v>
      </c>
      <c r="E4" s="135" t="s">
        <v>350</v>
      </c>
      <c r="F4" s="135" t="s">
        <v>351</v>
      </c>
    </row>
    <row r="5" spans="1:6" ht="22.5" customHeight="1">
      <c r="A5" s="136" t="s">
        <v>16</v>
      </c>
      <c r="B5" s="136" t="s">
        <v>17</v>
      </c>
      <c r="C5" s="136" t="s">
        <v>18</v>
      </c>
      <c r="D5" s="136" t="s">
        <v>19</v>
      </c>
      <c r="E5" s="136" t="s">
        <v>20</v>
      </c>
      <c r="F5" s="46">
        <v>6</v>
      </c>
    </row>
    <row r="6" spans="1:6" s="14" customFormat="1" ht="31.5" customHeight="1">
      <c r="A6" s="54" t="s">
        <v>16</v>
      </c>
      <c r="B6" s="54" t="s">
        <v>204</v>
      </c>
      <c r="C6" s="54" t="s">
        <v>77</v>
      </c>
      <c r="D6" s="20">
        <v>6</v>
      </c>
      <c r="E6" s="55"/>
      <c r="F6" s="71"/>
    </row>
    <row r="7" spans="1:6" ht="28.5" customHeight="1">
      <c r="A7" s="54" t="s">
        <v>17</v>
      </c>
      <c r="B7" s="54" t="s">
        <v>283</v>
      </c>
      <c r="C7" s="54" t="s">
        <v>77</v>
      </c>
      <c r="D7" s="20">
        <v>15</v>
      </c>
      <c r="E7" s="55"/>
      <c r="F7" s="71"/>
    </row>
    <row r="8" spans="1:6" s="14" customFormat="1" ht="32.25" customHeight="1">
      <c r="A8" s="54" t="s">
        <v>18</v>
      </c>
      <c r="B8" s="54" t="s">
        <v>284</v>
      </c>
      <c r="C8" s="54" t="s">
        <v>77</v>
      </c>
      <c r="D8" s="18">
        <v>40</v>
      </c>
      <c r="E8" s="55"/>
      <c r="F8" s="71"/>
    </row>
    <row r="9" spans="1:6" s="14" customFormat="1" ht="33.75" customHeight="1">
      <c r="A9" s="54" t="s">
        <v>19</v>
      </c>
      <c r="B9" s="54" t="s">
        <v>312</v>
      </c>
      <c r="C9" s="54" t="s">
        <v>99</v>
      </c>
      <c r="D9" s="20">
        <v>3</v>
      </c>
      <c r="E9" s="55"/>
      <c r="F9" s="71"/>
    </row>
    <row r="10" spans="1:6" ht="26.25" customHeight="1">
      <c r="A10" s="54" t="s">
        <v>20</v>
      </c>
      <c r="B10" s="74" t="s">
        <v>282</v>
      </c>
      <c r="C10" s="54" t="s">
        <v>206</v>
      </c>
      <c r="D10" s="20">
        <v>1</v>
      </c>
      <c r="E10" s="55"/>
      <c r="F10" s="71"/>
    </row>
    <row r="11" spans="1:6" s="14" customFormat="1" ht="24" customHeight="1">
      <c r="A11" s="54" t="s">
        <v>21</v>
      </c>
      <c r="B11" s="54" t="s">
        <v>277</v>
      </c>
      <c r="C11" s="54" t="s">
        <v>27</v>
      </c>
      <c r="D11" s="20">
        <v>3</v>
      </c>
      <c r="E11" s="55"/>
      <c r="F11" s="71"/>
    </row>
    <row r="12" spans="1:6" ht="24.75" customHeight="1">
      <c r="A12" s="54" t="s">
        <v>9</v>
      </c>
      <c r="B12" s="54" t="s">
        <v>278</v>
      </c>
      <c r="C12" s="54" t="s">
        <v>27</v>
      </c>
      <c r="D12" s="20">
        <v>1</v>
      </c>
      <c r="E12" s="55"/>
      <c r="F12" s="71"/>
    </row>
    <row r="13" spans="1:6" s="14" customFormat="1" ht="22.5" customHeight="1">
      <c r="A13" s="54" t="s">
        <v>10</v>
      </c>
      <c r="B13" s="54" t="s">
        <v>183</v>
      </c>
      <c r="C13" s="54" t="s">
        <v>99</v>
      </c>
      <c r="D13" s="20">
        <v>4</v>
      </c>
      <c r="E13" s="55"/>
      <c r="F13" s="71"/>
    </row>
    <row r="14" spans="1:6" ht="23.25" customHeight="1">
      <c r="A14" s="54" t="s">
        <v>11</v>
      </c>
      <c r="B14" s="54" t="s">
        <v>279</v>
      </c>
      <c r="C14" s="54" t="s">
        <v>79</v>
      </c>
      <c r="D14" s="20">
        <v>10</v>
      </c>
      <c r="E14" s="55"/>
      <c r="F14" s="71"/>
    </row>
    <row r="15" spans="1:6" ht="28.5" customHeight="1">
      <c r="A15" s="82">
        <v>10</v>
      </c>
      <c r="B15" s="82" t="s">
        <v>287</v>
      </c>
      <c r="C15" s="79" t="s">
        <v>206</v>
      </c>
      <c r="D15" s="87">
        <v>11</v>
      </c>
      <c r="E15" s="79"/>
      <c r="F15" s="87"/>
    </row>
    <row r="16" spans="1:6" ht="30.75" customHeight="1">
      <c r="A16" s="81">
        <v>11</v>
      </c>
      <c r="B16" s="74" t="s">
        <v>280</v>
      </c>
      <c r="C16" s="80" t="s">
        <v>206</v>
      </c>
      <c r="D16" s="51">
        <v>2</v>
      </c>
      <c r="E16" s="55"/>
      <c r="F16" s="71"/>
    </row>
    <row r="17" spans="1:6" ht="26.25" customHeight="1">
      <c r="A17" s="54" t="s">
        <v>28</v>
      </c>
      <c r="B17" s="54" t="s">
        <v>281</v>
      </c>
      <c r="C17" s="54" t="s">
        <v>206</v>
      </c>
      <c r="D17" s="20">
        <v>3</v>
      </c>
      <c r="E17" s="55"/>
      <c r="F17" s="71"/>
    </row>
    <row r="18" spans="1:6" ht="26.25" customHeight="1">
      <c r="A18" s="54" t="s">
        <v>29</v>
      </c>
      <c r="B18" s="54" t="s">
        <v>313</v>
      </c>
      <c r="C18" s="54" t="s">
        <v>206</v>
      </c>
      <c r="D18" s="20">
        <v>2</v>
      </c>
      <c r="E18" s="55"/>
      <c r="F18" s="71"/>
    </row>
    <row r="19" spans="1:6" s="14" customFormat="1" ht="26.25" customHeight="1">
      <c r="A19" s="54" t="s">
        <v>30</v>
      </c>
      <c r="B19" s="54" t="s">
        <v>102</v>
      </c>
      <c r="C19" s="54" t="s">
        <v>27</v>
      </c>
      <c r="D19" s="20">
        <v>40</v>
      </c>
      <c r="E19" s="20"/>
      <c r="F19" s="71"/>
    </row>
    <row r="20" spans="1:6" ht="19.5" customHeight="1">
      <c r="A20" s="136"/>
      <c r="B20" s="136" t="s">
        <v>345</v>
      </c>
      <c r="C20" s="136" t="s">
        <v>0</v>
      </c>
      <c r="D20" s="86"/>
      <c r="E20" s="71"/>
      <c r="F20" s="42"/>
    </row>
    <row r="21" spans="1:6" ht="19.5" customHeight="1">
      <c r="A21" s="136"/>
      <c r="B21" s="94" t="s">
        <v>152</v>
      </c>
      <c r="C21" s="136"/>
      <c r="D21" s="86"/>
      <c r="E21" s="71"/>
      <c r="F21" s="42"/>
    </row>
    <row r="22" spans="1:6" ht="19.5" customHeight="1">
      <c r="A22" s="136"/>
      <c r="B22" s="94" t="s">
        <v>153</v>
      </c>
      <c r="C22" s="136" t="s">
        <v>0</v>
      </c>
      <c r="D22" s="86"/>
      <c r="E22" s="86"/>
      <c r="F22" s="42"/>
    </row>
    <row r="23" spans="1:6" ht="19.5" customHeight="1">
      <c r="A23" s="136"/>
      <c r="B23" s="94" t="s">
        <v>154</v>
      </c>
      <c r="C23" s="136" t="s">
        <v>0</v>
      </c>
      <c r="D23" s="86"/>
      <c r="E23" s="86"/>
      <c r="F23" s="42"/>
    </row>
    <row r="24" spans="1:6" ht="19.5" customHeight="1">
      <c r="A24" s="136"/>
      <c r="B24" s="94" t="s">
        <v>155</v>
      </c>
      <c r="C24" s="136" t="s">
        <v>0</v>
      </c>
      <c r="D24" s="86"/>
      <c r="E24" s="86"/>
      <c r="F24" s="42"/>
    </row>
    <row r="25" spans="1:6" s="50" customFormat="1" ht="32.25" customHeight="1">
      <c r="A25" s="71"/>
      <c r="B25" s="68" t="s">
        <v>346</v>
      </c>
      <c r="C25" s="46" t="s">
        <v>0</v>
      </c>
      <c r="D25" s="90" t="s">
        <v>347</v>
      </c>
      <c r="E25" s="46"/>
      <c r="F25" s="115"/>
    </row>
    <row r="26" spans="1:6" ht="20.25" customHeight="1">
      <c r="A26" s="136"/>
      <c r="B26" s="136" t="s">
        <v>13</v>
      </c>
      <c r="C26" s="46" t="s">
        <v>0</v>
      </c>
      <c r="D26" s="86"/>
      <c r="E26" s="86"/>
      <c r="F26" s="42"/>
    </row>
    <row r="27" spans="1:6" ht="20.25" customHeight="1">
      <c r="A27" s="136"/>
      <c r="B27" s="136" t="s">
        <v>349</v>
      </c>
      <c r="C27" s="136" t="s">
        <v>0</v>
      </c>
      <c r="D27" s="90" t="s">
        <v>347</v>
      </c>
      <c r="E27" s="86"/>
      <c r="F27" s="42"/>
    </row>
    <row r="28" spans="1:6" ht="20.25" customHeight="1">
      <c r="A28" s="136"/>
      <c r="B28" s="136" t="s">
        <v>13</v>
      </c>
      <c r="C28" s="136" t="s">
        <v>0</v>
      </c>
      <c r="D28" s="86"/>
      <c r="E28" s="86"/>
      <c r="F28" s="42"/>
    </row>
    <row r="29" spans="1:6" ht="20.25" customHeight="1">
      <c r="A29" s="136"/>
      <c r="B29" s="136" t="s">
        <v>348</v>
      </c>
      <c r="C29" s="136" t="s">
        <v>0</v>
      </c>
      <c r="D29" s="90" t="s">
        <v>347</v>
      </c>
      <c r="E29" s="86"/>
      <c r="F29" s="42"/>
    </row>
    <row r="30" spans="1:6" ht="20.25" customHeight="1">
      <c r="A30" s="136"/>
      <c r="B30" s="136" t="s">
        <v>42</v>
      </c>
      <c r="C30" s="136" t="s">
        <v>0</v>
      </c>
      <c r="D30" s="86"/>
      <c r="E30" s="71"/>
      <c r="F30" s="42"/>
    </row>
    <row r="31" spans="1:6" ht="13.5">
      <c r="A31" s="57"/>
      <c r="B31" s="57"/>
      <c r="C31" s="57"/>
      <c r="D31" s="57"/>
      <c r="E31" s="57"/>
      <c r="F31" s="92"/>
    </row>
    <row r="32" spans="1:6" ht="13.5">
      <c r="A32" s="57"/>
      <c r="B32" s="57"/>
      <c r="C32" s="57"/>
      <c r="D32" s="57"/>
      <c r="E32" s="57"/>
      <c r="F32" s="92"/>
    </row>
    <row r="33" spans="1:6" ht="13.5">
      <c r="A33" s="171" t="s">
        <v>366</v>
      </c>
      <c r="B33" s="171"/>
      <c r="C33" s="171"/>
      <c r="D33" s="171"/>
      <c r="E33" s="171"/>
      <c r="F33" s="171"/>
    </row>
  </sheetData>
  <sheetProtection/>
  <mergeCells count="4">
    <mergeCell ref="A33:F33"/>
    <mergeCell ref="A1:F1"/>
    <mergeCell ref="A2:F2"/>
    <mergeCell ref="A3:F3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SheetLayoutView="100" zoomScalePageLayoutView="0" workbookViewId="0" topLeftCell="A4">
      <selection activeCell="D19" sqref="D19"/>
    </sheetView>
  </sheetViews>
  <sheetFormatPr defaultColWidth="9.00390625" defaultRowHeight="12.75"/>
  <cols>
    <col min="1" max="1" width="5.875" style="0" customWidth="1"/>
    <col min="2" max="2" width="50.875" style="0" customWidth="1"/>
    <col min="3" max="5" width="11.25390625" style="0" customWidth="1"/>
    <col min="6" max="6" width="11.25390625" style="67" customWidth="1"/>
  </cols>
  <sheetData>
    <row r="1" spans="1:6" ht="21" customHeight="1">
      <c r="A1" s="172" t="s">
        <v>343</v>
      </c>
      <c r="B1" s="172"/>
      <c r="C1" s="172"/>
      <c r="D1" s="172"/>
      <c r="E1" s="172"/>
      <c r="F1" s="172"/>
    </row>
    <row r="2" spans="1:6" ht="17.25" customHeight="1">
      <c r="A2" s="173" t="s">
        <v>367</v>
      </c>
      <c r="B2" s="173"/>
      <c r="C2" s="173"/>
      <c r="D2" s="173"/>
      <c r="E2" s="173"/>
      <c r="F2" s="173"/>
    </row>
    <row r="3" spans="1:6" ht="21" customHeight="1">
      <c r="A3" s="173" t="s">
        <v>202</v>
      </c>
      <c r="B3" s="173"/>
      <c r="C3" s="173"/>
      <c r="D3" s="173"/>
      <c r="E3" s="173"/>
      <c r="F3" s="173"/>
    </row>
    <row r="4" spans="1:6" ht="90" customHeight="1">
      <c r="A4" s="140" t="s">
        <v>1</v>
      </c>
      <c r="B4" s="140" t="s">
        <v>26</v>
      </c>
      <c r="C4" s="137" t="s">
        <v>14</v>
      </c>
      <c r="D4" s="139" t="s">
        <v>22</v>
      </c>
      <c r="E4" s="137" t="s">
        <v>350</v>
      </c>
      <c r="F4" s="137" t="s">
        <v>351</v>
      </c>
    </row>
    <row r="5" spans="1:6" ht="13.5">
      <c r="A5" s="136" t="s">
        <v>16</v>
      </c>
      <c r="B5" s="136" t="s">
        <v>17</v>
      </c>
      <c r="C5" s="136" t="s">
        <v>18</v>
      </c>
      <c r="D5" s="136" t="s">
        <v>19</v>
      </c>
      <c r="E5" s="136" t="s">
        <v>20</v>
      </c>
      <c r="F5" s="46">
        <v>6</v>
      </c>
    </row>
    <row r="6" spans="1:6" ht="33.75" customHeight="1">
      <c r="A6" s="54" t="s">
        <v>16</v>
      </c>
      <c r="B6" s="54" t="s">
        <v>311</v>
      </c>
      <c r="C6" s="54" t="s">
        <v>77</v>
      </c>
      <c r="D6" s="20">
        <v>40</v>
      </c>
      <c r="E6" s="55"/>
      <c r="F6" s="71"/>
    </row>
    <row r="7" spans="1:6" s="14" customFormat="1" ht="27" customHeight="1">
      <c r="A7" s="54" t="s">
        <v>17</v>
      </c>
      <c r="B7" s="54" t="s">
        <v>94</v>
      </c>
      <c r="C7" s="54" t="s">
        <v>77</v>
      </c>
      <c r="D7" s="20">
        <v>40</v>
      </c>
      <c r="E7" s="55"/>
      <c r="F7" s="71"/>
    </row>
    <row r="8" spans="1:6" s="14" customFormat="1" ht="27.75" customHeight="1">
      <c r="A8" s="54" t="s">
        <v>18</v>
      </c>
      <c r="B8" s="54" t="s">
        <v>102</v>
      </c>
      <c r="C8" s="54" t="s">
        <v>27</v>
      </c>
      <c r="D8" s="20">
        <v>18</v>
      </c>
      <c r="E8" s="20"/>
      <c r="F8" s="71"/>
    </row>
    <row r="9" spans="1:6" ht="21.75" customHeight="1">
      <c r="A9" s="136"/>
      <c r="B9" s="136" t="s">
        <v>345</v>
      </c>
      <c r="C9" s="136" t="s">
        <v>0</v>
      </c>
      <c r="D9" s="86"/>
      <c r="E9" s="71"/>
      <c r="F9" s="42"/>
    </row>
    <row r="10" spans="1:6" ht="21.75" customHeight="1">
      <c r="A10" s="136"/>
      <c r="B10" s="94" t="s">
        <v>152</v>
      </c>
      <c r="C10" s="136"/>
      <c r="D10" s="86"/>
      <c r="E10" s="71"/>
      <c r="F10" s="42"/>
    </row>
    <row r="11" spans="1:6" ht="21.75" customHeight="1">
      <c r="A11" s="136"/>
      <c r="B11" s="94" t="s">
        <v>153</v>
      </c>
      <c r="C11" s="136" t="s">
        <v>0</v>
      </c>
      <c r="D11" s="86"/>
      <c r="E11" s="86"/>
      <c r="F11" s="42"/>
    </row>
    <row r="12" spans="1:6" ht="21.75" customHeight="1">
      <c r="A12" s="136"/>
      <c r="B12" s="94" t="s">
        <v>154</v>
      </c>
      <c r="C12" s="136" t="s">
        <v>0</v>
      </c>
      <c r="D12" s="86"/>
      <c r="E12" s="86"/>
      <c r="F12" s="42"/>
    </row>
    <row r="13" spans="1:6" ht="21.75" customHeight="1">
      <c r="A13" s="136"/>
      <c r="B13" s="94" t="s">
        <v>155</v>
      </c>
      <c r="C13" s="136" t="s">
        <v>0</v>
      </c>
      <c r="D13" s="86"/>
      <c r="E13" s="86"/>
      <c r="F13" s="42"/>
    </row>
    <row r="14" spans="1:6" s="50" customFormat="1" ht="36.75" customHeight="1">
      <c r="A14" s="155"/>
      <c r="B14" s="68" t="s">
        <v>346</v>
      </c>
      <c r="C14" s="46" t="s">
        <v>0</v>
      </c>
      <c r="D14" s="90" t="s">
        <v>347</v>
      </c>
      <c r="E14" s="46"/>
      <c r="F14" s="115"/>
    </row>
    <row r="15" spans="1:6" ht="22.5" customHeight="1">
      <c r="A15" s="136"/>
      <c r="B15" s="138" t="s">
        <v>13</v>
      </c>
      <c r="C15" s="46" t="s">
        <v>0</v>
      </c>
      <c r="D15" s="86"/>
      <c r="E15" s="86"/>
      <c r="F15" s="42"/>
    </row>
    <row r="16" spans="1:6" ht="22.5" customHeight="1">
      <c r="A16" s="136"/>
      <c r="B16" s="136" t="s">
        <v>349</v>
      </c>
      <c r="C16" s="136" t="s">
        <v>0</v>
      </c>
      <c r="D16" s="90" t="s">
        <v>347</v>
      </c>
      <c r="E16" s="86"/>
      <c r="F16" s="42"/>
    </row>
    <row r="17" spans="1:6" ht="22.5" customHeight="1">
      <c r="A17" s="136"/>
      <c r="B17" s="136" t="s">
        <v>13</v>
      </c>
      <c r="C17" s="136" t="s">
        <v>0</v>
      </c>
      <c r="D17" s="86"/>
      <c r="E17" s="86"/>
      <c r="F17" s="42"/>
    </row>
    <row r="18" spans="1:6" ht="22.5" customHeight="1">
      <c r="A18" s="136"/>
      <c r="B18" s="136" t="s">
        <v>348</v>
      </c>
      <c r="C18" s="136" t="s">
        <v>0</v>
      </c>
      <c r="D18" s="90" t="s">
        <v>347</v>
      </c>
      <c r="E18" s="86"/>
      <c r="F18" s="42"/>
    </row>
    <row r="19" spans="1:6" ht="22.5" customHeight="1">
      <c r="A19" s="136"/>
      <c r="B19" s="136" t="s">
        <v>42</v>
      </c>
      <c r="C19" s="136" t="s">
        <v>0</v>
      </c>
      <c r="D19" s="86"/>
      <c r="E19" s="71"/>
      <c r="F19" s="42"/>
    </row>
    <row r="20" spans="1:6" ht="13.5">
      <c r="A20" s="57"/>
      <c r="B20" s="57"/>
      <c r="C20" s="57"/>
      <c r="D20" s="57"/>
      <c r="E20" s="57"/>
      <c r="F20" s="92"/>
    </row>
    <row r="21" spans="1:6" ht="13.5">
      <c r="A21" s="57"/>
      <c r="B21" s="57"/>
      <c r="C21" s="57"/>
      <c r="D21" s="57"/>
      <c r="E21" s="57"/>
      <c r="F21" s="92"/>
    </row>
    <row r="22" spans="1:6" ht="13.5">
      <c r="A22" s="171" t="s">
        <v>366</v>
      </c>
      <c r="B22" s="171"/>
      <c r="C22" s="171"/>
      <c r="D22" s="171"/>
      <c r="E22" s="171"/>
      <c r="F22" s="171"/>
    </row>
    <row r="23" spans="1:6" ht="13.5">
      <c r="A23" s="57"/>
      <c r="B23" s="57"/>
      <c r="C23" s="57"/>
      <c r="D23" s="57"/>
      <c r="E23" s="57"/>
      <c r="F23" s="92"/>
    </row>
    <row r="24" spans="2:6" ht="15" customHeight="1">
      <c r="B24" s="182"/>
      <c r="C24" s="182"/>
      <c r="D24" s="182"/>
      <c r="E24" s="182"/>
      <c r="F24" s="182"/>
    </row>
  </sheetData>
  <sheetProtection/>
  <mergeCells count="5">
    <mergeCell ref="A3:F3"/>
    <mergeCell ref="A1:F1"/>
    <mergeCell ref="A2:F2"/>
    <mergeCell ref="B24:F24"/>
    <mergeCell ref="A22:F22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9.5">
      <c r="A1" s="192" t="s">
        <v>86</v>
      </c>
      <c r="B1" s="192"/>
      <c r="C1" s="192"/>
      <c r="D1" s="192"/>
      <c r="E1" s="192"/>
      <c r="F1" s="192"/>
      <c r="G1" s="192"/>
      <c r="H1" s="192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193" t="s">
        <v>150</v>
      </c>
      <c r="B3" s="193"/>
      <c r="C3" s="193"/>
      <c r="D3" s="193"/>
      <c r="E3" s="193"/>
      <c r="F3" s="193"/>
      <c r="G3" s="193"/>
      <c r="H3" s="193"/>
    </row>
    <row r="4" spans="1:8" ht="17.25" customHeight="1">
      <c r="A4" s="194" t="s">
        <v>138</v>
      </c>
      <c r="B4" s="194"/>
      <c r="C4" s="194"/>
      <c r="D4" s="194"/>
      <c r="E4" s="194"/>
      <c r="F4" s="194"/>
      <c r="G4" s="194"/>
      <c r="H4" s="194"/>
    </row>
    <row r="5" spans="1:8" ht="16.5" hidden="1">
      <c r="A5" s="33"/>
      <c r="B5" s="33"/>
      <c r="C5" s="33"/>
      <c r="D5" s="33"/>
      <c r="E5" s="33"/>
      <c r="F5" s="33"/>
      <c r="G5" s="33"/>
      <c r="H5" s="33"/>
    </row>
    <row r="6" spans="1:8" ht="15" hidden="1">
      <c r="A6" s="195"/>
      <c r="B6" s="195"/>
      <c r="C6" s="195"/>
      <c r="D6" s="195"/>
      <c r="E6" s="195"/>
      <c r="F6" s="195"/>
      <c r="G6" s="195"/>
      <c r="H6" s="195"/>
    </row>
    <row r="7" spans="1:8" ht="16.5">
      <c r="A7" s="196" t="s">
        <v>104</v>
      </c>
      <c r="B7" s="196"/>
      <c r="C7" s="196"/>
      <c r="D7" s="196"/>
      <c r="E7" s="40" t="e">
        <f>H132</f>
        <v>#REF!</v>
      </c>
      <c r="F7" s="33" t="s">
        <v>0</v>
      </c>
      <c r="G7" s="31"/>
      <c r="H7" s="31"/>
    </row>
    <row r="8" spans="1:8" ht="16.5">
      <c r="A8" s="196" t="s">
        <v>105</v>
      </c>
      <c r="B8" s="196"/>
      <c r="C8" s="196"/>
      <c r="D8" s="196"/>
      <c r="E8" s="40" t="e">
        <f>H125</f>
        <v>#REF!</v>
      </c>
      <c r="F8" s="33" t="s">
        <v>0</v>
      </c>
      <c r="G8" s="31"/>
      <c r="H8" s="31"/>
    </row>
    <row r="9" spans="1:8" ht="16.5">
      <c r="A9" s="184" t="s">
        <v>106</v>
      </c>
      <c r="B9" s="184"/>
      <c r="C9" s="184"/>
      <c r="D9" s="184"/>
      <c r="E9" s="40" t="e">
        <f>E8/4.6</f>
        <v>#REF!</v>
      </c>
      <c r="F9" s="36" t="s">
        <v>58</v>
      </c>
      <c r="G9" s="35"/>
      <c r="H9" s="35"/>
    </row>
    <row r="10" spans="1:8" ht="15">
      <c r="A10" s="185" t="s">
        <v>156</v>
      </c>
      <c r="B10" s="185"/>
      <c r="C10" s="185"/>
      <c r="D10" s="185"/>
      <c r="E10" s="185"/>
      <c r="F10" s="185"/>
      <c r="G10" s="185"/>
      <c r="H10" s="185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186" t="s">
        <v>1</v>
      </c>
      <c r="B12" s="187" t="s">
        <v>25</v>
      </c>
      <c r="C12" s="188" t="s">
        <v>26</v>
      </c>
      <c r="D12" s="189" t="s">
        <v>14</v>
      </c>
      <c r="E12" s="190" t="s">
        <v>22</v>
      </c>
      <c r="F12" s="190"/>
      <c r="G12" s="191" t="s">
        <v>3</v>
      </c>
      <c r="H12" s="191"/>
    </row>
    <row r="13" spans="1:8" ht="49.5">
      <c r="A13" s="186"/>
      <c r="B13" s="187"/>
      <c r="C13" s="188"/>
      <c r="D13" s="189"/>
      <c r="E13" s="7" t="s">
        <v>14</v>
      </c>
      <c r="F13" s="7" t="s">
        <v>24</v>
      </c>
      <c r="G13" s="7" t="s">
        <v>23</v>
      </c>
      <c r="H13" s="22" t="s">
        <v>15</v>
      </c>
    </row>
    <row r="14" spans="1:8" ht="13.5">
      <c r="A14" s="3" t="s">
        <v>16</v>
      </c>
      <c r="B14" s="3" t="s">
        <v>17</v>
      </c>
      <c r="C14" s="3" t="s">
        <v>18</v>
      </c>
      <c r="D14" s="3" t="s">
        <v>19</v>
      </c>
      <c r="E14" s="3" t="s">
        <v>20</v>
      </c>
      <c r="F14" s="17" t="s">
        <v>21</v>
      </c>
      <c r="G14" s="3" t="s">
        <v>9</v>
      </c>
      <c r="H14" s="23">
        <v>8</v>
      </c>
    </row>
    <row r="15" spans="1:8" s="14" customFormat="1" ht="49.5" customHeight="1">
      <c r="A15" s="3" t="s">
        <v>16</v>
      </c>
      <c r="B15" s="3" t="s">
        <v>121</v>
      </c>
      <c r="C15" s="5" t="s">
        <v>157</v>
      </c>
      <c r="D15" s="3" t="s">
        <v>77</v>
      </c>
      <c r="E15" s="12"/>
      <c r="F15" s="17">
        <v>30</v>
      </c>
      <c r="G15" s="12"/>
      <c r="H15" s="39">
        <f>H16+H17++H18++H19++H20++H21</f>
        <v>189.13044799999997</v>
      </c>
    </row>
    <row r="16" spans="1:8" ht="18.75" customHeight="1">
      <c r="A16" s="10">
        <f aca="true" t="shared" si="0" ref="A16:A21">A15+0.1</f>
        <v>1.1</v>
      </c>
      <c r="B16" s="4" t="s">
        <v>63</v>
      </c>
      <c r="C16" s="16" t="s">
        <v>120</v>
      </c>
      <c r="D16" s="4" t="s">
        <v>78</v>
      </c>
      <c r="E16" s="8">
        <v>0.12</v>
      </c>
      <c r="F16" s="10">
        <f>E16*F15</f>
        <v>3.5999999999999996</v>
      </c>
      <c r="G16" s="8">
        <v>4.6</v>
      </c>
      <c r="H16" s="25">
        <f aca="true" t="shared" si="1" ref="H16:H21">F16*G16</f>
        <v>16.56</v>
      </c>
    </row>
    <row r="17" spans="1:8" ht="15">
      <c r="A17" s="10">
        <f t="shared" si="0"/>
        <v>1.2000000000000002</v>
      </c>
      <c r="B17" s="4"/>
      <c r="C17" s="16" t="s">
        <v>122</v>
      </c>
      <c r="D17" s="4" t="s">
        <v>0</v>
      </c>
      <c r="E17" s="8">
        <v>0.06</v>
      </c>
      <c r="F17" s="10">
        <f>E17*F15</f>
        <v>1.7999999999999998</v>
      </c>
      <c r="G17" s="8">
        <v>3.2</v>
      </c>
      <c r="H17" s="25">
        <f t="shared" si="1"/>
        <v>5.76</v>
      </c>
    </row>
    <row r="18" spans="1:8" ht="17.25" customHeight="1">
      <c r="A18" s="10">
        <f t="shared" si="0"/>
        <v>1.3000000000000003</v>
      </c>
      <c r="B18" s="4"/>
      <c r="C18" s="16" t="s">
        <v>143</v>
      </c>
      <c r="D18" s="4" t="s">
        <v>77</v>
      </c>
      <c r="E18" s="9">
        <v>1.01</v>
      </c>
      <c r="F18" s="10">
        <f>E18*F15</f>
        <v>30.3</v>
      </c>
      <c r="G18" s="8">
        <v>4.1</v>
      </c>
      <c r="H18" s="25">
        <f t="shared" si="1"/>
        <v>124.22999999999999</v>
      </c>
    </row>
    <row r="19" spans="1:8" ht="15">
      <c r="A19" s="10">
        <f t="shared" si="0"/>
        <v>1.4000000000000004</v>
      </c>
      <c r="B19" s="4"/>
      <c r="C19" s="16" t="s">
        <v>115</v>
      </c>
      <c r="D19" s="4" t="s">
        <v>79</v>
      </c>
      <c r="E19" s="10"/>
      <c r="F19" s="10">
        <v>13</v>
      </c>
      <c r="G19" s="8">
        <v>0.8</v>
      </c>
      <c r="H19" s="25">
        <f t="shared" si="1"/>
        <v>10.4</v>
      </c>
    </row>
    <row r="20" spans="1:8" ht="15">
      <c r="A20" s="10">
        <f t="shared" si="0"/>
        <v>1.5000000000000004</v>
      </c>
      <c r="B20" s="4"/>
      <c r="C20" s="16" t="s">
        <v>116</v>
      </c>
      <c r="D20" s="4" t="s">
        <v>79</v>
      </c>
      <c r="E20" s="10"/>
      <c r="F20" s="10">
        <v>3</v>
      </c>
      <c r="G20" s="8">
        <v>10.2</v>
      </c>
      <c r="H20" s="25">
        <f t="shared" si="1"/>
        <v>30.599999999999998</v>
      </c>
    </row>
    <row r="21" spans="1:8" ht="15">
      <c r="A21" s="10">
        <f t="shared" si="0"/>
        <v>1.6000000000000005</v>
      </c>
      <c r="B21" s="4"/>
      <c r="C21" s="16" t="s">
        <v>59</v>
      </c>
      <c r="D21" s="4" t="s">
        <v>0</v>
      </c>
      <c r="E21" s="8">
        <v>0.0163</v>
      </c>
      <c r="F21" s="10">
        <f>E21*F18</f>
        <v>0.49388999999999994</v>
      </c>
      <c r="G21" s="8">
        <v>3.2</v>
      </c>
      <c r="H21" s="25">
        <f t="shared" si="1"/>
        <v>1.5804479999999999</v>
      </c>
    </row>
    <row r="22" spans="1:8" s="14" customFormat="1" ht="46.5" customHeight="1">
      <c r="A22" s="3" t="s">
        <v>17</v>
      </c>
      <c r="B22" s="3" t="s">
        <v>121</v>
      </c>
      <c r="C22" s="5" t="s">
        <v>139</v>
      </c>
      <c r="D22" s="3" t="s">
        <v>77</v>
      </c>
      <c r="E22" s="12"/>
      <c r="F22" s="17">
        <v>24</v>
      </c>
      <c r="G22" s="12"/>
      <c r="H22" s="39">
        <f>H23+H24++H25+H26++H27++H28</f>
        <v>120.92035840000001</v>
      </c>
    </row>
    <row r="23" spans="1:8" ht="15">
      <c r="A23" s="10">
        <f aca="true" t="shared" si="2" ref="A23:A28">A22+0.1</f>
        <v>2.1</v>
      </c>
      <c r="B23" s="4" t="s">
        <v>63</v>
      </c>
      <c r="C23" s="16" t="s">
        <v>120</v>
      </c>
      <c r="D23" s="4" t="s">
        <v>78</v>
      </c>
      <c r="E23" s="8">
        <v>0.12</v>
      </c>
      <c r="F23" s="10">
        <f>E23*F22</f>
        <v>2.88</v>
      </c>
      <c r="G23" s="8">
        <v>4.6</v>
      </c>
      <c r="H23" s="25">
        <f aca="true" t="shared" si="3" ref="H23:H28">F23*G23</f>
        <v>13.248</v>
      </c>
    </row>
    <row r="24" spans="1:8" ht="15">
      <c r="A24" s="10">
        <f t="shared" si="2"/>
        <v>2.2</v>
      </c>
      <c r="B24" s="4"/>
      <c r="C24" s="16" t="s">
        <v>122</v>
      </c>
      <c r="D24" s="4" t="s">
        <v>0</v>
      </c>
      <c r="E24" s="8">
        <v>0.06</v>
      </c>
      <c r="F24" s="10">
        <f>E24*F22</f>
        <v>1.44</v>
      </c>
      <c r="G24" s="8">
        <v>3.2</v>
      </c>
      <c r="H24" s="25">
        <f t="shared" si="3"/>
        <v>4.608</v>
      </c>
    </row>
    <row r="25" spans="1:8" ht="17.25" customHeight="1">
      <c r="A25" s="10">
        <f t="shared" si="2"/>
        <v>2.3000000000000003</v>
      </c>
      <c r="B25" s="4"/>
      <c r="C25" s="16" t="s">
        <v>87</v>
      </c>
      <c r="D25" s="4" t="s">
        <v>77</v>
      </c>
      <c r="E25" s="9">
        <v>1.01</v>
      </c>
      <c r="F25" s="10">
        <f>E25*F22</f>
        <v>24.240000000000002</v>
      </c>
      <c r="G25" s="8">
        <v>2.5</v>
      </c>
      <c r="H25" s="25">
        <f t="shared" si="3"/>
        <v>60.60000000000001</v>
      </c>
    </row>
    <row r="26" spans="1:8" ht="15">
      <c r="A26" s="10">
        <f t="shared" si="2"/>
        <v>2.4000000000000004</v>
      </c>
      <c r="B26" s="4"/>
      <c r="C26" s="16" t="s">
        <v>88</v>
      </c>
      <c r="D26" s="4" t="s">
        <v>79</v>
      </c>
      <c r="E26" s="10"/>
      <c r="F26" s="10">
        <v>12</v>
      </c>
      <c r="G26" s="8">
        <v>0.6</v>
      </c>
      <c r="H26" s="25">
        <f t="shared" si="3"/>
        <v>7.199999999999999</v>
      </c>
    </row>
    <row r="27" spans="1:8" ht="15">
      <c r="A27" s="10">
        <f t="shared" si="2"/>
        <v>2.5000000000000004</v>
      </c>
      <c r="B27" s="4"/>
      <c r="C27" s="16" t="s">
        <v>89</v>
      </c>
      <c r="D27" s="4" t="s">
        <v>79</v>
      </c>
      <c r="E27" s="10"/>
      <c r="F27" s="10">
        <v>4</v>
      </c>
      <c r="G27" s="8">
        <v>8.5</v>
      </c>
      <c r="H27" s="25">
        <f t="shared" si="3"/>
        <v>34</v>
      </c>
    </row>
    <row r="28" spans="1:8" ht="15">
      <c r="A28" s="10">
        <f t="shared" si="2"/>
        <v>2.6000000000000005</v>
      </c>
      <c r="B28" s="4"/>
      <c r="C28" s="16" t="s">
        <v>59</v>
      </c>
      <c r="D28" s="4" t="s">
        <v>0</v>
      </c>
      <c r="E28" s="8">
        <v>0.0163</v>
      </c>
      <c r="F28" s="10">
        <f>E28*F25</f>
        <v>0.395112</v>
      </c>
      <c r="G28" s="8">
        <v>3.2</v>
      </c>
      <c r="H28" s="25">
        <f t="shared" si="3"/>
        <v>1.2643584</v>
      </c>
    </row>
    <row r="29" spans="1:8" s="14" customFormat="1" ht="45" customHeight="1">
      <c r="A29" s="3" t="s">
        <v>18</v>
      </c>
      <c r="B29" s="3" t="s">
        <v>121</v>
      </c>
      <c r="C29" s="5" t="s">
        <v>110</v>
      </c>
      <c r="D29" s="3" t="s">
        <v>77</v>
      </c>
      <c r="E29" s="12"/>
      <c r="F29" s="17">
        <v>32</v>
      </c>
      <c r="G29" s="12"/>
      <c r="H29" s="39">
        <f>H30+H31++H32++H33++H34++H35</f>
        <v>106.03781120000001</v>
      </c>
    </row>
    <row r="30" spans="1:8" ht="15">
      <c r="A30" s="10">
        <f aca="true" t="shared" si="4" ref="A30:A35">A29+0.1</f>
        <v>3.1</v>
      </c>
      <c r="B30" s="4" t="s">
        <v>63</v>
      </c>
      <c r="C30" s="16" t="s">
        <v>120</v>
      </c>
      <c r="D30" s="4" t="s">
        <v>78</v>
      </c>
      <c r="E30" s="8">
        <v>0.12</v>
      </c>
      <c r="F30" s="10">
        <f>E30*F29</f>
        <v>3.84</v>
      </c>
      <c r="G30" s="8">
        <v>4.6</v>
      </c>
      <c r="H30" s="25">
        <f aca="true" t="shared" si="5" ref="H30:H35">F30*G30</f>
        <v>17.663999999999998</v>
      </c>
    </row>
    <row r="31" spans="1:8" ht="15">
      <c r="A31" s="10">
        <f t="shared" si="4"/>
        <v>3.2</v>
      </c>
      <c r="B31" s="4"/>
      <c r="C31" s="16" t="s">
        <v>122</v>
      </c>
      <c r="D31" s="4" t="s">
        <v>0</v>
      </c>
      <c r="E31" s="8">
        <v>0.06</v>
      </c>
      <c r="F31" s="10">
        <f>E31*F29</f>
        <v>1.92</v>
      </c>
      <c r="G31" s="8">
        <v>3.2</v>
      </c>
      <c r="H31" s="25">
        <f t="shared" si="5"/>
        <v>6.144</v>
      </c>
    </row>
    <row r="32" spans="1:8" ht="15">
      <c r="A32" s="10">
        <f t="shared" si="4"/>
        <v>3.3000000000000003</v>
      </c>
      <c r="B32" s="4"/>
      <c r="C32" s="16" t="s">
        <v>90</v>
      </c>
      <c r="D32" s="4" t="s">
        <v>77</v>
      </c>
      <c r="E32" s="9">
        <v>1.01</v>
      </c>
      <c r="F32" s="10">
        <f>E32*F29</f>
        <v>32.32</v>
      </c>
      <c r="G32" s="8">
        <v>1.7</v>
      </c>
      <c r="H32" s="25">
        <f t="shared" si="5"/>
        <v>54.943999999999996</v>
      </c>
    </row>
    <row r="33" spans="1:8" ht="15">
      <c r="A33" s="10">
        <f t="shared" si="4"/>
        <v>3.4000000000000004</v>
      </c>
      <c r="B33" s="4"/>
      <c r="C33" s="16" t="s">
        <v>91</v>
      </c>
      <c r="D33" s="4" t="s">
        <v>79</v>
      </c>
      <c r="E33" s="10"/>
      <c r="F33" s="10">
        <v>13</v>
      </c>
      <c r="G33" s="8">
        <v>0.4</v>
      </c>
      <c r="H33" s="25">
        <f t="shared" si="5"/>
        <v>5.2</v>
      </c>
    </row>
    <row r="34" spans="1:8" ht="15">
      <c r="A34" s="10">
        <f t="shared" si="4"/>
        <v>3.5000000000000004</v>
      </c>
      <c r="B34" s="4"/>
      <c r="C34" s="16" t="s">
        <v>92</v>
      </c>
      <c r="D34" s="4" t="s">
        <v>79</v>
      </c>
      <c r="E34" s="10"/>
      <c r="F34" s="10">
        <v>3</v>
      </c>
      <c r="G34" s="8">
        <v>6.8</v>
      </c>
      <c r="H34" s="25">
        <f t="shared" si="5"/>
        <v>20.4</v>
      </c>
    </row>
    <row r="35" spans="1:8" ht="15">
      <c r="A35" s="10">
        <f t="shared" si="4"/>
        <v>3.6000000000000005</v>
      </c>
      <c r="B35" s="4"/>
      <c r="C35" s="16" t="s">
        <v>59</v>
      </c>
      <c r="D35" s="4" t="s">
        <v>0</v>
      </c>
      <c r="E35" s="8">
        <v>0.0163</v>
      </c>
      <c r="F35" s="10">
        <f>E35*F32</f>
        <v>0.526816</v>
      </c>
      <c r="G35" s="8">
        <v>3.2</v>
      </c>
      <c r="H35" s="25">
        <f t="shared" si="5"/>
        <v>1.6858111999999998</v>
      </c>
    </row>
    <row r="36" spans="1:8" s="14" customFormat="1" ht="45" customHeight="1">
      <c r="A36" s="3" t="s">
        <v>19</v>
      </c>
      <c r="B36" s="3" t="s">
        <v>158</v>
      </c>
      <c r="C36" s="5" t="s">
        <v>160</v>
      </c>
      <c r="D36" s="3" t="s">
        <v>27</v>
      </c>
      <c r="E36" s="12"/>
      <c r="F36" s="17">
        <v>1</v>
      </c>
      <c r="G36" s="12"/>
      <c r="H36" s="39">
        <f>H37++H38++H39++H40</f>
        <v>20.748</v>
      </c>
    </row>
    <row r="37" spans="1:8" ht="15">
      <c r="A37" s="10">
        <f>A36+0.1</f>
        <v>4.1</v>
      </c>
      <c r="B37" s="4"/>
      <c r="C37" s="16" t="s">
        <v>118</v>
      </c>
      <c r="D37" s="4" t="s">
        <v>78</v>
      </c>
      <c r="E37" s="8">
        <v>1.54</v>
      </c>
      <c r="F37" s="10">
        <f>E37*F36</f>
        <v>1.54</v>
      </c>
      <c r="G37" s="8">
        <v>4.6</v>
      </c>
      <c r="H37" s="25">
        <f>F37*G37</f>
        <v>7.084</v>
      </c>
    </row>
    <row r="38" spans="1:8" ht="15">
      <c r="A38" s="10">
        <f>A37+0.1</f>
        <v>4.199999999999999</v>
      </c>
      <c r="B38" s="4"/>
      <c r="C38" s="16" t="s">
        <v>73</v>
      </c>
      <c r="D38" s="4" t="s">
        <v>64</v>
      </c>
      <c r="E38" s="8">
        <v>0.03</v>
      </c>
      <c r="F38" s="9">
        <f>E38*F36</f>
        <v>0.03</v>
      </c>
      <c r="G38" s="8">
        <v>3.2</v>
      </c>
      <c r="H38" s="52">
        <f>F38*G38</f>
        <v>0.096</v>
      </c>
    </row>
    <row r="39" spans="1:8" ht="15">
      <c r="A39" s="10">
        <f>A38+0.1</f>
        <v>4.299999999999999</v>
      </c>
      <c r="B39" s="4"/>
      <c r="C39" s="16" t="s">
        <v>159</v>
      </c>
      <c r="D39" s="4" t="s">
        <v>77</v>
      </c>
      <c r="E39" s="9">
        <v>1</v>
      </c>
      <c r="F39" s="10">
        <f>E39*F36</f>
        <v>1</v>
      </c>
      <c r="G39" s="8">
        <v>12</v>
      </c>
      <c r="H39" s="25">
        <f>F39*G39</f>
        <v>12</v>
      </c>
    </row>
    <row r="40" spans="1:8" ht="15">
      <c r="A40" s="10">
        <f>A39+0.1</f>
        <v>4.399999999999999</v>
      </c>
      <c r="B40" s="4"/>
      <c r="C40" s="16" t="s">
        <v>59</v>
      </c>
      <c r="D40" s="4" t="s">
        <v>0</v>
      </c>
      <c r="E40" s="8">
        <v>0.49</v>
      </c>
      <c r="F40" s="10">
        <f>E40*F39</f>
        <v>0.49</v>
      </c>
      <c r="G40" s="8">
        <v>3.2</v>
      </c>
      <c r="H40" s="25">
        <f>F40*G40</f>
        <v>1.568</v>
      </c>
    </row>
    <row r="41" spans="1:8" s="14" customFormat="1" ht="45" customHeight="1">
      <c r="A41" s="3" t="s">
        <v>20</v>
      </c>
      <c r="B41" s="3" t="s">
        <v>158</v>
      </c>
      <c r="C41" s="5" t="s">
        <v>161</v>
      </c>
      <c r="D41" s="3" t="s">
        <v>27</v>
      </c>
      <c r="E41" s="12"/>
      <c r="F41" s="17">
        <v>1</v>
      </c>
      <c r="G41" s="12"/>
      <c r="H41" s="39">
        <f>H42+H43+H44++H45</f>
        <v>38.748</v>
      </c>
    </row>
    <row r="42" spans="1:8" ht="15">
      <c r="A42" s="10">
        <f>A41+0.1</f>
        <v>5.1</v>
      </c>
      <c r="B42" s="4"/>
      <c r="C42" s="16" t="s">
        <v>118</v>
      </c>
      <c r="D42" s="4" t="s">
        <v>78</v>
      </c>
      <c r="E42" s="8">
        <v>1.54</v>
      </c>
      <c r="F42" s="10">
        <f>E42*F41</f>
        <v>1.54</v>
      </c>
      <c r="G42" s="8">
        <v>4.6</v>
      </c>
      <c r="H42" s="25">
        <f>F42*G42</f>
        <v>7.084</v>
      </c>
    </row>
    <row r="43" spans="1:8" ht="15">
      <c r="A43" s="10">
        <f>A42+0.1</f>
        <v>5.199999999999999</v>
      </c>
      <c r="B43" s="4"/>
      <c r="C43" s="16" t="s">
        <v>73</v>
      </c>
      <c r="D43" s="4" t="s">
        <v>64</v>
      </c>
      <c r="E43" s="8">
        <v>0.03</v>
      </c>
      <c r="F43" s="9">
        <f>E43*F41</f>
        <v>0.03</v>
      </c>
      <c r="G43" s="8">
        <v>3.2</v>
      </c>
      <c r="H43" s="52">
        <f>F43*G43</f>
        <v>0.096</v>
      </c>
    </row>
    <row r="44" spans="1:8" ht="15">
      <c r="A44" s="10">
        <f>A43+0.1</f>
        <v>5.299999999999999</v>
      </c>
      <c r="B44" s="4"/>
      <c r="C44" s="16" t="s">
        <v>161</v>
      </c>
      <c r="D44" s="4" t="s">
        <v>77</v>
      </c>
      <c r="E44" s="9">
        <v>1</v>
      </c>
      <c r="F44" s="10">
        <f>E44*F41</f>
        <v>1</v>
      </c>
      <c r="G44" s="8">
        <v>30</v>
      </c>
      <c r="H44" s="25">
        <f>F44*G44</f>
        <v>30</v>
      </c>
    </row>
    <row r="45" spans="1:8" ht="15">
      <c r="A45" s="10">
        <f>A44+0.1</f>
        <v>5.399999999999999</v>
      </c>
      <c r="B45" s="4"/>
      <c r="C45" s="16" t="s">
        <v>59</v>
      </c>
      <c r="D45" s="4" t="s">
        <v>0</v>
      </c>
      <c r="E45" s="8">
        <v>0.49</v>
      </c>
      <c r="F45" s="10">
        <f>E45*F44</f>
        <v>0.49</v>
      </c>
      <c r="G45" s="8">
        <v>3.2</v>
      </c>
      <c r="H45" s="25">
        <f>F45*G45</f>
        <v>1.568</v>
      </c>
    </row>
    <row r="46" spans="1:8" s="14" customFormat="1" ht="42" customHeight="1">
      <c r="A46" s="3" t="s">
        <v>21</v>
      </c>
      <c r="B46" s="3" t="s">
        <v>158</v>
      </c>
      <c r="C46" s="5" t="s">
        <v>125</v>
      </c>
      <c r="D46" s="3" t="s">
        <v>27</v>
      </c>
      <c r="E46" s="12"/>
      <c r="F46" s="17">
        <v>1</v>
      </c>
      <c r="G46" s="12"/>
      <c r="H46" s="39">
        <f>H47+H48++H49++H50</f>
        <v>20.748</v>
      </c>
    </row>
    <row r="47" spans="1:8" ht="15">
      <c r="A47" s="10">
        <f>A46+0.1</f>
        <v>6.1</v>
      </c>
      <c r="B47" s="4"/>
      <c r="C47" s="16" t="s">
        <v>118</v>
      </c>
      <c r="D47" s="4" t="s">
        <v>78</v>
      </c>
      <c r="E47" s="8">
        <v>1.54</v>
      </c>
      <c r="F47" s="10">
        <f>E47*F46</f>
        <v>1.54</v>
      </c>
      <c r="G47" s="8">
        <v>4.6</v>
      </c>
      <c r="H47" s="25">
        <f>F47*G47</f>
        <v>7.084</v>
      </c>
    </row>
    <row r="48" spans="1:8" ht="15">
      <c r="A48" s="10">
        <f>A47+0.1</f>
        <v>6.199999999999999</v>
      </c>
      <c r="B48" s="4"/>
      <c r="C48" s="16" t="s">
        <v>73</v>
      </c>
      <c r="D48" s="4" t="s">
        <v>64</v>
      </c>
      <c r="E48" s="8">
        <v>0.03</v>
      </c>
      <c r="F48" s="9">
        <f>E48*F46</f>
        <v>0.03</v>
      </c>
      <c r="G48" s="8">
        <v>3.2</v>
      </c>
      <c r="H48" s="52">
        <f>F48*G48</f>
        <v>0.096</v>
      </c>
    </row>
    <row r="49" spans="1:8" ht="15">
      <c r="A49" s="10">
        <f>A48+0.1</f>
        <v>6.299999999999999</v>
      </c>
      <c r="B49" s="4"/>
      <c r="C49" s="16" t="s">
        <v>125</v>
      </c>
      <c r="D49" s="4" t="s">
        <v>77</v>
      </c>
      <c r="E49" s="9">
        <v>1</v>
      </c>
      <c r="F49" s="10">
        <f>E49*F46</f>
        <v>1</v>
      </c>
      <c r="G49" s="8">
        <v>12</v>
      </c>
      <c r="H49" s="25">
        <f>F49*G49</f>
        <v>12</v>
      </c>
    </row>
    <row r="50" spans="1:8" ht="15">
      <c r="A50" s="10">
        <f>A49+0.1</f>
        <v>6.399999999999999</v>
      </c>
      <c r="B50" s="4"/>
      <c r="C50" s="16" t="s">
        <v>59</v>
      </c>
      <c r="D50" s="4" t="s">
        <v>0</v>
      </c>
      <c r="E50" s="8">
        <v>0.49</v>
      </c>
      <c r="F50" s="10">
        <f>E50*F49</f>
        <v>0.49</v>
      </c>
      <c r="G50" s="8">
        <v>3.2</v>
      </c>
      <c r="H50" s="25">
        <f>F50*G50</f>
        <v>1.568</v>
      </c>
    </row>
    <row r="51" spans="1:9" s="14" customFormat="1" ht="40.5">
      <c r="A51" s="3" t="s">
        <v>9</v>
      </c>
      <c r="B51" s="3" t="s">
        <v>93</v>
      </c>
      <c r="C51" s="5" t="s">
        <v>94</v>
      </c>
      <c r="D51" s="3" t="s">
        <v>77</v>
      </c>
      <c r="E51" s="12"/>
      <c r="F51" s="17">
        <v>86</v>
      </c>
      <c r="G51" s="12"/>
      <c r="H51" s="39">
        <f>H52+H53</f>
        <v>35.514559999999996</v>
      </c>
      <c r="I51" s="38"/>
    </row>
    <row r="52" spans="1:8" ht="18" customHeight="1">
      <c r="A52" s="10">
        <f>A51+0.1</f>
        <v>7.1</v>
      </c>
      <c r="B52" s="4"/>
      <c r="C52" s="16" t="s">
        <v>117</v>
      </c>
      <c r="D52" s="4" t="s">
        <v>78</v>
      </c>
      <c r="E52" s="8">
        <v>0.06</v>
      </c>
      <c r="F52" s="10">
        <f>E52*F51</f>
        <v>5.16</v>
      </c>
      <c r="G52" s="8">
        <v>4.6</v>
      </c>
      <c r="H52" s="25">
        <f>F52*G52</f>
        <v>23.735999999999997</v>
      </c>
    </row>
    <row r="53" spans="1:8" ht="13.5" customHeight="1">
      <c r="A53" s="10">
        <f>A52+0.1</f>
        <v>7.199999999999999</v>
      </c>
      <c r="B53" s="4"/>
      <c r="C53" s="16" t="s">
        <v>59</v>
      </c>
      <c r="D53" s="4" t="s">
        <v>0</v>
      </c>
      <c r="E53" s="8">
        <v>0.0428</v>
      </c>
      <c r="F53" s="10">
        <f>E53*F51</f>
        <v>3.6807999999999996</v>
      </c>
      <c r="G53" s="8">
        <v>3.2</v>
      </c>
      <c r="H53" s="25">
        <f>F53*G53</f>
        <v>11.778559999999999</v>
      </c>
    </row>
    <row r="54" spans="1:8" s="14" customFormat="1" ht="51.75" customHeight="1">
      <c r="A54" s="3" t="s">
        <v>10</v>
      </c>
      <c r="B54" s="3" t="s">
        <v>123</v>
      </c>
      <c r="C54" s="5" t="s">
        <v>164</v>
      </c>
      <c r="D54" s="3" t="s">
        <v>99</v>
      </c>
      <c r="E54" s="12"/>
      <c r="F54" s="17">
        <v>1</v>
      </c>
      <c r="G54" s="12"/>
      <c r="H54" s="39">
        <f>H55+H56++H57++H58++H59</f>
        <v>566.3100000000001</v>
      </c>
    </row>
    <row r="55" spans="1:8" ht="13.5">
      <c r="A55" s="10">
        <f>A54+0.1</f>
        <v>8.1</v>
      </c>
      <c r="B55" s="4"/>
      <c r="C55" s="37" t="s">
        <v>124</v>
      </c>
      <c r="D55" s="4" t="s">
        <v>78</v>
      </c>
      <c r="E55" s="8">
        <v>19.09</v>
      </c>
      <c r="F55" s="10">
        <f>E55*F54</f>
        <v>19.09</v>
      </c>
      <c r="G55" s="8">
        <v>4.6</v>
      </c>
      <c r="H55" s="25">
        <f>F55*G55</f>
        <v>87.814</v>
      </c>
    </row>
    <row r="56" spans="1:8" ht="15" customHeight="1">
      <c r="A56" s="10">
        <f>A55+0.1</f>
        <v>8.2</v>
      </c>
      <c r="B56" s="4"/>
      <c r="C56" s="37" t="s">
        <v>112</v>
      </c>
      <c r="D56" s="4" t="s">
        <v>0</v>
      </c>
      <c r="E56" s="8">
        <v>0.45</v>
      </c>
      <c r="F56" s="10">
        <f>E56*F54</f>
        <v>0.45</v>
      </c>
      <c r="G56" s="8">
        <v>3.2</v>
      </c>
      <c r="H56" s="25">
        <f>F56*G56</f>
        <v>1.4400000000000002</v>
      </c>
    </row>
    <row r="57" spans="1:8" ht="13.5">
      <c r="A57" s="10">
        <f>A56+0.1</f>
        <v>8.299999999999999</v>
      </c>
      <c r="B57" s="4"/>
      <c r="C57" s="26" t="s">
        <v>162</v>
      </c>
      <c r="D57" s="4" t="s">
        <v>66</v>
      </c>
      <c r="E57" s="10">
        <v>1</v>
      </c>
      <c r="F57" s="10">
        <f>E57*F54</f>
        <v>1</v>
      </c>
      <c r="G57" s="8">
        <v>430</v>
      </c>
      <c r="H57" s="25">
        <f>F57*G57</f>
        <v>430</v>
      </c>
    </row>
    <row r="58" spans="1:8" ht="13.5">
      <c r="A58" s="10">
        <f>A57+0.1</f>
        <v>8.399999999999999</v>
      </c>
      <c r="B58" s="4"/>
      <c r="C58" s="26" t="s">
        <v>163</v>
      </c>
      <c r="D58" s="4" t="s">
        <v>27</v>
      </c>
      <c r="E58" s="10"/>
      <c r="F58" s="10">
        <v>1</v>
      </c>
      <c r="G58" s="8">
        <v>42</v>
      </c>
      <c r="H58" s="25">
        <f>F58*G58</f>
        <v>42</v>
      </c>
    </row>
    <row r="59" spans="1:8" ht="15.75" customHeight="1">
      <c r="A59" s="10">
        <f>A58+0.1</f>
        <v>8.499999999999998</v>
      </c>
      <c r="B59" s="4"/>
      <c r="C59" s="37" t="s">
        <v>59</v>
      </c>
      <c r="D59" s="4" t="s">
        <v>0</v>
      </c>
      <c r="E59" s="9">
        <v>1.58</v>
      </c>
      <c r="F59" s="10">
        <f>E59*F54</f>
        <v>1.58</v>
      </c>
      <c r="G59" s="8">
        <v>3.2</v>
      </c>
      <c r="H59" s="25">
        <f>F59*G59</f>
        <v>5.056000000000001</v>
      </c>
    </row>
    <row r="60" spans="1:8" s="14" customFormat="1" ht="52.5" customHeight="1">
      <c r="A60" s="3" t="s">
        <v>11</v>
      </c>
      <c r="B60" s="3" t="s">
        <v>44</v>
      </c>
      <c r="C60" s="5" t="s">
        <v>102</v>
      </c>
      <c r="D60" s="3" t="s">
        <v>27</v>
      </c>
      <c r="E60" s="17"/>
      <c r="F60" s="17">
        <v>10</v>
      </c>
      <c r="G60" s="17"/>
      <c r="H60" s="39">
        <f>H61+H62</f>
        <v>49.67999999999999</v>
      </c>
    </row>
    <row r="61" spans="1:8" ht="14.25" customHeight="1">
      <c r="A61" s="10">
        <f>A60+0.1</f>
        <v>9.1</v>
      </c>
      <c r="B61" s="4"/>
      <c r="C61" s="16" t="s">
        <v>68</v>
      </c>
      <c r="D61" s="4" t="s">
        <v>58</v>
      </c>
      <c r="E61" s="9">
        <v>0.76</v>
      </c>
      <c r="F61" s="10">
        <f>E61*F60</f>
        <v>7.6</v>
      </c>
      <c r="G61" s="8">
        <v>4.6</v>
      </c>
      <c r="H61" s="25">
        <f>F61*G61</f>
        <v>34.959999999999994</v>
      </c>
    </row>
    <row r="62" spans="1:8" ht="14.25" customHeight="1">
      <c r="A62" s="10">
        <f>A61+0.1</f>
        <v>9.2</v>
      </c>
      <c r="B62" s="4"/>
      <c r="C62" s="16" t="s">
        <v>69</v>
      </c>
      <c r="D62" s="4" t="s">
        <v>0</v>
      </c>
      <c r="E62" s="9">
        <v>0.46</v>
      </c>
      <c r="F62" s="10">
        <f>E62*F60</f>
        <v>4.6000000000000005</v>
      </c>
      <c r="G62" s="10">
        <v>3.2</v>
      </c>
      <c r="H62" s="25">
        <f>F62*G62</f>
        <v>14.720000000000002</v>
      </c>
    </row>
    <row r="63" spans="1:8" ht="16.5" customHeight="1">
      <c r="A63" s="4"/>
      <c r="B63" s="4"/>
      <c r="C63" s="34" t="s">
        <v>95</v>
      </c>
      <c r="D63" s="4"/>
      <c r="E63" s="8"/>
      <c r="F63" s="10"/>
      <c r="G63" s="8"/>
      <c r="H63" s="25"/>
    </row>
    <row r="64" spans="1:8" s="14" customFormat="1" ht="45" customHeight="1">
      <c r="A64" s="3" t="s">
        <v>12</v>
      </c>
      <c r="B64" s="3" t="s">
        <v>96</v>
      </c>
      <c r="C64" s="5" t="s">
        <v>97</v>
      </c>
      <c r="D64" s="3" t="s">
        <v>77</v>
      </c>
      <c r="E64" s="12"/>
      <c r="F64" s="17">
        <v>22</v>
      </c>
      <c r="G64" s="12"/>
      <c r="H64" s="39">
        <f>H65+H66++H67++H68++H69</f>
        <v>264.7176</v>
      </c>
    </row>
    <row r="65" spans="1:8" ht="17.25" customHeight="1">
      <c r="A65" s="10">
        <f>A64+0.1</f>
        <v>10.1</v>
      </c>
      <c r="B65" s="4"/>
      <c r="C65" s="16" t="s">
        <v>107</v>
      </c>
      <c r="D65" s="4" t="s">
        <v>78</v>
      </c>
      <c r="E65" s="8">
        <v>0.67</v>
      </c>
      <c r="F65" s="10">
        <f>E65*F64</f>
        <v>14.74</v>
      </c>
      <c r="G65" s="8">
        <v>4.6</v>
      </c>
      <c r="H65" s="25">
        <f>F65*G65</f>
        <v>67.804</v>
      </c>
    </row>
    <row r="66" spans="1:8" ht="15">
      <c r="A66" s="10">
        <f>A65+0.1</f>
        <v>10.2</v>
      </c>
      <c r="B66" s="4"/>
      <c r="C66" s="16" t="s">
        <v>108</v>
      </c>
      <c r="D66" s="4" t="s">
        <v>0</v>
      </c>
      <c r="E66" s="8">
        <v>0.001</v>
      </c>
      <c r="F66" s="10">
        <f>E66*F64</f>
        <v>0.022</v>
      </c>
      <c r="G66" s="8">
        <v>3.2</v>
      </c>
      <c r="H66" s="25">
        <f>F66*G66</f>
        <v>0.0704</v>
      </c>
    </row>
    <row r="67" spans="1:8" ht="15">
      <c r="A67" s="10">
        <f>A66+0.1</f>
        <v>10.299999999999999</v>
      </c>
      <c r="B67" s="4"/>
      <c r="C67" s="16" t="s">
        <v>119</v>
      </c>
      <c r="D67" s="4" t="s">
        <v>65</v>
      </c>
      <c r="E67" s="10">
        <v>1</v>
      </c>
      <c r="F67" s="10">
        <f>E67*F64</f>
        <v>22</v>
      </c>
      <c r="G67" s="8">
        <v>5.1</v>
      </c>
      <c r="H67" s="25">
        <f>F67*G67</f>
        <v>112.19999999999999</v>
      </c>
    </row>
    <row r="68" spans="1:8" ht="15">
      <c r="A68" s="10">
        <f>A67+0.1</f>
        <v>10.399999999999999</v>
      </c>
      <c r="B68" s="4"/>
      <c r="C68" s="16" t="s">
        <v>98</v>
      </c>
      <c r="D68" s="4" t="s">
        <v>79</v>
      </c>
      <c r="E68" s="8"/>
      <c r="F68" s="10">
        <v>14</v>
      </c>
      <c r="G68" s="8">
        <v>5</v>
      </c>
      <c r="H68" s="25">
        <f>F68*G68</f>
        <v>70</v>
      </c>
    </row>
    <row r="69" spans="1:8" ht="15">
      <c r="A69" s="10">
        <f>A68+0.1</f>
        <v>10.499999999999998</v>
      </c>
      <c r="B69" s="3"/>
      <c r="C69" s="16" t="s">
        <v>59</v>
      </c>
      <c r="D69" s="4" t="s">
        <v>0</v>
      </c>
      <c r="E69" s="8">
        <v>0.208</v>
      </c>
      <c r="F69" s="10">
        <f>E69*F64</f>
        <v>4.576</v>
      </c>
      <c r="G69" s="8">
        <v>3.2</v>
      </c>
      <c r="H69" s="25">
        <f>F69*G69</f>
        <v>14.6432</v>
      </c>
    </row>
    <row r="70" spans="1:8" s="14" customFormat="1" ht="45" customHeight="1">
      <c r="A70" s="3" t="s">
        <v>74</v>
      </c>
      <c r="B70" s="3" t="s">
        <v>80</v>
      </c>
      <c r="C70" s="5" t="s">
        <v>81</v>
      </c>
      <c r="D70" s="3" t="s">
        <v>77</v>
      </c>
      <c r="E70" s="12"/>
      <c r="F70" s="17">
        <v>20</v>
      </c>
      <c r="G70" s="12"/>
      <c r="H70" s="39">
        <f>H71+H72++H73+H74+H75</f>
        <v>224.448</v>
      </c>
    </row>
    <row r="71" spans="1:8" ht="15">
      <c r="A71" s="10">
        <f>A70+0.1</f>
        <v>11.1</v>
      </c>
      <c r="B71" s="4"/>
      <c r="C71" s="16" t="s">
        <v>82</v>
      </c>
      <c r="D71" s="4" t="s">
        <v>78</v>
      </c>
      <c r="E71" s="8">
        <v>0.7</v>
      </c>
      <c r="F71" s="10">
        <f>E71*F70</f>
        <v>14</v>
      </c>
      <c r="G71" s="8">
        <v>4.6</v>
      </c>
      <c r="H71" s="25">
        <f>F71*G71</f>
        <v>64.39999999999999</v>
      </c>
    </row>
    <row r="72" spans="1:8" ht="15">
      <c r="A72" s="10">
        <f>A71+0.1</f>
        <v>11.2</v>
      </c>
      <c r="B72" s="4"/>
      <c r="C72" s="16" t="s">
        <v>83</v>
      </c>
      <c r="D72" s="4" t="s">
        <v>0</v>
      </c>
      <c r="E72" s="8">
        <v>0.001</v>
      </c>
      <c r="F72" s="10">
        <f>E72*F70</f>
        <v>0.02</v>
      </c>
      <c r="G72" s="8">
        <v>3.2</v>
      </c>
      <c r="H72" s="25">
        <f>F72*G72</f>
        <v>0.064</v>
      </c>
    </row>
    <row r="73" spans="1:8" ht="16.5" customHeight="1">
      <c r="A73" s="10">
        <f>A72+0.1</f>
        <v>11.299999999999999</v>
      </c>
      <c r="B73" s="4"/>
      <c r="C73" s="16" t="s">
        <v>84</v>
      </c>
      <c r="D73" s="4" t="s">
        <v>65</v>
      </c>
      <c r="E73" s="10">
        <v>1</v>
      </c>
      <c r="F73" s="10">
        <f>E73*F70</f>
        <v>20</v>
      </c>
      <c r="G73" s="8">
        <v>4</v>
      </c>
      <c r="H73" s="25">
        <f>F73*G73</f>
        <v>80</v>
      </c>
    </row>
    <row r="74" spans="1:8" ht="15">
      <c r="A74" s="10">
        <f>A73+0.1</f>
        <v>11.399999999999999</v>
      </c>
      <c r="B74" s="4"/>
      <c r="C74" s="16" t="s">
        <v>85</v>
      </c>
      <c r="D74" s="4" t="s">
        <v>79</v>
      </c>
      <c r="E74" s="8"/>
      <c r="F74" s="10">
        <v>20</v>
      </c>
      <c r="G74" s="8">
        <v>3.5</v>
      </c>
      <c r="H74" s="25">
        <f>F74*G74</f>
        <v>70</v>
      </c>
    </row>
    <row r="75" spans="1:8" ht="15">
      <c r="A75" s="10">
        <f>A74+0.1</f>
        <v>11.499999999999998</v>
      </c>
      <c r="B75" s="4"/>
      <c r="C75" s="16" t="s">
        <v>59</v>
      </c>
      <c r="D75" s="4" t="s">
        <v>0</v>
      </c>
      <c r="E75" s="8">
        <v>0.156</v>
      </c>
      <c r="F75" s="10">
        <f>E75*F70</f>
        <v>3.12</v>
      </c>
      <c r="G75" s="8">
        <v>3.2</v>
      </c>
      <c r="H75" s="25">
        <f>F75*G75</f>
        <v>9.984000000000002</v>
      </c>
    </row>
    <row r="76" spans="1:8" s="14" customFormat="1" ht="48" customHeight="1">
      <c r="A76" s="3" t="s">
        <v>28</v>
      </c>
      <c r="B76" s="3" t="s">
        <v>128</v>
      </c>
      <c r="C76" s="5" t="s">
        <v>165</v>
      </c>
      <c r="D76" s="3" t="s">
        <v>99</v>
      </c>
      <c r="E76" s="12"/>
      <c r="F76" s="17">
        <v>4</v>
      </c>
      <c r="G76" s="12"/>
      <c r="H76" s="39">
        <f>H77++H78++H79++H80</f>
        <v>537.2479999999999</v>
      </c>
    </row>
    <row r="77" spans="1:8" ht="15">
      <c r="A77" s="10">
        <f>A76+0.1</f>
        <v>12.1</v>
      </c>
      <c r="B77" s="4"/>
      <c r="C77" s="16" t="s">
        <v>126</v>
      </c>
      <c r="D77" s="4" t="s">
        <v>78</v>
      </c>
      <c r="E77" s="8">
        <v>4.2</v>
      </c>
      <c r="F77" s="10">
        <f>E77*F76</f>
        <v>16.8</v>
      </c>
      <c r="G77" s="8">
        <v>4.6</v>
      </c>
      <c r="H77" s="25">
        <f>F77*G77</f>
        <v>77.28</v>
      </c>
    </row>
    <row r="78" spans="1:8" ht="15">
      <c r="A78" s="10">
        <f>A77+0.1</f>
        <v>12.2</v>
      </c>
      <c r="B78" s="4"/>
      <c r="C78" s="16" t="s">
        <v>127</v>
      </c>
      <c r="D78" s="4" t="s">
        <v>0</v>
      </c>
      <c r="E78" s="8">
        <v>0.32</v>
      </c>
      <c r="F78" s="10">
        <f>E78*F76</f>
        <v>1.28</v>
      </c>
      <c r="G78" s="8">
        <v>3.2</v>
      </c>
      <c r="H78" s="25">
        <f>F78*G78</f>
        <v>4.096</v>
      </c>
    </row>
    <row r="79" spans="1:8" ht="15">
      <c r="A79" s="10">
        <f>A78+0.1</f>
        <v>12.299999999999999</v>
      </c>
      <c r="B79" s="4"/>
      <c r="C79" s="16" t="s">
        <v>166</v>
      </c>
      <c r="D79" s="4" t="s">
        <v>66</v>
      </c>
      <c r="E79" s="8">
        <v>1</v>
      </c>
      <c r="F79" s="10">
        <f>E79*F76</f>
        <v>4</v>
      </c>
      <c r="G79" s="10">
        <v>110</v>
      </c>
      <c r="H79" s="25">
        <f>F79*G79</f>
        <v>440</v>
      </c>
    </row>
    <row r="80" spans="1:8" ht="15">
      <c r="A80" s="10">
        <f>A79+0.1</f>
        <v>12.399999999999999</v>
      </c>
      <c r="B80" s="4"/>
      <c r="C80" s="16" t="s">
        <v>59</v>
      </c>
      <c r="D80" s="4" t="s">
        <v>0</v>
      </c>
      <c r="E80" s="8">
        <v>1.24</v>
      </c>
      <c r="F80" s="10">
        <f>E80*F76</f>
        <v>4.96</v>
      </c>
      <c r="G80" s="8">
        <v>3.2</v>
      </c>
      <c r="H80" s="25">
        <f>F80*G80</f>
        <v>15.872</v>
      </c>
    </row>
    <row r="81" spans="1:8" s="14" customFormat="1" ht="52.5" customHeight="1">
      <c r="A81" s="3" t="s">
        <v>29</v>
      </c>
      <c r="B81" s="3" t="s">
        <v>129</v>
      </c>
      <c r="C81" s="5" t="s">
        <v>167</v>
      </c>
      <c r="D81" s="3" t="s">
        <v>99</v>
      </c>
      <c r="E81" s="12"/>
      <c r="F81" s="17">
        <v>4</v>
      </c>
      <c r="G81" s="12"/>
      <c r="H81" s="39">
        <f>H82+H83+H84+H85++H86++H87</f>
        <v>762.24</v>
      </c>
    </row>
    <row r="82" spans="1:8" ht="15">
      <c r="A82" s="10">
        <f aca="true" t="shared" si="6" ref="A82:A87">A81+0.1</f>
        <v>13.1</v>
      </c>
      <c r="B82" s="4"/>
      <c r="C82" s="16" t="s">
        <v>130</v>
      </c>
      <c r="D82" s="4" t="s">
        <v>78</v>
      </c>
      <c r="E82" s="8">
        <v>7.88</v>
      </c>
      <c r="F82" s="10">
        <f>E82*F81</f>
        <v>31.52</v>
      </c>
      <c r="G82" s="8">
        <v>4.6</v>
      </c>
      <c r="H82" s="25">
        <f aca="true" t="shared" si="7" ref="H82:H87">F82*G82</f>
        <v>144.992</v>
      </c>
    </row>
    <row r="83" spans="1:8" ht="15.75" customHeight="1">
      <c r="A83" s="10">
        <f t="shared" si="6"/>
        <v>13.2</v>
      </c>
      <c r="B83" s="4"/>
      <c r="C83" s="16" t="s">
        <v>131</v>
      </c>
      <c r="D83" s="4" t="s">
        <v>0</v>
      </c>
      <c r="E83" s="8">
        <v>0.04</v>
      </c>
      <c r="F83" s="10">
        <f>E83*F81</f>
        <v>0.16</v>
      </c>
      <c r="G83" s="8">
        <v>3.2</v>
      </c>
      <c r="H83" s="25">
        <f t="shared" si="7"/>
        <v>0.512</v>
      </c>
    </row>
    <row r="84" spans="1:8" ht="15" customHeight="1">
      <c r="A84" s="10">
        <f t="shared" si="6"/>
        <v>13.299999999999999</v>
      </c>
      <c r="B84" s="4"/>
      <c r="C84" s="16" t="s">
        <v>168</v>
      </c>
      <c r="D84" s="4" t="s">
        <v>66</v>
      </c>
      <c r="E84" s="8">
        <v>1</v>
      </c>
      <c r="F84" s="10">
        <f>E84*F81</f>
        <v>4</v>
      </c>
      <c r="G84" s="8">
        <v>110</v>
      </c>
      <c r="H84" s="25">
        <f t="shared" si="7"/>
        <v>440</v>
      </c>
    </row>
    <row r="85" spans="1:8" ht="15" customHeight="1">
      <c r="A85" s="10">
        <f t="shared" si="6"/>
        <v>13.399999999999999</v>
      </c>
      <c r="B85" s="4"/>
      <c r="C85" s="16" t="s">
        <v>111</v>
      </c>
      <c r="D85" s="4" t="s">
        <v>27</v>
      </c>
      <c r="E85" s="8">
        <v>1</v>
      </c>
      <c r="F85" s="10">
        <f>E85*F81</f>
        <v>4</v>
      </c>
      <c r="G85" s="8">
        <v>25</v>
      </c>
      <c r="H85" s="25">
        <f>F85*G85</f>
        <v>100</v>
      </c>
    </row>
    <row r="86" spans="1:8" ht="15" customHeight="1">
      <c r="A86" s="10">
        <f t="shared" si="6"/>
        <v>13.499999999999998</v>
      </c>
      <c r="B86" s="4"/>
      <c r="C86" s="16" t="s">
        <v>100</v>
      </c>
      <c r="D86" s="4" t="s">
        <v>27</v>
      </c>
      <c r="E86" s="8">
        <v>2</v>
      </c>
      <c r="F86" s="10">
        <f>E86*F81</f>
        <v>8</v>
      </c>
      <c r="G86" s="8">
        <v>9</v>
      </c>
      <c r="H86" s="25">
        <f t="shared" si="7"/>
        <v>72</v>
      </c>
    </row>
    <row r="87" spans="1:8" ht="15">
      <c r="A87" s="10">
        <f t="shared" si="6"/>
        <v>13.599999999999998</v>
      </c>
      <c r="B87" s="4"/>
      <c r="C87" s="16" t="s">
        <v>59</v>
      </c>
      <c r="D87" s="4" t="s">
        <v>0</v>
      </c>
      <c r="E87" s="8">
        <v>0.37</v>
      </c>
      <c r="F87" s="10">
        <f>E87*F81</f>
        <v>1.48</v>
      </c>
      <c r="G87" s="8">
        <v>3.2</v>
      </c>
      <c r="H87" s="25">
        <f t="shared" si="7"/>
        <v>4.736</v>
      </c>
    </row>
    <row r="88" spans="1:8" s="14" customFormat="1" ht="45" customHeight="1">
      <c r="A88" s="3" t="s">
        <v>30</v>
      </c>
      <c r="B88" s="3" t="s">
        <v>128</v>
      </c>
      <c r="C88" s="5" t="s">
        <v>169</v>
      </c>
      <c r="D88" s="3" t="s">
        <v>99</v>
      </c>
      <c r="E88" s="12"/>
      <c r="F88" s="17">
        <v>1</v>
      </c>
      <c r="G88" s="12"/>
      <c r="H88" s="39">
        <f>H89++H90++H91++H92</f>
        <v>154.31199999999998</v>
      </c>
    </row>
    <row r="89" spans="1:8" ht="15">
      <c r="A89" s="10">
        <f>A88+0.1</f>
        <v>14.1</v>
      </c>
      <c r="B89" s="4"/>
      <c r="C89" s="16" t="s">
        <v>126</v>
      </c>
      <c r="D89" s="4" t="s">
        <v>78</v>
      </c>
      <c r="E89" s="8">
        <v>4.2</v>
      </c>
      <c r="F89" s="10">
        <f>E89*F88</f>
        <v>4.2</v>
      </c>
      <c r="G89" s="8">
        <v>4.6</v>
      </c>
      <c r="H89" s="25">
        <f>F89*G89</f>
        <v>19.32</v>
      </c>
    </row>
    <row r="90" spans="1:8" ht="15">
      <c r="A90" s="10">
        <f>A89+0.1</f>
        <v>14.2</v>
      </c>
      <c r="B90" s="4"/>
      <c r="C90" s="16" t="s">
        <v>127</v>
      </c>
      <c r="D90" s="4" t="s">
        <v>0</v>
      </c>
      <c r="E90" s="8">
        <v>0.32</v>
      </c>
      <c r="F90" s="10">
        <f>E90*F88</f>
        <v>0.32</v>
      </c>
      <c r="G90" s="8">
        <v>3.2</v>
      </c>
      <c r="H90" s="25">
        <f>F90*G90</f>
        <v>1.024</v>
      </c>
    </row>
    <row r="91" spans="1:8" ht="15">
      <c r="A91" s="10">
        <f>A90+0.1</f>
        <v>14.299999999999999</v>
      </c>
      <c r="B91" s="4"/>
      <c r="C91" s="16" t="s">
        <v>146</v>
      </c>
      <c r="D91" s="4" t="s">
        <v>66</v>
      </c>
      <c r="E91" s="8">
        <v>1</v>
      </c>
      <c r="F91" s="10">
        <f>E91*F88</f>
        <v>1</v>
      </c>
      <c r="G91" s="10">
        <v>130</v>
      </c>
      <c r="H91" s="25">
        <f>F91*G91</f>
        <v>130</v>
      </c>
    </row>
    <row r="92" spans="1:8" ht="15">
      <c r="A92" s="10">
        <f>A91+0.1</f>
        <v>14.399999999999999</v>
      </c>
      <c r="B92" s="4"/>
      <c r="C92" s="16" t="s">
        <v>59</v>
      </c>
      <c r="D92" s="4" t="s">
        <v>0</v>
      </c>
      <c r="E92" s="8">
        <v>1.24</v>
      </c>
      <c r="F92" s="10">
        <f>E92*F88</f>
        <v>1.24</v>
      </c>
      <c r="G92" s="8">
        <v>3.2</v>
      </c>
      <c r="H92" s="25">
        <f>F92*G92</f>
        <v>3.968</v>
      </c>
    </row>
    <row r="93" spans="1:8" s="14" customFormat="1" ht="45.75" customHeight="1">
      <c r="A93" s="3" t="s">
        <v>75</v>
      </c>
      <c r="B93" s="3" t="s">
        <v>129</v>
      </c>
      <c r="C93" s="5" t="s">
        <v>170</v>
      </c>
      <c r="D93" s="3" t="s">
        <v>99</v>
      </c>
      <c r="E93" s="12"/>
      <c r="F93" s="17">
        <v>2</v>
      </c>
      <c r="G93" s="12"/>
      <c r="H93" s="39">
        <f>H94+H95+H96+H97++H98++H99</f>
        <v>401.12</v>
      </c>
    </row>
    <row r="94" spans="1:8" ht="15">
      <c r="A94" s="10">
        <f aca="true" t="shared" si="8" ref="A94:A99">A93+0.1</f>
        <v>15.1</v>
      </c>
      <c r="B94" s="4"/>
      <c r="C94" s="16" t="s">
        <v>130</v>
      </c>
      <c r="D94" s="4" t="s">
        <v>78</v>
      </c>
      <c r="E94" s="8">
        <v>7.88</v>
      </c>
      <c r="F94" s="10">
        <f>E94*F93</f>
        <v>15.76</v>
      </c>
      <c r="G94" s="8">
        <v>4.6</v>
      </c>
      <c r="H94" s="25">
        <f aca="true" t="shared" si="9" ref="H94:H99">F94*G94</f>
        <v>72.496</v>
      </c>
    </row>
    <row r="95" spans="1:8" ht="15.75" customHeight="1">
      <c r="A95" s="10">
        <f t="shared" si="8"/>
        <v>15.2</v>
      </c>
      <c r="B95" s="4"/>
      <c r="C95" s="16" t="s">
        <v>131</v>
      </c>
      <c r="D95" s="4" t="s">
        <v>0</v>
      </c>
      <c r="E95" s="8">
        <v>0.04</v>
      </c>
      <c r="F95" s="10">
        <f>E95*F93</f>
        <v>0.08</v>
      </c>
      <c r="G95" s="8">
        <v>3.2</v>
      </c>
      <c r="H95" s="25">
        <f t="shared" si="9"/>
        <v>0.256</v>
      </c>
    </row>
    <row r="96" spans="1:8" ht="15" customHeight="1">
      <c r="A96" s="10">
        <f t="shared" si="8"/>
        <v>15.299999999999999</v>
      </c>
      <c r="B96" s="4"/>
      <c r="C96" s="16" t="s">
        <v>172</v>
      </c>
      <c r="D96" s="4" t="s">
        <v>66</v>
      </c>
      <c r="E96" s="8">
        <v>1</v>
      </c>
      <c r="F96" s="10">
        <f>E96*F93</f>
        <v>2</v>
      </c>
      <c r="G96" s="8">
        <v>120</v>
      </c>
      <c r="H96" s="25">
        <f t="shared" si="9"/>
        <v>240</v>
      </c>
    </row>
    <row r="97" spans="1:8" ht="15" customHeight="1">
      <c r="A97" s="10">
        <f t="shared" si="8"/>
        <v>15.399999999999999</v>
      </c>
      <c r="B97" s="4"/>
      <c r="C97" s="16" t="s">
        <v>111</v>
      </c>
      <c r="D97" s="4" t="s">
        <v>27</v>
      </c>
      <c r="E97" s="8">
        <v>1</v>
      </c>
      <c r="F97" s="10">
        <f>E97*F93</f>
        <v>2</v>
      </c>
      <c r="G97" s="8">
        <v>25</v>
      </c>
      <c r="H97" s="25">
        <f t="shared" si="9"/>
        <v>50</v>
      </c>
    </row>
    <row r="98" spans="1:8" ht="15" customHeight="1">
      <c r="A98" s="10">
        <f t="shared" si="8"/>
        <v>15.499999999999998</v>
      </c>
      <c r="B98" s="4"/>
      <c r="C98" s="16" t="s">
        <v>100</v>
      </c>
      <c r="D98" s="4" t="s">
        <v>27</v>
      </c>
      <c r="E98" s="8">
        <v>2</v>
      </c>
      <c r="F98" s="10">
        <f>E98*F93</f>
        <v>4</v>
      </c>
      <c r="G98" s="8">
        <v>9</v>
      </c>
      <c r="H98" s="25">
        <f t="shared" si="9"/>
        <v>36</v>
      </c>
    </row>
    <row r="99" spans="1:8" ht="15">
      <c r="A99" s="10">
        <f t="shared" si="8"/>
        <v>15.599999999999998</v>
      </c>
      <c r="B99" s="4"/>
      <c r="C99" s="16" t="s">
        <v>59</v>
      </c>
      <c r="D99" s="4" t="s">
        <v>0</v>
      </c>
      <c r="E99" s="8">
        <v>0.37</v>
      </c>
      <c r="F99" s="10">
        <f>E99*F93</f>
        <v>0.74</v>
      </c>
      <c r="G99" s="8">
        <v>3.2</v>
      </c>
      <c r="H99" s="25">
        <f t="shared" si="9"/>
        <v>2.368</v>
      </c>
    </row>
    <row r="100" spans="1:8" s="14" customFormat="1" ht="47.25" customHeight="1">
      <c r="A100" s="3" t="s">
        <v>35</v>
      </c>
      <c r="B100" s="3" t="s">
        <v>129</v>
      </c>
      <c r="C100" s="5" t="s">
        <v>171</v>
      </c>
      <c r="D100" s="3" t="s">
        <v>99</v>
      </c>
      <c r="E100" s="12"/>
      <c r="F100" s="17">
        <v>1</v>
      </c>
      <c r="G100" s="12"/>
      <c r="H100" s="39">
        <f>H101+H102++H103++H104++H105</f>
        <v>152.56</v>
      </c>
    </row>
    <row r="101" spans="1:8" ht="15">
      <c r="A101" s="10">
        <f>A100+0.1</f>
        <v>16.1</v>
      </c>
      <c r="B101" s="4"/>
      <c r="C101" s="16" t="s">
        <v>130</v>
      </c>
      <c r="D101" s="4" t="s">
        <v>78</v>
      </c>
      <c r="E101" s="8">
        <v>7.88</v>
      </c>
      <c r="F101" s="10">
        <f>E101*F100</f>
        <v>7.88</v>
      </c>
      <c r="G101" s="8">
        <v>4.6</v>
      </c>
      <c r="H101" s="25">
        <f>F101*G101</f>
        <v>36.248</v>
      </c>
    </row>
    <row r="102" spans="1:8" ht="15.75" customHeight="1">
      <c r="A102" s="10">
        <f>A101+0.1</f>
        <v>16.200000000000003</v>
      </c>
      <c r="B102" s="4"/>
      <c r="C102" s="16" t="s">
        <v>131</v>
      </c>
      <c r="D102" s="4" t="s">
        <v>0</v>
      </c>
      <c r="E102" s="8">
        <v>0.04</v>
      </c>
      <c r="F102" s="10">
        <f>E102*F100</f>
        <v>0.04</v>
      </c>
      <c r="G102" s="8">
        <v>3.2</v>
      </c>
      <c r="H102" s="25">
        <f>F102*G102</f>
        <v>0.128</v>
      </c>
    </row>
    <row r="103" spans="1:8" ht="15" customHeight="1">
      <c r="A103" s="10">
        <f>A102+0.1</f>
        <v>16.300000000000004</v>
      </c>
      <c r="B103" s="4"/>
      <c r="C103" s="16" t="s">
        <v>171</v>
      </c>
      <c r="D103" s="4" t="s">
        <v>66</v>
      </c>
      <c r="E103" s="8">
        <v>1</v>
      </c>
      <c r="F103" s="10">
        <f>E103*F100</f>
        <v>1</v>
      </c>
      <c r="G103" s="8">
        <v>90</v>
      </c>
      <c r="H103" s="25">
        <f>F103*G103</f>
        <v>90</v>
      </c>
    </row>
    <row r="104" spans="1:8" ht="15" customHeight="1">
      <c r="A104" s="10">
        <f>A103+0.1</f>
        <v>16.400000000000006</v>
      </c>
      <c r="B104" s="4"/>
      <c r="C104" s="16" t="s">
        <v>111</v>
      </c>
      <c r="D104" s="4" t="s">
        <v>27</v>
      </c>
      <c r="E104" s="8">
        <v>1</v>
      </c>
      <c r="F104" s="10">
        <f>E104*F100</f>
        <v>1</v>
      </c>
      <c r="G104" s="8">
        <v>25</v>
      </c>
      <c r="H104" s="25">
        <f>F104*G104</f>
        <v>25</v>
      </c>
    </row>
    <row r="105" spans="1:8" ht="15">
      <c r="A105" s="10">
        <f>A104+0.1</f>
        <v>16.500000000000007</v>
      </c>
      <c r="B105" s="4"/>
      <c r="C105" s="16" t="s">
        <v>59</v>
      </c>
      <c r="D105" s="4" t="s">
        <v>0</v>
      </c>
      <c r="E105" s="8">
        <v>0.37</v>
      </c>
      <c r="F105" s="10">
        <f>E105*F100</f>
        <v>0.37</v>
      </c>
      <c r="G105" s="8">
        <v>3.2</v>
      </c>
      <c r="H105" s="25">
        <f>F105*G105</f>
        <v>1.184</v>
      </c>
    </row>
    <row r="106" spans="1:8" s="14" customFormat="1" ht="48" customHeight="1">
      <c r="A106" s="3" t="s">
        <v>36</v>
      </c>
      <c r="B106" s="3" t="s">
        <v>101</v>
      </c>
      <c r="C106" s="5" t="s">
        <v>132</v>
      </c>
      <c r="D106" s="3" t="s">
        <v>79</v>
      </c>
      <c r="E106" s="12"/>
      <c r="F106" s="17">
        <v>7</v>
      </c>
      <c r="G106" s="12"/>
      <c r="H106" s="39">
        <f>H107+H108+H109+H110</f>
        <v>125.013</v>
      </c>
    </row>
    <row r="107" spans="1:8" ht="15">
      <c r="A107" s="10">
        <f>A106+0.1</f>
        <v>17.1</v>
      </c>
      <c r="B107" s="4"/>
      <c r="C107" s="16" t="s">
        <v>109</v>
      </c>
      <c r="D107" s="4" t="s">
        <v>78</v>
      </c>
      <c r="E107" s="8">
        <v>0.529</v>
      </c>
      <c r="F107" s="10">
        <f>E107*F106</f>
        <v>3.7030000000000003</v>
      </c>
      <c r="G107" s="8">
        <v>4.6</v>
      </c>
      <c r="H107" s="25">
        <f>F107*G107</f>
        <v>17.0338</v>
      </c>
    </row>
    <row r="108" spans="1:8" ht="15">
      <c r="A108" s="10">
        <f>A107+0.1</f>
        <v>17.200000000000003</v>
      </c>
      <c r="B108" s="4"/>
      <c r="C108" s="16" t="s">
        <v>76</v>
      </c>
      <c r="D108" s="4" t="s">
        <v>0</v>
      </c>
      <c r="E108" s="8">
        <v>0.023</v>
      </c>
      <c r="F108" s="10">
        <f>E108*F106</f>
        <v>0.161</v>
      </c>
      <c r="G108" s="8">
        <v>3.2</v>
      </c>
      <c r="H108" s="25">
        <f>F108*G108</f>
        <v>0.5152</v>
      </c>
    </row>
    <row r="109" spans="1:8" ht="15" customHeight="1">
      <c r="A109" s="10">
        <f>A108+0.1</f>
        <v>17.300000000000004</v>
      </c>
      <c r="B109" s="4"/>
      <c r="C109" s="16" t="s">
        <v>133</v>
      </c>
      <c r="D109" s="4" t="s">
        <v>79</v>
      </c>
      <c r="E109" s="8">
        <v>1</v>
      </c>
      <c r="F109" s="10">
        <f>E109*F106</f>
        <v>7</v>
      </c>
      <c r="G109" s="10">
        <v>15</v>
      </c>
      <c r="H109" s="25">
        <f>F109*G109</f>
        <v>105</v>
      </c>
    </row>
    <row r="110" spans="1:8" ht="15">
      <c r="A110" s="10">
        <f>A109+0.1</f>
        <v>17.400000000000006</v>
      </c>
      <c r="B110" s="4"/>
      <c r="C110" s="16" t="s">
        <v>59</v>
      </c>
      <c r="D110" s="4" t="s">
        <v>0</v>
      </c>
      <c r="E110" s="8">
        <v>0.11</v>
      </c>
      <c r="F110" s="10">
        <f>E110*F106</f>
        <v>0.77</v>
      </c>
      <c r="G110" s="8">
        <v>3.2</v>
      </c>
      <c r="H110" s="25">
        <f>F110*G110</f>
        <v>2.4640000000000004</v>
      </c>
    </row>
    <row r="111" spans="1:8" s="14" customFormat="1" ht="45" customHeight="1">
      <c r="A111" s="3" t="s">
        <v>38</v>
      </c>
      <c r="B111" s="3" t="s">
        <v>101</v>
      </c>
      <c r="C111" s="5" t="s">
        <v>173</v>
      </c>
      <c r="D111" s="3" t="s">
        <v>79</v>
      </c>
      <c r="E111" s="12"/>
      <c r="F111" s="17">
        <v>2</v>
      </c>
      <c r="G111" s="12"/>
      <c r="H111" s="39">
        <f>H112+H113+H114+H115</f>
        <v>154.65120000000002</v>
      </c>
    </row>
    <row r="112" spans="1:8" ht="15">
      <c r="A112" s="10">
        <f>A111+0.1</f>
        <v>18.1</v>
      </c>
      <c r="B112" s="4"/>
      <c r="C112" s="16" t="s">
        <v>174</v>
      </c>
      <c r="D112" s="4" t="s">
        <v>78</v>
      </c>
      <c r="E112" s="8">
        <v>1.5</v>
      </c>
      <c r="F112" s="10">
        <f>E112*F111</f>
        <v>3</v>
      </c>
      <c r="G112" s="8">
        <v>4.6</v>
      </c>
      <c r="H112" s="25">
        <f>F112*G112</f>
        <v>13.799999999999999</v>
      </c>
    </row>
    <row r="113" spans="1:8" ht="15">
      <c r="A113" s="10">
        <f>A112+0.1</f>
        <v>18.200000000000003</v>
      </c>
      <c r="B113" s="4"/>
      <c r="C113" s="16" t="s">
        <v>76</v>
      </c>
      <c r="D113" s="4" t="s">
        <v>0</v>
      </c>
      <c r="E113" s="8">
        <v>0.023</v>
      </c>
      <c r="F113" s="10">
        <f>E113*F111</f>
        <v>0.046</v>
      </c>
      <c r="G113" s="8">
        <v>3.2</v>
      </c>
      <c r="H113" s="25">
        <f>F113*G113</f>
        <v>0.1472</v>
      </c>
    </row>
    <row r="114" spans="1:8" ht="15" customHeight="1">
      <c r="A114" s="10">
        <f>A113+0.1</f>
        <v>18.300000000000004</v>
      </c>
      <c r="B114" s="4"/>
      <c r="C114" s="16" t="s">
        <v>173</v>
      </c>
      <c r="D114" s="4" t="s">
        <v>79</v>
      </c>
      <c r="E114" s="8">
        <v>1</v>
      </c>
      <c r="F114" s="10">
        <f>E114*F111</f>
        <v>2</v>
      </c>
      <c r="G114" s="10">
        <v>70</v>
      </c>
      <c r="H114" s="25">
        <f>F114*G114</f>
        <v>140</v>
      </c>
    </row>
    <row r="115" spans="1:8" ht="15">
      <c r="A115" s="10">
        <f>A114+0.1</f>
        <v>18.400000000000006</v>
      </c>
      <c r="B115" s="4"/>
      <c r="C115" s="16" t="s">
        <v>59</v>
      </c>
      <c r="D115" s="4" t="s">
        <v>0</v>
      </c>
      <c r="E115" s="8">
        <v>0.11</v>
      </c>
      <c r="F115" s="10">
        <f>E115*F111</f>
        <v>0.22</v>
      </c>
      <c r="G115" s="8">
        <v>3.2</v>
      </c>
      <c r="H115" s="25">
        <f>F115*G115</f>
        <v>0.7040000000000001</v>
      </c>
    </row>
    <row r="116" spans="1:8" s="14" customFormat="1" ht="45" customHeight="1">
      <c r="A116" s="3" t="s">
        <v>39</v>
      </c>
      <c r="B116" s="3" t="s">
        <v>101</v>
      </c>
      <c r="C116" s="5" t="s">
        <v>148</v>
      </c>
      <c r="D116" s="3" t="s">
        <v>79</v>
      </c>
      <c r="E116" s="12"/>
      <c r="F116" s="17">
        <v>3</v>
      </c>
      <c r="G116" s="12"/>
      <c r="H116" s="39">
        <f>H117+H118+H119+H120</f>
        <v>908.577</v>
      </c>
    </row>
    <row r="117" spans="1:8" ht="15">
      <c r="A117" s="10">
        <f>A116+0.1</f>
        <v>19.1</v>
      </c>
      <c r="B117" s="4"/>
      <c r="C117" s="16" t="s">
        <v>109</v>
      </c>
      <c r="D117" s="4" t="s">
        <v>78</v>
      </c>
      <c r="E117" s="8">
        <v>0.529</v>
      </c>
      <c r="F117" s="10">
        <f>E117*F116</f>
        <v>1.5870000000000002</v>
      </c>
      <c r="G117" s="8">
        <v>4.6</v>
      </c>
      <c r="H117" s="25">
        <f>F117*G117</f>
        <v>7.3002</v>
      </c>
    </row>
    <row r="118" spans="1:8" ht="15">
      <c r="A118" s="10">
        <f>A117+0.1</f>
        <v>19.200000000000003</v>
      </c>
      <c r="B118" s="4"/>
      <c r="C118" s="16" t="s">
        <v>76</v>
      </c>
      <c r="D118" s="4" t="s">
        <v>0</v>
      </c>
      <c r="E118" s="8">
        <v>0.023</v>
      </c>
      <c r="F118" s="10">
        <f>E118*F116</f>
        <v>0.069</v>
      </c>
      <c r="G118" s="8">
        <v>3.2</v>
      </c>
      <c r="H118" s="25">
        <f>F118*G118</f>
        <v>0.22080000000000002</v>
      </c>
    </row>
    <row r="119" spans="1:8" ht="15" customHeight="1">
      <c r="A119" s="10">
        <f>A118+0.1</f>
        <v>19.300000000000004</v>
      </c>
      <c r="B119" s="4"/>
      <c r="C119" s="16" t="s">
        <v>147</v>
      </c>
      <c r="D119" s="4" t="s">
        <v>79</v>
      </c>
      <c r="E119" s="8">
        <v>1</v>
      </c>
      <c r="F119" s="10">
        <f>E119*F116</f>
        <v>3</v>
      </c>
      <c r="G119" s="10">
        <v>300</v>
      </c>
      <c r="H119" s="25">
        <f>F119*G119</f>
        <v>900</v>
      </c>
    </row>
    <row r="120" spans="1:8" ht="15">
      <c r="A120" s="10">
        <f>A119+0.1</f>
        <v>19.400000000000006</v>
      </c>
      <c r="B120" s="4"/>
      <c r="C120" s="16" t="s">
        <v>59</v>
      </c>
      <c r="D120" s="4" t="s">
        <v>0</v>
      </c>
      <c r="E120" s="8">
        <v>0.11</v>
      </c>
      <c r="F120" s="10">
        <f>E120*F116</f>
        <v>0.33</v>
      </c>
      <c r="G120" s="8">
        <v>3.2</v>
      </c>
      <c r="H120" s="25">
        <f>F120*G120</f>
        <v>1.056</v>
      </c>
    </row>
    <row r="121" spans="1:8" s="14" customFormat="1" ht="52.5" customHeight="1">
      <c r="A121" s="3" t="s">
        <v>40</v>
      </c>
      <c r="B121" s="3" t="s">
        <v>44</v>
      </c>
      <c r="C121" s="5" t="s">
        <v>102</v>
      </c>
      <c r="D121" s="3" t="s">
        <v>27</v>
      </c>
      <c r="E121" s="17"/>
      <c r="F121" s="17">
        <v>8</v>
      </c>
      <c r="G121" s="17"/>
      <c r="H121" s="39">
        <f>H122+H123</f>
        <v>39.744</v>
      </c>
    </row>
    <row r="122" spans="1:8" ht="14.25" customHeight="1">
      <c r="A122" s="10">
        <f>A121+0.1</f>
        <v>20.1</v>
      </c>
      <c r="B122" s="4"/>
      <c r="C122" s="16" t="s">
        <v>68</v>
      </c>
      <c r="D122" s="4" t="s">
        <v>58</v>
      </c>
      <c r="E122" s="9">
        <v>0.76</v>
      </c>
      <c r="F122" s="10">
        <f>E122*F121</f>
        <v>6.08</v>
      </c>
      <c r="G122" s="8">
        <v>4.6</v>
      </c>
      <c r="H122" s="25">
        <f>F122*G122</f>
        <v>27.967999999999996</v>
      </c>
    </row>
    <row r="123" spans="1:8" ht="14.25" customHeight="1">
      <c r="A123" s="10">
        <f>A122+0.1</f>
        <v>20.200000000000003</v>
      </c>
      <c r="B123" s="4"/>
      <c r="C123" s="16" t="s">
        <v>69</v>
      </c>
      <c r="D123" s="4" t="s">
        <v>0</v>
      </c>
      <c r="E123" s="9">
        <v>0.46</v>
      </c>
      <c r="F123" s="10">
        <f>E123*F121</f>
        <v>3.68</v>
      </c>
      <c r="G123" s="10">
        <v>3.2</v>
      </c>
      <c r="H123" s="25">
        <f>F123*G123</f>
        <v>11.776000000000002</v>
      </c>
    </row>
    <row r="124" spans="1:10" ht="13.5">
      <c r="A124" s="3"/>
      <c r="B124" s="4"/>
      <c r="C124" s="3" t="s">
        <v>31</v>
      </c>
      <c r="D124" s="3" t="s">
        <v>0</v>
      </c>
      <c r="E124" s="12"/>
      <c r="F124" s="12"/>
      <c r="G124" s="15"/>
      <c r="H124" s="39" t="e">
        <f>H121++#REF!++#REF!+H116++H111+H106++H81++H76+#REF!+H70++H64++#REF!++H51++H29++H22++H15</f>
        <v>#REF!</v>
      </c>
      <c r="I124" s="30"/>
      <c r="J124" s="14"/>
    </row>
    <row r="125" spans="1:10" ht="16.5" customHeight="1">
      <c r="A125" s="3"/>
      <c r="B125" s="4"/>
      <c r="C125" s="3" t="s">
        <v>32</v>
      </c>
      <c r="D125" s="3" t="s">
        <v>0</v>
      </c>
      <c r="E125" s="12"/>
      <c r="F125" s="12"/>
      <c r="G125" s="12"/>
      <c r="H125" s="39" t="e">
        <f>H122+#REF!+#REF!+H117+H112+H107+H82+H77+#REF!+H71+H65+#REF!+#REF!+H52+H30+H23+H16</f>
        <v>#REF!</v>
      </c>
      <c r="I125" s="41"/>
      <c r="J125" s="14"/>
    </row>
    <row r="126" spans="1:10" ht="27.75" customHeight="1">
      <c r="A126" s="3"/>
      <c r="B126" s="4"/>
      <c r="C126" s="3" t="s">
        <v>41</v>
      </c>
      <c r="D126" s="3" t="s">
        <v>0</v>
      </c>
      <c r="E126" s="12"/>
      <c r="F126" s="12"/>
      <c r="G126" s="12"/>
      <c r="H126" s="39" t="e">
        <f>H124-H125</f>
        <v>#REF!</v>
      </c>
      <c r="I126" s="14"/>
      <c r="J126" s="14"/>
    </row>
    <row r="127" spans="1:10" ht="15">
      <c r="A127" s="3"/>
      <c r="B127" s="4"/>
      <c r="C127" s="5" t="s">
        <v>145</v>
      </c>
      <c r="D127" s="5"/>
      <c r="E127" s="11"/>
      <c r="F127" s="11"/>
      <c r="G127" s="11"/>
      <c r="H127" s="25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13</v>
      </c>
      <c r="D128" s="3" t="s">
        <v>0</v>
      </c>
      <c r="E128" s="12"/>
      <c r="F128" s="12"/>
      <c r="G128" s="12"/>
      <c r="H128" s="39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140</v>
      </c>
      <c r="D129" s="3" t="s">
        <v>0</v>
      </c>
      <c r="E129" s="12"/>
      <c r="F129" s="12"/>
      <c r="G129" s="12"/>
      <c r="H129" s="39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13</v>
      </c>
      <c r="D130" s="3" t="s">
        <v>0</v>
      </c>
      <c r="E130" s="12"/>
      <c r="F130" s="12"/>
      <c r="G130" s="12"/>
      <c r="H130" s="39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141</v>
      </c>
      <c r="D131" s="3" t="s">
        <v>0</v>
      </c>
      <c r="E131" s="12"/>
      <c r="F131" s="12"/>
      <c r="G131" s="12"/>
      <c r="H131" s="39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42</v>
      </c>
      <c r="D132" s="3" t="s">
        <v>0</v>
      </c>
      <c r="E132" s="8"/>
      <c r="F132" s="8"/>
      <c r="G132" s="24"/>
      <c r="H132" s="39" t="e">
        <f>H130+H131</f>
        <v>#REF!</v>
      </c>
    </row>
    <row r="135" spans="1:7" ht="15">
      <c r="A135" s="32"/>
      <c r="B135" s="32"/>
      <c r="C135" s="32"/>
      <c r="D135" s="32"/>
      <c r="E135" s="32"/>
      <c r="F135" s="32"/>
      <c r="G135" s="32"/>
    </row>
    <row r="136" spans="1:9" ht="15" customHeight="1">
      <c r="A136" s="183" t="s">
        <v>103</v>
      </c>
      <c r="B136" s="183"/>
      <c r="C136" s="183"/>
      <c r="D136" s="183"/>
      <c r="E136" s="183"/>
      <c r="F136" s="183"/>
      <c r="G136" s="183"/>
      <c r="H136" s="183"/>
      <c r="I136" s="28"/>
    </row>
    <row r="139" spans="3:10" ht="15" customHeight="1">
      <c r="C139" s="182"/>
      <c r="D139" s="182"/>
      <c r="E139" s="182"/>
      <c r="F139" s="182"/>
      <c r="G139" s="182"/>
      <c r="H139" s="182"/>
      <c r="I139" s="182"/>
      <c r="J139" s="182"/>
    </row>
  </sheetData>
  <sheetProtection/>
  <mergeCells count="16">
    <mergeCell ref="A1:H1"/>
    <mergeCell ref="A3:H3"/>
    <mergeCell ref="A4:H4"/>
    <mergeCell ref="A6:H6"/>
    <mergeCell ref="A7:D7"/>
    <mergeCell ref="A8:D8"/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4"/>
  <sheetViews>
    <sheetView view="pageBreakPreview" zoomScaleSheetLayoutView="100" zoomScalePageLayoutView="0" workbookViewId="0" topLeftCell="A67">
      <selection activeCell="E73" sqref="E73"/>
    </sheetView>
  </sheetViews>
  <sheetFormatPr defaultColWidth="9.00390625" defaultRowHeight="12.75"/>
  <cols>
    <col min="1" max="1" width="5.75390625" style="0" customWidth="1"/>
    <col min="2" max="2" width="50.625" style="0" customWidth="1"/>
    <col min="3" max="4" width="10.875" style="0" customWidth="1"/>
    <col min="5" max="5" width="10.875" style="91" customWidth="1"/>
    <col min="6" max="6" width="10.875" style="0" customWidth="1"/>
  </cols>
  <sheetData>
    <row r="1" spans="1:6" ht="21.75" customHeight="1">
      <c r="A1" s="175" t="s">
        <v>343</v>
      </c>
      <c r="B1" s="175"/>
      <c r="C1" s="175"/>
      <c r="D1" s="175"/>
      <c r="E1" s="175"/>
      <c r="F1" s="175"/>
    </row>
    <row r="2" spans="1:6" ht="16.5" customHeight="1">
      <c r="A2" s="176" t="s">
        <v>344</v>
      </c>
      <c r="B2" s="176"/>
      <c r="C2" s="176"/>
      <c r="D2" s="176"/>
      <c r="E2" s="176"/>
      <c r="F2" s="176"/>
    </row>
    <row r="3" spans="1:6" ht="18" customHeight="1">
      <c r="A3" s="176" t="s">
        <v>4</v>
      </c>
      <c r="B3" s="176"/>
      <c r="C3" s="176"/>
      <c r="D3" s="176"/>
      <c r="E3" s="176"/>
      <c r="F3" s="176"/>
    </row>
    <row r="4" spans="1:6" ht="3" customHeight="1">
      <c r="A4" s="197"/>
      <c r="B4" s="197"/>
      <c r="C4" s="197"/>
      <c r="D4" s="197"/>
      <c r="E4" s="197"/>
      <c r="F4" s="197"/>
    </row>
    <row r="5" spans="1:6" ht="83.25" customHeight="1">
      <c r="A5" s="140" t="s">
        <v>1</v>
      </c>
      <c r="B5" s="140" t="s">
        <v>26</v>
      </c>
      <c r="C5" s="137" t="s">
        <v>14</v>
      </c>
      <c r="D5" s="139" t="s">
        <v>22</v>
      </c>
      <c r="E5" s="137" t="s">
        <v>350</v>
      </c>
      <c r="F5" s="137" t="s">
        <v>351</v>
      </c>
    </row>
    <row r="6" spans="1:6" ht="13.5">
      <c r="A6" s="136" t="s">
        <v>16</v>
      </c>
      <c r="B6" s="136" t="s">
        <v>17</v>
      </c>
      <c r="C6" s="136" t="s">
        <v>18</v>
      </c>
      <c r="D6" s="136" t="s">
        <v>19</v>
      </c>
      <c r="E6" s="136" t="s">
        <v>20</v>
      </c>
      <c r="F6" s="46">
        <v>6</v>
      </c>
    </row>
    <row r="7" spans="1:6" s="14" customFormat="1" ht="30.75" customHeight="1">
      <c r="A7" s="136" t="s">
        <v>16</v>
      </c>
      <c r="B7" s="136" t="s">
        <v>239</v>
      </c>
      <c r="C7" s="136" t="s">
        <v>352</v>
      </c>
      <c r="D7" s="44">
        <v>0.132</v>
      </c>
      <c r="E7" s="86"/>
      <c r="F7" s="42"/>
    </row>
    <row r="8" spans="1:6" ht="26.25" customHeight="1">
      <c r="A8" s="71">
        <v>2</v>
      </c>
      <c r="B8" s="141" t="s">
        <v>240</v>
      </c>
      <c r="C8" s="42" t="s">
        <v>266</v>
      </c>
      <c r="D8" s="42">
        <v>211.2</v>
      </c>
      <c r="E8" s="42"/>
      <c r="F8" s="42"/>
    </row>
    <row r="9" spans="1:6" s="14" customFormat="1" ht="40.5" customHeight="1">
      <c r="A9" s="136" t="s">
        <v>18</v>
      </c>
      <c r="B9" s="136" t="s">
        <v>291</v>
      </c>
      <c r="C9" s="136" t="s">
        <v>194</v>
      </c>
      <c r="D9" s="44">
        <v>0.289</v>
      </c>
      <c r="E9" s="86"/>
      <c r="F9" s="42"/>
    </row>
    <row r="10" spans="1:10" s="105" customFormat="1" ht="33.75" customHeight="1">
      <c r="A10" s="69">
        <v>4</v>
      </c>
      <c r="B10" s="69" t="s">
        <v>292</v>
      </c>
      <c r="C10" s="116" t="s">
        <v>187</v>
      </c>
      <c r="D10" s="142">
        <v>5.8</v>
      </c>
      <c r="E10" s="69"/>
      <c r="F10" s="70"/>
      <c r="G10" s="102"/>
      <c r="H10" s="103"/>
      <c r="I10" s="106"/>
      <c r="J10" s="73"/>
    </row>
    <row r="11" spans="1:6" s="14" customFormat="1" ht="42" customHeight="1">
      <c r="A11" s="46">
        <v>5</v>
      </c>
      <c r="B11" s="46" t="s">
        <v>293</v>
      </c>
      <c r="C11" s="46" t="s">
        <v>186</v>
      </c>
      <c r="D11" s="86">
        <v>0.0215</v>
      </c>
      <c r="E11" s="46"/>
      <c r="F11" s="45"/>
    </row>
    <row r="12" spans="1:6" ht="31.5" customHeight="1">
      <c r="A12" s="136" t="s">
        <v>21</v>
      </c>
      <c r="B12" s="94" t="s">
        <v>289</v>
      </c>
      <c r="C12" s="136" t="s">
        <v>194</v>
      </c>
      <c r="D12" s="43">
        <v>0.192</v>
      </c>
      <c r="E12" s="86"/>
      <c r="F12" s="42"/>
    </row>
    <row r="13" spans="1:6" ht="20.25" customHeight="1">
      <c r="A13" s="71">
        <v>7</v>
      </c>
      <c r="B13" s="68" t="s">
        <v>290</v>
      </c>
      <c r="C13" s="45" t="s">
        <v>34</v>
      </c>
      <c r="D13" s="43">
        <v>0.122</v>
      </c>
      <c r="E13" s="45"/>
      <c r="F13" s="42"/>
    </row>
    <row r="14" spans="1:6" ht="20.25" customHeight="1">
      <c r="A14" s="71">
        <v>8</v>
      </c>
      <c r="B14" s="68" t="s">
        <v>353</v>
      </c>
      <c r="C14" s="45" t="s">
        <v>34</v>
      </c>
      <c r="D14" s="43">
        <v>0.841</v>
      </c>
      <c r="E14" s="45"/>
      <c r="F14" s="42"/>
    </row>
    <row r="15" spans="1:6" ht="27">
      <c r="A15" s="136" t="s">
        <v>11</v>
      </c>
      <c r="B15" s="136" t="s">
        <v>354</v>
      </c>
      <c r="C15" s="136" t="s">
        <v>355</v>
      </c>
      <c r="D15" s="43">
        <v>0.3124</v>
      </c>
      <c r="E15" s="86"/>
      <c r="F15" s="42"/>
    </row>
    <row r="16" spans="1:6" ht="21.75" customHeight="1">
      <c r="A16" s="71">
        <v>10</v>
      </c>
      <c r="B16" s="68" t="s">
        <v>290</v>
      </c>
      <c r="C16" s="45" t="s">
        <v>34</v>
      </c>
      <c r="D16" s="43">
        <v>0.097</v>
      </c>
      <c r="E16" s="45"/>
      <c r="F16" s="42"/>
    </row>
    <row r="17" spans="1:6" ht="21.75" customHeight="1">
      <c r="A17" s="71">
        <v>11</v>
      </c>
      <c r="B17" s="68" t="s">
        <v>353</v>
      </c>
      <c r="C17" s="45" t="s">
        <v>34</v>
      </c>
      <c r="D17" s="43">
        <v>2.22</v>
      </c>
      <c r="E17" s="45"/>
      <c r="F17" s="42"/>
    </row>
    <row r="18" spans="1:6" ht="21.75" customHeight="1">
      <c r="A18" s="136" t="s">
        <v>28</v>
      </c>
      <c r="B18" s="136" t="s">
        <v>294</v>
      </c>
      <c r="C18" s="136" t="s">
        <v>194</v>
      </c>
      <c r="D18" s="43">
        <v>0.0403</v>
      </c>
      <c r="E18" s="86"/>
      <c r="F18" s="42"/>
    </row>
    <row r="19" spans="1:6" ht="21.75" customHeight="1">
      <c r="A19" s="71">
        <v>13</v>
      </c>
      <c r="B19" s="68" t="s">
        <v>290</v>
      </c>
      <c r="C19" s="45" t="s">
        <v>34</v>
      </c>
      <c r="D19" s="43">
        <v>0.178</v>
      </c>
      <c r="E19" s="45"/>
      <c r="F19" s="42"/>
    </row>
    <row r="20" spans="1:6" ht="21.75" customHeight="1">
      <c r="A20" s="71">
        <v>14</v>
      </c>
      <c r="B20" s="68" t="s">
        <v>353</v>
      </c>
      <c r="C20" s="45" t="s">
        <v>34</v>
      </c>
      <c r="D20" s="43">
        <v>1.157</v>
      </c>
      <c r="E20" s="45"/>
      <c r="F20" s="42"/>
    </row>
    <row r="21" spans="1:6" ht="29.25" customHeight="1">
      <c r="A21" s="136" t="s">
        <v>75</v>
      </c>
      <c r="B21" s="136" t="s">
        <v>356</v>
      </c>
      <c r="C21" s="136" t="s">
        <v>355</v>
      </c>
      <c r="D21" s="43">
        <v>1.0565</v>
      </c>
      <c r="E21" s="86"/>
      <c r="F21" s="42"/>
    </row>
    <row r="22" spans="1:6" ht="21.75" customHeight="1">
      <c r="A22" s="71">
        <v>16</v>
      </c>
      <c r="B22" s="68" t="s">
        <v>290</v>
      </c>
      <c r="C22" s="45" t="s">
        <v>34</v>
      </c>
      <c r="D22" s="43">
        <v>1.086</v>
      </c>
      <c r="E22" s="45"/>
      <c r="F22" s="42"/>
    </row>
    <row r="23" spans="1:6" ht="21.75" customHeight="1">
      <c r="A23" s="134">
        <v>17</v>
      </c>
      <c r="B23" s="68" t="s">
        <v>353</v>
      </c>
      <c r="C23" s="45" t="s">
        <v>34</v>
      </c>
      <c r="D23" s="43">
        <v>13.541</v>
      </c>
      <c r="E23" s="45"/>
      <c r="F23" s="42"/>
    </row>
    <row r="24" spans="1:6" ht="34.5" customHeight="1">
      <c r="A24" s="136" t="s">
        <v>38</v>
      </c>
      <c r="B24" s="136" t="s">
        <v>362</v>
      </c>
      <c r="C24" s="136" t="s">
        <v>355</v>
      </c>
      <c r="D24" s="43">
        <v>0.0151</v>
      </c>
      <c r="E24" s="86"/>
      <c r="F24" s="42"/>
    </row>
    <row r="25" spans="1:6" ht="24.75" customHeight="1">
      <c r="A25" s="71">
        <v>19</v>
      </c>
      <c r="B25" s="68" t="s">
        <v>290</v>
      </c>
      <c r="C25" s="45" t="s">
        <v>34</v>
      </c>
      <c r="D25" s="43">
        <v>0.063</v>
      </c>
      <c r="E25" s="45"/>
      <c r="F25" s="42"/>
    </row>
    <row r="26" spans="1:6" ht="24.75" customHeight="1">
      <c r="A26" s="71">
        <v>20</v>
      </c>
      <c r="B26" s="68" t="s">
        <v>353</v>
      </c>
      <c r="C26" s="45" t="s">
        <v>34</v>
      </c>
      <c r="D26" s="43">
        <v>0.15</v>
      </c>
      <c r="E26" s="45"/>
      <c r="F26" s="42"/>
    </row>
    <row r="27" spans="1:6" ht="44.25" customHeight="1">
      <c r="A27" s="136" t="s">
        <v>308</v>
      </c>
      <c r="B27" s="136" t="s">
        <v>363</v>
      </c>
      <c r="C27" s="136" t="s">
        <v>355</v>
      </c>
      <c r="D27" s="43">
        <v>0.0104</v>
      </c>
      <c r="E27" s="86"/>
      <c r="F27" s="42"/>
    </row>
    <row r="28" spans="1:6" ht="23.25" customHeight="1">
      <c r="A28" s="71">
        <v>22</v>
      </c>
      <c r="B28" s="68" t="s">
        <v>290</v>
      </c>
      <c r="C28" s="45" t="s">
        <v>34</v>
      </c>
      <c r="D28" s="43">
        <v>0.0434</v>
      </c>
      <c r="E28" s="45"/>
      <c r="F28" s="42"/>
    </row>
    <row r="29" spans="1:6" ht="23.25" customHeight="1">
      <c r="A29" s="71">
        <v>23</v>
      </c>
      <c r="B29" s="68" t="s">
        <v>353</v>
      </c>
      <c r="C29" s="45" t="s">
        <v>34</v>
      </c>
      <c r="D29" s="43">
        <v>0.1033</v>
      </c>
      <c r="E29" s="45"/>
      <c r="F29" s="42"/>
    </row>
    <row r="30" spans="1:6" ht="23.25" customHeight="1">
      <c r="A30" s="71">
        <v>24</v>
      </c>
      <c r="B30" s="46" t="s">
        <v>342</v>
      </c>
      <c r="C30" s="46" t="s">
        <v>187</v>
      </c>
      <c r="D30" s="86">
        <v>53</v>
      </c>
      <c r="E30" s="46"/>
      <c r="F30" s="45"/>
    </row>
    <row r="31" spans="1:6" ht="32.25" customHeight="1">
      <c r="A31" s="71">
        <v>25</v>
      </c>
      <c r="B31" s="136" t="s">
        <v>357</v>
      </c>
      <c r="C31" s="136" t="s">
        <v>355</v>
      </c>
      <c r="D31" s="43">
        <v>0.0792</v>
      </c>
      <c r="E31" s="86"/>
      <c r="F31" s="42"/>
    </row>
    <row r="32" spans="1:6" ht="24" customHeight="1">
      <c r="A32" s="71">
        <v>26</v>
      </c>
      <c r="B32" s="68" t="s">
        <v>353</v>
      </c>
      <c r="C32" s="45" t="s">
        <v>34</v>
      </c>
      <c r="D32" s="43">
        <v>0.34</v>
      </c>
      <c r="E32" s="45"/>
      <c r="F32" s="42"/>
    </row>
    <row r="33" spans="1:6" ht="27.75" customHeight="1">
      <c r="A33" s="46">
        <v>27</v>
      </c>
      <c r="B33" s="46" t="s">
        <v>298</v>
      </c>
      <c r="C33" s="46" t="s">
        <v>188</v>
      </c>
      <c r="D33" s="45">
        <v>303.5</v>
      </c>
      <c r="E33" s="46"/>
      <c r="F33" s="45"/>
    </row>
    <row r="34" spans="1:6" ht="32.25" customHeight="1">
      <c r="A34" s="136" t="s">
        <v>299</v>
      </c>
      <c r="B34" s="136" t="s">
        <v>241</v>
      </c>
      <c r="C34" s="136" t="s">
        <v>61</v>
      </c>
      <c r="D34" s="45">
        <v>62.56</v>
      </c>
      <c r="E34" s="42"/>
      <c r="F34" s="42"/>
    </row>
    <row r="35" spans="1:6" ht="32.25" customHeight="1">
      <c r="A35" s="46">
        <v>29</v>
      </c>
      <c r="B35" s="46" t="s">
        <v>191</v>
      </c>
      <c r="C35" s="46" t="s">
        <v>187</v>
      </c>
      <c r="D35" s="86">
        <v>1.47</v>
      </c>
      <c r="E35" s="46"/>
      <c r="F35" s="45"/>
    </row>
    <row r="36" spans="1:6" ht="28.5" customHeight="1">
      <c r="A36" s="136" t="s">
        <v>300</v>
      </c>
      <c r="B36" s="136" t="s">
        <v>176</v>
      </c>
      <c r="C36" s="136" t="s">
        <v>61</v>
      </c>
      <c r="D36" s="45">
        <v>6.1</v>
      </c>
      <c r="E36" s="86"/>
      <c r="F36" s="42"/>
    </row>
    <row r="37" spans="1:6" ht="29.25" customHeight="1">
      <c r="A37" s="46">
        <v>31</v>
      </c>
      <c r="B37" s="46" t="s">
        <v>341</v>
      </c>
      <c r="C37" s="46" t="s">
        <v>188</v>
      </c>
      <c r="D37" s="86">
        <v>286</v>
      </c>
      <c r="E37" s="46"/>
      <c r="F37" s="45"/>
    </row>
    <row r="38" spans="1:6" ht="56.25" customHeight="1">
      <c r="A38" s="136" t="s">
        <v>309</v>
      </c>
      <c r="B38" s="136" t="s">
        <v>285</v>
      </c>
      <c r="C38" s="136" t="s">
        <v>358</v>
      </c>
      <c r="D38" s="44">
        <v>2.86</v>
      </c>
      <c r="E38" s="86"/>
      <c r="F38" s="42"/>
    </row>
    <row r="39" spans="1:6" ht="28.5" customHeight="1">
      <c r="A39" s="136" t="s">
        <v>231</v>
      </c>
      <c r="B39" s="136" t="s">
        <v>212</v>
      </c>
      <c r="C39" s="136" t="s">
        <v>27</v>
      </c>
      <c r="D39" s="42">
        <v>4</v>
      </c>
      <c r="E39" s="86"/>
      <c r="F39" s="42"/>
    </row>
    <row r="40" spans="1:6" ht="27" customHeight="1">
      <c r="A40" s="136" t="s">
        <v>244</v>
      </c>
      <c r="B40" s="136" t="s">
        <v>177</v>
      </c>
      <c r="C40" s="136" t="s">
        <v>61</v>
      </c>
      <c r="D40" s="45">
        <v>15.25</v>
      </c>
      <c r="E40" s="86"/>
      <c r="F40" s="42"/>
    </row>
    <row r="41" spans="1:6" ht="25.5" customHeight="1">
      <c r="A41" s="136" t="s">
        <v>232</v>
      </c>
      <c r="B41" s="136" t="s">
        <v>178</v>
      </c>
      <c r="C41" s="136" t="s">
        <v>33</v>
      </c>
      <c r="D41" s="44">
        <v>2.86</v>
      </c>
      <c r="E41" s="86"/>
      <c r="F41" s="42"/>
    </row>
    <row r="42" spans="1:6" ht="32.25" customHeight="1">
      <c r="A42" s="136" t="s">
        <v>245</v>
      </c>
      <c r="B42" s="136" t="s">
        <v>179</v>
      </c>
      <c r="C42" s="136" t="s">
        <v>60</v>
      </c>
      <c r="D42" s="42">
        <v>16</v>
      </c>
      <c r="E42" s="86"/>
      <c r="F42" s="42"/>
    </row>
    <row r="43" spans="1:6" ht="42.75" customHeight="1">
      <c r="A43" s="46">
        <v>37</v>
      </c>
      <c r="B43" s="46" t="s">
        <v>295</v>
      </c>
      <c r="C43" s="95" t="s">
        <v>189</v>
      </c>
      <c r="D43" s="143">
        <v>0.634</v>
      </c>
      <c r="E43" s="46"/>
      <c r="F43" s="42"/>
    </row>
    <row r="44" spans="1:6" ht="31.5" customHeight="1">
      <c r="A44" s="46">
        <v>38</v>
      </c>
      <c r="B44" s="46" t="s">
        <v>192</v>
      </c>
      <c r="C44" s="95" t="s">
        <v>189</v>
      </c>
      <c r="D44" s="144">
        <v>0.0847</v>
      </c>
      <c r="E44" s="46"/>
      <c r="F44" s="42"/>
    </row>
    <row r="45" spans="1:6" ht="31.5" customHeight="1" thickBot="1">
      <c r="A45" s="46">
        <v>39</v>
      </c>
      <c r="B45" s="46" t="s">
        <v>296</v>
      </c>
      <c r="C45" s="95" t="s">
        <v>188</v>
      </c>
      <c r="D45" s="83">
        <v>9.72</v>
      </c>
      <c r="E45" s="46"/>
      <c r="F45" s="45"/>
    </row>
    <row r="46" spans="1:6" ht="31.5" customHeight="1" thickBot="1">
      <c r="A46" s="145">
        <v>40</v>
      </c>
      <c r="B46" s="84" t="s">
        <v>193</v>
      </c>
      <c r="C46" s="117" t="s">
        <v>189</v>
      </c>
      <c r="D46" s="146">
        <v>0.1944</v>
      </c>
      <c r="E46" s="84"/>
      <c r="F46" s="147"/>
    </row>
    <row r="47" spans="1:6" ht="31.5" customHeight="1">
      <c r="A47" s="148" t="s">
        <v>301</v>
      </c>
      <c r="B47" s="149" t="s">
        <v>297</v>
      </c>
      <c r="C47" s="149" t="s">
        <v>359</v>
      </c>
      <c r="D47" s="150">
        <v>0.4</v>
      </c>
      <c r="E47" s="151"/>
      <c r="F47" s="152"/>
    </row>
    <row r="48" spans="1:6" ht="42.75" customHeight="1">
      <c r="A48" s="46">
        <v>42</v>
      </c>
      <c r="B48" s="46" t="s">
        <v>213</v>
      </c>
      <c r="C48" s="95" t="s">
        <v>189</v>
      </c>
      <c r="D48" s="86">
        <v>1.105</v>
      </c>
      <c r="E48" s="46"/>
      <c r="F48" s="42"/>
    </row>
    <row r="49" spans="1:6" s="14" customFormat="1" ht="32.25" customHeight="1">
      <c r="A49" s="136" t="s">
        <v>304</v>
      </c>
      <c r="B49" s="114" t="s">
        <v>332</v>
      </c>
      <c r="C49" s="136" t="s">
        <v>358</v>
      </c>
      <c r="D49" s="45">
        <v>1.18</v>
      </c>
      <c r="E49" s="86"/>
      <c r="F49" s="42"/>
    </row>
    <row r="50" spans="1:6" s="14" customFormat="1" ht="68.25" customHeight="1">
      <c r="A50" s="136" t="s">
        <v>246</v>
      </c>
      <c r="B50" s="136" t="s">
        <v>333</v>
      </c>
      <c r="C50" s="136" t="s">
        <v>358</v>
      </c>
      <c r="D50" s="44">
        <v>0.25</v>
      </c>
      <c r="E50" s="86"/>
      <c r="F50" s="42"/>
    </row>
    <row r="51" spans="1:6" s="19" customFormat="1" ht="28.5" customHeight="1">
      <c r="A51" s="136" t="s">
        <v>247</v>
      </c>
      <c r="B51" s="99" t="s">
        <v>242</v>
      </c>
      <c r="C51" s="136" t="s">
        <v>37</v>
      </c>
      <c r="D51" s="43">
        <v>2.05</v>
      </c>
      <c r="E51" s="86"/>
      <c r="F51" s="42"/>
    </row>
    <row r="52" spans="1:6" s="19" customFormat="1" ht="30.75" customHeight="1">
      <c r="A52" s="136" t="s">
        <v>233</v>
      </c>
      <c r="B52" s="136" t="s">
        <v>364</v>
      </c>
      <c r="C52" s="136" t="s">
        <v>151</v>
      </c>
      <c r="D52" s="44">
        <v>0.255</v>
      </c>
      <c r="E52" s="86"/>
      <c r="F52" s="42"/>
    </row>
    <row r="53" spans="1:6" s="14" customFormat="1" ht="31.5" customHeight="1">
      <c r="A53" s="136" t="s">
        <v>248</v>
      </c>
      <c r="B53" s="136" t="s">
        <v>221</v>
      </c>
      <c r="C53" s="136" t="s">
        <v>358</v>
      </c>
      <c r="D53" s="45">
        <v>7.95</v>
      </c>
      <c r="E53" s="86"/>
      <c r="F53" s="42"/>
    </row>
    <row r="54" spans="1:6" s="14" customFormat="1" ht="24" customHeight="1">
      <c r="A54" s="136" t="s">
        <v>144</v>
      </c>
      <c r="B54" s="136" t="s">
        <v>243</v>
      </c>
      <c r="C54" s="136" t="s">
        <v>360</v>
      </c>
      <c r="D54" s="45">
        <v>2.38</v>
      </c>
      <c r="E54" s="86"/>
      <c r="F54" s="42"/>
    </row>
    <row r="55" spans="1:6" s="14" customFormat="1" ht="44.25" customHeight="1">
      <c r="A55" s="136" t="s">
        <v>134</v>
      </c>
      <c r="B55" s="136" t="s">
        <v>365</v>
      </c>
      <c r="C55" s="136" t="s">
        <v>360</v>
      </c>
      <c r="D55" s="45">
        <v>2.77</v>
      </c>
      <c r="E55" s="42"/>
      <c r="F55" s="42"/>
    </row>
    <row r="56" spans="1:6" s="14" customFormat="1" ht="24.75" customHeight="1">
      <c r="A56" s="136" t="s">
        <v>135</v>
      </c>
      <c r="B56" s="94" t="s">
        <v>302</v>
      </c>
      <c r="C56" s="136" t="s">
        <v>33</v>
      </c>
      <c r="D56" s="45">
        <v>1.98</v>
      </c>
      <c r="E56" s="42"/>
      <c r="F56" s="42"/>
    </row>
    <row r="57" spans="1:6" s="14" customFormat="1" ht="30" customHeight="1">
      <c r="A57" s="136" t="s">
        <v>181</v>
      </c>
      <c r="B57" s="136" t="s">
        <v>303</v>
      </c>
      <c r="C57" s="136" t="s">
        <v>358</v>
      </c>
      <c r="D57" s="45">
        <v>5.18</v>
      </c>
      <c r="E57" s="42"/>
      <c r="F57" s="42"/>
    </row>
    <row r="58" spans="1:6" s="14" customFormat="1" ht="32.25" customHeight="1">
      <c r="A58" s="136" t="s">
        <v>182</v>
      </c>
      <c r="B58" s="136" t="s">
        <v>334</v>
      </c>
      <c r="C58" s="136" t="s">
        <v>194</v>
      </c>
      <c r="D58" s="43">
        <v>0.0115</v>
      </c>
      <c r="E58" s="86"/>
      <c r="F58" s="42"/>
    </row>
    <row r="59" spans="1:6" s="19" customFormat="1" ht="26.25" customHeight="1">
      <c r="A59" s="136" t="s">
        <v>136</v>
      </c>
      <c r="B59" s="136" t="s">
        <v>361</v>
      </c>
      <c r="C59" s="136" t="s">
        <v>194</v>
      </c>
      <c r="D59" s="44">
        <v>0.012</v>
      </c>
      <c r="E59" s="86"/>
      <c r="F59" s="42"/>
    </row>
    <row r="60" spans="1:6" s="19" customFormat="1" ht="25.5" customHeight="1">
      <c r="A60" s="136" t="s">
        <v>137</v>
      </c>
      <c r="B60" s="136" t="s">
        <v>218</v>
      </c>
      <c r="C60" s="136" t="s">
        <v>61</v>
      </c>
      <c r="D60" s="42">
        <v>4.8</v>
      </c>
      <c r="E60" s="86"/>
      <c r="F60" s="42"/>
    </row>
    <row r="61" spans="1:6" s="14" customFormat="1" ht="54.75" customHeight="1">
      <c r="A61" s="46">
        <v>55</v>
      </c>
      <c r="B61" s="46" t="s">
        <v>305</v>
      </c>
      <c r="C61" s="136" t="s">
        <v>194</v>
      </c>
      <c r="D61" s="44">
        <v>0.04</v>
      </c>
      <c r="E61" s="86"/>
      <c r="F61" s="45"/>
    </row>
    <row r="62" spans="1:6" s="19" customFormat="1" ht="23.25" customHeight="1">
      <c r="A62" s="136" t="s">
        <v>310</v>
      </c>
      <c r="B62" s="136" t="s">
        <v>219</v>
      </c>
      <c r="C62" s="136" t="s">
        <v>358</v>
      </c>
      <c r="D62" s="45">
        <v>0.05</v>
      </c>
      <c r="E62" s="86"/>
      <c r="F62" s="42"/>
    </row>
    <row r="63" spans="1:6" s="14" customFormat="1" ht="29.25" customHeight="1">
      <c r="A63" s="136" t="s">
        <v>222</v>
      </c>
      <c r="B63" s="136" t="s">
        <v>306</v>
      </c>
      <c r="C63" s="136" t="s">
        <v>360</v>
      </c>
      <c r="D63" s="45">
        <v>3.42</v>
      </c>
      <c r="E63" s="86"/>
      <c r="F63" s="42"/>
    </row>
    <row r="64" spans="1:6" s="19" customFormat="1" ht="23.25" customHeight="1">
      <c r="A64" s="136" t="s">
        <v>223</v>
      </c>
      <c r="B64" s="136" t="s">
        <v>267</v>
      </c>
      <c r="C64" s="136" t="s">
        <v>209</v>
      </c>
      <c r="D64" s="45">
        <v>80</v>
      </c>
      <c r="E64" s="42"/>
      <c r="F64" s="42"/>
    </row>
    <row r="65" spans="1:6" s="14" customFormat="1" ht="31.5" customHeight="1">
      <c r="A65" s="136" t="s">
        <v>224</v>
      </c>
      <c r="B65" s="136" t="s">
        <v>288</v>
      </c>
      <c r="C65" s="136" t="s">
        <v>189</v>
      </c>
      <c r="D65" s="45">
        <v>0.4</v>
      </c>
      <c r="E65" s="42"/>
      <c r="F65" s="42"/>
    </row>
    <row r="66" spans="1:6" ht="28.5" customHeight="1">
      <c r="A66" s="136" t="s">
        <v>335</v>
      </c>
      <c r="B66" s="136" t="s">
        <v>307</v>
      </c>
      <c r="C66" s="136" t="s">
        <v>360</v>
      </c>
      <c r="D66" s="45">
        <v>3.02</v>
      </c>
      <c r="E66" s="42"/>
      <c r="F66" s="42"/>
    </row>
    <row r="67" spans="1:6" ht="42.75" customHeight="1">
      <c r="A67" s="69">
        <v>61</v>
      </c>
      <c r="B67" s="69" t="s">
        <v>228</v>
      </c>
      <c r="C67" s="116" t="s">
        <v>187</v>
      </c>
      <c r="D67" s="142">
        <v>4.62</v>
      </c>
      <c r="E67" s="69"/>
      <c r="F67" s="70"/>
    </row>
    <row r="68" spans="1:6" ht="30.75" customHeight="1">
      <c r="A68" s="69">
        <v>62</v>
      </c>
      <c r="B68" s="153" t="s">
        <v>229</v>
      </c>
      <c r="C68" s="118" t="s">
        <v>189</v>
      </c>
      <c r="D68" s="154">
        <v>0.242</v>
      </c>
      <c r="E68" s="119"/>
      <c r="F68" s="70"/>
    </row>
    <row r="69" spans="1:6" ht="25.5" customHeight="1">
      <c r="A69" s="46">
        <v>63</v>
      </c>
      <c r="B69" s="46" t="s">
        <v>230</v>
      </c>
      <c r="C69" s="46" t="s">
        <v>188</v>
      </c>
      <c r="D69" s="45">
        <v>24.2</v>
      </c>
      <c r="E69" s="46"/>
      <c r="F69" s="45"/>
    </row>
    <row r="70" spans="1:6" ht="30.75" customHeight="1">
      <c r="A70" s="136" t="s">
        <v>180</v>
      </c>
      <c r="B70" s="136" t="s">
        <v>220</v>
      </c>
      <c r="C70" s="136" t="s">
        <v>33</v>
      </c>
      <c r="D70" s="45">
        <v>0.8</v>
      </c>
      <c r="E70" s="86"/>
      <c r="F70" s="42"/>
    </row>
    <row r="71" spans="1:6" ht="30" customHeight="1">
      <c r="A71" s="136" t="s">
        <v>336</v>
      </c>
      <c r="B71" s="136" t="s">
        <v>227</v>
      </c>
      <c r="C71" s="136" t="s">
        <v>225</v>
      </c>
      <c r="D71" s="45">
        <v>12</v>
      </c>
      <c r="E71" s="86"/>
      <c r="F71" s="42"/>
    </row>
    <row r="72" spans="1:6" ht="22.5" customHeight="1">
      <c r="A72" s="71">
        <v>66</v>
      </c>
      <c r="B72" s="42" t="s">
        <v>226</v>
      </c>
      <c r="C72" s="42" t="s">
        <v>61</v>
      </c>
      <c r="D72" s="42">
        <v>12</v>
      </c>
      <c r="E72" s="42"/>
      <c r="F72" s="42"/>
    </row>
    <row r="73" spans="1:6" ht="21.75" customHeight="1">
      <c r="A73" s="136"/>
      <c r="B73" s="136" t="s">
        <v>345</v>
      </c>
      <c r="C73" s="136" t="s">
        <v>0</v>
      </c>
      <c r="D73" s="86"/>
      <c r="E73" s="71"/>
      <c r="F73" s="42"/>
    </row>
    <row r="74" spans="1:6" ht="21.75" customHeight="1">
      <c r="A74" s="136"/>
      <c r="B74" s="94" t="s">
        <v>152</v>
      </c>
      <c r="C74" s="136"/>
      <c r="D74" s="86"/>
      <c r="E74" s="71"/>
      <c r="F74" s="42"/>
    </row>
    <row r="75" spans="1:6" ht="21.75" customHeight="1">
      <c r="A75" s="136"/>
      <c r="B75" s="94" t="s">
        <v>153</v>
      </c>
      <c r="C75" s="136" t="s">
        <v>0</v>
      </c>
      <c r="D75" s="86"/>
      <c r="E75" s="86"/>
      <c r="F75" s="42"/>
    </row>
    <row r="76" spans="1:6" ht="21.75" customHeight="1">
      <c r="A76" s="136"/>
      <c r="B76" s="94" t="s">
        <v>154</v>
      </c>
      <c r="C76" s="136" t="s">
        <v>0</v>
      </c>
      <c r="D76" s="86"/>
      <c r="E76" s="86"/>
      <c r="F76" s="42"/>
    </row>
    <row r="77" spans="1:6" ht="21.75" customHeight="1">
      <c r="A77" s="136"/>
      <c r="B77" s="94" t="s">
        <v>155</v>
      </c>
      <c r="C77" s="136" t="s">
        <v>0</v>
      </c>
      <c r="D77" s="86"/>
      <c r="E77" s="86"/>
      <c r="F77" s="42"/>
    </row>
    <row r="78" spans="1:6" s="50" customFormat="1" ht="30.75" customHeight="1">
      <c r="A78" s="155"/>
      <c r="B78" s="68" t="s">
        <v>346</v>
      </c>
      <c r="C78" s="46" t="s">
        <v>0</v>
      </c>
      <c r="D78" s="90" t="s">
        <v>347</v>
      </c>
      <c r="E78" s="46"/>
      <c r="F78" s="115"/>
    </row>
    <row r="79" spans="1:6" ht="21" customHeight="1">
      <c r="A79" s="136"/>
      <c r="B79" s="136" t="s">
        <v>13</v>
      </c>
      <c r="C79" s="46" t="s">
        <v>0</v>
      </c>
      <c r="D79" s="86"/>
      <c r="E79" s="86"/>
      <c r="F79" s="42"/>
    </row>
    <row r="80" spans="1:6" ht="21" customHeight="1">
      <c r="A80" s="136"/>
      <c r="B80" s="136" t="s">
        <v>349</v>
      </c>
      <c r="C80" s="136" t="s">
        <v>0</v>
      </c>
      <c r="D80" s="90" t="s">
        <v>347</v>
      </c>
      <c r="E80" s="86"/>
      <c r="F80" s="42"/>
    </row>
    <row r="81" spans="1:6" ht="21" customHeight="1">
      <c r="A81" s="136"/>
      <c r="B81" s="136" t="s">
        <v>13</v>
      </c>
      <c r="C81" s="136" t="s">
        <v>0</v>
      </c>
      <c r="D81" s="86"/>
      <c r="E81" s="86"/>
      <c r="F81" s="42"/>
    </row>
    <row r="82" spans="1:6" ht="21" customHeight="1">
      <c r="A82" s="136"/>
      <c r="B82" s="136" t="s">
        <v>348</v>
      </c>
      <c r="C82" s="136" t="s">
        <v>0</v>
      </c>
      <c r="D82" s="90" t="s">
        <v>347</v>
      </c>
      <c r="E82" s="86"/>
      <c r="F82" s="42"/>
    </row>
    <row r="83" spans="1:6" ht="21" customHeight="1">
      <c r="A83" s="136"/>
      <c r="B83" s="136" t="s">
        <v>42</v>
      </c>
      <c r="C83" s="136" t="s">
        <v>0</v>
      </c>
      <c r="D83" s="86"/>
      <c r="E83" s="71"/>
      <c r="F83" s="42"/>
    </row>
    <row r="84" spans="1:6" ht="21" customHeight="1">
      <c r="A84" s="156"/>
      <c r="B84" s="156"/>
      <c r="C84" s="156"/>
      <c r="D84" s="157"/>
      <c r="E84" s="158"/>
      <c r="F84" s="159"/>
    </row>
    <row r="85" spans="1:6" ht="13.5">
      <c r="A85" s="92"/>
      <c r="B85" s="93"/>
      <c r="C85" s="93"/>
      <c r="D85" s="93"/>
      <c r="E85" s="93"/>
      <c r="F85" s="93"/>
    </row>
    <row r="86" spans="1:6" ht="13.5">
      <c r="A86" s="171" t="s">
        <v>366</v>
      </c>
      <c r="B86" s="171"/>
      <c r="C86" s="171"/>
      <c r="D86" s="171"/>
      <c r="E86" s="171"/>
      <c r="F86" s="171"/>
    </row>
    <row r="87" spans="1:6" ht="12.75">
      <c r="A87" s="91"/>
      <c r="B87" s="91"/>
      <c r="C87" s="91"/>
      <c r="D87" s="91"/>
      <c r="F87" s="91"/>
    </row>
    <row r="88" spans="1:6" ht="12.75">
      <c r="A88" s="91"/>
      <c r="B88" s="91"/>
      <c r="C88" s="91"/>
      <c r="D88" s="91"/>
      <c r="F88" s="91"/>
    </row>
    <row r="89" spans="1:6" ht="12.75">
      <c r="A89" s="91"/>
      <c r="B89" s="91"/>
      <c r="C89" s="91"/>
      <c r="D89" s="91"/>
      <c r="F89" s="91"/>
    </row>
    <row r="90" spans="1:6" ht="12.75">
      <c r="A90" s="91"/>
      <c r="B90" s="91"/>
      <c r="C90" s="91"/>
      <c r="D90" s="91"/>
      <c r="F90" s="91"/>
    </row>
    <row r="91" spans="1:6" ht="12.75">
      <c r="A91" s="91"/>
      <c r="B91" s="91"/>
      <c r="C91" s="91"/>
      <c r="D91" s="91"/>
      <c r="F91" s="91"/>
    </row>
    <row r="92" spans="1:6" ht="12.75">
      <c r="A92" s="91"/>
      <c r="B92" s="91"/>
      <c r="C92" s="91"/>
      <c r="D92" s="91"/>
      <c r="F92" s="91"/>
    </row>
    <row r="93" spans="1:6" ht="12.75">
      <c r="A93" s="91"/>
      <c r="B93" s="91"/>
      <c r="C93" s="91"/>
      <c r="D93" s="91"/>
      <c r="F93" s="91"/>
    </row>
    <row r="94" spans="1:6" ht="12.75">
      <c r="A94" s="91"/>
      <c r="B94" s="91"/>
      <c r="C94" s="91"/>
      <c r="D94" s="91"/>
      <c r="F94" s="91"/>
    </row>
    <row r="95" spans="1:6" ht="12.75">
      <c r="A95" s="91"/>
      <c r="B95" s="91"/>
      <c r="C95" s="91"/>
      <c r="D95" s="91"/>
      <c r="F95" s="91"/>
    </row>
    <row r="96" spans="1:6" ht="12.75">
      <c r="A96" s="91"/>
      <c r="B96" s="91"/>
      <c r="C96" s="91"/>
      <c r="D96" s="91"/>
      <c r="F96" s="91"/>
    </row>
    <row r="97" spans="1:6" ht="12.75">
      <c r="A97" s="91"/>
      <c r="B97" s="91"/>
      <c r="C97" s="91"/>
      <c r="D97" s="91"/>
      <c r="F97" s="91"/>
    </row>
    <row r="98" spans="1:6" ht="12.75">
      <c r="A98" s="91"/>
      <c r="B98" s="91"/>
      <c r="C98" s="91"/>
      <c r="D98" s="91"/>
      <c r="F98" s="91"/>
    </row>
    <row r="99" spans="1:6" ht="12.75">
      <c r="A99" s="91"/>
      <c r="B99" s="91"/>
      <c r="C99" s="91"/>
      <c r="D99" s="91"/>
      <c r="F99" s="91"/>
    </row>
    <row r="100" spans="1:6" ht="12.75">
      <c r="A100" s="91"/>
      <c r="B100" s="91"/>
      <c r="C100" s="91"/>
      <c r="D100" s="91"/>
      <c r="F100" s="91"/>
    </row>
    <row r="101" spans="1:6" ht="12.75">
      <c r="A101" s="91"/>
      <c r="B101" s="91"/>
      <c r="C101" s="91"/>
      <c r="D101" s="91"/>
      <c r="F101" s="91"/>
    </row>
    <row r="102" spans="1:6" ht="12.75">
      <c r="A102" s="91"/>
      <c r="B102" s="91"/>
      <c r="C102" s="91"/>
      <c r="D102" s="91"/>
      <c r="F102" s="91"/>
    </row>
    <row r="103" spans="1:6" ht="12.75">
      <c r="A103" s="91"/>
      <c r="B103" s="91"/>
      <c r="C103" s="91"/>
      <c r="D103" s="91"/>
      <c r="F103" s="91"/>
    </row>
    <row r="104" spans="1:6" ht="12.75">
      <c r="A104" s="91"/>
      <c r="B104" s="91"/>
      <c r="C104" s="91"/>
      <c r="D104" s="91"/>
      <c r="F104" s="91"/>
    </row>
    <row r="105" spans="1:6" ht="12.75">
      <c r="A105" s="91"/>
      <c r="B105" s="91"/>
      <c r="C105" s="91"/>
      <c r="D105" s="91"/>
      <c r="F105" s="91"/>
    </row>
    <row r="106" spans="1:6" ht="12.75">
      <c r="A106" s="91"/>
      <c r="B106" s="91"/>
      <c r="C106" s="91"/>
      <c r="D106" s="91"/>
      <c r="F106" s="91"/>
    </row>
    <row r="107" spans="1:6" ht="12.75">
      <c r="A107" s="91"/>
      <c r="B107" s="91"/>
      <c r="C107" s="91"/>
      <c r="D107" s="91"/>
      <c r="F107" s="91"/>
    </row>
    <row r="108" spans="1:6" ht="12.75">
      <c r="A108" s="91"/>
      <c r="B108" s="91"/>
      <c r="C108" s="91"/>
      <c r="D108" s="91"/>
      <c r="F108" s="91"/>
    </row>
    <row r="109" spans="1:6" ht="12.75">
      <c r="A109" s="91"/>
      <c r="B109" s="91"/>
      <c r="C109" s="91"/>
      <c r="D109" s="91"/>
      <c r="F109" s="91"/>
    </row>
    <row r="110" spans="1:6" ht="12.75">
      <c r="A110" s="91"/>
      <c r="B110" s="91"/>
      <c r="C110" s="91"/>
      <c r="D110" s="91"/>
      <c r="F110" s="91"/>
    </row>
    <row r="111" spans="1:6" ht="12.75">
      <c r="A111" s="91"/>
      <c r="B111" s="91"/>
      <c r="C111" s="91"/>
      <c r="D111" s="91"/>
      <c r="F111" s="91"/>
    </row>
    <row r="112" spans="1:6" ht="12.75">
      <c r="A112" s="91"/>
      <c r="B112" s="91"/>
      <c r="C112" s="91"/>
      <c r="D112" s="91"/>
      <c r="F112" s="91"/>
    </row>
    <row r="113" spans="1:6" ht="12.75">
      <c r="A113" s="91"/>
      <c r="B113" s="91"/>
      <c r="C113" s="91"/>
      <c r="D113" s="91"/>
      <c r="F113" s="91"/>
    </row>
    <row r="114" spans="1:6" ht="12.75">
      <c r="A114" s="91"/>
      <c r="B114" s="91"/>
      <c r="C114" s="91"/>
      <c r="D114" s="91"/>
      <c r="F114" s="91"/>
    </row>
    <row r="115" spans="1:6" ht="12.75">
      <c r="A115" s="91"/>
      <c r="B115" s="91"/>
      <c r="C115" s="91"/>
      <c r="D115" s="91"/>
      <c r="F115" s="91"/>
    </row>
    <row r="116" spans="1:6" ht="12.75">
      <c r="A116" s="91"/>
      <c r="B116" s="91"/>
      <c r="C116" s="91"/>
      <c r="D116" s="91"/>
      <c r="F116" s="91"/>
    </row>
    <row r="117" spans="1:6" ht="12.75">
      <c r="A117" s="91"/>
      <c r="B117" s="91"/>
      <c r="C117" s="91"/>
      <c r="D117" s="91"/>
      <c r="F117" s="91"/>
    </row>
    <row r="118" spans="1:6" ht="12.75">
      <c r="A118" s="91"/>
      <c r="B118" s="91"/>
      <c r="C118" s="91"/>
      <c r="D118" s="91"/>
      <c r="F118" s="91"/>
    </row>
    <row r="119" spans="1:6" ht="12.75">
      <c r="A119" s="91"/>
      <c r="B119" s="91"/>
      <c r="C119" s="91"/>
      <c r="D119" s="91"/>
      <c r="F119" s="91"/>
    </row>
    <row r="120" spans="1:6" ht="12.75">
      <c r="A120" s="91"/>
      <c r="B120" s="91"/>
      <c r="C120" s="91"/>
      <c r="D120" s="91"/>
      <c r="F120" s="91"/>
    </row>
    <row r="121" spans="1:6" ht="12.75">
      <c r="A121" s="91"/>
      <c r="B121" s="91"/>
      <c r="C121" s="91"/>
      <c r="D121" s="91"/>
      <c r="F121" s="91"/>
    </row>
    <row r="122" spans="1:6" ht="12.75">
      <c r="A122" s="91"/>
      <c r="B122" s="91"/>
      <c r="C122" s="91"/>
      <c r="D122" s="91"/>
      <c r="F122" s="91"/>
    </row>
    <row r="123" spans="1:6" ht="12.75">
      <c r="A123" s="91"/>
      <c r="B123" s="91"/>
      <c r="C123" s="91"/>
      <c r="D123" s="91"/>
      <c r="F123" s="91"/>
    </row>
    <row r="124" spans="1:6" ht="12.75">
      <c r="A124" s="91"/>
      <c r="B124" s="91"/>
      <c r="C124" s="91"/>
      <c r="D124" s="91"/>
      <c r="F124" s="91"/>
    </row>
  </sheetData>
  <sheetProtection/>
  <mergeCells count="5">
    <mergeCell ref="A86:F86"/>
    <mergeCell ref="A1:F1"/>
    <mergeCell ref="A3:F3"/>
    <mergeCell ref="A4:F4"/>
    <mergeCell ref="A2:F2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user</cp:lastModifiedBy>
  <cp:lastPrinted>2017-01-10T08:15:38Z</cp:lastPrinted>
  <dcterms:created xsi:type="dcterms:W3CDTF">2005-10-04T05:52:32Z</dcterms:created>
  <dcterms:modified xsi:type="dcterms:W3CDTF">2017-01-10T10:28:46Z</dcterms:modified>
  <cp:category/>
  <cp:version/>
  <cp:contentType/>
  <cp:contentStatus/>
</cp:coreProperties>
</file>