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330" yWindow="360" windowWidth="15480" windowHeight="10485" tabRatio="770"/>
  </bookViews>
  <sheets>
    <sheet name="Лист1" sheetId="20" r:id="rId1"/>
    <sheet name="KIUVETEBI" sheetId="5" r:id="rId2"/>
    <sheet name="RK.B KIUVETI" sheetId="13" r:id="rId3"/>
    <sheet name="cxau" sheetId="23" r:id="rId4"/>
    <sheet name="mili" sheetId="24" r:id="rId5"/>
    <sheet name="gabio" sheetId="22" r:id="rId6"/>
    <sheet name="SAMOSI" sheetId="2" r:id="rId7"/>
    <sheet name="SHESASVLELI" sheetId="11" r:id="rId8"/>
    <sheet name="parap" sheetId="25" r:id="rId9"/>
  </sheets>
  <definedNames>
    <definedName name="aaaa" localSheetId="5">#REF!</definedName>
    <definedName name="aaaa" localSheetId="8">#REF!</definedName>
    <definedName name="aaaa">#REF!</definedName>
    <definedName name="cxaura" localSheetId="5">#REF!</definedName>
    <definedName name="cxaura" localSheetId="8">#REF!</definedName>
    <definedName name="cxaura">#REF!</definedName>
    <definedName name="fdrt124" localSheetId="5">#REF!</definedName>
    <definedName name="fdrt124" localSheetId="8">#REF!</definedName>
    <definedName name="fdrt124" localSheetId="2">#REF!</definedName>
    <definedName name="fdrt124" localSheetId="7">#REF!</definedName>
    <definedName name="fdrt124">#REF!</definedName>
    <definedName name="fffffvvv30214" localSheetId="5">#REF!</definedName>
    <definedName name="fffffvvv30214" localSheetId="8">#REF!</definedName>
    <definedName name="fffffvvv30214" localSheetId="2">#REF!</definedName>
    <definedName name="fffffvvv30214" localSheetId="7">#REF!</definedName>
    <definedName name="fffffvvv30214">#REF!</definedName>
    <definedName name="g">#REF!</definedName>
    <definedName name="ggggddd51515" localSheetId="5">#REF!</definedName>
    <definedName name="ggggddd51515" localSheetId="8">#REF!</definedName>
    <definedName name="ggggddd51515" localSheetId="2">#REF!</definedName>
    <definedName name="ggggddd51515" localSheetId="7">#REF!</definedName>
    <definedName name="ggggddd51515">#REF!</definedName>
    <definedName name="hgyui54876" localSheetId="5">#REF!</definedName>
    <definedName name="hgyui54876" localSheetId="8">#REF!</definedName>
    <definedName name="hgyui54876" localSheetId="2">#REF!</definedName>
    <definedName name="hgyui54876" localSheetId="7">#REF!</definedName>
    <definedName name="hgyui54876">#REF!</definedName>
    <definedName name="ii">#REF!</definedName>
    <definedName name="ijhuy4587" localSheetId="5">#REF!</definedName>
    <definedName name="ijhuy4587" localSheetId="8">#REF!</definedName>
    <definedName name="ijhuy4587" localSheetId="2">#REF!</definedName>
    <definedName name="ijhuy4587" localSheetId="7">#REF!</definedName>
    <definedName name="ijhuy4587">#REF!</definedName>
    <definedName name="jfdyrt14790" localSheetId="5">#REF!</definedName>
    <definedName name="jfdyrt14790" localSheetId="8">#REF!</definedName>
    <definedName name="jfdyrt14790" localSheetId="2">#REF!</definedName>
    <definedName name="jfdyrt14790" localSheetId="7">#REF!</definedName>
    <definedName name="jfdyrt14790">#REF!</definedName>
    <definedName name="jkhjgkliob1012" localSheetId="5">#REF!</definedName>
    <definedName name="jkhjgkliob1012" localSheetId="8">#REF!</definedName>
    <definedName name="jkhjgkliob1012" localSheetId="2">#REF!</definedName>
    <definedName name="jkhjgkliob1012" localSheetId="7">#REF!</definedName>
    <definedName name="jkhjgkliob1012">#REF!</definedName>
    <definedName name="jkio54576" localSheetId="5">#REF!</definedName>
    <definedName name="jkio54576" localSheetId="8">#REF!</definedName>
    <definedName name="jkio54576" localSheetId="2">#REF!</definedName>
    <definedName name="jkio54576" localSheetId="7">#REF!</definedName>
    <definedName name="jkio54576">#REF!</definedName>
    <definedName name="KALA" localSheetId="5">#REF!</definedName>
    <definedName name="KALA" localSheetId="8">#REF!</definedName>
    <definedName name="KALA" localSheetId="2">#REF!</definedName>
    <definedName name="KALA" localSheetId="7">#REF!</definedName>
    <definedName name="KALA">#REF!</definedName>
    <definedName name="kala12" localSheetId="5">#REF!</definedName>
    <definedName name="kala12" localSheetId="8">#REF!</definedName>
    <definedName name="kala12" localSheetId="2">#REF!</definedName>
    <definedName name="kala12" localSheetId="7">#REF!</definedName>
    <definedName name="kala12">#REF!</definedName>
    <definedName name="kkkjjhhmnb" localSheetId="5">#REF!</definedName>
    <definedName name="kkkjjhhmnb" localSheetId="8">#REF!</definedName>
    <definedName name="kkkjjhhmnb" localSheetId="2">#REF!</definedName>
    <definedName name="kkkjjhhmnb" localSheetId="7">#REF!</definedName>
    <definedName name="kkkjjhhmnb">#REF!</definedName>
    <definedName name="kkkmmnmm52140" localSheetId="5">#REF!</definedName>
    <definedName name="kkkmmnmm52140" localSheetId="8">#REF!</definedName>
    <definedName name="kkkmmnmm52140" localSheetId="2">#REF!</definedName>
    <definedName name="kkkmmnmm52140" localSheetId="7">#REF!</definedName>
    <definedName name="kkkmmnmm52140">#REF!</definedName>
    <definedName name="lkjiu5147" localSheetId="5">#REF!</definedName>
    <definedName name="lkjiu5147" localSheetId="8">#REF!</definedName>
    <definedName name="lkjiu5147" localSheetId="2">#REF!</definedName>
    <definedName name="lkjiu5147" localSheetId="7">#REF!</definedName>
    <definedName name="lkjiu5147">#REF!</definedName>
    <definedName name="lllkkk8889999" localSheetId="5">#REF!</definedName>
    <definedName name="lllkkk8889999" localSheetId="8">#REF!</definedName>
    <definedName name="lllkkk8889999" localSheetId="2">#REF!</definedName>
    <definedName name="lllkkk8889999" localSheetId="7">#REF!</definedName>
    <definedName name="lllkkk8889999">#REF!</definedName>
    <definedName name="mnmnmn101010" localSheetId="5">#REF!</definedName>
    <definedName name="mnmnmn101010" localSheetId="8">#REF!</definedName>
    <definedName name="mnmnmn101010" localSheetId="2">#REF!</definedName>
    <definedName name="mnmnmn101010" localSheetId="7">#REF!</definedName>
    <definedName name="mnmnmn101010">#REF!</definedName>
    <definedName name="oplop321" localSheetId="5">#REF!</definedName>
    <definedName name="oplop321" localSheetId="8">#REF!</definedName>
    <definedName name="oplop321" localSheetId="2">#REF!</definedName>
    <definedName name="oplop321" localSheetId="7">#REF!</definedName>
    <definedName name="oplop321">#REF!</definedName>
    <definedName name="rkb" localSheetId="5">#REF!</definedName>
    <definedName name="rkb" localSheetId="8">#REF!</definedName>
    <definedName name="rkb">#REF!</definedName>
    <definedName name="valeriii" localSheetId="5">#REF!</definedName>
    <definedName name="valeriii" localSheetId="8">#REF!</definedName>
    <definedName name="valeriii">#REF!</definedName>
    <definedName name="_xlnm.Print_Area" localSheetId="2">'RK.B KIUVETI'!$A$1:$G$13</definedName>
    <definedName name="_xlnm.Print_Area" localSheetId="6">SAMOSI!$A$1:$O$14</definedName>
  </definedNames>
  <calcPr calcId="144525"/>
</workbook>
</file>

<file path=xl/calcChain.xml><?xml version="1.0" encoding="utf-8"?>
<calcChain xmlns="http://schemas.openxmlformats.org/spreadsheetml/2006/main">
  <c r="G8" i="24" l="1"/>
  <c r="E10" i="24"/>
  <c r="F10" i="24"/>
  <c r="D10" i="24"/>
  <c r="F9" i="23"/>
  <c r="G9" i="23" s="1"/>
  <c r="F8" i="23"/>
  <c r="F7" i="23"/>
  <c r="J7" i="23" s="1"/>
  <c r="D9" i="23"/>
  <c r="D8" i="23"/>
  <c r="D7" i="23"/>
  <c r="D6" i="5"/>
  <c r="F6" i="25"/>
  <c r="D7" i="25"/>
  <c r="F7" i="25" s="1"/>
  <c r="D36" i="11"/>
  <c r="N8" i="2"/>
  <c r="O8" i="2" s="1"/>
  <c r="N9" i="2"/>
  <c r="O9" i="2" s="1"/>
  <c r="N10" i="2"/>
  <c r="O10" i="2" s="1"/>
  <c r="N7" i="2"/>
  <c r="O7" i="2" s="1"/>
  <c r="M10" i="2"/>
  <c r="I10" i="2" s="1"/>
  <c r="J10" i="2" s="1"/>
  <c r="D11" i="2"/>
  <c r="M11" i="2" s="1"/>
  <c r="F11" i="2" s="1"/>
  <c r="G11" i="2" s="1"/>
  <c r="B10" i="2"/>
  <c r="B11" i="2"/>
  <c r="M8" i="2"/>
  <c r="K8" i="2" s="1"/>
  <c r="B9" i="2"/>
  <c r="M9" i="2"/>
  <c r="I9" i="2" s="1"/>
  <c r="J9" i="2" s="1"/>
  <c r="E16" i="24"/>
  <c r="E13" i="24"/>
  <c r="E11" i="24"/>
  <c r="E12" i="13"/>
  <c r="E10" i="13"/>
  <c r="E7" i="13"/>
  <c r="E9" i="13" s="1"/>
  <c r="F16" i="24"/>
  <c r="D16" i="24"/>
  <c r="G15" i="24"/>
  <c r="G14" i="24"/>
  <c r="F13" i="24"/>
  <c r="D13" i="24"/>
  <c r="F12" i="24"/>
  <c r="D12" i="24"/>
  <c r="G9" i="24"/>
  <c r="H9" i="23"/>
  <c r="I9" i="23" s="1"/>
  <c r="H8" i="23"/>
  <c r="I8" i="23" s="1"/>
  <c r="G8" i="23"/>
  <c r="H7" i="23"/>
  <c r="I7" i="23" s="1"/>
  <c r="J7" i="22"/>
  <c r="G7" i="22"/>
  <c r="F7" i="22"/>
  <c r="E7" i="22"/>
  <c r="D7" i="22"/>
  <c r="I6" i="22"/>
  <c r="H6" i="22"/>
  <c r="I5" i="22"/>
  <c r="H5" i="22"/>
  <c r="M7" i="2"/>
  <c r="F12" i="13"/>
  <c r="F10" i="13"/>
  <c r="F7" i="13"/>
  <c r="F9" i="13" s="1"/>
  <c r="G8" i="13"/>
  <c r="G11" i="13"/>
  <c r="D12" i="13"/>
  <c r="G12" i="13" s="1"/>
  <c r="D10" i="13"/>
  <c r="D7" i="13"/>
  <c r="D9" i="13" s="1"/>
  <c r="D12" i="2" l="1"/>
  <c r="N11" i="2"/>
  <c r="O11" i="2" s="1"/>
  <c r="O12" i="2" s="1"/>
  <c r="J8" i="23"/>
  <c r="H7" i="22"/>
  <c r="J9" i="23"/>
  <c r="I7" i="22"/>
  <c r="G7" i="23"/>
  <c r="M12" i="2"/>
  <c r="G10" i="13"/>
  <c r="K11" i="2"/>
  <c r="I11" i="2"/>
  <c r="J11" i="2" s="1"/>
  <c r="H10" i="2"/>
  <c r="F10" i="2"/>
  <c r="G10" i="2" s="1"/>
  <c r="H11" i="2"/>
  <c r="K10" i="2"/>
  <c r="I8" i="2"/>
  <c r="J8" i="2" s="1"/>
  <c r="F8" i="2"/>
  <c r="G8" i="2" s="1"/>
  <c r="H8" i="2"/>
  <c r="H9" i="2"/>
  <c r="F9" i="2"/>
  <c r="G9" i="2" s="1"/>
  <c r="K9" i="2"/>
  <c r="K7" i="2"/>
  <c r="H7" i="2"/>
  <c r="F7" i="2"/>
  <c r="I7" i="2"/>
  <c r="I12" i="2" s="1"/>
  <c r="G12" i="24"/>
  <c r="G13" i="24"/>
  <c r="G11" i="24"/>
  <c r="G16" i="24"/>
  <c r="E7" i="23"/>
  <c r="K7" i="23" s="1"/>
  <c r="E8" i="23"/>
  <c r="K8" i="23" s="1"/>
  <c r="E9" i="23"/>
  <c r="K9" i="23" s="1"/>
  <c r="G10" i="24"/>
  <c r="G7" i="13"/>
  <c r="G9" i="13"/>
  <c r="K12" i="2" l="1"/>
  <c r="F12" i="2"/>
  <c r="H12" i="2"/>
  <c r="G7" i="2"/>
  <c r="G12" i="2" s="1"/>
  <c r="J7" i="2"/>
  <c r="J12" i="2" s="1"/>
  <c r="H7" i="5" l="1"/>
  <c r="G7" i="5" l="1"/>
  <c r="D7" i="5" l="1"/>
  <c r="F7" i="5"/>
</calcChain>
</file>

<file path=xl/sharedStrings.xml><?xml version="1.0" encoding="utf-8"?>
<sst xmlns="http://schemas.openxmlformats.org/spreadsheetml/2006/main" count="373" uniqueCount="229">
  <si>
    <t>adgilmdebareoba</t>
  </si>
  <si>
    <t>m</t>
  </si>
  <si>
    <t>m3</t>
  </si>
  <si>
    <t>sul:</t>
  </si>
  <si>
    <t>#</t>
  </si>
  <si>
    <r>
      <t xml:space="preserve">ganzomileba
</t>
    </r>
    <r>
      <rPr>
        <sz val="10"/>
        <color indexed="8"/>
        <rFont val="AcadNusx"/>
      </rPr>
      <t>sigrZe/
simaRle</t>
    </r>
  </si>
  <si>
    <t>sigane</t>
  </si>
  <si>
    <t>SeniSvna</t>
  </si>
  <si>
    <t>0+00</t>
  </si>
  <si>
    <t>jami:</t>
  </si>
  <si>
    <t>pk+dan</t>
  </si>
  <si>
    <t>pk+mde</t>
  </si>
  <si>
    <t>samuSaos dasaxeleba</t>
  </si>
  <si>
    <t>t</t>
  </si>
  <si>
    <t xml:space="preserve">xreSovani baliSis mowyoba </t>
  </si>
  <si>
    <t>jami</t>
  </si>
  <si>
    <t>pk-dan</t>
  </si>
  <si>
    <t>pk-mde</t>
  </si>
  <si>
    <r>
      <t>m</t>
    </r>
    <r>
      <rPr>
        <vertAlign val="superscript"/>
        <sz val="12"/>
        <color indexed="8"/>
        <rFont val="AcadNusx"/>
      </rPr>
      <t>3</t>
    </r>
  </si>
  <si>
    <t>ganz-ba</t>
  </si>
  <si>
    <t xml:space="preserve">marjvena </t>
  </si>
  <si>
    <t>marcxena</t>
  </si>
  <si>
    <t>adgilmdebareoba pk</t>
  </si>
  <si>
    <t>milebi Sesasvlelebze</t>
  </si>
  <si>
    <t>gverduli</t>
  </si>
  <si>
    <t>sigrZe</t>
  </si>
  <si>
    <t>SeniSvna:</t>
  </si>
  <si>
    <t>pk</t>
  </si>
  <si>
    <t>sagzao 
samosis tipi</t>
  </si>
  <si>
    <t>meqanizmebiT</t>
  </si>
  <si>
    <t>xeliT</t>
  </si>
  <si>
    <r>
      <t>m</t>
    </r>
    <r>
      <rPr>
        <vertAlign val="superscript"/>
        <sz val="11"/>
        <rFont val="AcadNusx"/>
      </rPr>
      <t>3</t>
    </r>
  </si>
  <si>
    <t>Txrilis Sevseba xreSovani masaliT (balasti)</t>
  </si>
  <si>
    <t>soflis gza</t>
  </si>
  <si>
    <t>sul jami</t>
  </si>
  <si>
    <t>m/kg</t>
  </si>
  <si>
    <r>
      <t>farTi 
m</t>
    </r>
    <r>
      <rPr>
        <vertAlign val="superscript"/>
        <sz val="11"/>
        <color indexed="8"/>
        <rFont val="AcadNusx"/>
      </rPr>
      <t>2</t>
    </r>
  </si>
  <si>
    <t>rk.betonis kiuvetebis mowyoba</t>
  </si>
  <si>
    <t>erT. ganz</t>
  </si>
  <si>
    <t>kg</t>
  </si>
  <si>
    <t>I</t>
  </si>
  <si>
    <t>ezoSi Sesasvleli</t>
  </si>
  <si>
    <r>
      <t xml:space="preserve">wyalgamtari liTonis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=0.5m milis montaJi </t>
    </r>
    <r>
      <rPr>
        <sz val="12"/>
        <rFont val="Arial"/>
        <family val="2"/>
        <charset val="204"/>
      </rPr>
      <t/>
    </r>
  </si>
  <si>
    <t xml:space="preserve">III jg. gruntis damuSaveba kiuvetebSi xeliT </t>
  </si>
  <si>
    <t>III jg. kiuvetebis 
aRdgena gawmenda</t>
  </si>
  <si>
    <t>gverdulebis gawmenda zedmeti III jg. gruntebisagan</t>
  </si>
  <si>
    <t>erT.
ganz</t>
  </si>
  <si>
    <t>gruntis gatana nayarSi 3 km-mde</t>
  </si>
  <si>
    <t>anakrebi rk.betonis kiuvetebis kveTiT 0.4X0.4 mowyoba</t>
  </si>
  <si>
    <t>kuTxovana 100X100X10mm 
1 grZ.m - 15.1kg</t>
  </si>
  <si>
    <t>milebis orfeniani hidroizolacia bitumiT</t>
  </si>
  <si>
    <t>tn</t>
  </si>
  <si>
    <t>betonis portaluri kedlebis mowyoba (tipiuri)</t>
  </si>
  <si>
    <t>eqskavatoriT</t>
  </si>
  <si>
    <t>sigrZe 
m</t>
  </si>
  <si>
    <t>Semasworebeli fenis mowyoba wvrilmarcvlovani a/betoniT sisqiT 3sm</t>
  </si>
  <si>
    <t>wvrilmarcvlovani a/betoni 
safaris mowyoba sisqiT 4sm</t>
  </si>
  <si>
    <r>
      <t>bitumis emulsia
tn
1m</t>
    </r>
    <r>
      <rPr>
        <vertAlign val="superscript"/>
        <sz val="10"/>
        <color indexed="8"/>
        <rFont val="AcadNusx"/>
      </rPr>
      <t>2</t>
    </r>
    <r>
      <rPr>
        <sz val="10"/>
        <color indexed="8"/>
        <rFont val="AcadNusx"/>
      </rPr>
      <t>-0,6l</t>
    </r>
  </si>
  <si>
    <t>savali nawilis ormouli SekeTeba sisqiT 5sm</t>
  </si>
  <si>
    <r>
      <t>farTobi 
m</t>
    </r>
    <r>
      <rPr>
        <vertAlign val="superscript"/>
        <sz val="10"/>
        <color indexed="8"/>
        <rFont val="AcadNusx"/>
      </rPr>
      <t>2</t>
    </r>
  </si>
  <si>
    <r>
      <t>moc-ba 
m</t>
    </r>
    <r>
      <rPr>
        <vertAlign val="superscript"/>
        <sz val="10"/>
        <color indexed="8"/>
        <rFont val="AcadNusx"/>
      </rPr>
      <t>3</t>
    </r>
  </si>
  <si>
    <r>
      <t>farTobi 
m</t>
    </r>
    <r>
      <rPr>
        <vertAlign val="superscript"/>
        <sz val="10"/>
        <color theme="1"/>
        <rFont val="AcadNusx"/>
      </rPr>
      <t>2</t>
    </r>
  </si>
  <si>
    <r>
      <t>bitumis emulsia
tn
1m</t>
    </r>
    <r>
      <rPr>
        <vertAlign val="superscript"/>
        <sz val="10"/>
        <color indexed="8"/>
        <rFont val="AcadNusx"/>
      </rPr>
      <t>2</t>
    </r>
    <r>
      <rPr>
        <sz val="10"/>
        <color indexed="8"/>
        <rFont val="AcadNusx"/>
      </rPr>
      <t>-0,3l</t>
    </r>
  </si>
  <si>
    <r>
      <t>Txrilis mowyoba IV jg gruntebis damuSaveba eqskavatoriT V-0.5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datvirTva avtotTviTmclelebze</t>
    </r>
  </si>
  <si>
    <t xml:space="preserve">IV jg. gruntis damuSaveba xeliT </t>
  </si>
  <si>
    <t>gruntis gatana nayarSi 3 km-ze</t>
  </si>
  <si>
    <t>1+83</t>
  </si>
  <si>
    <t>mosacdeli</t>
  </si>
  <si>
    <t>miwis vakisis aRdgenis samuSaoTa moculobebis uwyisi #1</t>
  </si>
  <si>
    <t>rk.betonis kiuvetebis mowyobis samuSaoTa moculobebis uwyisi #2</t>
  </si>
  <si>
    <t>sagzao samosis mowyobis uwyisi #6</t>
  </si>
  <si>
    <t>Sesasvlelebis adgilmdebareoba da farTis piketuri daTvlis uwyisi #7</t>
  </si>
  <si>
    <t>liTonis cxaurebis mowyobis samuSaoTa moculobebis uwyisi #3</t>
  </si>
  <si>
    <t>qvabulis damuSaveba III jg. gruntebSi eqsk.
gatana 3km.</t>
  </si>
  <si>
    <t xml:space="preserve">qvabulis damuSaveba
xeliT III jg. gruntebSi gatana 3km. </t>
  </si>
  <si>
    <t xml:space="preserve"> gabionis yuTebi 2X1X1</t>
  </si>
  <si>
    <t xml:space="preserve"> gabionis yuTebi 1.5X1X1</t>
  </si>
  <si>
    <t>Sesakravi mavTuli</t>
  </si>
  <si>
    <t>gabionis qva</t>
  </si>
  <si>
    <t xml:space="preserve">kedlis ukan yrilis mowyoba xreSovani 
masaliT (balasti). eqskavatoriT Cayra
kedlis ukan
</t>
  </si>
  <si>
    <t>cali</t>
  </si>
  <si>
    <t>8/2</t>
  </si>
  <si>
    <t>7+95-8+01</t>
  </si>
  <si>
    <t>6/4</t>
  </si>
  <si>
    <t>8+97-9+05</t>
  </si>
  <si>
    <t>Sveleri #8 5.32 
1 grZ.m - 7.05kg</t>
  </si>
  <si>
    <t>armatura Ø25 a-III 
1 grZ.m 3.85kg</t>
  </si>
  <si>
    <t>liTonis milebis mowyobis samuSaoTa moculobebis uwyisi #4</t>
  </si>
  <si>
    <t>adgilmdebareoba pk+</t>
  </si>
  <si>
    <r>
      <t>m</t>
    </r>
    <r>
      <rPr>
        <vertAlign val="superscript"/>
        <sz val="12"/>
        <rFont val="AcadNusx"/>
      </rPr>
      <t>3</t>
    </r>
  </si>
  <si>
    <t>_</t>
  </si>
  <si>
    <r>
      <t xml:space="preserve">wyalgamtari liTonis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=1.0m milis montaJi </t>
    </r>
    <r>
      <rPr>
        <sz val="12"/>
        <rFont val="Arial"/>
        <family val="2"/>
        <charset val="204"/>
      </rPr>
      <t/>
    </r>
  </si>
  <si>
    <t>pk7+10</t>
  </si>
  <si>
    <t>pk7+43</t>
  </si>
  <si>
    <t>pk8+69</t>
  </si>
  <si>
    <t>10+56</t>
  </si>
  <si>
    <t>1+80</t>
  </si>
  <si>
    <t>1+84</t>
  </si>
  <si>
    <t>1+98</t>
  </si>
  <si>
    <t>2+03</t>
  </si>
  <si>
    <t>0+10</t>
  </si>
  <si>
    <t>0+38</t>
  </si>
  <si>
    <t>0+68</t>
  </si>
  <si>
    <t>2+10</t>
  </si>
  <si>
    <t>2+55</t>
  </si>
  <si>
    <t>2+73</t>
  </si>
  <si>
    <t>2+83</t>
  </si>
  <si>
    <t>3+20</t>
  </si>
  <si>
    <t>3+28</t>
  </si>
  <si>
    <t>3+35</t>
  </si>
  <si>
    <t>3+92</t>
  </si>
  <si>
    <t>4+20</t>
  </si>
  <si>
    <t>4+47</t>
  </si>
  <si>
    <t>4+58</t>
  </si>
  <si>
    <t>4+60</t>
  </si>
  <si>
    <t>5+40</t>
  </si>
  <si>
    <t>5+90</t>
  </si>
  <si>
    <t>6+40</t>
  </si>
  <si>
    <t>7+10</t>
  </si>
  <si>
    <r>
      <t>saproeqto rk.betonis
cxauri</t>
    </r>
    <r>
      <rPr>
        <sz val="11"/>
        <color theme="1"/>
        <rFont val="Times New Roman"/>
        <family val="1"/>
        <charset val="204"/>
      </rPr>
      <t xml:space="preserve"> L=12</t>
    </r>
    <r>
      <rPr>
        <sz val="11"/>
        <color theme="1"/>
        <rFont val="AcadNusx"/>
      </rPr>
      <t>.0 m</t>
    </r>
  </si>
  <si>
    <t>7+15</t>
  </si>
  <si>
    <t>7+43</t>
  </si>
  <si>
    <r>
      <t>saproeqto rk.betonis
cxauri</t>
    </r>
    <r>
      <rPr>
        <sz val="11"/>
        <color theme="1"/>
        <rFont val="Times New Roman"/>
        <family val="1"/>
        <charset val="204"/>
      </rPr>
      <t xml:space="preserve"> L=10</t>
    </r>
    <r>
      <rPr>
        <sz val="11"/>
        <color theme="1"/>
        <rFont val="AcadNusx"/>
      </rPr>
      <t>.0 m</t>
    </r>
  </si>
  <si>
    <t>7+48</t>
  </si>
  <si>
    <t>8+32</t>
  </si>
  <si>
    <t>8+69</t>
  </si>
  <si>
    <r>
      <t>saproeqto rk.betonis
cxauri</t>
    </r>
    <r>
      <rPr>
        <sz val="11"/>
        <color theme="1"/>
        <rFont val="Times New Roman"/>
        <family val="1"/>
        <charset val="204"/>
      </rPr>
      <t xml:space="preserve"> L=8</t>
    </r>
    <r>
      <rPr>
        <sz val="11"/>
        <color theme="1"/>
        <rFont val="AcadNusx"/>
      </rPr>
      <t>.0 m</t>
    </r>
  </si>
  <si>
    <t>9+38</t>
  </si>
  <si>
    <t>9+35</t>
  </si>
  <si>
    <t>9+75</t>
  </si>
  <si>
    <t>10+00</t>
  </si>
  <si>
    <t>10+45</t>
  </si>
  <si>
    <t>gafarToeba</t>
  </si>
  <si>
    <r>
      <t xml:space="preserve">SeniSvna:  </t>
    </r>
    <r>
      <rPr>
        <sz val="11"/>
        <color indexed="8"/>
        <rFont val="AcadNusx"/>
      </rPr>
      <t>1. Sesasvlelze safuZvlis mowyoba fraqciuli RorRiT (0-40)
             sisqiT 10sm-775m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.
           2. zedapiris damuSaveba Txevadi bitumiT 1m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-0.6l 0.47 tona
           3. erTfeniani safaris  mowyoba  wvrilmarclovani mkvrivi
             RorRovani cxeli  asfaltobetonisagan sisqiT 5sm-775m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.
           4. saproeqto rk.betonis kiuveti cxauriT 30.0 grZ.m. 3 adgilze</t>
    </r>
  </si>
  <si>
    <t>ganzomileba</t>
  </si>
  <si>
    <t>raodenoba</t>
  </si>
  <si>
    <r>
      <t>m</t>
    </r>
    <r>
      <rPr>
        <b/>
        <vertAlign val="superscript"/>
        <sz val="12"/>
        <color indexed="8"/>
        <rFont val="AcadNusx"/>
      </rPr>
      <t>3</t>
    </r>
  </si>
  <si>
    <t>1+77</t>
  </si>
  <si>
    <t>2+60</t>
  </si>
  <si>
    <t>specprofilis betonis parapetebis mowyobis uwyisi #8</t>
  </si>
  <si>
    <r>
      <t>1. kiuvetebis gawmenda meqanizirebuli wesiT eqskavatoriT 
datvirTva da gatana 2km-mde jg. III-80.0 m</t>
    </r>
    <r>
      <rPr>
        <vertAlign val="superscript"/>
        <sz val="11"/>
        <color indexed="8"/>
        <rFont val="AcadNusx"/>
      </rPr>
      <t>3</t>
    </r>
    <r>
      <rPr>
        <sz val="11"/>
        <color indexed="8"/>
        <rFont val="AcadNusx"/>
      </rPr>
      <t xml:space="preserve">, </t>
    </r>
  </si>
  <si>
    <r>
      <t>2. kiuvetebis gawmenda xeliT datvirTa avtoTviTmclelebze da 
gatana nayarSi 2km-mde jg. III-6.0 m</t>
    </r>
    <r>
      <rPr>
        <vertAlign val="superscript"/>
        <sz val="11"/>
        <color indexed="8"/>
        <rFont val="AcadNusx"/>
      </rPr>
      <t>3</t>
    </r>
    <r>
      <rPr>
        <sz val="11"/>
        <color indexed="8"/>
        <rFont val="AcadNusx"/>
      </rPr>
      <t/>
    </r>
  </si>
  <si>
    <r>
      <t>3. gverdulebis gawmenda zedmeti III jg. gruntebisagan da datvirTva
avtoTviTmclelebze gatana nayarSi 2km-mde jg. III-22 m</t>
    </r>
    <r>
      <rPr>
        <vertAlign val="superscript"/>
        <sz val="11"/>
        <color theme="1"/>
        <rFont val="AcadNusx"/>
      </rPr>
      <t>3</t>
    </r>
  </si>
  <si>
    <r>
      <t>III jg gruntebis damuSaveba kiuvetebSi eqskavatoriT V-0.5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</si>
  <si>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>xreSovani baliSis mowyoba rk.betonis kiuvetebis qveS sisqiT 10sm</t>
  </si>
  <si>
    <r>
      <t xml:space="preserve">pk7+10
</t>
    </r>
    <r>
      <rPr>
        <sz val="11"/>
        <rFont val="Arial"/>
        <family val="2"/>
        <charset val="204"/>
      </rPr>
      <t>L</t>
    </r>
    <r>
      <rPr>
        <sz val="11"/>
        <rFont val="AcadNusx"/>
      </rPr>
      <t>=12m</t>
    </r>
  </si>
  <si>
    <r>
      <t xml:space="preserve">pk7+43
</t>
    </r>
    <r>
      <rPr>
        <sz val="11"/>
        <rFont val="Arial"/>
        <family val="2"/>
        <charset val="204"/>
      </rPr>
      <t>L</t>
    </r>
    <r>
      <rPr>
        <sz val="11"/>
        <rFont val="AcadNusx"/>
      </rPr>
      <t>=10m</t>
    </r>
  </si>
  <si>
    <r>
      <t xml:space="preserve">pk8+69
</t>
    </r>
    <r>
      <rPr>
        <sz val="11"/>
        <rFont val="Arial"/>
        <family val="2"/>
        <charset val="204"/>
      </rPr>
      <t>L</t>
    </r>
    <r>
      <rPr>
        <sz val="11"/>
        <rFont val="AcadNusx"/>
      </rPr>
      <t>=8m</t>
    </r>
  </si>
  <si>
    <t>pk5+42</t>
  </si>
  <si>
    <t>pk7+38</t>
  </si>
  <si>
    <t>pk8+15</t>
  </si>
  <si>
    <t xml:space="preserve">samuSaoTa moculobebis krebsiTi uwyisi </t>
  </si>
  <si>
    <t>ganz.</t>
  </si>
  <si>
    <t>rao-ba</t>
  </si>
  <si>
    <t>1.</t>
  </si>
  <si>
    <t>miwis vakisi</t>
  </si>
  <si>
    <t>1)</t>
  </si>
  <si>
    <t>kiuvetebis mowyoba da ferdobebidan CamonaSali gruntebis
damuSaveba-gawmenda</t>
  </si>
  <si>
    <r>
      <t>kiuvetebis aRdgena III jg gruntebSi eqskavatoriT V-0.5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</si>
  <si>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>gatana 
2,0km-mde</t>
  </si>
  <si>
    <t xml:space="preserve">III jg. gruntis damuSaveba kiuvetebSi xeliT datvirTviT avtoTviTmcvlelebze </t>
  </si>
  <si>
    <r>
      <t>ferdobebidan CamonaSali III jg gruntebis damuSaveba da kiuvetebis mowyoba eqskavatoriT V-0,5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 </t>
    </r>
  </si>
  <si>
    <t>2)</t>
  </si>
  <si>
    <t xml:space="preserve">xreSovani baliSis mowyoba rk.betonis kiuvetebis qveS </t>
  </si>
  <si>
    <t>anakrebi rk.betonis kiuvetebis mowyoba kveTiT 0,4X0,4m</t>
  </si>
  <si>
    <t>grZ.m</t>
  </si>
  <si>
    <t xml:space="preserve">Txrilis Sevseba xreSovani masaliT (balasti), Cayra da mosworeba </t>
  </si>
  <si>
    <t>Ria arxze liTonis cxaurebis mowyoba (kuTxovana 100X100X10mm, Sveleri #8, armatura ф-25mm a-III)</t>
  </si>
  <si>
    <t>2.</t>
  </si>
  <si>
    <t>xelovnuri nagebobebi</t>
  </si>
  <si>
    <t xml:space="preserve">liTonis milis mowyoba </t>
  </si>
  <si>
    <r>
      <t>IV jg gruntebis damuSaveba eqskavatoriT V-0.5m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</si>
  <si>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>xreSovani baliSis mowyoba milis qveS</t>
  </si>
  <si>
    <r>
      <t>m</t>
    </r>
    <r>
      <rPr>
        <vertAlign val="superscript"/>
        <sz val="11"/>
        <rFont val="AcadNusx"/>
      </rPr>
      <t>2</t>
    </r>
  </si>
  <si>
    <r>
      <t xml:space="preserve">axali liTonis milis montaJi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-0,5m  </t>
    </r>
  </si>
  <si>
    <t>c/grZ.m</t>
  </si>
  <si>
    <t>2/15</t>
  </si>
  <si>
    <t>1grZ.m-62.2kg</t>
  </si>
  <si>
    <r>
      <t xml:space="preserve">axali liTonis milis montaJi </t>
    </r>
    <r>
      <rPr>
        <sz val="11"/>
        <rFont val="Arial"/>
        <family val="2"/>
        <charset val="204"/>
      </rPr>
      <t>d</t>
    </r>
    <r>
      <rPr>
        <sz val="11"/>
        <rFont val="AcadNusx"/>
      </rPr>
      <t xml:space="preserve">-1.0m  </t>
    </r>
  </si>
  <si>
    <t>1/11</t>
  </si>
  <si>
    <t>1grZ.m-241.8kg</t>
  </si>
  <si>
    <t>milis d=0.5 Sesasvlelze da gasasvlelze tipiuri portaluri kedlis mowyoba monoliTuri betoniT</t>
  </si>
  <si>
    <t>2.64</t>
  </si>
  <si>
    <r>
      <t xml:space="preserve">betoni 
</t>
    </r>
    <r>
      <rPr>
        <sz val="11"/>
        <rFont val="Arial"/>
        <family val="2"/>
        <charset val="204"/>
      </rPr>
      <t>B</t>
    </r>
    <r>
      <rPr>
        <sz val="11"/>
        <rFont val="AcadNusx"/>
      </rPr>
      <t>-18.5</t>
    </r>
  </si>
  <si>
    <t>Txrilis Sevseba xreSovani masaliT (balasti), Cayra da mosworeba eqskavatoriT</t>
  </si>
  <si>
    <t>18</t>
  </si>
  <si>
    <t xml:space="preserve">gabionebis mowyoba </t>
  </si>
  <si>
    <r>
      <t>III jg. gruntebis damuSaveba eqskavatoriT V-0.5m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datvirTviT avtoTviTmcvlelebze</t>
    </r>
  </si>
  <si>
    <t xml:space="preserve">III jg. gruntis damuSaveba xeliT </t>
  </si>
  <si>
    <t>gabionebis mowyoba, gabionis yuTebi zomiT 2X1X1m 23c, 1,5X1X1 18c  Sesakravi mavTuli 32kg</t>
  </si>
  <si>
    <t>20-30sm diametris qvis Segroveba xeliT</t>
  </si>
  <si>
    <t xml:space="preserve">gabionis yuTebis Sevseba qviT </t>
  </si>
  <si>
    <t xml:space="preserve">gabionis ukan yrilis mowyoba, xreSovani gruntiT (qva-RorRi) eqskavatoriT </t>
  </si>
  <si>
    <t>3.</t>
  </si>
  <si>
    <t>gzis samosi</t>
  </si>
  <si>
    <t xml:space="preserve">savali nawilis mowyoba  </t>
  </si>
  <si>
    <r>
      <t>arsebuli a/betonis safaris ormouli SekeTeba 474m</t>
    </r>
    <r>
      <rPr>
        <vertAlign val="superscript"/>
        <sz val="11"/>
        <rFont val="AcadNusx"/>
      </rPr>
      <t>2</t>
    </r>
    <r>
      <rPr>
        <sz val="11"/>
        <rFont val="AcadNusx"/>
      </rPr>
      <t>, momzadeba damuSaveba samtrevi CaquCiT</t>
    </r>
  </si>
  <si>
    <t>samSeneblo nagvis datvirTva-gadmotvirTva</t>
  </si>
  <si>
    <t xml:space="preserve">ormoebis da nawiburebis zedapiris  damuSaveba bitumis emulsiT </t>
  </si>
  <si>
    <r>
      <t>(1m</t>
    </r>
    <r>
      <rPr>
        <vertAlign val="superscript"/>
        <sz val="11"/>
        <rFont val="AcadNusx"/>
      </rPr>
      <t>2</t>
    </r>
    <r>
      <rPr>
        <sz val="11"/>
        <rFont val="AcadNusx"/>
      </rPr>
      <t>-0,6l)</t>
    </r>
  </si>
  <si>
    <r>
      <t>a/betonis safaris ormouli SekeTeba 474.0m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, Sevseba wvril-marcvlovani mkrivi RorRovani cxeli a/betonis nareviT </t>
    </r>
  </si>
  <si>
    <t>sisqiT 5sm</t>
  </si>
  <si>
    <t>zedapiris  damuSaveba  bitumis emulsia</t>
  </si>
  <si>
    <r>
      <t>Semasworebeli fenis mowyoba 4743.0m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wvrilmarclovani RorRovani cxeli asfaltobetonisagan </t>
    </r>
  </si>
  <si>
    <t>sisqiT 3 sm</t>
  </si>
  <si>
    <t>zedapiris  damuSaveba bitumis emulsiiT</t>
  </si>
  <si>
    <r>
      <t>ГОСТ11955-82 
1m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-0,3l       </t>
    </r>
  </si>
  <si>
    <t>safaris zeda fenis mowyoba  wvrilmarclovani 
mkvrivi RorRovani cxeli  asfaltobetonisagan</t>
  </si>
  <si>
    <t xml:space="preserve">ГОСТ9128-84 sisqiT 4sm          </t>
  </si>
  <si>
    <t>misayreli  gverdulebis  mowyoba qviSa-xreSovani  masaliT</t>
  </si>
  <si>
    <t>Sesasvlelebze da mierTebebze gzis samosis mowyoba</t>
  </si>
  <si>
    <t>safuZvlis  mowyoba fraqciuli  RorRiT 0-40mm</t>
  </si>
  <si>
    <t>ГОСТ 25607-83 sisqiT 10sm</t>
  </si>
  <si>
    <r>
      <t>ГОСТ11955-82 
1m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-0,6l       </t>
    </r>
  </si>
  <si>
    <t>erTfeniani safaris  mowyoba  wvrilmarclovani mkvrivi RorRovani cxeli  asfaltobetonisagan</t>
  </si>
  <si>
    <t xml:space="preserve">ГОСТ9128-84 sisqiT 5sm          </t>
  </si>
  <si>
    <t>3)</t>
  </si>
  <si>
    <t>gzis moniSvna</t>
  </si>
  <si>
    <t>savali nawilis horizontaluri moniSvna orive mxares da  Rerze erTkomponentiani (TeTri) sagzao niSansadebi saRebaviT damzadebuli meTilmeTakrilatis safuZvelze, gaumjobesebuli Ramis xilvadobis Suqdamabrunebeli minis burTulakebiT zomiT 100-600 mkm</t>
  </si>
  <si>
    <t>sigane 10sm</t>
  </si>
  <si>
    <t>4)</t>
  </si>
  <si>
    <t>specprofilis betonis parapetebis mowyoba</t>
  </si>
  <si>
    <t xml:space="preserve">specprofilis betonis parapetebis montaJi </t>
  </si>
  <si>
    <r>
      <t>(1 c-0.77m</t>
    </r>
    <r>
      <rPr>
        <vertAlign val="superscript"/>
        <sz val="11"/>
        <rFont val="AcadNusx"/>
      </rPr>
      <t>3</t>
    </r>
    <r>
      <rPr>
        <sz val="11"/>
        <rFont val="AcadNusx"/>
      </rPr>
      <t>)</t>
    </r>
  </si>
  <si>
    <t xml:space="preserve">betonis specprofilis parapetebis SeRebva </t>
  </si>
  <si>
    <t>saavtomobilo gza: ,,axalSeni-ganaxleba" km0+000-km1+000 
a/betonis safaris perioduli SekeTeba</t>
  </si>
  <si>
    <t xml:space="preserve">saavtomobilo gza: ,,axalSeni-ganaxleba" km0+000-km1+000 </t>
  </si>
  <si>
    <t>saavtomobilo gza: ,,axalSeni-ganaxleba" km0+000-km1+000</t>
  </si>
  <si>
    <t xml:space="preserve">gabionis sayrdeni kedlebis samuSaoTa moculobebis uwyisi #5
saavtomobilo gza: ,,axalSeni-ganaxleba" km0+000-km1+000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</si>
</sst>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39">
    <font>
      <sz val="11"/>
      <color theme="1"/>
      <name val="Calibri"/>
      <family val="2"/>
      <charset val="204"/>
      <scheme val="minor"/>
    </font>
    <font>
      <sz val="10"/>
      <color indexed="8"/>
      <name val="AcadNusx"/>
    </font>
    <font>
      <vertAlign val="superscript"/>
      <sz val="10"/>
      <color indexed="8"/>
      <name val="AcadNusx"/>
    </font>
    <font>
      <sz val="10"/>
      <name val="Arial"/>
      <family val="2"/>
      <charset val="204"/>
    </font>
    <font>
      <sz val="12"/>
      <name val="AcadNusx"/>
    </font>
    <font>
      <sz val="10"/>
      <name val="Arial Cyr"/>
      <charset val="204"/>
    </font>
    <font>
      <sz val="12"/>
      <name val="GEOWIN_SMALL"/>
      <family val="1"/>
      <charset val="204"/>
    </font>
    <font>
      <sz val="12"/>
      <name val="Arial"/>
      <family val="2"/>
      <charset val="204"/>
    </font>
    <font>
      <vertAlign val="superscript"/>
      <sz val="12"/>
      <color indexed="8"/>
      <name val="AcadNusx"/>
    </font>
    <font>
      <b/>
      <sz val="12"/>
      <name val="AcadMtavr"/>
    </font>
    <font>
      <sz val="11"/>
      <color indexed="8"/>
      <name val="AcadNusx"/>
    </font>
    <font>
      <vertAlign val="superscript"/>
      <sz val="11"/>
      <color indexed="8"/>
      <name val="AcadNusx"/>
    </font>
    <font>
      <sz val="10"/>
      <name val="AcadNusx"/>
    </font>
    <font>
      <sz val="11"/>
      <name val="AcadNusx"/>
    </font>
    <font>
      <sz val="11"/>
      <name val="Arial"/>
      <family val="2"/>
      <charset val="204"/>
    </font>
    <font>
      <vertAlign val="superscript"/>
      <sz val="11"/>
      <name val="AcadNusx"/>
    </font>
    <font>
      <b/>
      <sz val="12"/>
      <name val="AcadNusx"/>
    </font>
    <font>
      <sz val="10"/>
      <color rgb="FF000000"/>
      <name val="AcadNusx"/>
    </font>
    <font>
      <sz val="12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b/>
      <sz val="12"/>
      <color rgb="FF000000"/>
      <name val="AcadMtavr"/>
    </font>
    <font>
      <b/>
      <sz val="11"/>
      <color theme="1"/>
      <name val="AcadNusx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AcadNusx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AcadNusx"/>
    </font>
    <font>
      <sz val="11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2"/>
      <name val="AcadNusx"/>
    </font>
    <font>
      <b/>
      <sz val="12"/>
      <color indexed="8"/>
      <name val="AcadMtavr"/>
    </font>
    <font>
      <sz val="12"/>
      <color indexed="8"/>
      <name val="AcadNusx"/>
    </font>
    <font>
      <b/>
      <sz val="12"/>
      <color indexed="8"/>
      <name val="AcadNusx"/>
    </font>
    <font>
      <b/>
      <vertAlign val="superscript"/>
      <sz val="12"/>
      <color indexed="8"/>
      <name val="AcadNusx"/>
    </font>
    <font>
      <sz val="11"/>
      <name val="GEOWIN_SMALL"/>
      <family val="1"/>
      <charset val="204"/>
    </font>
    <font>
      <sz val="12"/>
      <name val="AcadMtavr"/>
    </font>
    <font>
      <b/>
      <sz val="13"/>
      <name val="AcadMtavr"/>
    </font>
    <font>
      <b/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" fillId="0" borderId="0"/>
    <xf numFmtId="0" fontId="28" fillId="0" borderId="0"/>
    <xf numFmtId="0" fontId="24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263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" xfId="1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165" fontId="13" fillId="0" borderId="1" xfId="1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0" xfId="2" applyFont="1" applyFill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1" xfId="1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0" borderId="5" xfId="1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0" xfId="2"/>
    <xf numFmtId="0" fontId="19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49" fontId="17" fillId="0" borderId="1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9" fontId="17" fillId="0" borderId="1" xfId="2" applyNumberFormat="1" applyFont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49" fontId="17" fillId="2" borderId="1" xfId="2" applyNumberFormat="1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2" fontId="17" fillId="0" borderId="1" xfId="2" applyNumberFormat="1" applyFont="1" applyBorder="1" applyAlignment="1">
      <alignment horizontal="center" vertical="center"/>
    </xf>
    <xf numFmtId="1" fontId="17" fillId="0" borderId="1" xfId="2" applyNumberFormat="1" applyFont="1" applyBorder="1" applyAlignment="1">
      <alignment horizontal="center" vertical="center"/>
    </xf>
    <xf numFmtId="0" fontId="5" fillId="0" borderId="0" xfId="2" applyAlignment="1"/>
    <xf numFmtId="0" fontId="6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2" fontId="4" fillId="0" borderId="1" xfId="10" applyNumberFormat="1" applyFont="1" applyBorder="1" applyAlignment="1">
      <alignment horizontal="center" vertical="center"/>
    </xf>
    <xf numFmtId="165" fontId="4" fillId="0" borderId="1" xfId="10" applyNumberFormat="1" applyFont="1" applyBorder="1" applyAlignment="1">
      <alignment horizontal="center" vertical="center"/>
    </xf>
    <xf numFmtId="2" fontId="13" fillId="0" borderId="1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Border="1" applyAlignment="1">
      <alignment vertical="center" wrapText="1"/>
    </xf>
    <xf numFmtId="0" fontId="4" fillId="0" borderId="1" xfId="3" applyNumberFormat="1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33" fillId="0" borderId="1" xfId="20" applyFont="1" applyBorder="1" applyAlignment="1">
      <alignment horizontal="center" vertical="center"/>
    </xf>
    <xf numFmtId="0" fontId="33" fillId="0" borderId="18" xfId="2" applyFont="1" applyBorder="1" applyAlignment="1">
      <alignment horizontal="center" vertical="center"/>
    </xf>
    <xf numFmtId="0" fontId="33" fillId="3" borderId="1" xfId="2" applyFont="1" applyFill="1" applyBorder="1" applyAlignment="1">
      <alignment horizontal="center" vertical="center" wrapText="1"/>
    </xf>
    <xf numFmtId="0" fontId="33" fillId="3" borderId="19" xfId="2" applyNumberFormat="1" applyFont="1" applyFill="1" applyBorder="1" applyAlignment="1">
      <alignment horizontal="center" vertical="center" wrapText="1"/>
    </xf>
    <xf numFmtId="0" fontId="33" fillId="0" borderId="21" xfId="2" applyFont="1" applyBorder="1" applyAlignment="1">
      <alignment horizontal="center" vertical="center"/>
    </xf>
    <xf numFmtId="0" fontId="33" fillId="3" borderId="22" xfId="2" applyNumberFormat="1" applyFont="1" applyFill="1" applyBorder="1" applyAlignment="1">
      <alignment horizontal="center" vertical="center" wrapText="1"/>
    </xf>
    <xf numFmtId="0" fontId="5" fillId="0" borderId="0" xfId="2" applyFill="1"/>
    <xf numFmtId="0" fontId="13" fillId="0" borderId="4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3" borderId="1" xfId="10" applyFont="1" applyFill="1" applyBorder="1" applyAlignment="1">
      <alignment horizontal="center" vertical="top"/>
    </xf>
    <xf numFmtId="0" fontId="13" fillId="3" borderId="1" xfId="10" applyFont="1" applyFill="1" applyBorder="1" applyAlignment="1">
      <alignment horizontal="left" vertical="center" wrapText="1"/>
    </xf>
    <xf numFmtId="0" fontId="13" fillId="3" borderId="1" xfId="10" applyFont="1" applyFill="1" applyBorder="1" applyAlignment="1">
      <alignment horizontal="center" vertical="center"/>
    </xf>
    <xf numFmtId="1" fontId="35" fillId="0" borderId="1" xfId="2" applyNumberFormat="1" applyFont="1" applyFill="1" applyBorder="1" applyAlignment="1">
      <alignment horizontal="center" vertical="center" wrapText="1"/>
    </xf>
    <xf numFmtId="2" fontId="13" fillId="3" borderId="1" xfId="10" applyNumberFormat="1" applyFont="1" applyFill="1" applyBorder="1" applyAlignment="1">
      <alignment horizontal="center" vertical="center"/>
    </xf>
    <xf numFmtId="165" fontId="35" fillId="0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65" fontId="13" fillId="3" borderId="1" xfId="10" applyNumberFormat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top"/>
    </xf>
    <xf numFmtId="0" fontId="13" fillId="0" borderId="1" xfId="10" applyFont="1" applyBorder="1" applyAlignment="1">
      <alignment horizontal="left" vertical="center" wrapText="1"/>
    </xf>
    <xf numFmtId="165" fontId="13" fillId="0" borderId="1" xfId="10" applyNumberFormat="1" applyFont="1" applyFill="1" applyBorder="1" applyAlignment="1">
      <alignment horizontal="center" vertical="center"/>
    </xf>
    <xf numFmtId="2" fontId="13" fillId="0" borderId="1" xfId="10" applyNumberFormat="1" applyFont="1" applyFill="1" applyBorder="1" applyAlignment="1">
      <alignment horizontal="center" vertical="center"/>
    </xf>
    <xf numFmtId="0" fontId="3" fillId="0" borderId="0" xfId="9"/>
    <xf numFmtId="0" fontId="4" fillId="0" borderId="0" xfId="9" applyFont="1"/>
    <xf numFmtId="0" fontId="4" fillId="4" borderId="1" xfId="9" applyFont="1" applyFill="1" applyBorder="1" applyAlignment="1">
      <alignment horizontal="center" vertical="center" wrapText="1"/>
    </xf>
    <xf numFmtId="0" fontId="4" fillId="4" borderId="12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4" fillId="0" borderId="11" xfId="9" applyFont="1" applyBorder="1" applyAlignment="1">
      <alignment horizontal="center" vertical="center" wrapText="1"/>
    </xf>
    <xf numFmtId="0" fontId="16" fillId="0" borderId="5" xfId="9" applyFont="1" applyBorder="1" applyAlignment="1">
      <alignment horizontal="center" vertical="center" wrapText="1"/>
    </xf>
    <xf numFmtId="0" fontId="4" fillId="0" borderId="12" xfId="9" applyFont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 wrapText="1"/>
    </xf>
    <xf numFmtId="0" fontId="4" fillId="0" borderId="12" xfId="9" applyFont="1" applyBorder="1" applyAlignment="1">
      <alignment vertical="center" wrapText="1"/>
    </xf>
    <xf numFmtId="0" fontId="13" fillId="0" borderId="5" xfId="10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 wrapText="1"/>
    </xf>
    <xf numFmtId="0" fontId="4" fillId="0" borderId="11" xfId="9" applyFont="1" applyBorder="1" applyAlignment="1">
      <alignment horizontal="center" vertical="top" wrapText="1"/>
    </xf>
    <xf numFmtId="0" fontId="4" fillId="0" borderId="23" xfId="9" applyFont="1" applyBorder="1" applyAlignment="1">
      <alignment horizontal="center" vertical="top" wrapText="1"/>
    </xf>
    <xf numFmtId="0" fontId="4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3" xfId="9" applyFont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top" wrapText="1"/>
    </xf>
    <xf numFmtId="0" fontId="4" fillId="0" borderId="10" xfId="9" applyFont="1" applyBorder="1" applyAlignment="1">
      <alignment horizontal="center" vertical="center" wrapText="1"/>
    </xf>
    <xf numFmtId="0" fontId="13" fillId="0" borderId="12" xfId="10" applyFont="1" applyBorder="1" applyAlignment="1">
      <alignment horizontal="left" vertical="center" wrapText="1"/>
    </xf>
    <xf numFmtId="0" fontId="13" fillId="0" borderId="3" xfId="1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9" fontId="13" fillId="0" borderId="1" xfId="9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0" fontId="4" fillId="0" borderId="23" xfId="9" applyFont="1" applyBorder="1" applyAlignment="1">
      <alignment horizontal="center" vertical="center" wrapText="1"/>
    </xf>
    <xf numFmtId="0" fontId="13" fillId="0" borderId="5" xfId="7" applyFont="1" applyBorder="1" applyAlignment="1">
      <alignment vertical="center" wrapText="1"/>
    </xf>
    <xf numFmtId="0" fontId="13" fillId="0" borderId="11" xfId="7" applyFont="1" applyBorder="1" applyAlignment="1">
      <alignment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Font="1" applyBorder="1" applyAlignment="1">
      <alignment vertical="center" wrapText="1"/>
    </xf>
    <xf numFmtId="0" fontId="4" fillId="0" borderId="6" xfId="9" applyFont="1" applyBorder="1" applyAlignment="1">
      <alignment horizontal="center" vertical="center" wrapText="1"/>
    </xf>
    <xf numFmtId="0" fontId="36" fillId="0" borderId="5" xfId="9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4" fillId="0" borderId="10" xfId="9" applyFont="1" applyBorder="1" applyAlignment="1">
      <alignment horizontal="center" vertical="top" wrapText="1"/>
    </xf>
    <xf numFmtId="0" fontId="13" fillId="0" borderId="12" xfId="10" applyFont="1" applyBorder="1" applyAlignment="1">
      <alignment vertical="center" wrapText="1"/>
    </xf>
    <xf numFmtId="165" fontId="13" fillId="0" borderId="5" xfId="9" applyNumberFormat="1" applyFont="1" applyBorder="1" applyAlignment="1">
      <alignment horizontal="center" vertical="center" wrapText="1"/>
    </xf>
    <xf numFmtId="0" fontId="13" fillId="0" borderId="5" xfId="10" applyFont="1" applyBorder="1" applyAlignment="1">
      <alignment vertical="center" wrapText="1"/>
    </xf>
    <xf numFmtId="166" fontId="13" fillId="0" borderId="5" xfId="9" applyNumberFormat="1" applyFont="1" applyBorder="1" applyAlignment="1">
      <alignment horizontal="center" vertical="center" wrapText="1"/>
    </xf>
    <xf numFmtId="2" fontId="13" fillId="0" borderId="5" xfId="9" applyNumberFormat="1" applyFont="1" applyBorder="1" applyAlignment="1">
      <alignment horizontal="center" vertical="center" wrapText="1"/>
    </xf>
    <xf numFmtId="0" fontId="13" fillId="0" borderId="3" xfId="10" applyFont="1" applyBorder="1" applyAlignment="1">
      <alignment vertical="center"/>
    </xf>
    <xf numFmtId="2" fontId="13" fillId="0" borderId="1" xfId="9" applyNumberFormat="1" applyFont="1" applyBorder="1" applyAlignment="1">
      <alignment horizontal="center" vertical="center" wrapText="1"/>
    </xf>
    <xf numFmtId="165" fontId="13" fillId="0" borderId="1" xfId="9" applyNumberFormat="1" applyFont="1" applyBorder="1" applyAlignment="1">
      <alignment horizontal="center" vertical="center" wrapText="1"/>
    </xf>
    <xf numFmtId="0" fontId="36" fillId="0" borderId="10" xfId="9" applyFont="1" applyBorder="1" applyAlignment="1">
      <alignment horizontal="center" vertical="center" wrapText="1"/>
    </xf>
    <xf numFmtId="0" fontId="13" fillId="0" borderId="1" xfId="9" applyFont="1" applyBorder="1" applyAlignment="1">
      <alignment vertical="center" wrapText="1"/>
    </xf>
    <xf numFmtId="0" fontId="13" fillId="0" borderId="3" xfId="1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6" fillId="0" borderId="1" xfId="9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1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9" applyFont="1" applyBorder="1" applyAlignment="1">
      <alignment horizontal="left" vertical="center" wrapText="1"/>
    </xf>
    <xf numFmtId="0" fontId="13" fillId="0" borderId="5" xfId="9" applyFont="1" applyBorder="1" applyAlignment="1">
      <alignment horizontal="center" vertical="center" wrapText="1"/>
    </xf>
    <xf numFmtId="0" fontId="13" fillId="0" borderId="4" xfId="9" applyFont="1" applyBorder="1" applyAlignment="1">
      <alignment horizontal="center" vertical="center" wrapText="1"/>
    </xf>
    <xf numFmtId="0" fontId="16" fillId="0" borderId="8" xfId="9" applyFont="1" applyBorder="1" applyAlignment="1">
      <alignment horizontal="left" vertical="center" wrapText="1"/>
    </xf>
    <xf numFmtId="0" fontId="16" fillId="0" borderId="9" xfId="9" applyFont="1" applyBorder="1" applyAlignment="1">
      <alignment horizontal="left" vertical="center" wrapText="1"/>
    </xf>
    <xf numFmtId="0" fontId="16" fillId="0" borderId="3" xfId="9" applyFont="1" applyBorder="1" applyAlignment="1">
      <alignment horizontal="left" vertical="center" wrapText="1"/>
    </xf>
    <xf numFmtId="0" fontId="36" fillId="0" borderId="5" xfId="9" applyFont="1" applyBorder="1" applyAlignment="1">
      <alignment horizontal="center" vertical="top" wrapText="1"/>
    </xf>
    <xf numFmtId="0" fontId="36" fillId="0" borderId="10" xfId="9" applyFont="1" applyBorder="1" applyAlignment="1">
      <alignment horizontal="center" vertical="top" wrapText="1"/>
    </xf>
    <xf numFmtId="0" fontId="16" fillId="0" borderId="1" xfId="9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3" fillId="0" borderId="1" xfId="9" applyFont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top" wrapText="1"/>
    </xf>
    <xf numFmtId="0" fontId="4" fillId="0" borderId="10" xfId="9" applyFont="1" applyBorder="1" applyAlignment="1">
      <alignment horizontal="center" vertical="top" wrapText="1"/>
    </xf>
    <xf numFmtId="0" fontId="13" fillId="0" borderId="10" xfId="9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0" xfId="10" applyFont="1" applyFill="1" applyAlignment="1">
      <alignment horizontal="center" vertical="center" wrapText="1"/>
    </xf>
    <xf numFmtId="0" fontId="22" fillId="0" borderId="0" xfId="10" applyFont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 vertical="center" wrapText="1"/>
    </xf>
    <xf numFmtId="0" fontId="4" fillId="0" borderId="0" xfId="3" applyFont="1" applyFill="1" applyAlignment="1">
      <alignment horizontal="righ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9" fillId="0" borderId="0" xfId="10" applyFont="1" applyAlignment="1">
      <alignment horizontal="center" vertical="center" wrapText="1"/>
    </xf>
    <xf numFmtId="0" fontId="9" fillId="0" borderId="0" xfId="10" applyFont="1" applyAlignment="1">
      <alignment horizontal="center" vertical="center"/>
    </xf>
    <xf numFmtId="0" fontId="9" fillId="0" borderId="0" xfId="10" applyFont="1" applyFill="1" applyAlignment="1">
      <alignment horizontal="center" vertical="center" wrapText="1"/>
    </xf>
    <xf numFmtId="0" fontId="9" fillId="0" borderId="0" xfId="10" applyFont="1" applyFill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49" fontId="22" fillId="0" borderId="0" xfId="2" applyNumberFormat="1" applyFont="1" applyFill="1" applyBorder="1" applyAlignment="1">
      <alignment horizontal="center" vertical="center" wrapText="1"/>
    </xf>
    <xf numFmtId="49" fontId="22" fillId="0" borderId="0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3" fillId="0" borderId="20" xfId="2" applyFont="1" applyBorder="1" applyAlignment="1">
      <alignment horizontal="center" vertical="center"/>
    </xf>
    <xf numFmtId="0" fontId="33" fillId="0" borderId="21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3" borderId="0" xfId="2" applyFont="1" applyFill="1" applyAlignment="1">
      <alignment horizontal="center" vertical="center" wrapText="1"/>
    </xf>
    <xf numFmtId="0" fontId="31" fillId="3" borderId="0" xfId="2" applyFont="1" applyFill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0" borderId="18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/>
    </xf>
    <xf numFmtId="0" fontId="33" fillId="0" borderId="15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17" xfId="2" applyFont="1" applyBorder="1" applyAlignment="1">
      <alignment horizontal="center" vertical="center" wrapText="1"/>
    </xf>
    <xf numFmtId="0" fontId="33" fillId="0" borderId="19" xfId="2" applyFont="1" applyBorder="1" applyAlignment="1">
      <alignment horizontal="center" vertical="center" wrapText="1"/>
    </xf>
    <xf numFmtId="0" fontId="37" fillId="0" borderId="0" xfId="9" applyFont="1" applyAlignment="1">
      <alignment horizontal="center" vertical="center"/>
    </xf>
    <xf numFmtId="0" fontId="37" fillId="0" borderId="0" xfId="9" applyFont="1" applyFill="1" applyAlignment="1">
      <alignment horizontal="center" vertical="center" wrapText="1"/>
    </xf>
    <xf numFmtId="0" fontId="37" fillId="0" borderId="0" xfId="9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</cellXfs>
  <cellStyles count="23">
    <cellStyle name="Normal 2" xfId="1"/>
    <cellStyle name="Normal 2 2" xfId="13"/>
    <cellStyle name="Normal_3-1----6-4" xfId="14"/>
    <cellStyle name="Обычный" xfId="0" builtinId="0"/>
    <cellStyle name="Обычный 2" xfId="2"/>
    <cellStyle name="Обычный 2 2" xfId="3"/>
    <cellStyle name="Обычный 2 2 2" xfId="4"/>
    <cellStyle name="Обычный 2 2 3" xfId="15"/>
    <cellStyle name="Обычный 2 2_A BETONI1" xfId="16"/>
    <cellStyle name="Обычный 2 3" xfId="5"/>
    <cellStyle name="Обычный 2 4" xfId="12"/>
    <cellStyle name="Обычный 2_A.BETONI " xfId="17"/>
    <cellStyle name="Обычный 3" xfId="6"/>
    <cellStyle name="Обычный 3 2" xfId="7"/>
    <cellStyle name="Обычный 3_A BETONI1" xfId="18"/>
    <cellStyle name="Обычный 4" xfId="8"/>
    <cellStyle name="Обычный 5" xfId="9"/>
    <cellStyle name="Обычный 6" xfId="19"/>
    <cellStyle name="Обычный 6 2" xfId="20"/>
    <cellStyle name="Обычный_FERIIS~1 2" xfId="10"/>
    <cellStyle name="Финансовый 2" xfId="11"/>
    <cellStyle name="Финансовый 3" xfId="21"/>
    <cellStyle name="მძიმე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34</xdr:row>
      <xdr:rowOff>0</xdr:rowOff>
    </xdr:from>
    <xdr:to>
      <xdr:col>1</xdr:col>
      <xdr:colOff>66675</xdr:colOff>
      <xdr:row>36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57175" y="1244917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8" name="Text Box 19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41" name="Text Box 194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34</xdr:row>
      <xdr:rowOff>0</xdr:rowOff>
    </xdr:from>
    <xdr:to>
      <xdr:col>1</xdr:col>
      <xdr:colOff>409575</xdr:colOff>
      <xdr:row>36</xdr:row>
      <xdr:rowOff>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590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</xdr:row>
      <xdr:rowOff>0</xdr:rowOff>
    </xdr:from>
    <xdr:to>
      <xdr:col>1</xdr:col>
      <xdr:colOff>2057400</xdr:colOff>
      <xdr:row>36</xdr:row>
      <xdr:rowOff>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3145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45" name="Text Box 3155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46" name="Text Box 3156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34</xdr:row>
      <xdr:rowOff>0</xdr:rowOff>
    </xdr:from>
    <xdr:to>
      <xdr:col>1</xdr:col>
      <xdr:colOff>409575</xdr:colOff>
      <xdr:row>36</xdr:row>
      <xdr:rowOff>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87" name="Text Box 3155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88" name="Text Box 3156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34</xdr:row>
      <xdr:rowOff>0</xdr:rowOff>
    </xdr:from>
    <xdr:to>
      <xdr:col>1</xdr:col>
      <xdr:colOff>409575</xdr:colOff>
      <xdr:row>36</xdr:row>
      <xdr:rowOff>0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90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29" name="Text Box 3155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30" name="Text Box 3156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34</xdr:row>
      <xdr:rowOff>0</xdr:rowOff>
    </xdr:from>
    <xdr:to>
      <xdr:col>1</xdr:col>
      <xdr:colOff>409575</xdr:colOff>
      <xdr:row>36</xdr:row>
      <xdr:rowOff>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90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73" name="Text Box 3155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74" name="Text Box 3156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733550" y="1244917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34</xdr:row>
      <xdr:rowOff>0</xdr:rowOff>
    </xdr:from>
    <xdr:to>
      <xdr:col>1</xdr:col>
      <xdr:colOff>409575</xdr:colOff>
      <xdr:row>36</xdr:row>
      <xdr:rowOff>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90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1</xdr:col>
      <xdr:colOff>2095500</xdr:colOff>
      <xdr:row>36</xdr:row>
      <xdr:rowOff>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23526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17" name="Text Box 3155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1476375</xdr:colOff>
      <xdr:row>36</xdr:row>
      <xdr:rowOff>0</xdr:rowOff>
    </xdr:to>
    <xdr:sp macro="" textlink="">
      <xdr:nvSpPr>
        <xdr:cNvPr id="318" name="Text Box 3156"/>
        <xdr:cNvSpPr txBox="1">
          <a:spLocks noChangeArrowheads="1"/>
        </xdr:cNvSpPr>
      </xdr:nvSpPr>
      <xdr:spPr bwMode="auto">
        <a:xfrm>
          <a:off x="1733550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247650</xdr:colOff>
      <xdr:row>36</xdr:row>
      <xdr:rowOff>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42862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53</xdr:row>
      <xdr:rowOff>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257175" y="19107150"/>
          <a:ext cx="6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57" name="Text Box 19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60" name="Text Box 194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53</xdr:row>
      <xdr:rowOff>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590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53</xdr:row>
      <xdr:rowOff>0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3145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64" name="Text Box 3155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65" name="Text Box 3156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53</xdr:row>
      <xdr:rowOff>0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590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06" name="Text Box 3155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07" name="Text Box 3156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53</xdr:row>
      <xdr:rowOff>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590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48" name="Text Box 3155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49" name="Text Box 3156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53</xdr:row>
      <xdr:rowOff>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590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92" name="Text Box 3155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93" name="Text Box 3156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1910715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53</xdr:row>
      <xdr:rowOff>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590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53</xdr:row>
      <xdr:rowOff>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35267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36" name="Text Box 3155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53</xdr:row>
      <xdr:rowOff>0</xdr:rowOff>
    </xdr:to>
    <xdr:sp macro="" textlink="">
      <xdr:nvSpPr>
        <xdr:cNvPr id="637" name="Text Box 3156"/>
        <xdr:cNvSpPr txBox="1">
          <a:spLocks noChangeArrowheads="1"/>
        </xdr:cNvSpPr>
      </xdr:nvSpPr>
      <xdr:spPr bwMode="auto">
        <a:xfrm>
          <a:off x="1733550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53</xdr:row>
      <xdr:rowOff>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8625" y="191071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76" name="Text Box 19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30</xdr:row>
      <xdr:rowOff>228600</xdr:rowOff>
    </xdr:from>
    <xdr:to>
      <xdr:col>1</xdr:col>
      <xdr:colOff>2809875</xdr:colOff>
      <xdr:row>32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3067050" y="112680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79" name="Text Box 194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28</xdr:row>
      <xdr:rowOff>247650</xdr:rowOff>
    </xdr:from>
    <xdr:to>
      <xdr:col>1</xdr:col>
      <xdr:colOff>1276350</xdr:colOff>
      <xdr:row>30</xdr:row>
      <xdr:rowOff>66675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533525" y="105822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27</xdr:row>
      <xdr:rowOff>247650</xdr:rowOff>
    </xdr:from>
    <xdr:to>
      <xdr:col>1</xdr:col>
      <xdr:colOff>981075</xdr:colOff>
      <xdr:row>29</xdr:row>
      <xdr:rowOff>85725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38250" y="103155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83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84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25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26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67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68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11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12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31</xdr:row>
      <xdr:rowOff>323850</xdr:rowOff>
    </xdr:from>
    <xdr:to>
      <xdr:col>2</xdr:col>
      <xdr:colOff>276225</xdr:colOff>
      <xdr:row>34</xdr:row>
      <xdr:rowOff>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4791075" y="117443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55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56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30</xdr:row>
      <xdr:rowOff>257175</xdr:rowOff>
    </xdr:from>
    <xdr:to>
      <xdr:col>1</xdr:col>
      <xdr:colOff>2867025</xdr:colOff>
      <xdr:row>32</xdr:row>
      <xdr:rowOff>76200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24200" y="1129665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34</xdr:row>
      <xdr:rowOff>0</xdr:rowOff>
    </xdr:from>
    <xdr:to>
      <xdr:col>2</xdr:col>
      <xdr:colOff>276225</xdr:colOff>
      <xdr:row>36</xdr:row>
      <xdr:rowOff>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791075" y="124491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27</xdr:row>
      <xdr:rowOff>0</xdr:rowOff>
    </xdr:from>
    <xdr:to>
      <xdr:col>1</xdr:col>
      <xdr:colOff>66675</xdr:colOff>
      <xdr:row>29</xdr:row>
      <xdr:rowOff>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257175" y="10067925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96" name="Text Box 19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999" name="Text Box 194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27</xdr:row>
      <xdr:rowOff>0</xdr:rowOff>
    </xdr:from>
    <xdr:to>
      <xdr:col>1</xdr:col>
      <xdr:colOff>2057400</xdr:colOff>
      <xdr:row>29</xdr:row>
      <xdr:rowOff>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23145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03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04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45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46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87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88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31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32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733550" y="10067925"/>
          <a:ext cx="85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27</xdr:row>
      <xdr:rowOff>0</xdr:rowOff>
    </xdr:from>
    <xdr:to>
      <xdr:col>1</xdr:col>
      <xdr:colOff>409575</xdr:colOff>
      <xdr:row>29</xdr:row>
      <xdr:rowOff>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590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1</xdr:col>
      <xdr:colOff>2095500</xdr:colOff>
      <xdr:row>29</xdr:row>
      <xdr:rowOff>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235267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75" name="Text Box 3155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1476375</xdr:colOff>
      <xdr:row>29</xdr:row>
      <xdr:rowOff>0</xdr:rowOff>
    </xdr:to>
    <xdr:sp macro="" textlink="">
      <xdr:nvSpPr>
        <xdr:cNvPr id="1276" name="Text Box 3156"/>
        <xdr:cNvSpPr txBox="1">
          <a:spLocks noChangeArrowheads="1"/>
        </xdr:cNvSpPr>
      </xdr:nvSpPr>
      <xdr:spPr bwMode="auto">
        <a:xfrm>
          <a:off x="1733550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247650</xdr:colOff>
      <xdr:row>29</xdr:row>
      <xdr:rowOff>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428625" y="1006792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66675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257175" y="19107150"/>
          <a:ext cx="66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15" name="Text Box 19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18" name="Text Box 194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66675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590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66675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23145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22" name="Text Box 3155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23" name="Text Box 3156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66675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64" name="Text Box 3155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65" name="Text Box 3156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66675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590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06" name="Text Box 3155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07" name="Text Box 3156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66675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590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50" name="Text Box 3155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51" name="Text Box 3156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733550" y="19107150"/>
          <a:ext cx="85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66675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590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66675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235267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94" name="Text Box 3155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66675</xdr:rowOff>
    </xdr:to>
    <xdr:sp macro="" textlink="">
      <xdr:nvSpPr>
        <xdr:cNvPr id="1595" name="Text Box 3156"/>
        <xdr:cNvSpPr txBox="1">
          <a:spLocks noChangeArrowheads="1"/>
        </xdr:cNvSpPr>
      </xdr:nvSpPr>
      <xdr:spPr bwMode="auto">
        <a:xfrm>
          <a:off x="1733550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66675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8625" y="19107150"/>
          <a:ext cx="762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66675</xdr:colOff>
      <xdr:row>54</xdr:row>
      <xdr:rowOff>76200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257175" y="19107150"/>
          <a:ext cx="66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34" name="Text Box 19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37" name="Text Box 194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76200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590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51</xdr:row>
      <xdr:rowOff>0</xdr:rowOff>
    </xdr:from>
    <xdr:to>
      <xdr:col>1</xdr:col>
      <xdr:colOff>2057400</xdr:colOff>
      <xdr:row>54</xdr:row>
      <xdr:rowOff>76200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23145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51</xdr:row>
      <xdr:rowOff>0</xdr:rowOff>
    </xdr:from>
    <xdr:to>
      <xdr:col>1</xdr:col>
      <xdr:colOff>2143125</xdr:colOff>
      <xdr:row>54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2400300" y="191071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41" name="Text Box 3155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42" name="Text Box 3156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76200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590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83" name="Text Box 3155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84" name="Text Box 3156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76200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590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25" name="Text Box 3155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26" name="Text Box 3156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76200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590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69" name="Text Box 3155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70" name="Text Box 3156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733550" y="19107150"/>
          <a:ext cx="85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51</xdr:row>
      <xdr:rowOff>0</xdr:rowOff>
    </xdr:from>
    <xdr:to>
      <xdr:col>1</xdr:col>
      <xdr:colOff>409575</xdr:colOff>
      <xdr:row>54</xdr:row>
      <xdr:rowOff>76200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90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2095500</xdr:colOff>
      <xdr:row>54</xdr:row>
      <xdr:rowOff>76200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35267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913" name="Text Box 3155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1</xdr:col>
      <xdr:colOff>1476375</xdr:colOff>
      <xdr:row>54</xdr:row>
      <xdr:rowOff>76200</xdr:rowOff>
    </xdr:to>
    <xdr:sp macro="" textlink="">
      <xdr:nvSpPr>
        <xdr:cNvPr id="1914" name="Text Box 3156"/>
        <xdr:cNvSpPr txBox="1">
          <a:spLocks noChangeArrowheads="1"/>
        </xdr:cNvSpPr>
      </xdr:nvSpPr>
      <xdr:spPr bwMode="auto">
        <a:xfrm>
          <a:off x="1733550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51</xdr:row>
      <xdr:rowOff>0</xdr:rowOff>
    </xdr:from>
    <xdr:to>
      <xdr:col>1</xdr:col>
      <xdr:colOff>247650</xdr:colOff>
      <xdr:row>54</xdr:row>
      <xdr:rowOff>76200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428625" y="19107150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Normal="100" zoomScaleSheetLayoutView="100" workbookViewId="0">
      <selection activeCell="A2" sqref="A2:E2"/>
    </sheetView>
  </sheetViews>
  <sheetFormatPr defaultRowHeight="12.75"/>
  <cols>
    <col min="1" max="1" width="3.85546875" style="107" customWidth="1"/>
    <col min="2" max="2" width="65" style="107" customWidth="1"/>
    <col min="3" max="3" width="8.28515625" style="107" customWidth="1"/>
    <col min="4" max="4" width="9.42578125" style="107" customWidth="1"/>
    <col min="5" max="5" width="14.85546875" style="107" customWidth="1"/>
    <col min="6" max="256" width="9.140625" style="107"/>
    <col min="257" max="257" width="3.85546875" style="107" customWidth="1"/>
    <col min="258" max="258" width="65" style="107" customWidth="1"/>
    <col min="259" max="259" width="8.28515625" style="107" customWidth="1"/>
    <col min="260" max="260" width="9.42578125" style="107" customWidth="1"/>
    <col min="261" max="261" width="14.85546875" style="107" customWidth="1"/>
    <col min="262" max="512" width="9.140625" style="107"/>
    <col min="513" max="513" width="3.85546875" style="107" customWidth="1"/>
    <col min="514" max="514" width="65" style="107" customWidth="1"/>
    <col min="515" max="515" width="8.28515625" style="107" customWidth="1"/>
    <col min="516" max="516" width="9.42578125" style="107" customWidth="1"/>
    <col min="517" max="517" width="14.85546875" style="107" customWidth="1"/>
    <col min="518" max="768" width="9.140625" style="107"/>
    <col min="769" max="769" width="3.85546875" style="107" customWidth="1"/>
    <col min="770" max="770" width="65" style="107" customWidth="1"/>
    <col min="771" max="771" width="8.28515625" style="107" customWidth="1"/>
    <col min="772" max="772" width="9.42578125" style="107" customWidth="1"/>
    <col min="773" max="773" width="14.85546875" style="107" customWidth="1"/>
    <col min="774" max="1024" width="9.140625" style="107"/>
    <col min="1025" max="1025" width="3.85546875" style="107" customWidth="1"/>
    <col min="1026" max="1026" width="65" style="107" customWidth="1"/>
    <col min="1027" max="1027" width="8.28515625" style="107" customWidth="1"/>
    <col min="1028" max="1028" width="9.42578125" style="107" customWidth="1"/>
    <col min="1029" max="1029" width="14.85546875" style="107" customWidth="1"/>
    <col min="1030" max="1280" width="9.140625" style="107"/>
    <col min="1281" max="1281" width="3.85546875" style="107" customWidth="1"/>
    <col min="1282" max="1282" width="65" style="107" customWidth="1"/>
    <col min="1283" max="1283" width="8.28515625" style="107" customWidth="1"/>
    <col min="1284" max="1284" width="9.42578125" style="107" customWidth="1"/>
    <col min="1285" max="1285" width="14.85546875" style="107" customWidth="1"/>
    <col min="1286" max="1536" width="9.140625" style="107"/>
    <col min="1537" max="1537" width="3.85546875" style="107" customWidth="1"/>
    <col min="1538" max="1538" width="65" style="107" customWidth="1"/>
    <col min="1539" max="1539" width="8.28515625" style="107" customWidth="1"/>
    <col min="1540" max="1540" width="9.42578125" style="107" customWidth="1"/>
    <col min="1541" max="1541" width="14.85546875" style="107" customWidth="1"/>
    <col min="1542" max="1792" width="9.140625" style="107"/>
    <col min="1793" max="1793" width="3.85546875" style="107" customWidth="1"/>
    <col min="1794" max="1794" width="65" style="107" customWidth="1"/>
    <col min="1795" max="1795" width="8.28515625" style="107" customWidth="1"/>
    <col min="1796" max="1796" width="9.42578125" style="107" customWidth="1"/>
    <col min="1797" max="1797" width="14.85546875" style="107" customWidth="1"/>
    <col min="1798" max="2048" width="9.140625" style="107"/>
    <col min="2049" max="2049" width="3.85546875" style="107" customWidth="1"/>
    <col min="2050" max="2050" width="65" style="107" customWidth="1"/>
    <col min="2051" max="2051" width="8.28515625" style="107" customWidth="1"/>
    <col min="2052" max="2052" width="9.42578125" style="107" customWidth="1"/>
    <col min="2053" max="2053" width="14.85546875" style="107" customWidth="1"/>
    <col min="2054" max="2304" width="9.140625" style="107"/>
    <col min="2305" max="2305" width="3.85546875" style="107" customWidth="1"/>
    <col min="2306" max="2306" width="65" style="107" customWidth="1"/>
    <col min="2307" max="2307" width="8.28515625" style="107" customWidth="1"/>
    <col min="2308" max="2308" width="9.42578125" style="107" customWidth="1"/>
    <col min="2309" max="2309" width="14.85546875" style="107" customWidth="1"/>
    <col min="2310" max="2560" width="9.140625" style="107"/>
    <col min="2561" max="2561" width="3.85546875" style="107" customWidth="1"/>
    <col min="2562" max="2562" width="65" style="107" customWidth="1"/>
    <col min="2563" max="2563" width="8.28515625" style="107" customWidth="1"/>
    <col min="2564" max="2564" width="9.42578125" style="107" customWidth="1"/>
    <col min="2565" max="2565" width="14.85546875" style="107" customWidth="1"/>
    <col min="2566" max="2816" width="9.140625" style="107"/>
    <col min="2817" max="2817" width="3.85546875" style="107" customWidth="1"/>
    <col min="2818" max="2818" width="65" style="107" customWidth="1"/>
    <col min="2819" max="2819" width="8.28515625" style="107" customWidth="1"/>
    <col min="2820" max="2820" width="9.42578125" style="107" customWidth="1"/>
    <col min="2821" max="2821" width="14.85546875" style="107" customWidth="1"/>
    <col min="2822" max="3072" width="9.140625" style="107"/>
    <col min="3073" max="3073" width="3.85546875" style="107" customWidth="1"/>
    <col min="3074" max="3074" width="65" style="107" customWidth="1"/>
    <col min="3075" max="3075" width="8.28515625" style="107" customWidth="1"/>
    <col min="3076" max="3076" width="9.42578125" style="107" customWidth="1"/>
    <col min="3077" max="3077" width="14.85546875" style="107" customWidth="1"/>
    <col min="3078" max="3328" width="9.140625" style="107"/>
    <col min="3329" max="3329" width="3.85546875" style="107" customWidth="1"/>
    <col min="3330" max="3330" width="65" style="107" customWidth="1"/>
    <col min="3331" max="3331" width="8.28515625" style="107" customWidth="1"/>
    <col min="3332" max="3332" width="9.42578125" style="107" customWidth="1"/>
    <col min="3333" max="3333" width="14.85546875" style="107" customWidth="1"/>
    <col min="3334" max="3584" width="9.140625" style="107"/>
    <col min="3585" max="3585" width="3.85546875" style="107" customWidth="1"/>
    <col min="3586" max="3586" width="65" style="107" customWidth="1"/>
    <col min="3587" max="3587" width="8.28515625" style="107" customWidth="1"/>
    <col min="3588" max="3588" width="9.42578125" style="107" customWidth="1"/>
    <col min="3589" max="3589" width="14.85546875" style="107" customWidth="1"/>
    <col min="3590" max="3840" width="9.140625" style="107"/>
    <col min="3841" max="3841" width="3.85546875" style="107" customWidth="1"/>
    <col min="3842" max="3842" width="65" style="107" customWidth="1"/>
    <col min="3843" max="3843" width="8.28515625" style="107" customWidth="1"/>
    <col min="3844" max="3844" width="9.42578125" style="107" customWidth="1"/>
    <col min="3845" max="3845" width="14.85546875" style="107" customWidth="1"/>
    <col min="3846" max="4096" width="9.140625" style="107"/>
    <col min="4097" max="4097" width="3.85546875" style="107" customWidth="1"/>
    <col min="4098" max="4098" width="65" style="107" customWidth="1"/>
    <col min="4099" max="4099" width="8.28515625" style="107" customWidth="1"/>
    <col min="4100" max="4100" width="9.42578125" style="107" customWidth="1"/>
    <col min="4101" max="4101" width="14.85546875" style="107" customWidth="1"/>
    <col min="4102" max="4352" width="9.140625" style="107"/>
    <col min="4353" max="4353" width="3.85546875" style="107" customWidth="1"/>
    <col min="4354" max="4354" width="65" style="107" customWidth="1"/>
    <col min="4355" max="4355" width="8.28515625" style="107" customWidth="1"/>
    <col min="4356" max="4356" width="9.42578125" style="107" customWidth="1"/>
    <col min="4357" max="4357" width="14.85546875" style="107" customWidth="1"/>
    <col min="4358" max="4608" width="9.140625" style="107"/>
    <col min="4609" max="4609" width="3.85546875" style="107" customWidth="1"/>
    <col min="4610" max="4610" width="65" style="107" customWidth="1"/>
    <col min="4611" max="4611" width="8.28515625" style="107" customWidth="1"/>
    <col min="4612" max="4612" width="9.42578125" style="107" customWidth="1"/>
    <col min="4613" max="4613" width="14.85546875" style="107" customWidth="1"/>
    <col min="4614" max="4864" width="9.140625" style="107"/>
    <col min="4865" max="4865" width="3.85546875" style="107" customWidth="1"/>
    <col min="4866" max="4866" width="65" style="107" customWidth="1"/>
    <col min="4867" max="4867" width="8.28515625" style="107" customWidth="1"/>
    <col min="4868" max="4868" width="9.42578125" style="107" customWidth="1"/>
    <col min="4869" max="4869" width="14.85546875" style="107" customWidth="1"/>
    <col min="4870" max="5120" width="9.140625" style="107"/>
    <col min="5121" max="5121" width="3.85546875" style="107" customWidth="1"/>
    <col min="5122" max="5122" width="65" style="107" customWidth="1"/>
    <col min="5123" max="5123" width="8.28515625" style="107" customWidth="1"/>
    <col min="5124" max="5124" width="9.42578125" style="107" customWidth="1"/>
    <col min="5125" max="5125" width="14.85546875" style="107" customWidth="1"/>
    <col min="5126" max="5376" width="9.140625" style="107"/>
    <col min="5377" max="5377" width="3.85546875" style="107" customWidth="1"/>
    <col min="5378" max="5378" width="65" style="107" customWidth="1"/>
    <col min="5379" max="5379" width="8.28515625" style="107" customWidth="1"/>
    <col min="5380" max="5380" width="9.42578125" style="107" customWidth="1"/>
    <col min="5381" max="5381" width="14.85546875" style="107" customWidth="1"/>
    <col min="5382" max="5632" width="9.140625" style="107"/>
    <col min="5633" max="5633" width="3.85546875" style="107" customWidth="1"/>
    <col min="5634" max="5634" width="65" style="107" customWidth="1"/>
    <col min="5635" max="5635" width="8.28515625" style="107" customWidth="1"/>
    <col min="5636" max="5636" width="9.42578125" style="107" customWidth="1"/>
    <col min="5637" max="5637" width="14.85546875" style="107" customWidth="1"/>
    <col min="5638" max="5888" width="9.140625" style="107"/>
    <col min="5889" max="5889" width="3.85546875" style="107" customWidth="1"/>
    <col min="5890" max="5890" width="65" style="107" customWidth="1"/>
    <col min="5891" max="5891" width="8.28515625" style="107" customWidth="1"/>
    <col min="5892" max="5892" width="9.42578125" style="107" customWidth="1"/>
    <col min="5893" max="5893" width="14.85546875" style="107" customWidth="1"/>
    <col min="5894" max="6144" width="9.140625" style="107"/>
    <col min="6145" max="6145" width="3.85546875" style="107" customWidth="1"/>
    <col min="6146" max="6146" width="65" style="107" customWidth="1"/>
    <col min="6147" max="6147" width="8.28515625" style="107" customWidth="1"/>
    <col min="6148" max="6148" width="9.42578125" style="107" customWidth="1"/>
    <col min="6149" max="6149" width="14.85546875" style="107" customWidth="1"/>
    <col min="6150" max="6400" width="9.140625" style="107"/>
    <col min="6401" max="6401" width="3.85546875" style="107" customWidth="1"/>
    <col min="6402" max="6402" width="65" style="107" customWidth="1"/>
    <col min="6403" max="6403" width="8.28515625" style="107" customWidth="1"/>
    <col min="6404" max="6404" width="9.42578125" style="107" customWidth="1"/>
    <col min="6405" max="6405" width="14.85546875" style="107" customWidth="1"/>
    <col min="6406" max="6656" width="9.140625" style="107"/>
    <col min="6657" max="6657" width="3.85546875" style="107" customWidth="1"/>
    <col min="6658" max="6658" width="65" style="107" customWidth="1"/>
    <col min="6659" max="6659" width="8.28515625" style="107" customWidth="1"/>
    <col min="6660" max="6660" width="9.42578125" style="107" customWidth="1"/>
    <col min="6661" max="6661" width="14.85546875" style="107" customWidth="1"/>
    <col min="6662" max="6912" width="9.140625" style="107"/>
    <col min="6913" max="6913" width="3.85546875" style="107" customWidth="1"/>
    <col min="6914" max="6914" width="65" style="107" customWidth="1"/>
    <col min="6915" max="6915" width="8.28515625" style="107" customWidth="1"/>
    <col min="6916" max="6916" width="9.42578125" style="107" customWidth="1"/>
    <col min="6917" max="6917" width="14.85546875" style="107" customWidth="1"/>
    <col min="6918" max="7168" width="9.140625" style="107"/>
    <col min="7169" max="7169" width="3.85546875" style="107" customWidth="1"/>
    <col min="7170" max="7170" width="65" style="107" customWidth="1"/>
    <col min="7171" max="7171" width="8.28515625" style="107" customWidth="1"/>
    <col min="7172" max="7172" width="9.42578125" style="107" customWidth="1"/>
    <col min="7173" max="7173" width="14.85546875" style="107" customWidth="1"/>
    <col min="7174" max="7424" width="9.140625" style="107"/>
    <col min="7425" max="7425" width="3.85546875" style="107" customWidth="1"/>
    <col min="7426" max="7426" width="65" style="107" customWidth="1"/>
    <col min="7427" max="7427" width="8.28515625" style="107" customWidth="1"/>
    <col min="7428" max="7428" width="9.42578125" style="107" customWidth="1"/>
    <col min="7429" max="7429" width="14.85546875" style="107" customWidth="1"/>
    <col min="7430" max="7680" width="9.140625" style="107"/>
    <col min="7681" max="7681" width="3.85546875" style="107" customWidth="1"/>
    <col min="7682" max="7682" width="65" style="107" customWidth="1"/>
    <col min="7683" max="7683" width="8.28515625" style="107" customWidth="1"/>
    <col min="7684" max="7684" width="9.42578125" style="107" customWidth="1"/>
    <col min="7685" max="7685" width="14.85546875" style="107" customWidth="1"/>
    <col min="7686" max="7936" width="9.140625" style="107"/>
    <col min="7937" max="7937" width="3.85546875" style="107" customWidth="1"/>
    <col min="7938" max="7938" width="65" style="107" customWidth="1"/>
    <col min="7939" max="7939" width="8.28515625" style="107" customWidth="1"/>
    <col min="7940" max="7940" width="9.42578125" style="107" customWidth="1"/>
    <col min="7941" max="7941" width="14.85546875" style="107" customWidth="1"/>
    <col min="7942" max="8192" width="9.140625" style="107"/>
    <col min="8193" max="8193" width="3.85546875" style="107" customWidth="1"/>
    <col min="8194" max="8194" width="65" style="107" customWidth="1"/>
    <col min="8195" max="8195" width="8.28515625" style="107" customWidth="1"/>
    <col min="8196" max="8196" width="9.42578125" style="107" customWidth="1"/>
    <col min="8197" max="8197" width="14.85546875" style="107" customWidth="1"/>
    <col min="8198" max="8448" width="9.140625" style="107"/>
    <col min="8449" max="8449" width="3.85546875" style="107" customWidth="1"/>
    <col min="8450" max="8450" width="65" style="107" customWidth="1"/>
    <col min="8451" max="8451" width="8.28515625" style="107" customWidth="1"/>
    <col min="8452" max="8452" width="9.42578125" style="107" customWidth="1"/>
    <col min="8453" max="8453" width="14.85546875" style="107" customWidth="1"/>
    <col min="8454" max="8704" width="9.140625" style="107"/>
    <col min="8705" max="8705" width="3.85546875" style="107" customWidth="1"/>
    <col min="8706" max="8706" width="65" style="107" customWidth="1"/>
    <col min="8707" max="8707" width="8.28515625" style="107" customWidth="1"/>
    <col min="8708" max="8708" width="9.42578125" style="107" customWidth="1"/>
    <col min="8709" max="8709" width="14.85546875" style="107" customWidth="1"/>
    <col min="8710" max="8960" width="9.140625" style="107"/>
    <col min="8961" max="8961" width="3.85546875" style="107" customWidth="1"/>
    <col min="8962" max="8962" width="65" style="107" customWidth="1"/>
    <col min="8963" max="8963" width="8.28515625" style="107" customWidth="1"/>
    <col min="8964" max="8964" width="9.42578125" style="107" customWidth="1"/>
    <col min="8965" max="8965" width="14.85546875" style="107" customWidth="1"/>
    <col min="8966" max="9216" width="9.140625" style="107"/>
    <col min="9217" max="9217" width="3.85546875" style="107" customWidth="1"/>
    <col min="9218" max="9218" width="65" style="107" customWidth="1"/>
    <col min="9219" max="9219" width="8.28515625" style="107" customWidth="1"/>
    <col min="9220" max="9220" width="9.42578125" style="107" customWidth="1"/>
    <col min="9221" max="9221" width="14.85546875" style="107" customWidth="1"/>
    <col min="9222" max="9472" width="9.140625" style="107"/>
    <col min="9473" max="9473" width="3.85546875" style="107" customWidth="1"/>
    <col min="9474" max="9474" width="65" style="107" customWidth="1"/>
    <col min="9475" max="9475" width="8.28515625" style="107" customWidth="1"/>
    <col min="9476" max="9476" width="9.42578125" style="107" customWidth="1"/>
    <col min="9477" max="9477" width="14.85546875" style="107" customWidth="1"/>
    <col min="9478" max="9728" width="9.140625" style="107"/>
    <col min="9729" max="9729" width="3.85546875" style="107" customWidth="1"/>
    <col min="9730" max="9730" width="65" style="107" customWidth="1"/>
    <col min="9731" max="9731" width="8.28515625" style="107" customWidth="1"/>
    <col min="9732" max="9732" width="9.42578125" style="107" customWidth="1"/>
    <col min="9733" max="9733" width="14.85546875" style="107" customWidth="1"/>
    <col min="9734" max="9984" width="9.140625" style="107"/>
    <col min="9985" max="9985" width="3.85546875" style="107" customWidth="1"/>
    <col min="9986" max="9986" width="65" style="107" customWidth="1"/>
    <col min="9987" max="9987" width="8.28515625" style="107" customWidth="1"/>
    <col min="9988" max="9988" width="9.42578125" style="107" customWidth="1"/>
    <col min="9989" max="9989" width="14.85546875" style="107" customWidth="1"/>
    <col min="9990" max="10240" width="9.140625" style="107"/>
    <col min="10241" max="10241" width="3.85546875" style="107" customWidth="1"/>
    <col min="10242" max="10242" width="65" style="107" customWidth="1"/>
    <col min="10243" max="10243" width="8.28515625" style="107" customWidth="1"/>
    <col min="10244" max="10244" width="9.42578125" style="107" customWidth="1"/>
    <col min="10245" max="10245" width="14.85546875" style="107" customWidth="1"/>
    <col min="10246" max="10496" width="9.140625" style="107"/>
    <col min="10497" max="10497" width="3.85546875" style="107" customWidth="1"/>
    <col min="10498" max="10498" width="65" style="107" customWidth="1"/>
    <col min="10499" max="10499" width="8.28515625" style="107" customWidth="1"/>
    <col min="10500" max="10500" width="9.42578125" style="107" customWidth="1"/>
    <col min="10501" max="10501" width="14.85546875" style="107" customWidth="1"/>
    <col min="10502" max="10752" width="9.140625" style="107"/>
    <col min="10753" max="10753" width="3.85546875" style="107" customWidth="1"/>
    <col min="10754" max="10754" width="65" style="107" customWidth="1"/>
    <col min="10755" max="10755" width="8.28515625" style="107" customWidth="1"/>
    <col min="10756" max="10756" width="9.42578125" style="107" customWidth="1"/>
    <col min="10757" max="10757" width="14.85546875" style="107" customWidth="1"/>
    <col min="10758" max="11008" width="9.140625" style="107"/>
    <col min="11009" max="11009" width="3.85546875" style="107" customWidth="1"/>
    <col min="11010" max="11010" width="65" style="107" customWidth="1"/>
    <col min="11011" max="11011" width="8.28515625" style="107" customWidth="1"/>
    <col min="11012" max="11012" width="9.42578125" style="107" customWidth="1"/>
    <col min="11013" max="11013" width="14.85546875" style="107" customWidth="1"/>
    <col min="11014" max="11264" width="9.140625" style="107"/>
    <col min="11265" max="11265" width="3.85546875" style="107" customWidth="1"/>
    <col min="11266" max="11266" width="65" style="107" customWidth="1"/>
    <col min="11267" max="11267" width="8.28515625" style="107" customWidth="1"/>
    <col min="11268" max="11268" width="9.42578125" style="107" customWidth="1"/>
    <col min="11269" max="11269" width="14.85546875" style="107" customWidth="1"/>
    <col min="11270" max="11520" width="9.140625" style="107"/>
    <col min="11521" max="11521" width="3.85546875" style="107" customWidth="1"/>
    <col min="11522" max="11522" width="65" style="107" customWidth="1"/>
    <col min="11523" max="11523" width="8.28515625" style="107" customWidth="1"/>
    <col min="11524" max="11524" width="9.42578125" style="107" customWidth="1"/>
    <col min="11525" max="11525" width="14.85546875" style="107" customWidth="1"/>
    <col min="11526" max="11776" width="9.140625" style="107"/>
    <col min="11777" max="11777" width="3.85546875" style="107" customWidth="1"/>
    <col min="11778" max="11778" width="65" style="107" customWidth="1"/>
    <col min="11779" max="11779" width="8.28515625" style="107" customWidth="1"/>
    <col min="11780" max="11780" width="9.42578125" style="107" customWidth="1"/>
    <col min="11781" max="11781" width="14.85546875" style="107" customWidth="1"/>
    <col min="11782" max="12032" width="9.140625" style="107"/>
    <col min="12033" max="12033" width="3.85546875" style="107" customWidth="1"/>
    <col min="12034" max="12034" width="65" style="107" customWidth="1"/>
    <col min="12035" max="12035" width="8.28515625" style="107" customWidth="1"/>
    <col min="12036" max="12036" width="9.42578125" style="107" customWidth="1"/>
    <col min="12037" max="12037" width="14.85546875" style="107" customWidth="1"/>
    <col min="12038" max="12288" width="9.140625" style="107"/>
    <col min="12289" max="12289" width="3.85546875" style="107" customWidth="1"/>
    <col min="12290" max="12290" width="65" style="107" customWidth="1"/>
    <col min="12291" max="12291" width="8.28515625" style="107" customWidth="1"/>
    <col min="12292" max="12292" width="9.42578125" style="107" customWidth="1"/>
    <col min="12293" max="12293" width="14.85546875" style="107" customWidth="1"/>
    <col min="12294" max="12544" width="9.140625" style="107"/>
    <col min="12545" max="12545" width="3.85546875" style="107" customWidth="1"/>
    <col min="12546" max="12546" width="65" style="107" customWidth="1"/>
    <col min="12547" max="12547" width="8.28515625" style="107" customWidth="1"/>
    <col min="12548" max="12548" width="9.42578125" style="107" customWidth="1"/>
    <col min="12549" max="12549" width="14.85546875" style="107" customWidth="1"/>
    <col min="12550" max="12800" width="9.140625" style="107"/>
    <col min="12801" max="12801" width="3.85546875" style="107" customWidth="1"/>
    <col min="12802" max="12802" width="65" style="107" customWidth="1"/>
    <col min="12803" max="12803" width="8.28515625" style="107" customWidth="1"/>
    <col min="12804" max="12804" width="9.42578125" style="107" customWidth="1"/>
    <col min="12805" max="12805" width="14.85546875" style="107" customWidth="1"/>
    <col min="12806" max="13056" width="9.140625" style="107"/>
    <col min="13057" max="13057" width="3.85546875" style="107" customWidth="1"/>
    <col min="13058" max="13058" width="65" style="107" customWidth="1"/>
    <col min="13059" max="13059" width="8.28515625" style="107" customWidth="1"/>
    <col min="13060" max="13060" width="9.42578125" style="107" customWidth="1"/>
    <col min="13061" max="13061" width="14.85546875" style="107" customWidth="1"/>
    <col min="13062" max="13312" width="9.140625" style="107"/>
    <col min="13313" max="13313" width="3.85546875" style="107" customWidth="1"/>
    <col min="13314" max="13314" width="65" style="107" customWidth="1"/>
    <col min="13315" max="13315" width="8.28515625" style="107" customWidth="1"/>
    <col min="13316" max="13316" width="9.42578125" style="107" customWidth="1"/>
    <col min="13317" max="13317" width="14.85546875" style="107" customWidth="1"/>
    <col min="13318" max="13568" width="9.140625" style="107"/>
    <col min="13569" max="13569" width="3.85546875" style="107" customWidth="1"/>
    <col min="13570" max="13570" width="65" style="107" customWidth="1"/>
    <col min="13571" max="13571" width="8.28515625" style="107" customWidth="1"/>
    <col min="13572" max="13572" width="9.42578125" style="107" customWidth="1"/>
    <col min="13573" max="13573" width="14.85546875" style="107" customWidth="1"/>
    <col min="13574" max="13824" width="9.140625" style="107"/>
    <col min="13825" max="13825" width="3.85546875" style="107" customWidth="1"/>
    <col min="13826" max="13826" width="65" style="107" customWidth="1"/>
    <col min="13827" max="13827" width="8.28515625" style="107" customWidth="1"/>
    <col min="13828" max="13828" width="9.42578125" style="107" customWidth="1"/>
    <col min="13829" max="13829" width="14.85546875" style="107" customWidth="1"/>
    <col min="13830" max="14080" width="9.140625" style="107"/>
    <col min="14081" max="14081" width="3.85546875" style="107" customWidth="1"/>
    <col min="14082" max="14082" width="65" style="107" customWidth="1"/>
    <col min="14083" max="14083" width="8.28515625" style="107" customWidth="1"/>
    <col min="14084" max="14084" width="9.42578125" style="107" customWidth="1"/>
    <col min="14085" max="14085" width="14.85546875" style="107" customWidth="1"/>
    <col min="14086" max="14336" width="9.140625" style="107"/>
    <col min="14337" max="14337" width="3.85546875" style="107" customWidth="1"/>
    <col min="14338" max="14338" width="65" style="107" customWidth="1"/>
    <col min="14339" max="14339" width="8.28515625" style="107" customWidth="1"/>
    <col min="14340" max="14340" width="9.42578125" style="107" customWidth="1"/>
    <col min="14341" max="14341" width="14.85546875" style="107" customWidth="1"/>
    <col min="14342" max="14592" width="9.140625" style="107"/>
    <col min="14593" max="14593" width="3.85546875" style="107" customWidth="1"/>
    <col min="14594" max="14594" width="65" style="107" customWidth="1"/>
    <col min="14595" max="14595" width="8.28515625" style="107" customWidth="1"/>
    <col min="14596" max="14596" width="9.42578125" style="107" customWidth="1"/>
    <col min="14597" max="14597" width="14.85546875" style="107" customWidth="1"/>
    <col min="14598" max="14848" width="9.140625" style="107"/>
    <col min="14849" max="14849" width="3.85546875" style="107" customWidth="1"/>
    <col min="14850" max="14850" width="65" style="107" customWidth="1"/>
    <col min="14851" max="14851" width="8.28515625" style="107" customWidth="1"/>
    <col min="14852" max="14852" width="9.42578125" style="107" customWidth="1"/>
    <col min="14853" max="14853" width="14.85546875" style="107" customWidth="1"/>
    <col min="14854" max="15104" width="9.140625" style="107"/>
    <col min="15105" max="15105" width="3.85546875" style="107" customWidth="1"/>
    <col min="15106" max="15106" width="65" style="107" customWidth="1"/>
    <col min="15107" max="15107" width="8.28515625" style="107" customWidth="1"/>
    <col min="15108" max="15108" width="9.42578125" style="107" customWidth="1"/>
    <col min="15109" max="15109" width="14.85546875" style="107" customWidth="1"/>
    <col min="15110" max="15360" width="9.140625" style="107"/>
    <col min="15361" max="15361" width="3.85546875" style="107" customWidth="1"/>
    <col min="15362" max="15362" width="65" style="107" customWidth="1"/>
    <col min="15363" max="15363" width="8.28515625" style="107" customWidth="1"/>
    <col min="15364" max="15364" width="9.42578125" style="107" customWidth="1"/>
    <col min="15365" max="15365" width="14.85546875" style="107" customWidth="1"/>
    <col min="15366" max="15616" width="9.140625" style="107"/>
    <col min="15617" max="15617" width="3.85546875" style="107" customWidth="1"/>
    <col min="15618" max="15618" width="65" style="107" customWidth="1"/>
    <col min="15619" max="15619" width="8.28515625" style="107" customWidth="1"/>
    <col min="15620" max="15620" width="9.42578125" style="107" customWidth="1"/>
    <col min="15621" max="15621" width="14.85546875" style="107" customWidth="1"/>
    <col min="15622" max="15872" width="9.140625" style="107"/>
    <col min="15873" max="15873" width="3.85546875" style="107" customWidth="1"/>
    <col min="15874" max="15874" width="65" style="107" customWidth="1"/>
    <col min="15875" max="15875" width="8.28515625" style="107" customWidth="1"/>
    <col min="15876" max="15876" width="9.42578125" style="107" customWidth="1"/>
    <col min="15877" max="15877" width="14.85546875" style="107" customWidth="1"/>
    <col min="15878" max="16128" width="9.140625" style="107"/>
    <col min="16129" max="16129" width="3.85546875" style="107" customWidth="1"/>
    <col min="16130" max="16130" width="65" style="107" customWidth="1"/>
    <col min="16131" max="16131" width="8.28515625" style="107" customWidth="1"/>
    <col min="16132" max="16132" width="9.42578125" style="107" customWidth="1"/>
    <col min="16133" max="16133" width="14.85546875" style="107" customWidth="1"/>
    <col min="16134" max="16384" width="9.140625" style="107"/>
  </cols>
  <sheetData>
    <row r="1" spans="1:5" ht="27.75" customHeight="1">
      <c r="A1" s="259" t="s">
        <v>151</v>
      </c>
      <c r="B1" s="259"/>
      <c r="C1" s="259"/>
      <c r="D1" s="259"/>
      <c r="E1" s="259"/>
    </row>
    <row r="2" spans="1:5" ht="38.25" customHeight="1">
      <c r="A2" s="260" t="s">
        <v>225</v>
      </c>
      <c r="B2" s="261"/>
      <c r="C2" s="261"/>
      <c r="D2" s="261"/>
      <c r="E2" s="261"/>
    </row>
    <row r="3" spans="1:5" ht="1.5" customHeight="1">
      <c r="A3" s="108"/>
      <c r="B3" s="108"/>
      <c r="C3" s="108"/>
      <c r="D3" s="108"/>
      <c r="E3" s="108"/>
    </row>
    <row r="4" spans="1:5" ht="31.5" customHeight="1">
      <c r="A4" s="109" t="s">
        <v>4</v>
      </c>
      <c r="B4" s="109" t="s">
        <v>12</v>
      </c>
      <c r="C4" s="109" t="s">
        <v>152</v>
      </c>
      <c r="D4" s="109" t="s">
        <v>153</v>
      </c>
      <c r="E4" s="109" t="s">
        <v>7</v>
      </c>
    </row>
    <row r="5" spans="1:5" ht="15.75" customHeight="1">
      <c r="A5" s="109">
        <v>1</v>
      </c>
      <c r="B5" s="110">
        <v>2</v>
      </c>
      <c r="C5" s="111">
        <v>3</v>
      </c>
      <c r="D5" s="111">
        <v>4</v>
      </c>
      <c r="E5" s="111">
        <v>5</v>
      </c>
    </row>
    <row r="6" spans="1:5" ht="20.25" customHeight="1">
      <c r="A6" s="112" t="s">
        <v>154</v>
      </c>
      <c r="B6" s="113" t="s">
        <v>155</v>
      </c>
      <c r="C6" s="114"/>
      <c r="D6" s="115"/>
      <c r="E6" s="116"/>
    </row>
    <row r="7" spans="1:5" ht="38.25" customHeight="1">
      <c r="A7" s="178" t="s">
        <v>156</v>
      </c>
      <c r="B7" s="168" t="s">
        <v>157</v>
      </c>
      <c r="C7" s="169"/>
      <c r="D7" s="169"/>
      <c r="E7" s="170"/>
    </row>
    <row r="8" spans="1:5" ht="36" customHeight="1">
      <c r="A8" s="179"/>
      <c r="B8" s="42" t="s">
        <v>158</v>
      </c>
      <c r="C8" s="117" t="s">
        <v>31</v>
      </c>
      <c r="D8" s="118">
        <v>80</v>
      </c>
      <c r="E8" s="166" t="s">
        <v>159</v>
      </c>
    </row>
    <row r="9" spans="1:5" ht="36" customHeight="1">
      <c r="A9" s="179"/>
      <c r="B9" s="42" t="s">
        <v>160</v>
      </c>
      <c r="C9" s="117" t="s">
        <v>31</v>
      </c>
      <c r="D9" s="118">
        <v>6</v>
      </c>
      <c r="E9" s="180"/>
    </row>
    <row r="10" spans="1:5" ht="57.75" customHeight="1">
      <c r="A10" s="179"/>
      <c r="B10" s="42" t="s">
        <v>161</v>
      </c>
      <c r="C10" s="118" t="s">
        <v>31</v>
      </c>
      <c r="D10" s="118">
        <v>22</v>
      </c>
      <c r="E10" s="167"/>
    </row>
    <row r="11" spans="1:5" ht="21" customHeight="1">
      <c r="A11" s="119" t="s">
        <v>162</v>
      </c>
      <c r="B11" s="168" t="s">
        <v>37</v>
      </c>
      <c r="C11" s="169"/>
      <c r="D11" s="169"/>
      <c r="E11" s="170"/>
    </row>
    <row r="12" spans="1:5" ht="39.75" customHeight="1">
      <c r="A12" s="120"/>
      <c r="B12" s="104" t="s">
        <v>143</v>
      </c>
      <c r="C12" s="121" t="s">
        <v>89</v>
      </c>
      <c r="D12" s="121">
        <v>12</v>
      </c>
      <c r="E12" s="166" t="s">
        <v>159</v>
      </c>
    </row>
    <row r="13" spans="1:5" ht="27" customHeight="1">
      <c r="A13" s="120"/>
      <c r="B13" s="104" t="s">
        <v>43</v>
      </c>
      <c r="C13" s="121" t="s">
        <v>89</v>
      </c>
      <c r="D13" s="121">
        <v>3</v>
      </c>
      <c r="E13" s="167"/>
    </row>
    <row r="14" spans="1:5" ht="27" customHeight="1">
      <c r="A14" s="120"/>
      <c r="B14" s="122" t="s">
        <v>163</v>
      </c>
      <c r="C14" s="121" t="s">
        <v>89</v>
      </c>
      <c r="D14" s="121">
        <v>2</v>
      </c>
      <c r="E14" s="121"/>
    </row>
    <row r="15" spans="1:5" ht="27" customHeight="1">
      <c r="A15" s="120"/>
      <c r="B15" s="122" t="s">
        <v>164</v>
      </c>
      <c r="C15" s="121" t="s">
        <v>165</v>
      </c>
      <c r="D15" s="121">
        <v>30</v>
      </c>
      <c r="E15" s="121"/>
    </row>
    <row r="16" spans="1:5" ht="36" customHeight="1">
      <c r="A16" s="120"/>
      <c r="B16" s="122" t="s">
        <v>166</v>
      </c>
      <c r="C16" s="121" t="s">
        <v>89</v>
      </c>
      <c r="D16" s="121">
        <v>6</v>
      </c>
      <c r="E16" s="121"/>
    </row>
    <row r="17" spans="1:5" ht="36" customHeight="1">
      <c r="A17" s="120"/>
      <c r="B17" s="35" t="s">
        <v>167</v>
      </c>
      <c r="C17" s="121" t="s">
        <v>51</v>
      </c>
      <c r="D17" s="121">
        <v>1.8049999999999999</v>
      </c>
      <c r="E17" s="121"/>
    </row>
    <row r="18" spans="1:5" ht="21" customHeight="1">
      <c r="A18" s="112" t="s">
        <v>168</v>
      </c>
      <c r="B18" s="113" t="s">
        <v>169</v>
      </c>
      <c r="C18" s="123"/>
      <c r="D18" s="115"/>
      <c r="E18" s="116"/>
    </row>
    <row r="19" spans="1:5" ht="21" customHeight="1">
      <c r="A19" s="124" t="s">
        <v>156</v>
      </c>
      <c r="B19" s="170" t="s">
        <v>170</v>
      </c>
      <c r="C19" s="173"/>
      <c r="D19" s="173"/>
      <c r="E19" s="173"/>
    </row>
    <row r="20" spans="1:5" ht="33" customHeight="1">
      <c r="A20" s="125"/>
      <c r="B20" s="126" t="s">
        <v>171</v>
      </c>
      <c r="C20" s="118" t="s">
        <v>31</v>
      </c>
      <c r="D20" s="118">
        <v>24</v>
      </c>
      <c r="E20" s="166" t="s">
        <v>159</v>
      </c>
    </row>
    <row r="21" spans="1:5" ht="27" customHeight="1">
      <c r="A21" s="125"/>
      <c r="B21" s="127" t="s">
        <v>64</v>
      </c>
      <c r="C21" s="118" t="s">
        <v>31</v>
      </c>
      <c r="D21" s="118">
        <v>2</v>
      </c>
      <c r="E21" s="167"/>
    </row>
    <row r="22" spans="1:5" ht="27" customHeight="1">
      <c r="A22" s="125"/>
      <c r="B22" s="128" t="s">
        <v>172</v>
      </c>
      <c r="C22" s="118" t="s">
        <v>31</v>
      </c>
      <c r="D22" s="118">
        <v>5</v>
      </c>
      <c r="E22" s="118"/>
    </row>
    <row r="23" spans="1:5" ht="27" customHeight="1">
      <c r="A23" s="125"/>
      <c r="B23" s="129" t="s">
        <v>50</v>
      </c>
      <c r="C23" s="118" t="s">
        <v>173</v>
      </c>
      <c r="D23" s="118">
        <v>58</v>
      </c>
      <c r="E23" s="118"/>
    </row>
    <row r="24" spans="1:5" ht="27" customHeight="1">
      <c r="A24" s="125"/>
      <c r="B24" s="130" t="s">
        <v>174</v>
      </c>
      <c r="C24" s="118" t="s">
        <v>175</v>
      </c>
      <c r="D24" s="131" t="s">
        <v>176</v>
      </c>
      <c r="E24" s="118" t="s">
        <v>177</v>
      </c>
    </row>
    <row r="25" spans="1:5" ht="27" customHeight="1">
      <c r="A25" s="125"/>
      <c r="B25" s="130" t="s">
        <v>178</v>
      </c>
      <c r="C25" s="118" t="s">
        <v>175</v>
      </c>
      <c r="D25" s="131" t="s">
        <v>179</v>
      </c>
      <c r="E25" s="118" t="s">
        <v>180</v>
      </c>
    </row>
    <row r="26" spans="1:5" ht="33" customHeight="1">
      <c r="A26" s="125"/>
      <c r="B26" s="129" t="s">
        <v>181</v>
      </c>
      <c r="C26" s="118" t="s">
        <v>31</v>
      </c>
      <c r="D26" s="131" t="s">
        <v>182</v>
      </c>
      <c r="E26" s="132" t="s">
        <v>183</v>
      </c>
    </row>
    <row r="27" spans="1:5" ht="33" customHeight="1">
      <c r="A27" s="133"/>
      <c r="B27" s="129" t="s">
        <v>184</v>
      </c>
      <c r="C27" s="118" t="s">
        <v>31</v>
      </c>
      <c r="D27" s="131" t="s">
        <v>185</v>
      </c>
      <c r="E27" s="118"/>
    </row>
    <row r="28" spans="1:5" ht="21" customHeight="1">
      <c r="A28" s="112" t="s">
        <v>162</v>
      </c>
      <c r="B28" s="174" t="s">
        <v>186</v>
      </c>
      <c r="C28" s="175"/>
      <c r="D28" s="175"/>
      <c r="E28" s="176"/>
    </row>
    <row r="29" spans="1:5" ht="33" customHeight="1">
      <c r="A29" s="134"/>
      <c r="B29" s="42" t="s">
        <v>187</v>
      </c>
      <c r="C29" s="11" t="s">
        <v>31</v>
      </c>
      <c r="D29" s="20">
        <v>22</v>
      </c>
      <c r="E29" s="177" t="s">
        <v>159</v>
      </c>
    </row>
    <row r="30" spans="1:5" ht="22.5" customHeight="1">
      <c r="A30" s="134"/>
      <c r="B30" s="104" t="s">
        <v>188</v>
      </c>
      <c r="C30" s="11" t="s">
        <v>31</v>
      </c>
      <c r="D30" s="20">
        <v>27</v>
      </c>
      <c r="E30" s="177"/>
    </row>
    <row r="31" spans="1:5" ht="33" customHeight="1">
      <c r="A31" s="134"/>
      <c r="B31" s="135" t="s">
        <v>189</v>
      </c>
      <c r="C31" s="11" t="s">
        <v>31</v>
      </c>
      <c r="D31" s="20">
        <v>73</v>
      </c>
      <c r="E31" s="118"/>
    </row>
    <row r="32" spans="1:5" ht="22.5" customHeight="1">
      <c r="A32" s="134"/>
      <c r="B32" s="136" t="s">
        <v>190</v>
      </c>
      <c r="C32" s="137" t="s">
        <v>31</v>
      </c>
      <c r="D32" s="20">
        <v>73</v>
      </c>
      <c r="E32" s="118"/>
    </row>
    <row r="33" spans="1:5" ht="22.5" customHeight="1">
      <c r="A33" s="134"/>
      <c r="B33" s="138" t="s">
        <v>191</v>
      </c>
      <c r="C33" s="137" t="s">
        <v>31</v>
      </c>
      <c r="D33" s="20">
        <v>73</v>
      </c>
      <c r="E33" s="118"/>
    </row>
    <row r="34" spans="1:5" ht="33" customHeight="1">
      <c r="A34" s="139"/>
      <c r="B34" s="138" t="s">
        <v>192</v>
      </c>
      <c r="C34" s="137" t="s">
        <v>31</v>
      </c>
      <c r="D34" s="20">
        <v>23</v>
      </c>
      <c r="E34" s="118"/>
    </row>
    <row r="35" spans="1:5" ht="19.5" customHeight="1">
      <c r="A35" s="140" t="s">
        <v>193</v>
      </c>
      <c r="B35" s="141" t="s">
        <v>194</v>
      </c>
      <c r="C35" s="118"/>
      <c r="D35" s="121"/>
      <c r="E35" s="142"/>
    </row>
    <row r="36" spans="1:5" ht="21.75" customHeight="1">
      <c r="A36" s="124" t="s">
        <v>156</v>
      </c>
      <c r="B36" s="170" t="s">
        <v>195</v>
      </c>
      <c r="C36" s="173"/>
      <c r="D36" s="173"/>
      <c r="E36" s="173"/>
    </row>
    <row r="37" spans="1:5" ht="33.75" customHeight="1">
      <c r="A37" s="143"/>
      <c r="B37" s="144" t="s">
        <v>196</v>
      </c>
      <c r="C37" s="118" t="s">
        <v>31</v>
      </c>
      <c r="D37" s="145">
        <v>23.7</v>
      </c>
      <c r="E37" s="166" t="s">
        <v>159</v>
      </c>
    </row>
    <row r="38" spans="1:5" ht="21.75" customHeight="1">
      <c r="A38" s="143"/>
      <c r="B38" s="144" t="s">
        <v>197</v>
      </c>
      <c r="C38" s="145" t="s">
        <v>51</v>
      </c>
      <c r="D38" s="145">
        <v>52.1</v>
      </c>
      <c r="E38" s="167"/>
    </row>
    <row r="39" spans="1:5" ht="33" customHeight="1">
      <c r="A39" s="143"/>
      <c r="B39" s="146" t="s">
        <v>198</v>
      </c>
      <c r="C39" s="145" t="s">
        <v>51</v>
      </c>
      <c r="D39" s="147">
        <v>0.28399999999999997</v>
      </c>
      <c r="E39" s="118" t="s">
        <v>199</v>
      </c>
    </row>
    <row r="40" spans="1:5" ht="33" customHeight="1">
      <c r="A40" s="143"/>
      <c r="B40" s="144" t="s">
        <v>200</v>
      </c>
      <c r="C40" s="145" t="s">
        <v>51</v>
      </c>
      <c r="D40" s="145">
        <v>57.6</v>
      </c>
      <c r="E40" s="118" t="s">
        <v>201</v>
      </c>
    </row>
    <row r="41" spans="1:5" ht="22.5" customHeight="1">
      <c r="A41" s="143"/>
      <c r="B41" s="35" t="s">
        <v>202</v>
      </c>
      <c r="C41" s="145" t="s">
        <v>51</v>
      </c>
      <c r="D41" s="148">
        <v>2.85</v>
      </c>
      <c r="E41" s="118" t="s">
        <v>199</v>
      </c>
    </row>
    <row r="42" spans="1:5" ht="33" customHeight="1">
      <c r="A42" s="125"/>
      <c r="B42" s="35" t="s">
        <v>203</v>
      </c>
      <c r="C42" s="145" t="s">
        <v>51</v>
      </c>
      <c r="D42" s="145">
        <v>348</v>
      </c>
      <c r="E42" s="118" t="s">
        <v>204</v>
      </c>
    </row>
    <row r="43" spans="1:5" ht="33" customHeight="1">
      <c r="A43" s="125"/>
      <c r="B43" s="149" t="s">
        <v>205</v>
      </c>
      <c r="C43" s="118" t="s">
        <v>51</v>
      </c>
      <c r="D43" s="150">
        <v>1.42</v>
      </c>
      <c r="E43" s="118" t="s">
        <v>206</v>
      </c>
    </row>
    <row r="44" spans="1:5" ht="33" customHeight="1">
      <c r="A44" s="125"/>
      <c r="B44" s="144" t="s">
        <v>207</v>
      </c>
      <c r="C44" s="118" t="s">
        <v>173</v>
      </c>
      <c r="D44" s="145">
        <v>4743</v>
      </c>
      <c r="E44" s="118" t="s">
        <v>208</v>
      </c>
    </row>
    <row r="45" spans="1:5" ht="22.5" customHeight="1">
      <c r="A45" s="133"/>
      <c r="B45" s="127" t="s">
        <v>209</v>
      </c>
      <c r="C45" s="118" t="s">
        <v>31</v>
      </c>
      <c r="D45" s="151">
        <v>37</v>
      </c>
      <c r="E45" s="118"/>
    </row>
    <row r="46" spans="1:5" ht="21" customHeight="1">
      <c r="A46" s="152" t="s">
        <v>162</v>
      </c>
      <c r="B46" s="168" t="s">
        <v>210</v>
      </c>
      <c r="C46" s="169"/>
      <c r="D46" s="169"/>
      <c r="E46" s="170"/>
    </row>
    <row r="47" spans="1:5" ht="48" customHeight="1">
      <c r="A47" s="125"/>
      <c r="B47" s="35" t="s">
        <v>211</v>
      </c>
      <c r="C47" s="118" t="s">
        <v>173</v>
      </c>
      <c r="D47" s="118">
        <v>775</v>
      </c>
      <c r="E47" s="118" t="s">
        <v>212</v>
      </c>
    </row>
    <row r="48" spans="1:5" ht="33" customHeight="1">
      <c r="A48" s="125"/>
      <c r="B48" s="153" t="s">
        <v>205</v>
      </c>
      <c r="C48" s="118" t="s">
        <v>51</v>
      </c>
      <c r="D48" s="118">
        <v>0.47</v>
      </c>
      <c r="E48" s="118" t="s">
        <v>213</v>
      </c>
    </row>
    <row r="49" spans="1:5" ht="33" customHeight="1">
      <c r="A49" s="133"/>
      <c r="B49" s="35" t="s">
        <v>214</v>
      </c>
      <c r="C49" s="118" t="s">
        <v>173</v>
      </c>
      <c r="D49" s="118">
        <v>775</v>
      </c>
      <c r="E49" s="118" t="s">
        <v>215</v>
      </c>
    </row>
    <row r="50" spans="1:5" ht="20.25" customHeight="1">
      <c r="A50" s="171" t="s">
        <v>216</v>
      </c>
      <c r="B50" s="169" t="s">
        <v>217</v>
      </c>
      <c r="C50" s="169"/>
      <c r="D50" s="169"/>
      <c r="E50" s="170"/>
    </row>
    <row r="51" spans="1:5" ht="77.25" customHeight="1">
      <c r="A51" s="172"/>
      <c r="B51" s="154" t="s">
        <v>218</v>
      </c>
      <c r="C51" s="118" t="s">
        <v>165</v>
      </c>
      <c r="D51" s="118">
        <v>2112</v>
      </c>
      <c r="E51" s="118" t="s">
        <v>219</v>
      </c>
    </row>
    <row r="52" spans="1:5" ht="21" customHeight="1">
      <c r="A52" s="155" t="s">
        <v>220</v>
      </c>
      <c r="B52" s="168" t="s">
        <v>221</v>
      </c>
      <c r="C52" s="169"/>
      <c r="D52" s="169"/>
      <c r="E52" s="170"/>
    </row>
    <row r="53" spans="1:5" ht="23.25" customHeight="1">
      <c r="A53" s="156"/>
      <c r="B53" s="104" t="s">
        <v>222</v>
      </c>
      <c r="C53" s="157" t="s">
        <v>80</v>
      </c>
      <c r="D53" s="157">
        <v>4</v>
      </c>
      <c r="E53" s="158" t="s">
        <v>223</v>
      </c>
    </row>
    <row r="54" spans="1:5" ht="24.75" customHeight="1">
      <c r="A54" s="159"/>
      <c r="B54" s="104" t="s">
        <v>224</v>
      </c>
      <c r="C54" s="157" t="s">
        <v>173</v>
      </c>
      <c r="D54" s="160">
        <v>16.799999999999997</v>
      </c>
      <c r="E54" s="161"/>
    </row>
    <row r="55" spans="1:5" ht="6.75" customHeight="1">
      <c r="A55" s="162"/>
      <c r="B55" s="163"/>
      <c r="C55" s="164"/>
      <c r="D55" s="164"/>
      <c r="E55" s="165"/>
    </row>
    <row r="56" spans="1:5" ht="16.5">
      <c r="A56" s="162"/>
      <c r="B56" s="163"/>
      <c r="C56" s="164"/>
      <c r="D56" s="164"/>
      <c r="E56" s="165"/>
    </row>
  </sheetData>
  <mergeCells count="17">
    <mergeCell ref="B36:E36"/>
    <mergeCell ref="A1:E1"/>
    <mergeCell ref="A2:E2"/>
    <mergeCell ref="A7:A10"/>
    <mergeCell ref="B7:E7"/>
    <mergeCell ref="E8:E10"/>
    <mergeCell ref="B11:E11"/>
    <mergeCell ref="E12:E13"/>
    <mergeCell ref="B19:E19"/>
    <mergeCell ref="E20:E21"/>
    <mergeCell ref="B28:E28"/>
    <mergeCell ref="E29:E30"/>
    <mergeCell ref="E37:E38"/>
    <mergeCell ref="B46:E46"/>
    <mergeCell ref="A50:A51"/>
    <mergeCell ref="B50:E50"/>
    <mergeCell ref="B52:E52"/>
  </mergeCells>
  <pageMargins left="0.7" right="0.7" top="0.75" bottom="0.75" header="0.3" footer="0.3"/>
  <pageSetup paperSize="9" scale="8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Normal="100" zoomScaleSheetLayoutView="100" workbookViewId="0">
      <selection activeCell="A2" sqref="A2:H2"/>
    </sheetView>
  </sheetViews>
  <sheetFormatPr defaultRowHeight="16.5"/>
  <cols>
    <col min="1" max="1" width="3.5703125" style="1" customWidth="1"/>
    <col min="2" max="2" width="9.85546875" style="3" customWidth="1"/>
    <col min="3" max="3" width="9.85546875" style="1" customWidth="1"/>
    <col min="4" max="4" width="7.7109375" style="1" customWidth="1"/>
    <col min="5" max="5" width="8.5703125" style="3" customWidth="1"/>
    <col min="6" max="6" width="14.5703125" style="1" customWidth="1"/>
    <col min="7" max="7" width="8.7109375" style="1" customWidth="1"/>
    <col min="8" max="8" width="22.7109375" style="31" customWidth="1"/>
    <col min="9" max="16384" width="9.140625" style="1"/>
  </cols>
  <sheetData>
    <row r="1" spans="1:8" ht="30.75" customHeight="1">
      <c r="A1" s="181" t="s">
        <v>68</v>
      </c>
      <c r="B1" s="182"/>
      <c r="C1" s="182"/>
      <c r="D1" s="182"/>
      <c r="E1" s="182"/>
      <c r="F1" s="182"/>
      <c r="G1" s="182"/>
      <c r="H1" s="182"/>
    </row>
    <row r="2" spans="1:8" s="3" customFormat="1" ht="36.75" customHeight="1">
      <c r="A2" s="262" t="s">
        <v>226</v>
      </c>
      <c r="B2" s="262"/>
      <c r="C2" s="262"/>
      <c r="D2" s="262"/>
      <c r="E2" s="262"/>
      <c r="F2" s="262"/>
      <c r="G2" s="262"/>
      <c r="H2" s="262"/>
    </row>
    <row r="3" spans="1:8" ht="10.5" customHeight="1"/>
    <row r="4" spans="1:8" s="3" customFormat="1" ht="54.75" customHeight="1">
      <c r="A4" s="187" t="s">
        <v>4</v>
      </c>
      <c r="B4" s="187" t="s">
        <v>0</v>
      </c>
      <c r="C4" s="187"/>
      <c r="D4" s="188" t="s">
        <v>54</v>
      </c>
      <c r="E4" s="189" t="s">
        <v>19</v>
      </c>
      <c r="F4" s="188" t="s">
        <v>44</v>
      </c>
      <c r="G4" s="187"/>
      <c r="H4" s="40" t="s">
        <v>45</v>
      </c>
    </row>
    <row r="5" spans="1:8" ht="22.5" customHeight="1">
      <c r="A5" s="187"/>
      <c r="B5" s="41" t="s">
        <v>16</v>
      </c>
      <c r="C5" s="41" t="s">
        <v>17</v>
      </c>
      <c r="D5" s="187"/>
      <c r="E5" s="190"/>
      <c r="F5" s="43" t="s">
        <v>29</v>
      </c>
      <c r="G5" s="43" t="s">
        <v>30</v>
      </c>
      <c r="H5" s="41" t="s">
        <v>53</v>
      </c>
    </row>
    <row r="6" spans="1:8" s="21" customFormat="1" ht="21" customHeight="1">
      <c r="A6" s="39">
        <v>1</v>
      </c>
      <c r="B6" s="39" t="s">
        <v>138</v>
      </c>
      <c r="C6" s="39" t="s">
        <v>95</v>
      </c>
      <c r="D6" s="39">
        <f>1056-260</f>
        <v>796</v>
      </c>
      <c r="E6" s="39" t="s">
        <v>18</v>
      </c>
      <c r="F6" s="7">
        <v>80</v>
      </c>
      <c r="G6" s="7">
        <v>6</v>
      </c>
      <c r="H6" s="33">
        <v>22</v>
      </c>
    </row>
    <row r="7" spans="1:8" ht="24" customHeight="1">
      <c r="A7" s="184" t="s">
        <v>9</v>
      </c>
      <c r="B7" s="185"/>
      <c r="C7" s="186"/>
      <c r="D7" s="26">
        <f>SUM(D6:D6)</f>
        <v>796</v>
      </c>
      <c r="E7" s="26"/>
      <c r="F7" s="14">
        <f>SUM(F6:F6)</f>
        <v>80</v>
      </c>
      <c r="G7" s="14">
        <f>SUM(G6:G6)</f>
        <v>6</v>
      </c>
      <c r="H7" s="14">
        <f>SUM(H6:H6)</f>
        <v>22</v>
      </c>
    </row>
    <row r="8" spans="1:8" ht="9.75" customHeight="1"/>
    <row r="9" spans="1:8" ht="33.75" customHeight="1">
      <c r="B9" s="9" t="s">
        <v>26</v>
      </c>
      <c r="C9" s="191" t="s">
        <v>140</v>
      </c>
      <c r="D9" s="191"/>
      <c r="E9" s="191"/>
      <c r="F9" s="191"/>
      <c r="G9" s="191"/>
      <c r="H9" s="191"/>
    </row>
    <row r="10" spans="1:8" ht="33.75" customHeight="1">
      <c r="B10" s="10"/>
      <c r="C10" s="191" t="s">
        <v>141</v>
      </c>
      <c r="D10" s="191"/>
      <c r="E10" s="191"/>
      <c r="F10" s="191"/>
      <c r="G10" s="191"/>
      <c r="H10" s="191"/>
    </row>
    <row r="11" spans="1:8" ht="58.5" customHeight="1">
      <c r="B11" s="10"/>
      <c r="C11" s="191" t="s">
        <v>142</v>
      </c>
      <c r="D11" s="191"/>
      <c r="E11" s="191"/>
      <c r="F11" s="191"/>
      <c r="G11" s="191"/>
      <c r="H11" s="191"/>
    </row>
  </sheetData>
  <mergeCells count="11">
    <mergeCell ref="C9:H9"/>
    <mergeCell ref="C10:H10"/>
    <mergeCell ref="C11:H11"/>
    <mergeCell ref="A1:H1"/>
    <mergeCell ref="A2:H2"/>
    <mergeCell ref="A7:C7"/>
    <mergeCell ref="A4:A5"/>
    <mergeCell ref="B4:C4"/>
    <mergeCell ref="D4:D5"/>
    <mergeCell ref="F4:G4"/>
    <mergeCell ref="E4:E5"/>
  </mergeCells>
  <printOptions horizontalCentered="1"/>
  <pageMargins left="0.5" right="0.5" top="1" bottom="1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90" zoomScaleNormal="100" zoomScaleSheetLayoutView="90" workbookViewId="0">
      <selection activeCell="A2" sqref="A2:G2"/>
    </sheetView>
  </sheetViews>
  <sheetFormatPr defaultRowHeight="15.75"/>
  <cols>
    <col min="1" max="1" width="2.7109375" style="4" customWidth="1"/>
    <col min="2" max="2" width="43.140625" style="4" customWidth="1"/>
    <col min="3" max="3" width="6.85546875" style="4" customWidth="1"/>
    <col min="4" max="6" width="12.42578125" style="4" customWidth="1"/>
    <col min="7" max="7" width="9.5703125" style="4" customWidth="1"/>
    <col min="8" max="8" width="9.140625" style="4"/>
    <col min="9" max="9" width="14.28515625" style="4" customWidth="1"/>
    <col min="10" max="16384" width="9.140625" style="4"/>
  </cols>
  <sheetData>
    <row r="1" spans="1:7" ht="34.5" customHeight="1">
      <c r="A1" s="193" t="s">
        <v>69</v>
      </c>
      <c r="B1" s="194"/>
      <c r="C1" s="194"/>
      <c r="D1" s="194"/>
      <c r="E1" s="194"/>
      <c r="F1" s="194"/>
      <c r="G1" s="194"/>
    </row>
    <row r="2" spans="1:7" ht="24" customHeight="1">
      <c r="A2" s="208" t="s">
        <v>227</v>
      </c>
      <c r="B2" s="192"/>
      <c r="C2" s="192"/>
      <c r="D2" s="192"/>
      <c r="E2" s="192"/>
      <c r="F2" s="192"/>
      <c r="G2" s="192"/>
    </row>
    <row r="3" spans="1:7" ht="7.5" customHeight="1">
      <c r="B3" s="196"/>
      <c r="C3" s="196"/>
      <c r="D3" s="23"/>
      <c r="E3" s="47"/>
      <c r="F3" s="23"/>
      <c r="G3" s="5"/>
    </row>
    <row r="4" spans="1:7" ht="32.25" customHeight="1">
      <c r="A4" s="195" t="s">
        <v>4</v>
      </c>
      <c r="B4" s="195" t="s">
        <v>12</v>
      </c>
      <c r="C4" s="195" t="s">
        <v>38</v>
      </c>
      <c r="D4" s="197" t="s">
        <v>37</v>
      </c>
      <c r="E4" s="198"/>
      <c r="F4" s="198"/>
      <c r="G4" s="195" t="s">
        <v>15</v>
      </c>
    </row>
    <row r="5" spans="1:7" ht="35.25" customHeight="1">
      <c r="A5" s="195"/>
      <c r="B5" s="195"/>
      <c r="C5" s="195"/>
      <c r="D5" s="91" t="s">
        <v>92</v>
      </c>
      <c r="E5" s="91" t="s">
        <v>93</v>
      </c>
      <c r="F5" s="91" t="s">
        <v>94</v>
      </c>
      <c r="G5" s="195"/>
    </row>
    <row r="6" spans="1:7" ht="21.75" customHeigh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</row>
    <row r="7" spans="1:7" ht="57.75" customHeight="1">
      <c r="A7" s="93">
        <v>1</v>
      </c>
      <c r="B7" s="94" t="s">
        <v>143</v>
      </c>
      <c r="C7" s="95" t="s">
        <v>31</v>
      </c>
      <c r="D7" s="95">
        <f>D11*0.4</f>
        <v>4.8000000000000007</v>
      </c>
      <c r="E7" s="95">
        <f t="shared" ref="E7:F7" si="0">E11*0.4</f>
        <v>4</v>
      </c>
      <c r="F7" s="95">
        <f t="shared" si="0"/>
        <v>3.2</v>
      </c>
      <c r="G7" s="96">
        <f t="shared" ref="G7:G12" si="1">SUM(D7:F7)</f>
        <v>12</v>
      </c>
    </row>
    <row r="8" spans="1:7" ht="33.75" customHeight="1">
      <c r="A8" s="93">
        <v>2</v>
      </c>
      <c r="B8" s="94" t="s">
        <v>43</v>
      </c>
      <c r="C8" s="95" t="s">
        <v>31</v>
      </c>
      <c r="D8" s="95">
        <v>1</v>
      </c>
      <c r="E8" s="11">
        <v>1</v>
      </c>
      <c r="F8" s="11">
        <v>1</v>
      </c>
      <c r="G8" s="96">
        <f t="shared" si="1"/>
        <v>3</v>
      </c>
    </row>
    <row r="9" spans="1:7" ht="24.75" customHeight="1">
      <c r="A9" s="93">
        <v>3</v>
      </c>
      <c r="B9" s="94" t="s">
        <v>47</v>
      </c>
      <c r="C9" s="95" t="s">
        <v>13</v>
      </c>
      <c r="D9" s="97">
        <f>(D7+D8)*1.75</f>
        <v>10.150000000000002</v>
      </c>
      <c r="E9" s="97">
        <f t="shared" ref="E9:F9" si="2">(E7+E8)*1.75</f>
        <v>8.75</v>
      </c>
      <c r="F9" s="97">
        <f t="shared" si="2"/>
        <v>7.3500000000000005</v>
      </c>
      <c r="G9" s="98">
        <f t="shared" si="1"/>
        <v>26.250000000000004</v>
      </c>
    </row>
    <row r="10" spans="1:7" ht="42" customHeight="1">
      <c r="A10" s="93">
        <v>4</v>
      </c>
      <c r="B10" s="99" t="s">
        <v>144</v>
      </c>
      <c r="C10" s="95" t="s">
        <v>31</v>
      </c>
      <c r="D10" s="100">
        <f>D11*0.1*0.7</f>
        <v>0.84000000000000008</v>
      </c>
      <c r="E10" s="100">
        <f t="shared" ref="E10:F10" si="3">E11*0.1*0.7</f>
        <v>0.7</v>
      </c>
      <c r="F10" s="100">
        <f t="shared" si="3"/>
        <v>0.55999999999999994</v>
      </c>
      <c r="G10" s="96">
        <f t="shared" si="1"/>
        <v>2.1</v>
      </c>
    </row>
    <row r="11" spans="1:7" ht="37.5" customHeight="1">
      <c r="A11" s="93">
        <v>5</v>
      </c>
      <c r="B11" s="99" t="s">
        <v>48</v>
      </c>
      <c r="C11" s="95" t="s">
        <v>1</v>
      </c>
      <c r="D11" s="101">
        <v>12</v>
      </c>
      <c r="E11" s="101">
        <v>10</v>
      </c>
      <c r="F11" s="101">
        <v>8</v>
      </c>
      <c r="G11" s="98">
        <f t="shared" si="1"/>
        <v>30</v>
      </c>
    </row>
    <row r="12" spans="1:7" ht="40.5" customHeight="1">
      <c r="A12" s="93">
        <v>6</v>
      </c>
      <c r="B12" s="99" t="s">
        <v>32</v>
      </c>
      <c r="C12" s="102" t="s">
        <v>31</v>
      </c>
      <c r="D12" s="95">
        <f t="shared" ref="D12:F12" si="4">D11*0.2</f>
        <v>2.4000000000000004</v>
      </c>
      <c r="E12" s="95">
        <f t="shared" ref="E12" si="5">E11*0.2</f>
        <v>2</v>
      </c>
      <c r="F12" s="95">
        <f t="shared" si="4"/>
        <v>1.6</v>
      </c>
      <c r="G12" s="96">
        <f t="shared" si="1"/>
        <v>6</v>
      </c>
    </row>
    <row r="13" spans="1:7" ht="10.5" customHeight="1">
      <c r="A13" s="5"/>
      <c r="B13" s="5"/>
    </row>
  </sheetData>
  <mergeCells count="8">
    <mergeCell ref="A2:G2"/>
    <mergeCell ref="A1:G1"/>
    <mergeCell ref="G4:G5"/>
    <mergeCell ref="B3:C3"/>
    <mergeCell ref="A4:A5"/>
    <mergeCell ref="B4:B5"/>
    <mergeCell ref="C4:C5"/>
    <mergeCell ref="D4:F4"/>
  </mergeCells>
  <printOptions horizontalCentered="1"/>
  <pageMargins left="0.19685039370078741" right="0.19685039370078741" top="0.39370078740157483" bottom="0.19685039370078741" header="0.19685039370078741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100" zoomScaleSheetLayoutView="100" workbookViewId="0">
      <selection activeCell="A2" sqref="A2:K2"/>
    </sheetView>
  </sheetViews>
  <sheetFormatPr defaultRowHeight="15.75"/>
  <cols>
    <col min="1" max="1" width="4" style="69" customWidth="1"/>
    <col min="2" max="2" width="28.42578125" style="69" customWidth="1"/>
    <col min="3" max="3" width="7.28515625" style="69" customWidth="1"/>
    <col min="4" max="11" width="6.5703125" style="69" customWidth="1"/>
    <col min="12" max="252" width="9.140625" style="69"/>
    <col min="253" max="253" width="2.5703125" style="69" customWidth="1"/>
    <col min="254" max="254" width="23.140625" style="69" customWidth="1"/>
    <col min="255" max="255" width="5.5703125" style="69" customWidth="1"/>
    <col min="256" max="266" width="5.42578125" style="69" customWidth="1"/>
    <col min="267" max="267" width="6.140625" style="69" customWidth="1"/>
    <col min="268" max="508" width="9.140625" style="69"/>
    <col min="509" max="509" width="2.5703125" style="69" customWidth="1"/>
    <col min="510" max="510" width="23.140625" style="69" customWidth="1"/>
    <col min="511" max="511" width="5.5703125" style="69" customWidth="1"/>
    <col min="512" max="522" width="5.42578125" style="69" customWidth="1"/>
    <col min="523" max="523" width="6.140625" style="69" customWidth="1"/>
    <col min="524" max="764" width="9.140625" style="69"/>
    <col min="765" max="765" width="2.5703125" style="69" customWidth="1"/>
    <col min="766" max="766" width="23.140625" style="69" customWidth="1"/>
    <col min="767" max="767" width="5.5703125" style="69" customWidth="1"/>
    <col min="768" max="778" width="5.42578125" style="69" customWidth="1"/>
    <col min="779" max="779" width="6.140625" style="69" customWidth="1"/>
    <col min="780" max="1020" width="9.140625" style="69"/>
    <col min="1021" max="1021" width="2.5703125" style="69" customWidth="1"/>
    <col min="1022" max="1022" width="23.140625" style="69" customWidth="1"/>
    <col min="1023" max="1023" width="5.5703125" style="69" customWidth="1"/>
    <col min="1024" max="1034" width="5.42578125" style="69" customWidth="1"/>
    <col min="1035" max="1035" width="6.140625" style="69" customWidth="1"/>
    <col min="1036" max="1276" width="9.140625" style="69"/>
    <col min="1277" max="1277" width="2.5703125" style="69" customWidth="1"/>
    <col min="1278" max="1278" width="23.140625" style="69" customWidth="1"/>
    <col min="1279" max="1279" width="5.5703125" style="69" customWidth="1"/>
    <col min="1280" max="1290" width="5.42578125" style="69" customWidth="1"/>
    <col min="1291" max="1291" width="6.140625" style="69" customWidth="1"/>
    <col min="1292" max="1532" width="9.140625" style="69"/>
    <col min="1533" max="1533" width="2.5703125" style="69" customWidth="1"/>
    <col min="1534" max="1534" width="23.140625" style="69" customWidth="1"/>
    <col min="1535" max="1535" width="5.5703125" style="69" customWidth="1"/>
    <col min="1536" max="1546" width="5.42578125" style="69" customWidth="1"/>
    <col min="1547" max="1547" width="6.140625" style="69" customWidth="1"/>
    <col min="1548" max="1788" width="9.140625" style="69"/>
    <col min="1789" max="1789" width="2.5703125" style="69" customWidth="1"/>
    <col min="1790" max="1790" width="23.140625" style="69" customWidth="1"/>
    <col min="1791" max="1791" width="5.5703125" style="69" customWidth="1"/>
    <col min="1792" max="1802" width="5.42578125" style="69" customWidth="1"/>
    <col min="1803" max="1803" width="6.140625" style="69" customWidth="1"/>
    <col min="1804" max="2044" width="9.140625" style="69"/>
    <col min="2045" max="2045" width="2.5703125" style="69" customWidth="1"/>
    <col min="2046" max="2046" width="23.140625" style="69" customWidth="1"/>
    <col min="2047" max="2047" width="5.5703125" style="69" customWidth="1"/>
    <col min="2048" max="2058" width="5.42578125" style="69" customWidth="1"/>
    <col min="2059" max="2059" width="6.140625" style="69" customWidth="1"/>
    <col min="2060" max="2300" width="9.140625" style="69"/>
    <col min="2301" max="2301" width="2.5703125" style="69" customWidth="1"/>
    <col min="2302" max="2302" width="23.140625" style="69" customWidth="1"/>
    <col min="2303" max="2303" width="5.5703125" style="69" customWidth="1"/>
    <col min="2304" max="2314" width="5.42578125" style="69" customWidth="1"/>
    <col min="2315" max="2315" width="6.140625" style="69" customWidth="1"/>
    <col min="2316" max="2556" width="9.140625" style="69"/>
    <col min="2557" max="2557" width="2.5703125" style="69" customWidth="1"/>
    <col min="2558" max="2558" width="23.140625" style="69" customWidth="1"/>
    <col min="2559" max="2559" width="5.5703125" style="69" customWidth="1"/>
    <col min="2560" max="2570" width="5.42578125" style="69" customWidth="1"/>
    <col min="2571" max="2571" width="6.140625" style="69" customWidth="1"/>
    <col min="2572" max="2812" width="9.140625" style="69"/>
    <col min="2813" max="2813" width="2.5703125" style="69" customWidth="1"/>
    <col min="2814" max="2814" width="23.140625" style="69" customWidth="1"/>
    <col min="2815" max="2815" width="5.5703125" style="69" customWidth="1"/>
    <col min="2816" max="2826" width="5.42578125" style="69" customWidth="1"/>
    <col min="2827" max="2827" width="6.140625" style="69" customWidth="1"/>
    <col min="2828" max="3068" width="9.140625" style="69"/>
    <col min="3069" max="3069" width="2.5703125" style="69" customWidth="1"/>
    <col min="3070" max="3070" width="23.140625" style="69" customWidth="1"/>
    <col min="3071" max="3071" width="5.5703125" style="69" customWidth="1"/>
    <col min="3072" max="3082" width="5.42578125" style="69" customWidth="1"/>
    <col min="3083" max="3083" width="6.140625" style="69" customWidth="1"/>
    <col min="3084" max="3324" width="9.140625" style="69"/>
    <col min="3325" max="3325" width="2.5703125" style="69" customWidth="1"/>
    <col min="3326" max="3326" width="23.140625" style="69" customWidth="1"/>
    <col min="3327" max="3327" width="5.5703125" style="69" customWidth="1"/>
    <col min="3328" max="3338" width="5.42578125" style="69" customWidth="1"/>
    <col min="3339" max="3339" width="6.140625" style="69" customWidth="1"/>
    <col min="3340" max="3580" width="9.140625" style="69"/>
    <col min="3581" max="3581" width="2.5703125" style="69" customWidth="1"/>
    <col min="3582" max="3582" width="23.140625" style="69" customWidth="1"/>
    <col min="3583" max="3583" width="5.5703125" style="69" customWidth="1"/>
    <col min="3584" max="3594" width="5.42578125" style="69" customWidth="1"/>
    <col min="3595" max="3595" width="6.140625" style="69" customWidth="1"/>
    <col min="3596" max="3836" width="9.140625" style="69"/>
    <col min="3837" max="3837" width="2.5703125" style="69" customWidth="1"/>
    <col min="3838" max="3838" width="23.140625" style="69" customWidth="1"/>
    <col min="3839" max="3839" width="5.5703125" style="69" customWidth="1"/>
    <col min="3840" max="3850" width="5.42578125" style="69" customWidth="1"/>
    <col min="3851" max="3851" width="6.140625" style="69" customWidth="1"/>
    <col min="3852" max="4092" width="9.140625" style="69"/>
    <col min="4093" max="4093" width="2.5703125" style="69" customWidth="1"/>
    <col min="4094" max="4094" width="23.140625" style="69" customWidth="1"/>
    <col min="4095" max="4095" width="5.5703125" style="69" customWidth="1"/>
    <col min="4096" max="4106" width="5.42578125" style="69" customWidth="1"/>
    <col min="4107" max="4107" width="6.140625" style="69" customWidth="1"/>
    <col min="4108" max="4348" width="9.140625" style="69"/>
    <col min="4349" max="4349" width="2.5703125" style="69" customWidth="1"/>
    <col min="4350" max="4350" width="23.140625" style="69" customWidth="1"/>
    <col min="4351" max="4351" width="5.5703125" style="69" customWidth="1"/>
    <col min="4352" max="4362" width="5.42578125" style="69" customWidth="1"/>
    <col min="4363" max="4363" width="6.140625" style="69" customWidth="1"/>
    <col min="4364" max="4604" width="9.140625" style="69"/>
    <col min="4605" max="4605" width="2.5703125" style="69" customWidth="1"/>
    <col min="4606" max="4606" width="23.140625" style="69" customWidth="1"/>
    <col min="4607" max="4607" width="5.5703125" style="69" customWidth="1"/>
    <col min="4608" max="4618" width="5.42578125" style="69" customWidth="1"/>
    <col min="4619" max="4619" width="6.140625" style="69" customWidth="1"/>
    <col min="4620" max="4860" width="9.140625" style="69"/>
    <col min="4861" max="4861" width="2.5703125" style="69" customWidth="1"/>
    <col min="4862" max="4862" width="23.140625" style="69" customWidth="1"/>
    <col min="4863" max="4863" width="5.5703125" style="69" customWidth="1"/>
    <col min="4864" max="4874" width="5.42578125" style="69" customWidth="1"/>
    <col min="4875" max="4875" width="6.140625" style="69" customWidth="1"/>
    <col min="4876" max="5116" width="9.140625" style="69"/>
    <col min="5117" max="5117" width="2.5703125" style="69" customWidth="1"/>
    <col min="5118" max="5118" width="23.140625" style="69" customWidth="1"/>
    <col min="5119" max="5119" width="5.5703125" style="69" customWidth="1"/>
    <col min="5120" max="5130" width="5.42578125" style="69" customWidth="1"/>
    <col min="5131" max="5131" width="6.140625" style="69" customWidth="1"/>
    <col min="5132" max="5372" width="9.140625" style="69"/>
    <col min="5373" max="5373" width="2.5703125" style="69" customWidth="1"/>
    <col min="5374" max="5374" width="23.140625" style="69" customWidth="1"/>
    <col min="5375" max="5375" width="5.5703125" style="69" customWidth="1"/>
    <col min="5376" max="5386" width="5.42578125" style="69" customWidth="1"/>
    <col min="5387" max="5387" width="6.140625" style="69" customWidth="1"/>
    <col min="5388" max="5628" width="9.140625" style="69"/>
    <col min="5629" max="5629" width="2.5703125" style="69" customWidth="1"/>
    <col min="5630" max="5630" width="23.140625" style="69" customWidth="1"/>
    <col min="5631" max="5631" width="5.5703125" style="69" customWidth="1"/>
    <col min="5632" max="5642" width="5.42578125" style="69" customWidth="1"/>
    <col min="5643" max="5643" width="6.140625" style="69" customWidth="1"/>
    <col min="5644" max="5884" width="9.140625" style="69"/>
    <col min="5885" max="5885" width="2.5703125" style="69" customWidth="1"/>
    <col min="5886" max="5886" width="23.140625" style="69" customWidth="1"/>
    <col min="5887" max="5887" width="5.5703125" style="69" customWidth="1"/>
    <col min="5888" max="5898" width="5.42578125" style="69" customWidth="1"/>
    <col min="5899" max="5899" width="6.140625" style="69" customWidth="1"/>
    <col min="5900" max="6140" width="9.140625" style="69"/>
    <col min="6141" max="6141" width="2.5703125" style="69" customWidth="1"/>
    <col min="6142" max="6142" width="23.140625" style="69" customWidth="1"/>
    <col min="6143" max="6143" width="5.5703125" style="69" customWidth="1"/>
    <col min="6144" max="6154" width="5.42578125" style="69" customWidth="1"/>
    <col min="6155" max="6155" width="6.140625" style="69" customWidth="1"/>
    <col min="6156" max="6396" width="9.140625" style="69"/>
    <col min="6397" max="6397" width="2.5703125" style="69" customWidth="1"/>
    <col min="6398" max="6398" width="23.140625" style="69" customWidth="1"/>
    <col min="6399" max="6399" width="5.5703125" style="69" customWidth="1"/>
    <col min="6400" max="6410" width="5.42578125" style="69" customWidth="1"/>
    <col min="6411" max="6411" width="6.140625" style="69" customWidth="1"/>
    <col min="6412" max="6652" width="9.140625" style="69"/>
    <col min="6653" max="6653" width="2.5703125" style="69" customWidth="1"/>
    <col min="6654" max="6654" width="23.140625" style="69" customWidth="1"/>
    <col min="6655" max="6655" width="5.5703125" style="69" customWidth="1"/>
    <col min="6656" max="6666" width="5.42578125" style="69" customWidth="1"/>
    <col min="6667" max="6667" width="6.140625" style="69" customWidth="1"/>
    <col min="6668" max="6908" width="9.140625" style="69"/>
    <col min="6909" max="6909" width="2.5703125" style="69" customWidth="1"/>
    <col min="6910" max="6910" width="23.140625" style="69" customWidth="1"/>
    <col min="6911" max="6911" width="5.5703125" style="69" customWidth="1"/>
    <col min="6912" max="6922" width="5.42578125" style="69" customWidth="1"/>
    <col min="6923" max="6923" width="6.140625" style="69" customWidth="1"/>
    <col min="6924" max="7164" width="9.140625" style="69"/>
    <col min="7165" max="7165" width="2.5703125" style="69" customWidth="1"/>
    <col min="7166" max="7166" width="23.140625" style="69" customWidth="1"/>
    <col min="7167" max="7167" width="5.5703125" style="69" customWidth="1"/>
    <col min="7168" max="7178" width="5.42578125" style="69" customWidth="1"/>
    <col min="7179" max="7179" width="6.140625" style="69" customWidth="1"/>
    <col min="7180" max="7420" width="9.140625" style="69"/>
    <col min="7421" max="7421" width="2.5703125" style="69" customWidth="1"/>
    <col min="7422" max="7422" width="23.140625" style="69" customWidth="1"/>
    <col min="7423" max="7423" width="5.5703125" style="69" customWidth="1"/>
    <col min="7424" max="7434" width="5.42578125" style="69" customWidth="1"/>
    <col min="7435" max="7435" width="6.140625" style="69" customWidth="1"/>
    <col min="7436" max="7676" width="9.140625" style="69"/>
    <col min="7677" max="7677" width="2.5703125" style="69" customWidth="1"/>
    <col min="7678" max="7678" width="23.140625" style="69" customWidth="1"/>
    <col min="7679" max="7679" width="5.5703125" style="69" customWidth="1"/>
    <col min="7680" max="7690" width="5.42578125" style="69" customWidth="1"/>
    <col min="7691" max="7691" width="6.140625" style="69" customWidth="1"/>
    <col min="7692" max="7932" width="9.140625" style="69"/>
    <col min="7933" max="7933" width="2.5703125" style="69" customWidth="1"/>
    <col min="7934" max="7934" width="23.140625" style="69" customWidth="1"/>
    <col min="7935" max="7935" width="5.5703125" style="69" customWidth="1"/>
    <col min="7936" max="7946" width="5.42578125" style="69" customWidth="1"/>
    <col min="7947" max="7947" width="6.140625" style="69" customWidth="1"/>
    <col min="7948" max="8188" width="9.140625" style="69"/>
    <col min="8189" max="8189" width="2.5703125" style="69" customWidth="1"/>
    <col min="8190" max="8190" width="23.140625" style="69" customWidth="1"/>
    <col min="8191" max="8191" width="5.5703125" style="69" customWidth="1"/>
    <col min="8192" max="8202" width="5.42578125" style="69" customWidth="1"/>
    <col min="8203" max="8203" width="6.140625" style="69" customWidth="1"/>
    <col min="8204" max="8444" width="9.140625" style="69"/>
    <col min="8445" max="8445" width="2.5703125" style="69" customWidth="1"/>
    <col min="8446" max="8446" width="23.140625" style="69" customWidth="1"/>
    <col min="8447" max="8447" width="5.5703125" style="69" customWidth="1"/>
    <col min="8448" max="8458" width="5.42578125" style="69" customWidth="1"/>
    <col min="8459" max="8459" width="6.140625" style="69" customWidth="1"/>
    <col min="8460" max="8700" width="9.140625" style="69"/>
    <col min="8701" max="8701" width="2.5703125" style="69" customWidth="1"/>
    <col min="8702" max="8702" width="23.140625" style="69" customWidth="1"/>
    <col min="8703" max="8703" width="5.5703125" style="69" customWidth="1"/>
    <col min="8704" max="8714" width="5.42578125" style="69" customWidth="1"/>
    <col min="8715" max="8715" width="6.140625" style="69" customWidth="1"/>
    <col min="8716" max="8956" width="9.140625" style="69"/>
    <col min="8957" max="8957" width="2.5703125" style="69" customWidth="1"/>
    <col min="8958" max="8958" width="23.140625" style="69" customWidth="1"/>
    <col min="8959" max="8959" width="5.5703125" style="69" customWidth="1"/>
    <col min="8960" max="8970" width="5.42578125" style="69" customWidth="1"/>
    <col min="8971" max="8971" width="6.140625" style="69" customWidth="1"/>
    <col min="8972" max="9212" width="9.140625" style="69"/>
    <col min="9213" max="9213" width="2.5703125" style="69" customWidth="1"/>
    <col min="9214" max="9214" width="23.140625" style="69" customWidth="1"/>
    <col min="9215" max="9215" width="5.5703125" style="69" customWidth="1"/>
    <col min="9216" max="9226" width="5.42578125" style="69" customWidth="1"/>
    <col min="9227" max="9227" width="6.140625" style="69" customWidth="1"/>
    <col min="9228" max="9468" width="9.140625" style="69"/>
    <col min="9469" max="9469" width="2.5703125" style="69" customWidth="1"/>
    <col min="9470" max="9470" width="23.140625" style="69" customWidth="1"/>
    <col min="9471" max="9471" width="5.5703125" style="69" customWidth="1"/>
    <col min="9472" max="9482" width="5.42578125" style="69" customWidth="1"/>
    <col min="9483" max="9483" width="6.140625" style="69" customWidth="1"/>
    <col min="9484" max="9724" width="9.140625" style="69"/>
    <col min="9725" max="9725" width="2.5703125" style="69" customWidth="1"/>
    <col min="9726" max="9726" width="23.140625" style="69" customWidth="1"/>
    <col min="9727" max="9727" width="5.5703125" style="69" customWidth="1"/>
    <col min="9728" max="9738" width="5.42578125" style="69" customWidth="1"/>
    <col min="9739" max="9739" width="6.140625" style="69" customWidth="1"/>
    <col min="9740" max="9980" width="9.140625" style="69"/>
    <col min="9981" max="9981" width="2.5703125" style="69" customWidth="1"/>
    <col min="9982" max="9982" width="23.140625" style="69" customWidth="1"/>
    <col min="9983" max="9983" width="5.5703125" style="69" customWidth="1"/>
    <col min="9984" max="9994" width="5.42578125" style="69" customWidth="1"/>
    <col min="9995" max="9995" width="6.140625" style="69" customWidth="1"/>
    <col min="9996" max="10236" width="9.140625" style="69"/>
    <col min="10237" max="10237" width="2.5703125" style="69" customWidth="1"/>
    <col min="10238" max="10238" width="23.140625" style="69" customWidth="1"/>
    <col min="10239" max="10239" width="5.5703125" style="69" customWidth="1"/>
    <col min="10240" max="10250" width="5.42578125" style="69" customWidth="1"/>
    <col min="10251" max="10251" width="6.140625" style="69" customWidth="1"/>
    <col min="10252" max="10492" width="9.140625" style="69"/>
    <col min="10493" max="10493" width="2.5703125" style="69" customWidth="1"/>
    <col min="10494" max="10494" width="23.140625" style="69" customWidth="1"/>
    <col min="10495" max="10495" width="5.5703125" style="69" customWidth="1"/>
    <col min="10496" max="10506" width="5.42578125" style="69" customWidth="1"/>
    <col min="10507" max="10507" width="6.140625" style="69" customWidth="1"/>
    <col min="10508" max="10748" width="9.140625" style="69"/>
    <col min="10749" max="10749" width="2.5703125" style="69" customWidth="1"/>
    <col min="10750" max="10750" width="23.140625" style="69" customWidth="1"/>
    <col min="10751" max="10751" width="5.5703125" style="69" customWidth="1"/>
    <col min="10752" max="10762" width="5.42578125" style="69" customWidth="1"/>
    <col min="10763" max="10763" width="6.140625" style="69" customWidth="1"/>
    <col min="10764" max="11004" width="9.140625" style="69"/>
    <col min="11005" max="11005" width="2.5703125" style="69" customWidth="1"/>
    <col min="11006" max="11006" width="23.140625" style="69" customWidth="1"/>
    <col min="11007" max="11007" width="5.5703125" style="69" customWidth="1"/>
    <col min="11008" max="11018" width="5.42578125" style="69" customWidth="1"/>
    <col min="11019" max="11019" width="6.140625" style="69" customWidth="1"/>
    <col min="11020" max="11260" width="9.140625" style="69"/>
    <col min="11261" max="11261" width="2.5703125" style="69" customWidth="1"/>
    <col min="11262" max="11262" width="23.140625" style="69" customWidth="1"/>
    <col min="11263" max="11263" width="5.5703125" style="69" customWidth="1"/>
    <col min="11264" max="11274" width="5.42578125" style="69" customWidth="1"/>
    <col min="11275" max="11275" width="6.140625" style="69" customWidth="1"/>
    <col min="11276" max="11516" width="9.140625" style="69"/>
    <col min="11517" max="11517" width="2.5703125" style="69" customWidth="1"/>
    <col min="11518" max="11518" width="23.140625" style="69" customWidth="1"/>
    <col min="11519" max="11519" width="5.5703125" style="69" customWidth="1"/>
    <col min="11520" max="11530" width="5.42578125" style="69" customWidth="1"/>
    <col min="11531" max="11531" width="6.140625" style="69" customWidth="1"/>
    <col min="11532" max="11772" width="9.140625" style="69"/>
    <col min="11773" max="11773" width="2.5703125" style="69" customWidth="1"/>
    <col min="11774" max="11774" width="23.140625" style="69" customWidth="1"/>
    <col min="11775" max="11775" width="5.5703125" style="69" customWidth="1"/>
    <col min="11776" max="11786" width="5.42578125" style="69" customWidth="1"/>
    <col min="11787" max="11787" width="6.140625" style="69" customWidth="1"/>
    <col min="11788" max="12028" width="9.140625" style="69"/>
    <col min="12029" max="12029" width="2.5703125" style="69" customWidth="1"/>
    <col min="12030" max="12030" width="23.140625" style="69" customWidth="1"/>
    <col min="12031" max="12031" width="5.5703125" style="69" customWidth="1"/>
    <col min="12032" max="12042" width="5.42578125" style="69" customWidth="1"/>
    <col min="12043" max="12043" width="6.140625" style="69" customWidth="1"/>
    <col min="12044" max="12284" width="9.140625" style="69"/>
    <col min="12285" max="12285" width="2.5703125" style="69" customWidth="1"/>
    <col min="12286" max="12286" width="23.140625" style="69" customWidth="1"/>
    <col min="12287" max="12287" width="5.5703125" style="69" customWidth="1"/>
    <col min="12288" max="12298" width="5.42578125" style="69" customWidth="1"/>
    <col min="12299" max="12299" width="6.140625" style="69" customWidth="1"/>
    <col min="12300" max="12540" width="9.140625" style="69"/>
    <col min="12541" max="12541" width="2.5703125" style="69" customWidth="1"/>
    <col min="12542" max="12542" width="23.140625" style="69" customWidth="1"/>
    <col min="12543" max="12543" width="5.5703125" style="69" customWidth="1"/>
    <col min="12544" max="12554" width="5.42578125" style="69" customWidth="1"/>
    <col min="12555" max="12555" width="6.140625" style="69" customWidth="1"/>
    <col min="12556" max="12796" width="9.140625" style="69"/>
    <col min="12797" max="12797" width="2.5703125" style="69" customWidth="1"/>
    <col min="12798" max="12798" width="23.140625" style="69" customWidth="1"/>
    <col min="12799" max="12799" width="5.5703125" style="69" customWidth="1"/>
    <col min="12800" max="12810" width="5.42578125" style="69" customWidth="1"/>
    <col min="12811" max="12811" width="6.140625" style="69" customWidth="1"/>
    <col min="12812" max="13052" width="9.140625" style="69"/>
    <col min="13053" max="13053" width="2.5703125" style="69" customWidth="1"/>
    <col min="13054" max="13054" width="23.140625" style="69" customWidth="1"/>
    <col min="13055" max="13055" width="5.5703125" style="69" customWidth="1"/>
    <col min="13056" max="13066" width="5.42578125" style="69" customWidth="1"/>
    <col min="13067" max="13067" width="6.140625" style="69" customWidth="1"/>
    <col min="13068" max="13308" width="9.140625" style="69"/>
    <col min="13309" max="13309" width="2.5703125" style="69" customWidth="1"/>
    <col min="13310" max="13310" width="23.140625" style="69" customWidth="1"/>
    <col min="13311" max="13311" width="5.5703125" style="69" customWidth="1"/>
    <col min="13312" max="13322" width="5.42578125" style="69" customWidth="1"/>
    <col min="13323" max="13323" width="6.140625" style="69" customWidth="1"/>
    <col min="13324" max="13564" width="9.140625" style="69"/>
    <col min="13565" max="13565" width="2.5703125" style="69" customWidth="1"/>
    <col min="13566" max="13566" width="23.140625" style="69" customWidth="1"/>
    <col min="13567" max="13567" width="5.5703125" style="69" customWidth="1"/>
    <col min="13568" max="13578" width="5.42578125" style="69" customWidth="1"/>
    <col min="13579" max="13579" width="6.140625" style="69" customWidth="1"/>
    <col min="13580" max="13820" width="9.140625" style="69"/>
    <col min="13821" max="13821" width="2.5703125" style="69" customWidth="1"/>
    <col min="13822" max="13822" width="23.140625" style="69" customWidth="1"/>
    <col min="13823" max="13823" width="5.5703125" style="69" customWidth="1"/>
    <col min="13824" max="13834" width="5.42578125" style="69" customWidth="1"/>
    <col min="13835" max="13835" width="6.140625" style="69" customWidth="1"/>
    <col min="13836" max="14076" width="9.140625" style="69"/>
    <col min="14077" max="14077" width="2.5703125" style="69" customWidth="1"/>
    <col min="14078" max="14078" width="23.140625" style="69" customWidth="1"/>
    <col min="14079" max="14079" width="5.5703125" style="69" customWidth="1"/>
    <col min="14080" max="14090" width="5.42578125" style="69" customWidth="1"/>
    <col min="14091" max="14091" width="6.140625" style="69" customWidth="1"/>
    <col min="14092" max="14332" width="9.140625" style="69"/>
    <col min="14333" max="14333" width="2.5703125" style="69" customWidth="1"/>
    <col min="14334" max="14334" width="23.140625" style="69" customWidth="1"/>
    <col min="14335" max="14335" width="5.5703125" style="69" customWidth="1"/>
    <col min="14336" max="14346" width="5.42578125" style="69" customWidth="1"/>
    <col min="14347" max="14347" width="6.140625" style="69" customWidth="1"/>
    <col min="14348" max="14588" width="9.140625" style="69"/>
    <col min="14589" max="14589" width="2.5703125" style="69" customWidth="1"/>
    <col min="14590" max="14590" width="23.140625" style="69" customWidth="1"/>
    <col min="14591" max="14591" width="5.5703125" style="69" customWidth="1"/>
    <col min="14592" max="14602" width="5.42578125" style="69" customWidth="1"/>
    <col min="14603" max="14603" width="6.140625" style="69" customWidth="1"/>
    <col min="14604" max="14844" width="9.140625" style="69"/>
    <col min="14845" max="14845" width="2.5703125" style="69" customWidth="1"/>
    <col min="14846" max="14846" width="23.140625" style="69" customWidth="1"/>
    <col min="14847" max="14847" width="5.5703125" style="69" customWidth="1"/>
    <col min="14848" max="14858" width="5.42578125" style="69" customWidth="1"/>
    <col min="14859" max="14859" width="6.140625" style="69" customWidth="1"/>
    <col min="14860" max="15100" width="9.140625" style="69"/>
    <col min="15101" max="15101" width="2.5703125" style="69" customWidth="1"/>
    <col min="15102" max="15102" width="23.140625" style="69" customWidth="1"/>
    <col min="15103" max="15103" width="5.5703125" style="69" customWidth="1"/>
    <col min="15104" max="15114" width="5.42578125" style="69" customWidth="1"/>
    <col min="15115" max="15115" width="6.140625" style="69" customWidth="1"/>
    <col min="15116" max="15356" width="9.140625" style="69"/>
    <col min="15357" max="15357" width="2.5703125" style="69" customWidth="1"/>
    <col min="15358" max="15358" width="23.140625" style="69" customWidth="1"/>
    <col min="15359" max="15359" width="5.5703125" style="69" customWidth="1"/>
    <col min="15360" max="15370" width="5.42578125" style="69" customWidth="1"/>
    <col min="15371" max="15371" width="6.140625" style="69" customWidth="1"/>
    <col min="15372" max="15612" width="9.140625" style="69"/>
    <col min="15613" max="15613" width="2.5703125" style="69" customWidth="1"/>
    <col min="15614" max="15614" width="23.140625" style="69" customWidth="1"/>
    <col min="15615" max="15615" width="5.5703125" style="69" customWidth="1"/>
    <col min="15616" max="15626" width="5.42578125" style="69" customWidth="1"/>
    <col min="15627" max="15627" width="6.140625" style="69" customWidth="1"/>
    <col min="15628" max="15868" width="9.140625" style="69"/>
    <col min="15869" max="15869" width="2.5703125" style="69" customWidth="1"/>
    <col min="15870" max="15870" width="23.140625" style="69" customWidth="1"/>
    <col min="15871" max="15871" width="5.5703125" style="69" customWidth="1"/>
    <col min="15872" max="15882" width="5.42578125" style="69" customWidth="1"/>
    <col min="15883" max="15883" width="6.140625" style="69" customWidth="1"/>
    <col min="15884" max="16124" width="9.140625" style="69"/>
    <col min="16125" max="16125" width="2.5703125" style="69" customWidth="1"/>
    <col min="16126" max="16126" width="23.140625" style="69" customWidth="1"/>
    <col min="16127" max="16127" width="5.5703125" style="69" customWidth="1"/>
    <col min="16128" max="16138" width="5.42578125" style="69" customWidth="1"/>
    <col min="16139" max="16139" width="6.140625" style="69" customWidth="1"/>
    <col min="16140" max="16384" width="9.140625" style="69"/>
  </cols>
  <sheetData>
    <row r="1" spans="1:11" ht="34.5" customHeight="1">
      <c r="A1" s="193" t="s">
        <v>72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8.5" customHeight="1">
      <c r="A2" s="203" t="s">
        <v>226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0.25" customHeight="1">
      <c r="B3" s="204"/>
      <c r="C3" s="204"/>
      <c r="D3" s="70"/>
      <c r="E3" s="70"/>
      <c r="F3" s="70"/>
      <c r="G3" s="70"/>
      <c r="H3" s="70"/>
      <c r="I3" s="70"/>
      <c r="J3" s="70"/>
    </row>
    <row r="4" spans="1:11" ht="35.25" customHeight="1">
      <c r="A4" s="205" t="s">
        <v>4</v>
      </c>
      <c r="B4" s="205" t="s">
        <v>12</v>
      </c>
      <c r="C4" s="205" t="s">
        <v>46</v>
      </c>
      <c r="D4" s="205" t="s">
        <v>145</v>
      </c>
      <c r="E4" s="205"/>
      <c r="F4" s="205" t="s">
        <v>146</v>
      </c>
      <c r="G4" s="205"/>
      <c r="H4" s="205" t="s">
        <v>147</v>
      </c>
      <c r="I4" s="205"/>
      <c r="J4" s="199" t="s">
        <v>15</v>
      </c>
      <c r="K4" s="200"/>
    </row>
    <row r="5" spans="1:11" ht="25.5" customHeight="1">
      <c r="A5" s="205"/>
      <c r="B5" s="205"/>
      <c r="C5" s="205"/>
      <c r="D5" s="81" t="s">
        <v>1</v>
      </c>
      <c r="E5" s="81" t="s">
        <v>39</v>
      </c>
      <c r="F5" s="81" t="s">
        <v>1</v>
      </c>
      <c r="G5" s="81" t="s">
        <v>39</v>
      </c>
      <c r="H5" s="81" t="s">
        <v>1</v>
      </c>
      <c r="I5" s="81" t="s">
        <v>39</v>
      </c>
      <c r="J5" s="81" t="s">
        <v>1</v>
      </c>
      <c r="K5" s="81" t="s">
        <v>39</v>
      </c>
    </row>
    <row r="6" spans="1:11" ht="16.5" customHeight="1">
      <c r="A6" s="81">
        <v>1</v>
      </c>
      <c r="B6" s="81">
        <v>2</v>
      </c>
      <c r="C6" s="81">
        <v>3</v>
      </c>
      <c r="D6" s="201">
        <v>4</v>
      </c>
      <c r="E6" s="202"/>
      <c r="F6" s="201">
        <v>5</v>
      </c>
      <c r="G6" s="202"/>
      <c r="H6" s="201">
        <v>6</v>
      </c>
      <c r="I6" s="202"/>
      <c r="J6" s="201">
        <v>7</v>
      </c>
      <c r="K6" s="202"/>
    </row>
    <row r="7" spans="1:11" ht="36" customHeight="1">
      <c r="A7" s="103">
        <v>1</v>
      </c>
      <c r="B7" s="104" t="s">
        <v>49</v>
      </c>
      <c r="C7" s="11" t="s">
        <v>35</v>
      </c>
      <c r="D7" s="20">
        <f>2*12</f>
        <v>24</v>
      </c>
      <c r="E7" s="20">
        <f>D7*15.1</f>
        <v>362.4</v>
      </c>
      <c r="F7" s="105">
        <f>2*10</f>
        <v>20</v>
      </c>
      <c r="G7" s="105">
        <f>F7*15.1</f>
        <v>302</v>
      </c>
      <c r="H7" s="105">
        <f>2*8</f>
        <v>16</v>
      </c>
      <c r="I7" s="105">
        <f>H7*15.1</f>
        <v>241.6</v>
      </c>
      <c r="J7" s="20">
        <f>D7+F7+H7</f>
        <v>60</v>
      </c>
      <c r="K7" s="20">
        <f>E7+G7+I7</f>
        <v>906</v>
      </c>
    </row>
    <row r="8" spans="1:11" ht="36" customHeight="1">
      <c r="A8" s="103">
        <v>2</v>
      </c>
      <c r="B8" s="104" t="s">
        <v>85</v>
      </c>
      <c r="C8" s="11" t="s">
        <v>35</v>
      </c>
      <c r="D8" s="20">
        <f>4*0.38*12</f>
        <v>18.240000000000002</v>
      </c>
      <c r="E8" s="20">
        <f>D8*7.05</f>
        <v>128.59200000000001</v>
      </c>
      <c r="F8" s="105">
        <f>4*0.38*10</f>
        <v>15.2</v>
      </c>
      <c r="G8" s="105">
        <f>F8*7.05</f>
        <v>107.16</v>
      </c>
      <c r="H8" s="105">
        <f>4*0.38*8</f>
        <v>12.16</v>
      </c>
      <c r="I8" s="105">
        <f>H8*7.05</f>
        <v>85.727999999999994</v>
      </c>
      <c r="J8" s="20">
        <f t="shared" ref="J8:J9" si="0">D8+F8+H8</f>
        <v>45.599999999999994</v>
      </c>
      <c r="K8" s="20">
        <f t="shared" ref="K8:K9" si="1">E8+G8+I8</f>
        <v>321.48</v>
      </c>
    </row>
    <row r="9" spans="1:11" ht="36" customHeight="1">
      <c r="A9" s="103">
        <v>3</v>
      </c>
      <c r="B9" s="35" t="s">
        <v>86</v>
      </c>
      <c r="C9" s="11" t="s">
        <v>35</v>
      </c>
      <c r="D9" s="20">
        <f>5*12</f>
        <v>60</v>
      </c>
      <c r="E9" s="20">
        <f>D9*3.85</f>
        <v>231</v>
      </c>
      <c r="F9" s="105">
        <f>5*10</f>
        <v>50</v>
      </c>
      <c r="G9" s="105">
        <f>F9*3.85</f>
        <v>192.5</v>
      </c>
      <c r="H9" s="105">
        <f>5*8</f>
        <v>40</v>
      </c>
      <c r="I9" s="105">
        <f>H9*3.85</f>
        <v>154</v>
      </c>
      <c r="J9" s="20">
        <f t="shared" si="0"/>
        <v>150</v>
      </c>
      <c r="K9" s="20">
        <f t="shared" si="1"/>
        <v>577.5</v>
      </c>
    </row>
    <row r="10" spans="1:11" ht="10.5" customHeight="1">
      <c r="A10" s="71"/>
      <c r="B10" s="71"/>
      <c r="F10" s="72"/>
      <c r="G10" s="72"/>
      <c r="H10" s="72"/>
      <c r="I10" s="72"/>
      <c r="J10" s="72"/>
    </row>
  </sheetData>
  <mergeCells count="14">
    <mergeCell ref="A1:K1"/>
    <mergeCell ref="A2:K2"/>
    <mergeCell ref="B3:C3"/>
    <mergeCell ref="A4:A5"/>
    <mergeCell ref="B4:B5"/>
    <mergeCell ref="C4:C5"/>
    <mergeCell ref="D4:E4"/>
    <mergeCell ref="F4:G4"/>
    <mergeCell ref="H4:I4"/>
    <mergeCell ref="J4:K4"/>
    <mergeCell ref="D6:E6"/>
    <mergeCell ref="F6:G6"/>
    <mergeCell ref="H6:I6"/>
    <mergeCell ref="J6:K6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A2" sqref="A2:G2"/>
    </sheetView>
  </sheetViews>
  <sheetFormatPr defaultRowHeight="15.75"/>
  <cols>
    <col min="1" max="1" width="3" style="69" customWidth="1"/>
    <col min="2" max="2" width="50.28515625" style="69" customWidth="1"/>
    <col min="3" max="3" width="7.140625" style="69" customWidth="1"/>
    <col min="4" max="7" width="8.85546875" style="69" customWidth="1"/>
    <col min="8" max="8" width="9.140625" style="69"/>
    <col min="9" max="9" width="13.28515625" style="69" bestFit="1" customWidth="1"/>
    <col min="10" max="10" width="9.140625" style="69"/>
    <col min="11" max="11" width="14.28515625" style="69" customWidth="1"/>
    <col min="12" max="239" width="9.140625" style="69"/>
    <col min="240" max="240" width="3" style="69" customWidth="1"/>
    <col min="241" max="241" width="37.140625" style="69" customWidth="1"/>
    <col min="242" max="242" width="5.7109375" style="69" customWidth="1"/>
    <col min="243" max="243" width="4.7109375" style="69" customWidth="1"/>
    <col min="244" max="246" width="5" style="69" customWidth="1"/>
    <col min="247" max="247" width="4.5703125" style="69" customWidth="1"/>
    <col min="248" max="248" width="4.7109375" style="69" customWidth="1"/>
    <col min="249" max="249" width="4.28515625" style="69" customWidth="1"/>
    <col min="250" max="250" width="4.7109375" style="69" customWidth="1"/>
    <col min="251" max="251" width="5.140625" style="69" customWidth="1"/>
    <col min="252" max="252" width="4.85546875" style="69" customWidth="1"/>
    <col min="253" max="253" width="5" style="69" customWidth="1"/>
    <col min="254" max="254" width="4.28515625" style="69" customWidth="1"/>
    <col min="255" max="255" width="4.85546875" style="69" customWidth="1"/>
    <col min="256" max="256" width="5.140625" style="69" customWidth="1"/>
    <col min="257" max="258" width="4.7109375" style="69" customWidth="1"/>
    <col min="259" max="259" width="5" style="69" customWidth="1"/>
    <col min="260" max="260" width="4.42578125" style="69" customWidth="1"/>
    <col min="261" max="261" width="5" style="69" customWidth="1"/>
    <col min="262" max="262" width="4.85546875" style="69" customWidth="1"/>
    <col min="263" max="263" width="6.5703125" style="69" customWidth="1"/>
    <col min="264" max="264" width="9.140625" style="69"/>
    <col min="265" max="265" width="13.28515625" style="69" bestFit="1" customWidth="1"/>
    <col min="266" max="266" width="9.140625" style="69"/>
    <col min="267" max="267" width="14.28515625" style="69" customWidth="1"/>
    <col min="268" max="495" width="9.140625" style="69"/>
    <col min="496" max="496" width="3" style="69" customWidth="1"/>
    <col min="497" max="497" width="37.140625" style="69" customWidth="1"/>
    <col min="498" max="498" width="5.7109375" style="69" customWidth="1"/>
    <col min="499" max="499" width="4.7109375" style="69" customWidth="1"/>
    <col min="500" max="502" width="5" style="69" customWidth="1"/>
    <col min="503" max="503" width="4.5703125" style="69" customWidth="1"/>
    <col min="504" max="504" width="4.7109375" style="69" customWidth="1"/>
    <col min="505" max="505" width="4.28515625" style="69" customWidth="1"/>
    <col min="506" max="506" width="4.7109375" style="69" customWidth="1"/>
    <col min="507" max="507" width="5.140625" style="69" customWidth="1"/>
    <col min="508" max="508" width="4.85546875" style="69" customWidth="1"/>
    <col min="509" max="509" width="5" style="69" customWidth="1"/>
    <col min="510" max="510" width="4.28515625" style="69" customWidth="1"/>
    <col min="511" max="511" width="4.85546875" style="69" customWidth="1"/>
    <col min="512" max="512" width="5.140625" style="69" customWidth="1"/>
    <col min="513" max="514" width="4.7109375" style="69" customWidth="1"/>
    <col min="515" max="515" width="5" style="69" customWidth="1"/>
    <col min="516" max="516" width="4.42578125" style="69" customWidth="1"/>
    <col min="517" max="517" width="5" style="69" customWidth="1"/>
    <col min="518" max="518" width="4.85546875" style="69" customWidth="1"/>
    <col min="519" max="519" width="6.5703125" style="69" customWidth="1"/>
    <col min="520" max="520" width="9.140625" style="69"/>
    <col min="521" max="521" width="13.28515625" style="69" bestFit="1" customWidth="1"/>
    <col min="522" max="522" width="9.140625" style="69"/>
    <col min="523" max="523" width="14.28515625" style="69" customWidth="1"/>
    <col min="524" max="751" width="9.140625" style="69"/>
    <col min="752" max="752" width="3" style="69" customWidth="1"/>
    <col min="753" max="753" width="37.140625" style="69" customWidth="1"/>
    <col min="754" max="754" width="5.7109375" style="69" customWidth="1"/>
    <col min="755" max="755" width="4.7109375" style="69" customWidth="1"/>
    <col min="756" max="758" width="5" style="69" customWidth="1"/>
    <col min="759" max="759" width="4.5703125" style="69" customWidth="1"/>
    <col min="760" max="760" width="4.7109375" style="69" customWidth="1"/>
    <col min="761" max="761" width="4.28515625" style="69" customWidth="1"/>
    <col min="762" max="762" width="4.7109375" style="69" customWidth="1"/>
    <col min="763" max="763" width="5.140625" style="69" customWidth="1"/>
    <col min="764" max="764" width="4.85546875" style="69" customWidth="1"/>
    <col min="765" max="765" width="5" style="69" customWidth="1"/>
    <col min="766" max="766" width="4.28515625" style="69" customWidth="1"/>
    <col min="767" max="767" width="4.85546875" style="69" customWidth="1"/>
    <col min="768" max="768" width="5.140625" style="69" customWidth="1"/>
    <col min="769" max="770" width="4.7109375" style="69" customWidth="1"/>
    <col min="771" max="771" width="5" style="69" customWidth="1"/>
    <col min="772" max="772" width="4.42578125" style="69" customWidth="1"/>
    <col min="773" max="773" width="5" style="69" customWidth="1"/>
    <col min="774" max="774" width="4.85546875" style="69" customWidth="1"/>
    <col min="775" max="775" width="6.5703125" style="69" customWidth="1"/>
    <col min="776" max="776" width="9.140625" style="69"/>
    <col min="777" max="777" width="13.28515625" style="69" bestFit="1" customWidth="1"/>
    <col min="778" max="778" width="9.140625" style="69"/>
    <col min="779" max="779" width="14.28515625" style="69" customWidth="1"/>
    <col min="780" max="1007" width="9.140625" style="69"/>
    <col min="1008" max="1008" width="3" style="69" customWidth="1"/>
    <col min="1009" max="1009" width="37.140625" style="69" customWidth="1"/>
    <col min="1010" max="1010" width="5.7109375" style="69" customWidth="1"/>
    <col min="1011" max="1011" width="4.7109375" style="69" customWidth="1"/>
    <col min="1012" max="1014" width="5" style="69" customWidth="1"/>
    <col min="1015" max="1015" width="4.5703125" style="69" customWidth="1"/>
    <col min="1016" max="1016" width="4.7109375" style="69" customWidth="1"/>
    <col min="1017" max="1017" width="4.28515625" style="69" customWidth="1"/>
    <col min="1018" max="1018" width="4.7109375" style="69" customWidth="1"/>
    <col min="1019" max="1019" width="5.140625" style="69" customWidth="1"/>
    <col min="1020" max="1020" width="4.85546875" style="69" customWidth="1"/>
    <col min="1021" max="1021" width="5" style="69" customWidth="1"/>
    <col min="1022" max="1022" width="4.28515625" style="69" customWidth="1"/>
    <col min="1023" max="1023" width="4.85546875" style="69" customWidth="1"/>
    <col min="1024" max="1024" width="5.140625" style="69" customWidth="1"/>
    <col min="1025" max="1026" width="4.7109375" style="69" customWidth="1"/>
    <col min="1027" max="1027" width="5" style="69" customWidth="1"/>
    <col min="1028" max="1028" width="4.42578125" style="69" customWidth="1"/>
    <col min="1029" max="1029" width="5" style="69" customWidth="1"/>
    <col min="1030" max="1030" width="4.85546875" style="69" customWidth="1"/>
    <col min="1031" max="1031" width="6.5703125" style="69" customWidth="1"/>
    <col min="1032" max="1032" width="9.140625" style="69"/>
    <col min="1033" max="1033" width="13.28515625" style="69" bestFit="1" customWidth="1"/>
    <col min="1034" max="1034" width="9.140625" style="69"/>
    <col min="1035" max="1035" width="14.28515625" style="69" customWidth="1"/>
    <col min="1036" max="1263" width="9.140625" style="69"/>
    <col min="1264" max="1264" width="3" style="69" customWidth="1"/>
    <col min="1265" max="1265" width="37.140625" style="69" customWidth="1"/>
    <col min="1266" max="1266" width="5.7109375" style="69" customWidth="1"/>
    <col min="1267" max="1267" width="4.7109375" style="69" customWidth="1"/>
    <col min="1268" max="1270" width="5" style="69" customWidth="1"/>
    <col min="1271" max="1271" width="4.5703125" style="69" customWidth="1"/>
    <col min="1272" max="1272" width="4.7109375" style="69" customWidth="1"/>
    <col min="1273" max="1273" width="4.28515625" style="69" customWidth="1"/>
    <col min="1274" max="1274" width="4.7109375" style="69" customWidth="1"/>
    <col min="1275" max="1275" width="5.140625" style="69" customWidth="1"/>
    <col min="1276" max="1276" width="4.85546875" style="69" customWidth="1"/>
    <col min="1277" max="1277" width="5" style="69" customWidth="1"/>
    <col min="1278" max="1278" width="4.28515625" style="69" customWidth="1"/>
    <col min="1279" max="1279" width="4.85546875" style="69" customWidth="1"/>
    <col min="1280" max="1280" width="5.140625" style="69" customWidth="1"/>
    <col min="1281" max="1282" width="4.7109375" style="69" customWidth="1"/>
    <col min="1283" max="1283" width="5" style="69" customWidth="1"/>
    <col min="1284" max="1284" width="4.42578125" style="69" customWidth="1"/>
    <col min="1285" max="1285" width="5" style="69" customWidth="1"/>
    <col min="1286" max="1286" width="4.85546875" style="69" customWidth="1"/>
    <col min="1287" max="1287" width="6.5703125" style="69" customWidth="1"/>
    <col min="1288" max="1288" width="9.140625" style="69"/>
    <col min="1289" max="1289" width="13.28515625" style="69" bestFit="1" customWidth="1"/>
    <col min="1290" max="1290" width="9.140625" style="69"/>
    <col min="1291" max="1291" width="14.28515625" style="69" customWidth="1"/>
    <col min="1292" max="1519" width="9.140625" style="69"/>
    <col min="1520" max="1520" width="3" style="69" customWidth="1"/>
    <col min="1521" max="1521" width="37.140625" style="69" customWidth="1"/>
    <col min="1522" max="1522" width="5.7109375" style="69" customWidth="1"/>
    <col min="1523" max="1523" width="4.7109375" style="69" customWidth="1"/>
    <col min="1524" max="1526" width="5" style="69" customWidth="1"/>
    <col min="1527" max="1527" width="4.5703125" style="69" customWidth="1"/>
    <col min="1528" max="1528" width="4.7109375" style="69" customWidth="1"/>
    <col min="1529" max="1529" width="4.28515625" style="69" customWidth="1"/>
    <col min="1530" max="1530" width="4.7109375" style="69" customWidth="1"/>
    <col min="1531" max="1531" width="5.140625" style="69" customWidth="1"/>
    <col min="1532" max="1532" width="4.85546875" style="69" customWidth="1"/>
    <col min="1533" max="1533" width="5" style="69" customWidth="1"/>
    <col min="1534" max="1534" width="4.28515625" style="69" customWidth="1"/>
    <col min="1535" max="1535" width="4.85546875" style="69" customWidth="1"/>
    <col min="1536" max="1536" width="5.140625" style="69" customWidth="1"/>
    <col min="1537" max="1538" width="4.7109375" style="69" customWidth="1"/>
    <col min="1539" max="1539" width="5" style="69" customWidth="1"/>
    <col min="1540" max="1540" width="4.42578125" style="69" customWidth="1"/>
    <col min="1541" max="1541" width="5" style="69" customWidth="1"/>
    <col min="1542" max="1542" width="4.85546875" style="69" customWidth="1"/>
    <col min="1543" max="1543" width="6.5703125" style="69" customWidth="1"/>
    <col min="1544" max="1544" width="9.140625" style="69"/>
    <col min="1545" max="1545" width="13.28515625" style="69" bestFit="1" customWidth="1"/>
    <col min="1546" max="1546" width="9.140625" style="69"/>
    <col min="1547" max="1547" width="14.28515625" style="69" customWidth="1"/>
    <col min="1548" max="1775" width="9.140625" style="69"/>
    <col min="1776" max="1776" width="3" style="69" customWidth="1"/>
    <col min="1777" max="1777" width="37.140625" style="69" customWidth="1"/>
    <col min="1778" max="1778" width="5.7109375" style="69" customWidth="1"/>
    <col min="1779" max="1779" width="4.7109375" style="69" customWidth="1"/>
    <col min="1780" max="1782" width="5" style="69" customWidth="1"/>
    <col min="1783" max="1783" width="4.5703125" style="69" customWidth="1"/>
    <col min="1784" max="1784" width="4.7109375" style="69" customWidth="1"/>
    <col min="1785" max="1785" width="4.28515625" style="69" customWidth="1"/>
    <col min="1786" max="1786" width="4.7109375" style="69" customWidth="1"/>
    <col min="1787" max="1787" width="5.140625" style="69" customWidth="1"/>
    <col min="1788" max="1788" width="4.85546875" style="69" customWidth="1"/>
    <col min="1789" max="1789" width="5" style="69" customWidth="1"/>
    <col min="1790" max="1790" width="4.28515625" style="69" customWidth="1"/>
    <col min="1791" max="1791" width="4.85546875" style="69" customWidth="1"/>
    <col min="1792" max="1792" width="5.140625" style="69" customWidth="1"/>
    <col min="1793" max="1794" width="4.7109375" style="69" customWidth="1"/>
    <col min="1795" max="1795" width="5" style="69" customWidth="1"/>
    <col min="1796" max="1796" width="4.42578125" style="69" customWidth="1"/>
    <col min="1797" max="1797" width="5" style="69" customWidth="1"/>
    <col min="1798" max="1798" width="4.85546875" style="69" customWidth="1"/>
    <col min="1799" max="1799" width="6.5703125" style="69" customWidth="1"/>
    <col min="1800" max="1800" width="9.140625" style="69"/>
    <col min="1801" max="1801" width="13.28515625" style="69" bestFit="1" customWidth="1"/>
    <col min="1802" max="1802" width="9.140625" style="69"/>
    <col min="1803" max="1803" width="14.28515625" style="69" customWidth="1"/>
    <col min="1804" max="2031" width="9.140625" style="69"/>
    <col min="2032" max="2032" width="3" style="69" customWidth="1"/>
    <col min="2033" max="2033" width="37.140625" style="69" customWidth="1"/>
    <col min="2034" max="2034" width="5.7109375" style="69" customWidth="1"/>
    <col min="2035" max="2035" width="4.7109375" style="69" customWidth="1"/>
    <col min="2036" max="2038" width="5" style="69" customWidth="1"/>
    <col min="2039" max="2039" width="4.5703125" style="69" customWidth="1"/>
    <col min="2040" max="2040" width="4.7109375" style="69" customWidth="1"/>
    <col min="2041" max="2041" width="4.28515625" style="69" customWidth="1"/>
    <col min="2042" max="2042" width="4.7109375" style="69" customWidth="1"/>
    <col min="2043" max="2043" width="5.140625" style="69" customWidth="1"/>
    <col min="2044" max="2044" width="4.85546875" style="69" customWidth="1"/>
    <col min="2045" max="2045" width="5" style="69" customWidth="1"/>
    <col min="2046" max="2046" width="4.28515625" style="69" customWidth="1"/>
    <col min="2047" max="2047" width="4.85546875" style="69" customWidth="1"/>
    <col min="2048" max="2048" width="5.140625" style="69" customWidth="1"/>
    <col min="2049" max="2050" width="4.7109375" style="69" customWidth="1"/>
    <col min="2051" max="2051" width="5" style="69" customWidth="1"/>
    <col min="2052" max="2052" width="4.42578125" style="69" customWidth="1"/>
    <col min="2053" max="2053" width="5" style="69" customWidth="1"/>
    <col min="2054" max="2054" width="4.85546875" style="69" customWidth="1"/>
    <col min="2055" max="2055" width="6.5703125" style="69" customWidth="1"/>
    <col min="2056" max="2056" width="9.140625" style="69"/>
    <col min="2057" max="2057" width="13.28515625" style="69" bestFit="1" customWidth="1"/>
    <col min="2058" max="2058" width="9.140625" style="69"/>
    <col min="2059" max="2059" width="14.28515625" style="69" customWidth="1"/>
    <col min="2060" max="2287" width="9.140625" style="69"/>
    <col min="2288" max="2288" width="3" style="69" customWidth="1"/>
    <col min="2289" max="2289" width="37.140625" style="69" customWidth="1"/>
    <col min="2290" max="2290" width="5.7109375" style="69" customWidth="1"/>
    <col min="2291" max="2291" width="4.7109375" style="69" customWidth="1"/>
    <col min="2292" max="2294" width="5" style="69" customWidth="1"/>
    <col min="2295" max="2295" width="4.5703125" style="69" customWidth="1"/>
    <col min="2296" max="2296" width="4.7109375" style="69" customWidth="1"/>
    <col min="2297" max="2297" width="4.28515625" style="69" customWidth="1"/>
    <col min="2298" max="2298" width="4.7109375" style="69" customWidth="1"/>
    <col min="2299" max="2299" width="5.140625" style="69" customWidth="1"/>
    <col min="2300" max="2300" width="4.85546875" style="69" customWidth="1"/>
    <col min="2301" max="2301" width="5" style="69" customWidth="1"/>
    <col min="2302" max="2302" width="4.28515625" style="69" customWidth="1"/>
    <col min="2303" max="2303" width="4.85546875" style="69" customWidth="1"/>
    <col min="2304" max="2304" width="5.140625" style="69" customWidth="1"/>
    <col min="2305" max="2306" width="4.7109375" style="69" customWidth="1"/>
    <col min="2307" max="2307" width="5" style="69" customWidth="1"/>
    <col min="2308" max="2308" width="4.42578125" style="69" customWidth="1"/>
    <col min="2309" max="2309" width="5" style="69" customWidth="1"/>
    <col min="2310" max="2310" width="4.85546875" style="69" customWidth="1"/>
    <col min="2311" max="2311" width="6.5703125" style="69" customWidth="1"/>
    <col min="2312" max="2312" width="9.140625" style="69"/>
    <col min="2313" max="2313" width="13.28515625" style="69" bestFit="1" customWidth="1"/>
    <col min="2314" max="2314" width="9.140625" style="69"/>
    <col min="2315" max="2315" width="14.28515625" style="69" customWidth="1"/>
    <col min="2316" max="2543" width="9.140625" style="69"/>
    <col min="2544" max="2544" width="3" style="69" customWidth="1"/>
    <col min="2545" max="2545" width="37.140625" style="69" customWidth="1"/>
    <col min="2546" max="2546" width="5.7109375" style="69" customWidth="1"/>
    <col min="2547" max="2547" width="4.7109375" style="69" customWidth="1"/>
    <col min="2548" max="2550" width="5" style="69" customWidth="1"/>
    <col min="2551" max="2551" width="4.5703125" style="69" customWidth="1"/>
    <col min="2552" max="2552" width="4.7109375" style="69" customWidth="1"/>
    <col min="2553" max="2553" width="4.28515625" style="69" customWidth="1"/>
    <col min="2554" max="2554" width="4.7109375" style="69" customWidth="1"/>
    <col min="2555" max="2555" width="5.140625" style="69" customWidth="1"/>
    <col min="2556" max="2556" width="4.85546875" style="69" customWidth="1"/>
    <col min="2557" max="2557" width="5" style="69" customWidth="1"/>
    <col min="2558" max="2558" width="4.28515625" style="69" customWidth="1"/>
    <col min="2559" max="2559" width="4.85546875" style="69" customWidth="1"/>
    <col min="2560" max="2560" width="5.140625" style="69" customWidth="1"/>
    <col min="2561" max="2562" width="4.7109375" style="69" customWidth="1"/>
    <col min="2563" max="2563" width="5" style="69" customWidth="1"/>
    <col min="2564" max="2564" width="4.42578125" style="69" customWidth="1"/>
    <col min="2565" max="2565" width="5" style="69" customWidth="1"/>
    <col min="2566" max="2566" width="4.85546875" style="69" customWidth="1"/>
    <col min="2567" max="2567" width="6.5703125" style="69" customWidth="1"/>
    <col min="2568" max="2568" width="9.140625" style="69"/>
    <col min="2569" max="2569" width="13.28515625" style="69" bestFit="1" customWidth="1"/>
    <col min="2570" max="2570" width="9.140625" style="69"/>
    <col min="2571" max="2571" width="14.28515625" style="69" customWidth="1"/>
    <col min="2572" max="2799" width="9.140625" style="69"/>
    <col min="2800" max="2800" width="3" style="69" customWidth="1"/>
    <col min="2801" max="2801" width="37.140625" style="69" customWidth="1"/>
    <col min="2802" max="2802" width="5.7109375" style="69" customWidth="1"/>
    <col min="2803" max="2803" width="4.7109375" style="69" customWidth="1"/>
    <col min="2804" max="2806" width="5" style="69" customWidth="1"/>
    <col min="2807" max="2807" width="4.5703125" style="69" customWidth="1"/>
    <col min="2808" max="2808" width="4.7109375" style="69" customWidth="1"/>
    <col min="2809" max="2809" width="4.28515625" style="69" customWidth="1"/>
    <col min="2810" max="2810" width="4.7109375" style="69" customWidth="1"/>
    <col min="2811" max="2811" width="5.140625" style="69" customWidth="1"/>
    <col min="2812" max="2812" width="4.85546875" style="69" customWidth="1"/>
    <col min="2813" max="2813" width="5" style="69" customWidth="1"/>
    <col min="2814" max="2814" width="4.28515625" style="69" customWidth="1"/>
    <col min="2815" max="2815" width="4.85546875" style="69" customWidth="1"/>
    <col min="2816" max="2816" width="5.140625" style="69" customWidth="1"/>
    <col min="2817" max="2818" width="4.7109375" style="69" customWidth="1"/>
    <col min="2819" max="2819" width="5" style="69" customWidth="1"/>
    <col min="2820" max="2820" width="4.42578125" style="69" customWidth="1"/>
    <col min="2821" max="2821" width="5" style="69" customWidth="1"/>
    <col min="2822" max="2822" width="4.85546875" style="69" customWidth="1"/>
    <col min="2823" max="2823" width="6.5703125" style="69" customWidth="1"/>
    <col min="2824" max="2824" width="9.140625" style="69"/>
    <col min="2825" max="2825" width="13.28515625" style="69" bestFit="1" customWidth="1"/>
    <col min="2826" max="2826" width="9.140625" style="69"/>
    <col min="2827" max="2827" width="14.28515625" style="69" customWidth="1"/>
    <col min="2828" max="3055" width="9.140625" style="69"/>
    <col min="3056" max="3056" width="3" style="69" customWidth="1"/>
    <col min="3057" max="3057" width="37.140625" style="69" customWidth="1"/>
    <col min="3058" max="3058" width="5.7109375" style="69" customWidth="1"/>
    <col min="3059" max="3059" width="4.7109375" style="69" customWidth="1"/>
    <col min="3060" max="3062" width="5" style="69" customWidth="1"/>
    <col min="3063" max="3063" width="4.5703125" style="69" customWidth="1"/>
    <col min="3064" max="3064" width="4.7109375" style="69" customWidth="1"/>
    <col min="3065" max="3065" width="4.28515625" style="69" customWidth="1"/>
    <col min="3066" max="3066" width="4.7109375" style="69" customWidth="1"/>
    <col min="3067" max="3067" width="5.140625" style="69" customWidth="1"/>
    <col min="3068" max="3068" width="4.85546875" style="69" customWidth="1"/>
    <col min="3069" max="3069" width="5" style="69" customWidth="1"/>
    <col min="3070" max="3070" width="4.28515625" style="69" customWidth="1"/>
    <col min="3071" max="3071" width="4.85546875" style="69" customWidth="1"/>
    <col min="3072" max="3072" width="5.140625" style="69" customWidth="1"/>
    <col min="3073" max="3074" width="4.7109375" style="69" customWidth="1"/>
    <col min="3075" max="3075" width="5" style="69" customWidth="1"/>
    <col min="3076" max="3076" width="4.42578125" style="69" customWidth="1"/>
    <col min="3077" max="3077" width="5" style="69" customWidth="1"/>
    <col min="3078" max="3078" width="4.85546875" style="69" customWidth="1"/>
    <col min="3079" max="3079" width="6.5703125" style="69" customWidth="1"/>
    <col min="3080" max="3080" width="9.140625" style="69"/>
    <col min="3081" max="3081" width="13.28515625" style="69" bestFit="1" customWidth="1"/>
    <col min="3082" max="3082" width="9.140625" style="69"/>
    <col min="3083" max="3083" width="14.28515625" style="69" customWidth="1"/>
    <col min="3084" max="3311" width="9.140625" style="69"/>
    <col min="3312" max="3312" width="3" style="69" customWidth="1"/>
    <col min="3313" max="3313" width="37.140625" style="69" customWidth="1"/>
    <col min="3314" max="3314" width="5.7109375" style="69" customWidth="1"/>
    <col min="3315" max="3315" width="4.7109375" style="69" customWidth="1"/>
    <col min="3316" max="3318" width="5" style="69" customWidth="1"/>
    <col min="3319" max="3319" width="4.5703125" style="69" customWidth="1"/>
    <col min="3320" max="3320" width="4.7109375" style="69" customWidth="1"/>
    <col min="3321" max="3321" width="4.28515625" style="69" customWidth="1"/>
    <col min="3322" max="3322" width="4.7109375" style="69" customWidth="1"/>
    <col min="3323" max="3323" width="5.140625" style="69" customWidth="1"/>
    <col min="3324" max="3324" width="4.85546875" style="69" customWidth="1"/>
    <col min="3325" max="3325" width="5" style="69" customWidth="1"/>
    <col min="3326" max="3326" width="4.28515625" style="69" customWidth="1"/>
    <col min="3327" max="3327" width="4.85546875" style="69" customWidth="1"/>
    <col min="3328" max="3328" width="5.140625" style="69" customWidth="1"/>
    <col min="3329" max="3330" width="4.7109375" style="69" customWidth="1"/>
    <col min="3331" max="3331" width="5" style="69" customWidth="1"/>
    <col min="3332" max="3332" width="4.42578125" style="69" customWidth="1"/>
    <col min="3333" max="3333" width="5" style="69" customWidth="1"/>
    <col min="3334" max="3334" width="4.85546875" style="69" customWidth="1"/>
    <col min="3335" max="3335" width="6.5703125" style="69" customWidth="1"/>
    <col min="3336" max="3336" width="9.140625" style="69"/>
    <col min="3337" max="3337" width="13.28515625" style="69" bestFit="1" customWidth="1"/>
    <col min="3338" max="3338" width="9.140625" style="69"/>
    <col min="3339" max="3339" width="14.28515625" style="69" customWidth="1"/>
    <col min="3340" max="3567" width="9.140625" style="69"/>
    <col min="3568" max="3568" width="3" style="69" customWidth="1"/>
    <col min="3569" max="3569" width="37.140625" style="69" customWidth="1"/>
    <col min="3570" max="3570" width="5.7109375" style="69" customWidth="1"/>
    <col min="3571" max="3571" width="4.7109375" style="69" customWidth="1"/>
    <col min="3572" max="3574" width="5" style="69" customWidth="1"/>
    <col min="3575" max="3575" width="4.5703125" style="69" customWidth="1"/>
    <col min="3576" max="3576" width="4.7109375" style="69" customWidth="1"/>
    <col min="3577" max="3577" width="4.28515625" style="69" customWidth="1"/>
    <col min="3578" max="3578" width="4.7109375" style="69" customWidth="1"/>
    <col min="3579" max="3579" width="5.140625" style="69" customWidth="1"/>
    <col min="3580" max="3580" width="4.85546875" style="69" customWidth="1"/>
    <col min="3581" max="3581" width="5" style="69" customWidth="1"/>
    <col min="3582" max="3582" width="4.28515625" style="69" customWidth="1"/>
    <col min="3583" max="3583" width="4.85546875" style="69" customWidth="1"/>
    <col min="3584" max="3584" width="5.140625" style="69" customWidth="1"/>
    <col min="3585" max="3586" width="4.7109375" style="69" customWidth="1"/>
    <col min="3587" max="3587" width="5" style="69" customWidth="1"/>
    <col min="3588" max="3588" width="4.42578125" style="69" customWidth="1"/>
    <col min="3589" max="3589" width="5" style="69" customWidth="1"/>
    <col min="3590" max="3590" width="4.85546875" style="69" customWidth="1"/>
    <col min="3591" max="3591" width="6.5703125" style="69" customWidth="1"/>
    <col min="3592" max="3592" width="9.140625" style="69"/>
    <col min="3593" max="3593" width="13.28515625" style="69" bestFit="1" customWidth="1"/>
    <col min="3594" max="3594" width="9.140625" style="69"/>
    <col min="3595" max="3595" width="14.28515625" style="69" customWidth="1"/>
    <col min="3596" max="3823" width="9.140625" style="69"/>
    <col min="3824" max="3824" width="3" style="69" customWidth="1"/>
    <col min="3825" max="3825" width="37.140625" style="69" customWidth="1"/>
    <col min="3826" max="3826" width="5.7109375" style="69" customWidth="1"/>
    <col min="3827" max="3827" width="4.7109375" style="69" customWidth="1"/>
    <col min="3828" max="3830" width="5" style="69" customWidth="1"/>
    <col min="3831" max="3831" width="4.5703125" style="69" customWidth="1"/>
    <col min="3832" max="3832" width="4.7109375" style="69" customWidth="1"/>
    <col min="3833" max="3833" width="4.28515625" style="69" customWidth="1"/>
    <col min="3834" max="3834" width="4.7109375" style="69" customWidth="1"/>
    <col min="3835" max="3835" width="5.140625" style="69" customWidth="1"/>
    <col min="3836" max="3836" width="4.85546875" style="69" customWidth="1"/>
    <col min="3837" max="3837" width="5" style="69" customWidth="1"/>
    <col min="3838" max="3838" width="4.28515625" style="69" customWidth="1"/>
    <col min="3839" max="3839" width="4.85546875" style="69" customWidth="1"/>
    <col min="3840" max="3840" width="5.140625" style="69" customWidth="1"/>
    <col min="3841" max="3842" width="4.7109375" style="69" customWidth="1"/>
    <col min="3843" max="3843" width="5" style="69" customWidth="1"/>
    <col min="3844" max="3844" width="4.42578125" style="69" customWidth="1"/>
    <col min="3845" max="3845" width="5" style="69" customWidth="1"/>
    <col min="3846" max="3846" width="4.85546875" style="69" customWidth="1"/>
    <col min="3847" max="3847" width="6.5703125" style="69" customWidth="1"/>
    <col min="3848" max="3848" width="9.140625" style="69"/>
    <col min="3849" max="3849" width="13.28515625" style="69" bestFit="1" customWidth="1"/>
    <col min="3850" max="3850" width="9.140625" style="69"/>
    <col min="3851" max="3851" width="14.28515625" style="69" customWidth="1"/>
    <col min="3852" max="4079" width="9.140625" style="69"/>
    <col min="4080" max="4080" width="3" style="69" customWidth="1"/>
    <col min="4081" max="4081" width="37.140625" style="69" customWidth="1"/>
    <col min="4082" max="4082" width="5.7109375" style="69" customWidth="1"/>
    <col min="4083" max="4083" width="4.7109375" style="69" customWidth="1"/>
    <col min="4084" max="4086" width="5" style="69" customWidth="1"/>
    <col min="4087" max="4087" width="4.5703125" style="69" customWidth="1"/>
    <col min="4088" max="4088" width="4.7109375" style="69" customWidth="1"/>
    <col min="4089" max="4089" width="4.28515625" style="69" customWidth="1"/>
    <col min="4090" max="4090" width="4.7109375" style="69" customWidth="1"/>
    <col min="4091" max="4091" width="5.140625" style="69" customWidth="1"/>
    <col min="4092" max="4092" width="4.85546875" style="69" customWidth="1"/>
    <col min="4093" max="4093" width="5" style="69" customWidth="1"/>
    <col min="4094" max="4094" width="4.28515625" style="69" customWidth="1"/>
    <col min="4095" max="4095" width="4.85546875" style="69" customWidth="1"/>
    <col min="4096" max="4096" width="5.140625" style="69" customWidth="1"/>
    <col min="4097" max="4098" width="4.7109375" style="69" customWidth="1"/>
    <col min="4099" max="4099" width="5" style="69" customWidth="1"/>
    <col min="4100" max="4100" width="4.42578125" style="69" customWidth="1"/>
    <col min="4101" max="4101" width="5" style="69" customWidth="1"/>
    <col min="4102" max="4102" width="4.85546875" style="69" customWidth="1"/>
    <col min="4103" max="4103" width="6.5703125" style="69" customWidth="1"/>
    <col min="4104" max="4104" width="9.140625" style="69"/>
    <col min="4105" max="4105" width="13.28515625" style="69" bestFit="1" customWidth="1"/>
    <col min="4106" max="4106" width="9.140625" style="69"/>
    <col min="4107" max="4107" width="14.28515625" style="69" customWidth="1"/>
    <col min="4108" max="4335" width="9.140625" style="69"/>
    <col min="4336" max="4336" width="3" style="69" customWidth="1"/>
    <col min="4337" max="4337" width="37.140625" style="69" customWidth="1"/>
    <col min="4338" max="4338" width="5.7109375" style="69" customWidth="1"/>
    <col min="4339" max="4339" width="4.7109375" style="69" customWidth="1"/>
    <col min="4340" max="4342" width="5" style="69" customWidth="1"/>
    <col min="4343" max="4343" width="4.5703125" style="69" customWidth="1"/>
    <col min="4344" max="4344" width="4.7109375" style="69" customWidth="1"/>
    <col min="4345" max="4345" width="4.28515625" style="69" customWidth="1"/>
    <col min="4346" max="4346" width="4.7109375" style="69" customWidth="1"/>
    <col min="4347" max="4347" width="5.140625" style="69" customWidth="1"/>
    <col min="4348" max="4348" width="4.85546875" style="69" customWidth="1"/>
    <col min="4349" max="4349" width="5" style="69" customWidth="1"/>
    <col min="4350" max="4350" width="4.28515625" style="69" customWidth="1"/>
    <col min="4351" max="4351" width="4.85546875" style="69" customWidth="1"/>
    <col min="4352" max="4352" width="5.140625" style="69" customWidth="1"/>
    <col min="4353" max="4354" width="4.7109375" style="69" customWidth="1"/>
    <col min="4355" max="4355" width="5" style="69" customWidth="1"/>
    <col min="4356" max="4356" width="4.42578125" style="69" customWidth="1"/>
    <col min="4357" max="4357" width="5" style="69" customWidth="1"/>
    <col min="4358" max="4358" width="4.85546875" style="69" customWidth="1"/>
    <col min="4359" max="4359" width="6.5703125" style="69" customWidth="1"/>
    <col min="4360" max="4360" width="9.140625" style="69"/>
    <col min="4361" max="4361" width="13.28515625" style="69" bestFit="1" customWidth="1"/>
    <col min="4362" max="4362" width="9.140625" style="69"/>
    <col min="4363" max="4363" width="14.28515625" style="69" customWidth="1"/>
    <col min="4364" max="4591" width="9.140625" style="69"/>
    <col min="4592" max="4592" width="3" style="69" customWidth="1"/>
    <col min="4593" max="4593" width="37.140625" style="69" customWidth="1"/>
    <col min="4594" max="4594" width="5.7109375" style="69" customWidth="1"/>
    <col min="4595" max="4595" width="4.7109375" style="69" customWidth="1"/>
    <col min="4596" max="4598" width="5" style="69" customWidth="1"/>
    <col min="4599" max="4599" width="4.5703125" style="69" customWidth="1"/>
    <col min="4600" max="4600" width="4.7109375" style="69" customWidth="1"/>
    <col min="4601" max="4601" width="4.28515625" style="69" customWidth="1"/>
    <col min="4602" max="4602" width="4.7109375" style="69" customWidth="1"/>
    <col min="4603" max="4603" width="5.140625" style="69" customWidth="1"/>
    <col min="4604" max="4604" width="4.85546875" style="69" customWidth="1"/>
    <col min="4605" max="4605" width="5" style="69" customWidth="1"/>
    <col min="4606" max="4606" width="4.28515625" style="69" customWidth="1"/>
    <col min="4607" max="4607" width="4.85546875" style="69" customWidth="1"/>
    <col min="4608" max="4608" width="5.140625" style="69" customWidth="1"/>
    <col min="4609" max="4610" width="4.7109375" style="69" customWidth="1"/>
    <col min="4611" max="4611" width="5" style="69" customWidth="1"/>
    <col min="4612" max="4612" width="4.42578125" style="69" customWidth="1"/>
    <col min="4613" max="4613" width="5" style="69" customWidth="1"/>
    <col min="4614" max="4614" width="4.85546875" style="69" customWidth="1"/>
    <col min="4615" max="4615" width="6.5703125" style="69" customWidth="1"/>
    <col min="4616" max="4616" width="9.140625" style="69"/>
    <col min="4617" max="4617" width="13.28515625" style="69" bestFit="1" customWidth="1"/>
    <col min="4618" max="4618" width="9.140625" style="69"/>
    <col min="4619" max="4619" width="14.28515625" style="69" customWidth="1"/>
    <col min="4620" max="4847" width="9.140625" style="69"/>
    <col min="4848" max="4848" width="3" style="69" customWidth="1"/>
    <col min="4849" max="4849" width="37.140625" style="69" customWidth="1"/>
    <col min="4850" max="4850" width="5.7109375" style="69" customWidth="1"/>
    <col min="4851" max="4851" width="4.7109375" style="69" customWidth="1"/>
    <col min="4852" max="4854" width="5" style="69" customWidth="1"/>
    <col min="4855" max="4855" width="4.5703125" style="69" customWidth="1"/>
    <col min="4856" max="4856" width="4.7109375" style="69" customWidth="1"/>
    <col min="4857" max="4857" width="4.28515625" style="69" customWidth="1"/>
    <col min="4858" max="4858" width="4.7109375" style="69" customWidth="1"/>
    <col min="4859" max="4859" width="5.140625" style="69" customWidth="1"/>
    <col min="4860" max="4860" width="4.85546875" style="69" customWidth="1"/>
    <col min="4861" max="4861" width="5" style="69" customWidth="1"/>
    <col min="4862" max="4862" width="4.28515625" style="69" customWidth="1"/>
    <col min="4863" max="4863" width="4.85546875" style="69" customWidth="1"/>
    <col min="4864" max="4864" width="5.140625" style="69" customWidth="1"/>
    <col min="4865" max="4866" width="4.7109375" style="69" customWidth="1"/>
    <col min="4867" max="4867" width="5" style="69" customWidth="1"/>
    <col min="4868" max="4868" width="4.42578125" style="69" customWidth="1"/>
    <col min="4869" max="4869" width="5" style="69" customWidth="1"/>
    <col min="4870" max="4870" width="4.85546875" style="69" customWidth="1"/>
    <col min="4871" max="4871" width="6.5703125" style="69" customWidth="1"/>
    <col min="4872" max="4872" width="9.140625" style="69"/>
    <col min="4873" max="4873" width="13.28515625" style="69" bestFit="1" customWidth="1"/>
    <col min="4874" max="4874" width="9.140625" style="69"/>
    <col min="4875" max="4875" width="14.28515625" style="69" customWidth="1"/>
    <col min="4876" max="5103" width="9.140625" style="69"/>
    <col min="5104" max="5104" width="3" style="69" customWidth="1"/>
    <col min="5105" max="5105" width="37.140625" style="69" customWidth="1"/>
    <col min="5106" max="5106" width="5.7109375" style="69" customWidth="1"/>
    <col min="5107" max="5107" width="4.7109375" style="69" customWidth="1"/>
    <col min="5108" max="5110" width="5" style="69" customWidth="1"/>
    <col min="5111" max="5111" width="4.5703125" style="69" customWidth="1"/>
    <col min="5112" max="5112" width="4.7109375" style="69" customWidth="1"/>
    <col min="5113" max="5113" width="4.28515625" style="69" customWidth="1"/>
    <col min="5114" max="5114" width="4.7109375" style="69" customWidth="1"/>
    <col min="5115" max="5115" width="5.140625" style="69" customWidth="1"/>
    <col min="5116" max="5116" width="4.85546875" style="69" customWidth="1"/>
    <col min="5117" max="5117" width="5" style="69" customWidth="1"/>
    <col min="5118" max="5118" width="4.28515625" style="69" customWidth="1"/>
    <col min="5119" max="5119" width="4.85546875" style="69" customWidth="1"/>
    <col min="5120" max="5120" width="5.140625" style="69" customWidth="1"/>
    <col min="5121" max="5122" width="4.7109375" style="69" customWidth="1"/>
    <col min="5123" max="5123" width="5" style="69" customWidth="1"/>
    <col min="5124" max="5124" width="4.42578125" style="69" customWidth="1"/>
    <col min="5125" max="5125" width="5" style="69" customWidth="1"/>
    <col min="5126" max="5126" width="4.85546875" style="69" customWidth="1"/>
    <col min="5127" max="5127" width="6.5703125" style="69" customWidth="1"/>
    <col min="5128" max="5128" width="9.140625" style="69"/>
    <col min="5129" max="5129" width="13.28515625" style="69" bestFit="1" customWidth="1"/>
    <col min="5130" max="5130" width="9.140625" style="69"/>
    <col min="5131" max="5131" width="14.28515625" style="69" customWidth="1"/>
    <col min="5132" max="5359" width="9.140625" style="69"/>
    <col min="5360" max="5360" width="3" style="69" customWidth="1"/>
    <col min="5361" max="5361" width="37.140625" style="69" customWidth="1"/>
    <col min="5362" max="5362" width="5.7109375" style="69" customWidth="1"/>
    <col min="5363" max="5363" width="4.7109375" style="69" customWidth="1"/>
    <col min="5364" max="5366" width="5" style="69" customWidth="1"/>
    <col min="5367" max="5367" width="4.5703125" style="69" customWidth="1"/>
    <col min="5368" max="5368" width="4.7109375" style="69" customWidth="1"/>
    <col min="5369" max="5369" width="4.28515625" style="69" customWidth="1"/>
    <col min="5370" max="5370" width="4.7109375" style="69" customWidth="1"/>
    <col min="5371" max="5371" width="5.140625" style="69" customWidth="1"/>
    <col min="5372" max="5372" width="4.85546875" style="69" customWidth="1"/>
    <col min="5373" max="5373" width="5" style="69" customWidth="1"/>
    <col min="5374" max="5374" width="4.28515625" style="69" customWidth="1"/>
    <col min="5375" max="5375" width="4.85546875" style="69" customWidth="1"/>
    <col min="5376" max="5376" width="5.140625" style="69" customWidth="1"/>
    <col min="5377" max="5378" width="4.7109375" style="69" customWidth="1"/>
    <col min="5379" max="5379" width="5" style="69" customWidth="1"/>
    <col min="5380" max="5380" width="4.42578125" style="69" customWidth="1"/>
    <col min="5381" max="5381" width="5" style="69" customWidth="1"/>
    <col min="5382" max="5382" width="4.85546875" style="69" customWidth="1"/>
    <col min="5383" max="5383" width="6.5703125" style="69" customWidth="1"/>
    <col min="5384" max="5384" width="9.140625" style="69"/>
    <col min="5385" max="5385" width="13.28515625" style="69" bestFit="1" customWidth="1"/>
    <col min="5386" max="5386" width="9.140625" style="69"/>
    <col min="5387" max="5387" width="14.28515625" style="69" customWidth="1"/>
    <col min="5388" max="5615" width="9.140625" style="69"/>
    <col min="5616" max="5616" width="3" style="69" customWidth="1"/>
    <col min="5617" max="5617" width="37.140625" style="69" customWidth="1"/>
    <col min="5618" max="5618" width="5.7109375" style="69" customWidth="1"/>
    <col min="5619" max="5619" width="4.7109375" style="69" customWidth="1"/>
    <col min="5620" max="5622" width="5" style="69" customWidth="1"/>
    <col min="5623" max="5623" width="4.5703125" style="69" customWidth="1"/>
    <col min="5624" max="5624" width="4.7109375" style="69" customWidth="1"/>
    <col min="5625" max="5625" width="4.28515625" style="69" customWidth="1"/>
    <col min="5626" max="5626" width="4.7109375" style="69" customWidth="1"/>
    <col min="5627" max="5627" width="5.140625" style="69" customWidth="1"/>
    <col min="5628" max="5628" width="4.85546875" style="69" customWidth="1"/>
    <col min="5629" max="5629" width="5" style="69" customWidth="1"/>
    <col min="5630" max="5630" width="4.28515625" style="69" customWidth="1"/>
    <col min="5631" max="5631" width="4.85546875" style="69" customWidth="1"/>
    <col min="5632" max="5632" width="5.140625" style="69" customWidth="1"/>
    <col min="5633" max="5634" width="4.7109375" style="69" customWidth="1"/>
    <col min="5635" max="5635" width="5" style="69" customWidth="1"/>
    <col min="5636" max="5636" width="4.42578125" style="69" customWidth="1"/>
    <col min="5637" max="5637" width="5" style="69" customWidth="1"/>
    <col min="5638" max="5638" width="4.85546875" style="69" customWidth="1"/>
    <col min="5639" max="5639" width="6.5703125" style="69" customWidth="1"/>
    <col min="5640" max="5640" width="9.140625" style="69"/>
    <col min="5641" max="5641" width="13.28515625" style="69" bestFit="1" customWidth="1"/>
    <col min="5642" max="5642" width="9.140625" style="69"/>
    <col min="5643" max="5643" width="14.28515625" style="69" customWidth="1"/>
    <col min="5644" max="5871" width="9.140625" style="69"/>
    <col min="5872" max="5872" width="3" style="69" customWidth="1"/>
    <col min="5873" max="5873" width="37.140625" style="69" customWidth="1"/>
    <col min="5874" max="5874" width="5.7109375" style="69" customWidth="1"/>
    <col min="5875" max="5875" width="4.7109375" style="69" customWidth="1"/>
    <col min="5876" max="5878" width="5" style="69" customWidth="1"/>
    <col min="5879" max="5879" width="4.5703125" style="69" customWidth="1"/>
    <col min="5880" max="5880" width="4.7109375" style="69" customWidth="1"/>
    <col min="5881" max="5881" width="4.28515625" style="69" customWidth="1"/>
    <col min="5882" max="5882" width="4.7109375" style="69" customWidth="1"/>
    <col min="5883" max="5883" width="5.140625" style="69" customWidth="1"/>
    <col min="5884" max="5884" width="4.85546875" style="69" customWidth="1"/>
    <col min="5885" max="5885" width="5" style="69" customWidth="1"/>
    <col min="5886" max="5886" width="4.28515625" style="69" customWidth="1"/>
    <col min="5887" max="5887" width="4.85546875" style="69" customWidth="1"/>
    <col min="5888" max="5888" width="5.140625" style="69" customWidth="1"/>
    <col min="5889" max="5890" width="4.7109375" style="69" customWidth="1"/>
    <col min="5891" max="5891" width="5" style="69" customWidth="1"/>
    <col min="5892" max="5892" width="4.42578125" style="69" customWidth="1"/>
    <col min="5893" max="5893" width="5" style="69" customWidth="1"/>
    <col min="5894" max="5894" width="4.85546875" style="69" customWidth="1"/>
    <col min="5895" max="5895" width="6.5703125" style="69" customWidth="1"/>
    <col min="5896" max="5896" width="9.140625" style="69"/>
    <col min="5897" max="5897" width="13.28515625" style="69" bestFit="1" customWidth="1"/>
    <col min="5898" max="5898" width="9.140625" style="69"/>
    <col min="5899" max="5899" width="14.28515625" style="69" customWidth="1"/>
    <col min="5900" max="6127" width="9.140625" style="69"/>
    <col min="6128" max="6128" width="3" style="69" customWidth="1"/>
    <col min="6129" max="6129" width="37.140625" style="69" customWidth="1"/>
    <col min="6130" max="6130" width="5.7109375" style="69" customWidth="1"/>
    <col min="6131" max="6131" width="4.7109375" style="69" customWidth="1"/>
    <col min="6132" max="6134" width="5" style="69" customWidth="1"/>
    <col min="6135" max="6135" width="4.5703125" style="69" customWidth="1"/>
    <col min="6136" max="6136" width="4.7109375" style="69" customWidth="1"/>
    <col min="6137" max="6137" width="4.28515625" style="69" customWidth="1"/>
    <col min="6138" max="6138" width="4.7109375" style="69" customWidth="1"/>
    <col min="6139" max="6139" width="5.140625" style="69" customWidth="1"/>
    <col min="6140" max="6140" width="4.85546875" style="69" customWidth="1"/>
    <col min="6141" max="6141" width="5" style="69" customWidth="1"/>
    <col min="6142" max="6142" width="4.28515625" style="69" customWidth="1"/>
    <col min="6143" max="6143" width="4.85546875" style="69" customWidth="1"/>
    <col min="6144" max="6144" width="5.140625" style="69" customWidth="1"/>
    <col min="6145" max="6146" width="4.7109375" style="69" customWidth="1"/>
    <col min="6147" max="6147" width="5" style="69" customWidth="1"/>
    <col min="6148" max="6148" width="4.42578125" style="69" customWidth="1"/>
    <col min="6149" max="6149" width="5" style="69" customWidth="1"/>
    <col min="6150" max="6150" width="4.85546875" style="69" customWidth="1"/>
    <col min="6151" max="6151" width="6.5703125" style="69" customWidth="1"/>
    <col min="6152" max="6152" width="9.140625" style="69"/>
    <col min="6153" max="6153" width="13.28515625" style="69" bestFit="1" customWidth="1"/>
    <col min="6154" max="6154" width="9.140625" style="69"/>
    <col min="6155" max="6155" width="14.28515625" style="69" customWidth="1"/>
    <col min="6156" max="6383" width="9.140625" style="69"/>
    <col min="6384" max="6384" width="3" style="69" customWidth="1"/>
    <col min="6385" max="6385" width="37.140625" style="69" customWidth="1"/>
    <col min="6386" max="6386" width="5.7109375" style="69" customWidth="1"/>
    <col min="6387" max="6387" width="4.7109375" style="69" customWidth="1"/>
    <col min="6388" max="6390" width="5" style="69" customWidth="1"/>
    <col min="6391" max="6391" width="4.5703125" style="69" customWidth="1"/>
    <col min="6392" max="6392" width="4.7109375" style="69" customWidth="1"/>
    <col min="6393" max="6393" width="4.28515625" style="69" customWidth="1"/>
    <col min="6394" max="6394" width="4.7109375" style="69" customWidth="1"/>
    <col min="6395" max="6395" width="5.140625" style="69" customWidth="1"/>
    <col min="6396" max="6396" width="4.85546875" style="69" customWidth="1"/>
    <col min="6397" max="6397" width="5" style="69" customWidth="1"/>
    <col min="6398" max="6398" width="4.28515625" style="69" customWidth="1"/>
    <col min="6399" max="6399" width="4.85546875" style="69" customWidth="1"/>
    <col min="6400" max="6400" width="5.140625" style="69" customWidth="1"/>
    <col min="6401" max="6402" width="4.7109375" style="69" customWidth="1"/>
    <col min="6403" max="6403" width="5" style="69" customWidth="1"/>
    <col min="6404" max="6404" width="4.42578125" style="69" customWidth="1"/>
    <col min="6405" max="6405" width="5" style="69" customWidth="1"/>
    <col min="6406" max="6406" width="4.85546875" style="69" customWidth="1"/>
    <col min="6407" max="6407" width="6.5703125" style="69" customWidth="1"/>
    <col min="6408" max="6408" width="9.140625" style="69"/>
    <col min="6409" max="6409" width="13.28515625" style="69" bestFit="1" customWidth="1"/>
    <col min="6410" max="6410" width="9.140625" style="69"/>
    <col min="6411" max="6411" width="14.28515625" style="69" customWidth="1"/>
    <col min="6412" max="6639" width="9.140625" style="69"/>
    <col min="6640" max="6640" width="3" style="69" customWidth="1"/>
    <col min="6641" max="6641" width="37.140625" style="69" customWidth="1"/>
    <col min="6642" max="6642" width="5.7109375" style="69" customWidth="1"/>
    <col min="6643" max="6643" width="4.7109375" style="69" customWidth="1"/>
    <col min="6644" max="6646" width="5" style="69" customWidth="1"/>
    <col min="6647" max="6647" width="4.5703125" style="69" customWidth="1"/>
    <col min="6648" max="6648" width="4.7109375" style="69" customWidth="1"/>
    <col min="6649" max="6649" width="4.28515625" style="69" customWidth="1"/>
    <col min="6650" max="6650" width="4.7109375" style="69" customWidth="1"/>
    <col min="6651" max="6651" width="5.140625" style="69" customWidth="1"/>
    <col min="6652" max="6652" width="4.85546875" style="69" customWidth="1"/>
    <col min="6653" max="6653" width="5" style="69" customWidth="1"/>
    <col min="6654" max="6654" width="4.28515625" style="69" customWidth="1"/>
    <col min="6655" max="6655" width="4.85546875" style="69" customWidth="1"/>
    <col min="6656" max="6656" width="5.140625" style="69" customWidth="1"/>
    <col min="6657" max="6658" width="4.7109375" style="69" customWidth="1"/>
    <col min="6659" max="6659" width="5" style="69" customWidth="1"/>
    <col min="6660" max="6660" width="4.42578125" style="69" customWidth="1"/>
    <col min="6661" max="6661" width="5" style="69" customWidth="1"/>
    <col min="6662" max="6662" width="4.85546875" style="69" customWidth="1"/>
    <col min="6663" max="6663" width="6.5703125" style="69" customWidth="1"/>
    <col min="6664" max="6664" width="9.140625" style="69"/>
    <col min="6665" max="6665" width="13.28515625" style="69" bestFit="1" customWidth="1"/>
    <col min="6666" max="6666" width="9.140625" style="69"/>
    <col min="6667" max="6667" width="14.28515625" style="69" customWidth="1"/>
    <col min="6668" max="6895" width="9.140625" style="69"/>
    <col min="6896" max="6896" width="3" style="69" customWidth="1"/>
    <col min="6897" max="6897" width="37.140625" style="69" customWidth="1"/>
    <col min="6898" max="6898" width="5.7109375" style="69" customWidth="1"/>
    <col min="6899" max="6899" width="4.7109375" style="69" customWidth="1"/>
    <col min="6900" max="6902" width="5" style="69" customWidth="1"/>
    <col min="6903" max="6903" width="4.5703125" style="69" customWidth="1"/>
    <col min="6904" max="6904" width="4.7109375" style="69" customWidth="1"/>
    <col min="6905" max="6905" width="4.28515625" style="69" customWidth="1"/>
    <col min="6906" max="6906" width="4.7109375" style="69" customWidth="1"/>
    <col min="6907" max="6907" width="5.140625" style="69" customWidth="1"/>
    <col min="6908" max="6908" width="4.85546875" style="69" customWidth="1"/>
    <col min="6909" max="6909" width="5" style="69" customWidth="1"/>
    <col min="6910" max="6910" width="4.28515625" style="69" customWidth="1"/>
    <col min="6911" max="6911" width="4.85546875" style="69" customWidth="1"/>
    <col min="6912" max="6912" width="5.140625" style="69" customWidth="1"/>
    <col min="6913" max="6914" width="4.7109375" style="69" customWidth="1"/>
    <col min="6915" max="6915" width="5" style="69" customWidth="1"/>
    <col min="6916" max="6916" width="4.42578125" style="69" customWidth="1"/>
    <col min="6917" max="6917" width="5" style="69" customWidth="1"/>
    <col min="6918" max="6918" width="4.85546875" style="69" customWidth="1"/>
    <col min="6919" max="6919" width="6.5703125" style="69" customWidth="1"/>
    <col min="6920" max="6920" width="9.140625" style="69"/>
    <col min="6921" max="6921" width="13.28515625" style="69" bestFit="1" customWidth="1"/>
    <col min="6922" max="6922" width="9.140625" style="69"/>
    <col min="6923" max="6923" width="14.28515625" style="69" customWidth="1"/>
    <col min="6924" max="7151" width="9.140625" style="69"/>
    <col min="7152" max="7152" width="3" style="69" customWidth="1"/>
    <col min="7153" max="7153" width="37.140625" style="69" customWidth="1"/>
    <col min="7154" max="7154" width="5.7109375" style="69" customWidth="1"/>
    <col min="7155" max="7155" width="4.7109375" style="69" customWidth="1"/>
    <col min="7156" max="7158" width="5" style="69" customWidth="1"/>
    <col min="7159" max="7159" width="4.5703125" style="69" customWidth="1"/>
    <col min="7160" max="7160" width="4.7109375" style="69" customWidth="1"/>
    <col min="7161" max="7161" width="4.28515625" style="69" customWidth="1"/>
    <col min="7162" max="7162" width="4.7109375" style="69" customWidth="1"/>
    <col min="7163" max="7163" width="5.140625" style="69" customWidth="1"/>
    <col min="7164" max="7164" width="4.85546875" style="69" customWidth="1"/>
    <col min="7165" max="7165" width="5" style="69" customWidth="1"/>
    <col min="7166" max="7166" width="4.28515625" style="69" customWidth="1"/>
    <col min="7167" max="7167" width="4.85546875" style="69" customWidth="1"/>
    <col min="7168" max="7168" width="5.140625" style="69" customWidth="1"/>
    <col min="7169" max="7170" width="4.7109375" style="69" customWidth="1"/>
    <col min="7171" max="7171" width="5" style="69" customWidth="1"/>
    <col min="7172" max="7172" width="4.42578125" style="69" customWidth="1"/>
    <col min="7173" max="7173" width="5" style="69" customWidth="1"/>
    <col min="7174" max="7174" width="4.85546875" style="69" customWidth="1"/>
    <col min="7175" max="7175" width="6.5703125" style="69" customWidth="1"/>
    <col min="7176" max="7176" width="9.140625" style="69"/>
    <col min="7177" max="7177" width="13.28515625" style="69" bestFit="1" customWidth="1"/>
    <col min="7178" max="7178" width="9.140625" style="69"/>
    <col min="7179" max="7179" width="14.28515625" style="69" customWidth="1"/>
    <col min="7180" max="7407" width="9.140625" style="69"/>
    <col min="7408" max="7408" width="3" style="69" customWidth="1"/>
    <col min="7409" max="7409" width="37.140625" style="69" customWidth="1"/>
    <col min="7410" max="7410" width="5.7109375" style="69" customWidth="1"/>
    <col min="7411" max="7411" width="4.7109375" style="69" customWidth="1"/>
    <col min="7412" max="7414" width="5" style="69" customWidth="1"/>
    <col min="7415" max="7415" width="4.5703125" style="69" customWidth="1"/>
    <col min="7416" max="7416" width="4.7109375" style="69" customWidth="1"/>
    <col min="7417" max="7417" width="4.28515625" style="69" customWidth="1"/>
    <col min="7418" max="7418" width="4.7109375" style="69" customWidth="1"/>
    <col min="7419" max="7419" width="5.140625" style="69" customWidth="1"/>
    <col min="7420" max="7420" width="4.85546875" style="69" customWidth="1"/>
    <col min="7421" max="7421" width="5" style="69" customWidth="1"/>
    <col min="7422" max="7422" width="4.28515625" style="69" customWidth="1"/>
    <col min="7423" max="7423" width="4.85546875" style="69" customWidth="1"/>
    <col min="7424" max="7424" width="5.140625" style="69" customWidth="1"/>
    <col min="7425" max="7426" width="4.7109375" style="69" customWidth="1"/>
    <col min="7427" max="7427" width="5" style="69" customWidth="1"/>
    <col min="7428" max="7428" width="4.42578125" style="69" customWidth="1"/>
    <col min="7429" max="7429" width="5" style="69" customWidth="1"/>
    <col min="7430" max="7430" width="4.85546875" style="69" customWidth="1"/>
    <col min="7431" max="7431" width="6.5703125" style="69" customWidth="1"/>
    <col min="7432" max="7432" width="9.140625" style="69"/>
    <col min="7433" max="7433" width="13.28515625" style="69" bestFit="1" customWidth="1"/>
    <col min="7434" max="7434" width="9.140625" style="69"/>
    <col min="7435" max="7435" width="14.28515625" style="69" customWidth="1"/>
    <col min="7436" max="7663" width="9.140625" style="69"/>
    <col min="7664" max="7664" width="3" style="69" customWidth="1"/>
    <col min="7665" max="7665" width="37.140625" style="69" customWidth="1"/>
    <col min="7666" max="7666" width="5.7109375" style="69" customWidth="1"/>
    <col min="7667" max="7667" width="4.7109375" style="69" customWidth="1"/>
    <col min="7668" max="7670" width="5" style="69" customWidth="1"/>
    <col min="7671" max="7671" width="4.5703125" style="69" customWidth="1"/>
    <col min="7672" max="7672" width="4.7109375" style="69" customWidth="1"/>
    <col min="7673" max="7673" width="4.28515625" style="69" customWidth="1"/>
    <col min="7674" max="7674" width="4.7109375" style="69" customWidth="1"/>
    <col min="7675" max="7675" width="5.140625" style="69" customWidth="1"/>
    <col min="7676" max="7676" width="4.85546875" style="69" customWidth="1"/>
    <col min="7677" max="7677" width="5" style="69" customWidth="1"/>
    <col min="7678" max="7678" width="4.28515625" style="69" customWidth="1"/>
    <col min="7679" max="7679" width="4.85546875" style="69" customWidth="1"/>
    <col min="7680" max="7680" width="5.140625" style="69" customWidth="1"/>
    <col min="7681" max="7682" width="4.7109375" style="69" customWidth="1"/>
    <col min="7683" max="7683" width="5" style="69" customWidth="1"/>
    <col min="7684" max="7684" width="4.42578125" style="69" customWidth="1"/>
    <col min="7685" max="7685" width="5" style="69" customWidth="1"/>
    <col min="7686" max="7686" width="4.85546875" style="69" customWidth="1"/>
    <col min="7687" max="7687" width="6.5703125" style="69" customWidth="1"/>
    <col min="7688" max="7688" width="9.140625" style="69"/>
    <col min="7689" max="7689" width="13.28515625" style="69" bestFit="1" customWidth="1"/>
    <col min="7690" max="7690" width="9.140625" style="69"/>
    <col min="7691" max="7691" width="14.28515625" style="69" customWidth="1"/>
    <col min="7692" max="7919" width="9.140625" style="69"/>
    <col min="7920" max="7920" width="3" style="69" customWidth="1"/>
    <col min="7921" max="7921" width="37.140625" style="69" customWidth="1"/>
    <col min="7922" max="7922" width="5.7109375" style="69" customWidth="1"/>
    <col min="7923" max="7923" width="4.7109375" style="69" customWidth="1"/>
    <col min="7924" max="7926" width="5" style="69" customWidth="1"/>
    <col min="7927" max="7927" width="4.5703125" style="69" customWidth="1"/>
    <col min="7928" max="7928" width="4.7109375" style="69" customWidth="1"/>
    <col min="7929" max="7929" width="4.28515625" style="69" customWidth="1"/>
    <col min="7930" max="7930" width="4.7109375" style="69" customWidth="1"/>
    <col min="7931" max="7931" width="5.140625" style="69" customWidth="1"/>
    <col min="7932" max="7932" width="4.85546875" style="69" customWidth="1"/>
    <col min="7933" max="7933" width="5" style="69" customWidth="1"/>
    <col min="7934" max="7934" width="4.28515625" style="69" customWidth="1"/>
    <col min="7935" max="7935" width="4.85546875" style="69" customWidth="1"/>
    <col min="7936" max="7936" width="5.140625" style="69" customWidth="1"/>
    <col min="7937" max="7938" width="4.7109375" style="69" customWidth="1"/>
    <col min="7939" max="7939" width="5" style="69" customWidth="1"/>
    <col min="7940" max="7940" width="4.42578125" style="69" customWidth="1"/>
    <col min="7941" max="7941" width="5" style="69" customWidth="1"/>
    <col min="7942" max="7942" width="4.85546875" style="69" customWidth="1"/>
    <col min="7943" max="7943" width="6.5703125" style="69" customWidth="1"/>
    <col min="7944" max="7944" width="9.140625" style="69"/>
    <col min="7945" max="7945" width="13.28515625" style="69" bestFit="1" customWidth="1"/>
    <col min="7946" max="7946" width="9.140625" style="69"/>
    <col min="7947" max="7947" width="14.28515625" style="69" customWidth="1"/>
    <col min="7948" max="8175" width="9.140625" style="69"/>
    <col min="8176" max="8176" width="3" style="69" customWidth="1"/>
    <col min="8177" max="8177" width="37.140625" style="69" customWidth="1"/>
    <col min="8178" max="8178" width="5.7109375" style="69" customWidth="1"/>
    <col min="8179" max="8179" width="4.7109375" style="69" customWidth="1"/>
    <col min="8180" max="8182" width="5" style="69" customWidth="1"/>
    <col min="8183" max="8183" width="4.5703125" style="69" customWidth="1"/>
    <col min="8184" max="8184" width="4.7109375" style="69" customWidth="1"/>
    <col min="8185" max="8185" width="4.28515625" style="69" customWidth="1"/>
    <col min="8186" max="8186" width="4.7109375" style="69" customWidth="1"/>
    <col min="8187" max="8187" width="5.140625" style="69" customWidth="1"/>
    <col min="8188" max="8188" width="4.85546875" style="69" customWidth="1"/>
    <col min="8189" max="8189" width="5" style="69" customWidth="1"/>
    <col min="8190" max="8190" width="4.28515625" style="69" customWidth="1"/>
    <col min="8191" max="8191" width="4.85546875" style="69" customWidth="1"/>
    <col min="8192" max="8192" width="5.140625" style="69" customWidth="1"/>
    <col min="8193" max="8194" width="4.7109375" style="69" customWidth="1"/>
    <col min="8195" max="8195" width="5" style="69" customWidth="1"/>
    <col min="8196" max="8196" width="4.42578125" style="69" customWidth="1"/>
    <col min="8197" max="8197" width="5" style="69" customWidth="1"/>
    <col min="8198" max="8198" width="4.85546875" style="69" customWidth="1"/>
    <col min="8199" max="8199" width="6.5703125" style="69" customWidth="1"/>
    <col min="8200" max="8200" width="9.140625" style="69"/>
    <col min="8201" max="8201" width="13.28515625" style="69" bestFit="1" customWidth="1"/>
    <col min="8202" max="8202" width="9.140625" style="69"/>
    <col min="8203" max="8203" width="14.28515625" style="69" customWidth="1"/>
    <col min="8204" max="8431" width="9.140625" style="69"/>
    <col min="8432" max="8432" width="3" style="69" customWidth="1"/>
    <col min="8433" max="8433" width="37.140625" style="69" customWidth="1"/>
    <col min="8434" max="8434" width="5.7109375" style="69" customWidth="1"/>
    <col min="8435" max="8435" width="4.7109375" style="69" customWidth="1"/>
    <col min="8436" max="8438" width="5" style="69" customWidth="1"/>
    <col min="8439" max="8439" width="4.5703125" style="69" customWidth="1"/>
    <col min="8440" max="8440" width="4.7109375" style="69" customWidth="1"/>
    <col min="8441" max="8441" width="4.28515625" style="69" customWidth="1"/>
    <col min="8442" max="8442" width="4.7109375" style="69" customWidth="1"/>
    <col min="8443" max="8443" width="5.140625" style="69" customWidth="1"/>
    <col min="8444" max="8444" width="4.85546875" style="69" customWidth="1"/>
    <col min="8445" max="8445" width="5" style="69" customWidth="1"/>
    <col min="8446" max="8446" width="4.28515625" style="69" customWidth="1"/>
    <col min="8447" max="8447" width="4.85546875" style="69" customWidth="1"/>
    <col min="8448" max="8448" width="5.140625" style="69" customWidth="1"/>
    <col min="8449" max="8450" width="4.7109375" style="69" customWidth="1"/>
    <col min="8451" max="8451" width="5" style="69" customWidth="1"/>
    <col min="8452" max="8452" width="4.42578125" style="69" customWidth="1"/>
    <col min="8453" max="8453" width="5" style="69" customWidth="1"/>
    <col min="8454" max="8454" width="4.85546875" style="69" customWidth="1"/>
    <col min="8455" max="8455" width="6.5703125" style="69" customWidth="1"/>
    <col min="8456" max="8456" width="9.140625" style="69"/>
    <col min="8457" max="8457" width="13.28515625" style="69" bestFit="1" customWidth="1"/>
    <col min="8458" max="8458" width="9.140625" style="69"/>
    <col min="8459" max="8459" width="14.28515625" style="69" customWidth="1"/>
    <col min="8460" max="8687" width="9.140625" style="69"/>
    <col min="8688" max="8688" width="3" style="69" customWidth="1"/>
    <col min="8689" max="8689" width="37.140625" style="69" customWidth="1"/>
    <col min="8690" max="8690" width="5.7109375" style="69" customWidth="1"/>
    <col min="8691" max="8691" width="4.7109375" style="69" customWidth="1"/>
    <col min="8692" max="8694" width="5" style="69" customWidth="1"/>
    <col min="8695" max="8695" width="4.5703125" style="69" customWidth="1"/>
    <col min="8696" max="8696" width="4.7109375" style="69" customWidth="1"/>
    <col min="8697" max="8697" width="4.28515625" style="69" customWidth="1"/>
    <col min="8698" max="8698" width="4.7109375" style="69" customWidth="1"/>
    <col min="8699" max="8699" width="5.140625" style="69" customWidth="1"/>
    <col min="8700" max="8700" width="4.85546875" style="69" customWidth="1"/>
    <col min="8701" max="8701" width="5" style="69" customWidth="1"/>
    <col min="8702" max="8702" width="4.28515625" style="69" customWidth="1"/>
    <col min="8703" max="8703" width="4.85546875" style="69" customWidth="1"/>
    <col min="8704" max="8704" width="5.140625" style="69" customWidth="1"/>
    <col min="8705" max="8706" width="4.7109375" style="69" customWidth="1"/>
    <col min="8707" max="8707" width="5" style="69" customWidth="1"/>
    <col min="8708" max="8708" width="4.42578125" style="69" customWidth="1"/>
    <col min="8709" max="8709" width="5" style="69" customWidth="1"/>
    <col min="8710" max="8710" width="4.85546875" style="69" customWidth="1"/>
    <col min="8711" max="8711" width="6.5703125" style="69" customWidth="1"/>
    <col min="8712" max="8712" width="9.140625" style="69"/>
    <col min="8713" max="8713" width="13.28515625" style="69" bestFit="1" customWidth="1"/>
    <col min="8714" max="8714" width="9.140625" style="69"/>
    <col min="8715" max="8715" width="14.28515625" style="69" customWidth="1"/>
    <col min="8716" max="8943" width="9.140625" style="69"/>
    <col min="8944" max="8944" width="3" style="69" customWidth="1"/>
    <col min="8945" max="8945" width="37.140625" style="69" customWidth="1"/>
    <col min="8946" max="8946" width="5.7109375" style="69" customWidth="1"/>
    <col min="8947" max="8947" width="4.7109375" style="69" customWidth="1"/>
    <col min="8948" max="8950" width="5" style="69" customWidth="1"/>
    <col min="8951" max="8951" width="4.5703125" style="69" customWidth="1"/>
    <col min="8952" max="8952" width="4.7109375" style="69" customWidth="1"/>
    <col min="8953" max="8953" width="4.28515625" style="69" customWidth="1"/>
    <col min="8954" max="8954" width="4.7109375" style="69" customWidth="1"/>
    <col min="8955" max="8955" width="5.140625" style="69" customWidth="1"/>
    <col min="8956" max="8956" width="4.85546875" style="69" customWidth="1"/>
    <col min="8957" max="8957" width="5" style="69" customWidth="1"/>
    <col min="8958" max="8958" width="4.28515625" style="69" customWidth="1"/>
    <col min="8959" max="8959" width="4.85546875" style="69" customWidth="1"/>
    <col min="8960" max="8960" width="5.140625" style="69" customWidth="1"/>
    <col min="8961" max="8962" width="4.7109375" style="69" customWidth="1"/>
    <col min="8963" max="8963" width="5" style="69" customWidth="1"/>
    <col min="8964" max="8964" width="4.42578125" style="69" customWidth="1"/>
    <col min="8965" max="8965" width="5" style="69" customWidth="1"/>
    <col min="8966" max="8966" width="4.85546875" style="69" customWidth="1"/>
    <col min="8967" max="8967" width="6.5703125" style="69" customWidth="1"/>
    <col min="8968" max="8968" width="9.140625" style="69"/>
    <col min="8969" max="8969" width="13.28515625" style="69" bestFit="1" customWidth="1"/>
    <col min="8970" max="8970" width="9.140625" style="69"/>
    <col min="8971" max="8971" width="14.28515625" style="69" customWidth="1"/>
    <col min="8972" max="9199" width="9.140625" style="69"/>
    <col min="9200" max="9200" width="3" style="69" customWidth="1"/>
    <col min="9201" max="9201" width="37.140625" style="69" customWidth="1"/>
    <col min="9202" max="9202" width="5.7109375" style="69" customWidth="1"/>
    <col min="9203" max="9203" width="4.7109375" style="69" customWidth="1"/>
    <col min="9204" max="9206" width="5" style="69" customWidth="1"/>
    <col min="9207" max="9207" width="4.5703125" style="69" customWidth="1"/>
    <col min="9208" max="9208" width="4.7109375" style="69" customWidth="1"/>
    <col min="9209" max="9209" width="4.28515625" style="69" customWidth="1"/>
    <col min="9210" max="9210" width="4.7109375" style="69" customWidth="1"/>
    <col min="9211" max="9211" width="5.140625" style="69" customWidth="1"/>
    <col min="9212" max="9212" width="4.85546875" style="69" customWidth="1"/>
    <col min="9213" max="9213" width="5" style="69" customWidth="1"/>
    <col min="9214" max="9214" width="4.28515625" style="69" customWidth="1"/>
    <col min="9215" max="9215" width="4.85546875" style="69" customWidth="1"/>
    <col min="9216" max="9216" width="5.140625" style="69" customWidth="1"/>
    <col min="9217" max="9218" width="4.7109375" style="69" customWidth="1"/>
    <col min="9219" max="9219" width="5" style="69" customWidth="1"/>
    <col min="9220" max="9220" width="4.42578125" style="69" customWidth="1"/>
    <col min="9221" max="9221" width="5" style="69" customWidth="1"/>
    <col min="9222" max="9222" width="4.85546875" style="69" customWidth="1"/>
    <col min="9223" max="9223" width="6.5703125" style="69" customWidth="1"/>
    <col min="9224" max="9224" width="9.140625" style="69"/>
    <col min="9225" max="9225" width="13.28515625" style="69" bestFit="1" customWidth="1"/>
    <col min="9226" max="9226" width="9.140625" style="69"/>
    <col min="9227" max="9227" width="14.28515625" style="69" customWidth="1"/>
    <col min="9228" max="9455" width="9.140625" style="69"/>
    <col min="9456" max="9456" width="3" style="69" customWidth="1"/>
    <col min="9457" max="9457" width="37.140625" style="69" customWidth="1"/>
    <col min="9458" max="9458" width="5.7109375" style="69" customWidth="1"/>
    <col min="9459" max="9459" width="4.7109375" style="69" customWidth="1"/>
    <col min="9460" max="9462" width="5" style="69" customWidth="1"/>
    <col min="9463" max="9463" width="4.5703125" style="69" customWidth="1"/>
    <col min="9464" max="9464" width="4.7109375" style="69" customWidth="1"/>
    <col min="9465" max="9465" width="4.28515625" style="69" customWidth="1"/>
    <col min="9466" max="9466" width="4.7109375" style="69" customWidth="1"/>
    <col min="9467" max="9467" width="5.140625" style="69" customWidth="1"/>
    <col min="9468" max="9468" width="4.85546875" style="69" customWidth="1"/>
    <col min="9469" max="9469" width="5" style="69" customWidth="1"/>
    <col min="9470" max="9470" width="4.28515625" style="69" customWidth="1"/>
    <col min="9471" max="9471" width="4.85546875" style="69" customWidth="1"/>
    <col min="9472" max="9472" width="5.140625" style="69" customWidth="1"/>
    <col min="9473" max="9474" width="4.7109375" style="69" customWidth="1"/>
    <col min="9475" max="9475" width="5" style="69" customWidth="1"/>
    <col min="9476" max="9476" width="4.42578125" style="69" customWidth="1"/>
    <col min="9477" max="9477" width="5" style="69" customWidth="1"/>
    <col min="9478" max="9478" width="4.85546875" style="69" customWidth="1"/>
    <col min="9479" max="9479" width="6.5703125" style="69" customWidth="1"/>
    <col min="9480" max="9480" width="9.140625" style="69"/>
    <col min="9481" max="9481" width="13.28515625" style="69" bestFit="1" customWidth="1"/>
    <col min="9482" max="9482" width="9.140625" style="69"/>
    <col min="9483" max="9483" width="14.28515625" style="69" customWidth="1"/>
    <col min="9484" max="9711" width="9.140625" style="69"/>
    <col min="9712" max="9712" width="3" style="69" customWidth="1"/>
    <col min="9713" max="9713" width="37.140625" style="69" customWidth="1"/>
    <col min="9714" max="9714" width="5.7109375" style="69" customWidth="1"/>
    <col min="9715" max="9715" width="4.7109375" style="69" customWidth="1"/>
    <col min="9716" max="9718" width="5" style="69" customWidth="1"/>
    <col min="9719" max="9719" width="4.5703125" style="69" customWidth="1"/>
    <col min="9720" max="9720" width="4.7109375" style="69" customWidth="1"/>
    <col min="9721" max="9721" width="4.28515625" style="69" customWidth="1"/>
    <col min="9722" max="9722" width="4.7109375" style="69" customWidth="1"/>
    <col min="9723" max="9723" width="5.140625" style="69" customWidth="1"/>
    <col min="9724" max="9724" width="4.85546875" style="69" customWidth="1"/>
    <col min="9725" max="9725" width="5" style="69" customWidth="1"/>
    <col min="9726" max="9726" width="4.28515625" style="69" customWidth="1"/>
    <col min="9727" max="9727" width="4.85546875" style="69" customWidth="1"/>
    <col min="9728" max="9728" width="5.140625" style="69" customWidth="1"/>
    <col min="9729" max="9730" width="4.7109375" style="69" customWidth="1"/>
    <col min="9731" max="9731" width="5" style="69" customWidth="1"/>
    <col min="9732" max="9732" width="4.42578125" style="69" customWidth="1"/>
    <col min="9733" max="9733" width="5" style="69" customWidth="1"/>
    <col min="9734" max="9734" width="4.85546875" style="69" customWidth="1"/>
    <col min="9735" max="9735" width="6.5703125" style="69" customWidth="1"/>
    <col min="9736" max="9736" width="9.140625" style="69"/>
    <col min="9737" max="9737" width="13.28515625" style="69" bestFit="1" customWidth="1"/>
    <col min="9738" max="9738" width="9.140625" style="69"/>
    <col min="9739" max="9739" width="14.28515625" style="69" customWidth="1"/>
    <col min="9740" max="9967" width="9.140625" style="69"/>
    <col min="9968" max="9968" width="3" style="69" customWidth="1"/>
    <col min="9969" max="9969" width="37.140625" style="69" customWidth="1"/>
    <col min="9970" max="9970" width="5.7109375" style="69" customWidth="1"/>
    <col min="9971" max="9971" width="4.7109375" style="69" customWidth="1"/>
    <col min="9972" max="9974" width="5" style="69" customWidth="1"/>
    <col min="9975" max="9975" width="4.5703125" style="69" customWidth="1"/>
    <col min="9976" max="9976" width="4.7109375" style="69" customWidth="1"/>
    <col min="9977" max="9977" width="4.28515625" style="69" customWidth="1"/>
    <col min="9978" max="9978" width="4.7109375" style="69" customWidth="1"/>
    <col min="9979" max="9979" width="5.140625" style="69" customWidth="1"/>
    <col min="9980" max="9980" width="4.85546875" style="69" customWidth="1"/>
    <col min="9981" max="9981" width="5" style="69" customWidth="1"/>
    <col min="9982" max="9982" width="4.28515625" style="69" customWidth="1"/>
    <col min="9983" max="9983" width="4.85546875" style="69" customWidth="1"/>
    <col min="9984" max="9984" width="5.140625" style="69" customWidth="1"/>
    <col min="9985" max="9986" width="4.7109375" style="69" customWidth="1"/>
    <col min="9987" max="9987" width="5" style="69" customWidth="1"/>
    <col min="9988" max="9988" width="4.42578125" style="69" customWidth="1"/>
    <col min="9989" max="9989" width="5" style="69" customWidth="1"/>
    <col min="9990" max="9990" width="4.85546875" style="69" customWidth="1"/>
    <col min="9991" max="9991" width="6.5703125" style="69" customWidth="1"/>
    <col min="9992" max="9992" width="9.140625" style="69"/>
    <col min="9993" max="9993" width="13.28515625" style="69" bestFit="1" customWidth="1"/>
    <col min="9994" max="9994" width="9.140625" style="69"/>
    <col min="9995" max="9995" width="14.28515625" style="69" customWidth="1"/>
    <col min="9996" max="10223" width="9.140625" style="69"/>
    <col min="10224" max="10224" width="3" style="69" customWidth="1"/>
    <col min="10225" max="10225" width="37.140625" style="69" customWidth="1"/>
    <col min="10226" max="10226" width="5.7109375" style="69" customWidth="1"/>
    <col min="10227" max="10227" width="4.7109375" style="69" customWidth="1"/>
    <col min="10228" max="10230" width="5" style="69" customWidth="1"/>
    <col min="10231" max="10231" width="4.5703125" style="69" customWidth="1"/>
    <col min="10232" max="10232" width="4.7109375" style="69" customWidth="1"/>
    <col min="10233" max="10233" width="4.28515625" style="69" customWidth="1"/>
    <col min="10234" max="10234" width="4.7109375" style="69" customWidth="1"/>
    <col min="10235" max="10235" width="5.140625" style="69" customWidth="1"/>
    <col min="10236" max="10236" width="4.85546875" style="69" customWidth="1"/>
    <col min="10237" max="10237" width="5" style="69" customWidth="1"/>
    <col min="10238" max="10238" width="4.28515625" style="69" customWidth="1"/>
    <col min="10239" max="10239" width="4.85546875" style="69" customWidth="1"/>
    <col min="10240" max="10240" width="5.140625" style="69" customWidth="1"/>
    <col min="10241" max="10242" width="4.7109375" style="69" customWidth="1"/>
    <col min="10243" max="10243" width="5" style="69" customWidth="1"/>
    <col min="10244" max="10244" width="4.42578125" style="69" customWidth="1"/>
    <col min="10245" max="10245" width="5" style="69" customWidth="1"/>
    <col min="10246" max="10246" width="4.85546875" style="69" customWidth="1"/>
    <col min="10247" max="10247" width="6.5703125" style="69" customWidth="1"/>
    <col min="10248" max="10248" width="9.140625" style="69"/>
    <col min="10249" max="10249" width="13.28515625" style="69" bestFit="1" customWidth="1"/>
    <col min="10250" max="10250" width="9.140625" style="69"/>
    <col min="10251" max="10251" width="14.28515625" style="69" customWidth="1"/>
    <col min="10252" max="10479" width="9.140625" style="69"/>
    <col min="10480" max="10480" width="3" style="69" customWidth="1"/>
    <col min="10481" max="10481" width="37.140625" style="69" customWidth="1"/>
    <col min="10482" max="10482" width="5.7109375" style="69" customWidth="1"/>
    <col min="10483" max="10483" width="4.7109375" style="69" customWidth="1"/>
    <col min="10484" max="10486" width="5" style="69" customWidth="1"/>
    <col min="10487" max="10487" width="4.5703125" style="69" customWidth="1"/>
    <col min="10488" max="10488" width="4.7109375" style="69" customWidth="1"/>
    <col min="10489" max="10489" width="4.28515625" style="69" customWidth="1"/>
    <col min="10490" max="10490" width="4.7109375" style="69" customWidth="1"/>
    <col min="10491" max="10491" width="5.140625" style="69" customWidth="1"/>
    <col min="10492" max="10492" width="4.85546875" style="69" customWidth="1"/>
    <col min="10493" max="10493" width="5" style="69" customWidth="1"/>
    <col min="10494" max="10494" width="4.28515625" style="69" customWidth="1"/>
    <col min="10495" max="10495" width="4.85546875" style="69" customWidth="1"/>
    <col min="10496" max="10496" width="5.140625" style="69" customWidth="1"/>
    <col min="10497" max="10498" width="4.7109375" style="69" customWidth="1"/>
    <col min="10499" max="10499" width="5" style="69" customWidth="1"/>
    <col min="10500" max="10500" width="4.42578125" style="69" customWidth="1"/>
    <col min="10501" max="10501" width="5" style="69" customWidth="1"/>
    <col min="10502" max="10502" width="4.85546875" style="69" customWidth="1"/>
    <col min="10503" max="10503" width="6.5703125" style="69" customWidth="1"/>
    <col min="10504" max="10504" width="9.140625" style="69"/>
    <col min="10505" max="10505" width="13.28515625" style="69" bestFit="1" customWidth="1"/>
    <col min="10506" max="10506" width="9.140625" style="69"/>
    <col min="10507" max="10507" width="14.28515625" style="69" customWidth="1"/>
    <col min="10508" max="10735" width="9.140625" style="69"/>
    <col min="10736" max="10736" width="3" style="69" customWidth="1"/>
    <col min="10737" max="10737" width="37.140625" style="69" customWidth="1"/>
    <col min="10738" max="10738" width="5.7109375" style="69" customWidth="1"/>
    <col min="10739" max="10739" width="4.7109375" style="69" customWidth="1"/>
    <col min="10740" max="10742" width="5" style="69" customWidth="1"/>
    <col min="10743" max="10743" width="4.5703125" style="69" customWidth="1"/>
    <col min="10744" max="10744" width="4.7109375" style="69" customWidth="1"/>
    <col min="10745" max="10745" width="4.28515625" style="69" customWidth="1"/>
    <col min="10746" max="10746" width="4.7109375" style="69" customWidth="1"/>
    <col min="10747" max="10747" width="5.140625" style="69" customWidth="1"/>
    <col min="10748" max="10748" width="4.85546875" style="69" customWidth="1"/>
    <col min="10749" max="10749" width="5" style="69" customWidth="1"/>
    <col min="10750" max="10750" width="4.28515625" style="69" customWidth="1"/>
    <col min="10751" max="10751" width="4.85546875" style="69" customWidth="1"/>
    <col min="10752" max="10752" width="5.140625" style="69" customWidth="1"/>
    <col min="10753" max="10754" width="4.7109375" style="69" customWidth="1"/>
    <col min="10755" max="10755" width="5" style="69" customWidth="1"/>
    <col min="10756" max="10756" width="4.42578125" style="69" customWidth="1"/>
    <col min="10757" max="10757" width="5" style="69" customWidth="1"/>
    <col min="10758" max="10758" width="4.85546875" style="69" customWidth="1"/>
    <col min="10759" max="10759" width="6.5703125" style="69" customWidth="1"/>
    <col min="10760" max="10760" width="9.140625" style="69"/>
    <col min="10761" max="10761" width="13.28515625" style="69" bestFit="1" customWidth="1"/>
    <col min="10762" max="10762" width="9.140625" style="69"/>
    <col min="10763" max="10763" width="14.28515625" style="69" customWidth="1"/>
    <col min="10764" max="10991" width="9.140625" style="69"/>
    <col min="10992" max="10992" width="3" style="69" customWidth="1"/>
    <col min="10993" max="10993" width="37.140625" style="69" customWidth="1"/>
    <col min="10994" max="10994" width="5.7109375" style="69" customWidth="1"/>
    <col min="10995" max="10995" width="4.7109375" style="69" customWidth="1"/>
    <col min="10996" max="10998" width="5" style="69" customWidth="1"/>
    <col min="10999" max="10999" width="4.5703125" style="69" customWidth="1"/>
    <col min="11000" max="11000" width="4.7109375" style="69" customWidth="1"/>
    <col min="11001" max="11001" width="4.28515625" style="69" customWidth="1"/>
    <col min="11002" max="11002" width="4.7109375" style="69" customWidth="1"/>
    <col min="11003" max="11003" width="5.140625" style="69" customWidth="1"/>
    <col min="11004" max="11004" width="4.85546875" style="69" customWidth="1"/>
    <col min="11005" max="11005" width="5" style="69" customWidth="1"/>
    <col min="11006" max="11006" width="4.28515625" style="69" customWidth="1"/>
    <col min="11007" max="11007" width="4.85546875" style="69" customWidth="1"/>
    <col min="11008" max="11008" width="5.140625" style="69" customWidth="1"/>
    <col min="11009" max="11010" width="4.7109375" style="69" customWidth="1"/>
    <col min="11011" max="11011" width="5" style="69" customWidth="1"/>
    <col min="11012" max="11012" width="4.42578125" style="69" customWidth="1"/>
    <col min="11013" max="11013" width="5" style="69" customWidth="1"/>
    <col min="11014" max="11014" width="4.85546875" style="69" customWidth="1"/>
    <col min="11015" max="11015" width="6.5703125" style="69" customWidth="1"/>
    <col min="11016" max="11016" width="9.140625" style="69"/>
    <col min="11017" max="11017" width="13.28515625" style="69" bestFit="1" customWidth="1"/>
    <col min="11018" max="11018" width="9.140625" style="69"/>
    <col min="11019" max="11019" width="14.28515625" style="69" customWidth="1"/>
    <col min="11020" max="11247" width="9.140625" style="69"/>
    <col min="11248" max="11248" width="3" style="69" customWidth="1"/>
    <col min="11249" max="11249" width="37.140625" style="69" customWidth="1"/>
    <col min="11250" max="11250" width="5.7109375" style="69" customWidth="1"/>
    <col min="11251" max="11251" width="4.7109375" style="69" customWidth="1"/>
    <col min="11252" max="11254" width="5" style="69" customWidth="1"/>
    <col min="11255" max="11255" width="4.5703125" style="69" customWidth="1"/>
    <col min="11256" max="11256" width="4.7109375" style="69" customWidth="1"/>
    <col min="11257" max="11257" width="4.28515625" style="69" customWidth="1"/>
    <col min="11258" max="11258" width="4.7109375" style="69" customWidth="1"/>
    <col min="11259" max="11259" width="5.140625" style="69" customWidth="1"/>
    <col min="11260" max="11260" width="4.85546875" style="69" customWidth="1"/>
    <col min="11261" max="11261" width="5" style="69" customWidth="1"/>
    <col min="11262" max="11262" width="4.28515625" style="69" customWidth="1"/>
    <col min="11263" max="11263" width="4.85546875" style="69" customWidth="1"/>
    <col min="11264" max="11264" width="5.140625" style="69" customWidth="1"/>
    <col min="11265" max="11266" width="4.7109375" style="69" customWidth="1"/>
    <col min="11267" max="11267" width="5" style="69" customWidth="1"/>
    <col min="11268" max="11268" width="4.42578125" style="69" customWidth="1"/>
    <col min="11269" max="11269" width="5" style="69" customWidth="1"/>
    <col min="11270" max="11270" width="4.85546875" style="69" customWidth="1"/>
    <col min="11271" max="11271" width="6.5703125" style="69" customWidth="1"/>
    <col min="11272" max="11272" width="9.140625" style="69"/>
    <col min="11273" max="11273" width="13.28515625" style="69" bestFit="1" customWidth="1"/>
    <col min="11274" max="11274" width="9.140625" style="69"/>
    <col min="11275" max="11275" width="14.28515625" style="69" customWidth="1"/>
    <col min="11276" max="11503" width="9.140625" style="69"/>
    <col min="11504" max="11504" width="3" style="69" customWidth="1"/>
    <col min="11505" max="11505" width="37.140625" style="69" customWidth="1"/>
    <col min="11506" max="11506" width="5.7109375" style="69" customWidth="1"/>
    <col min="11507" max="11507" width="4.7109375" style="69" customWidth="1"/>
    <col min="11508" max="11510" width="5" style="69" customWidth="1"/>
    <col min="11511" max="11511" width="4.5703125" style="69" customWidth="1"/>
    <col min="11512" max="11512" width="4.7109375" style="69" customWidth="1"/>
    <col min="11513" max="11513" width="4.28515625" style="69" customWidth="1"/>
    <col min="11514" max="11514" width="4.7109375" style="69" customWidth="1"/>
    <col min="11515" max="11515" width="5.140625" style="69" customWidth="1"/>
    <col min="11516" max="11516" width="4.85546875" style="69" customWidth="1"/>
    <col min="11517" max="11517" width="5" style="69" customWidth="1"/>
    <col min="11518" max="11518" width="4.28515625" style="69" customWidth="1"/>
    <col min="11519" max="11519" width="4.85546875" style="69" customWidth="1"/>
    <col min="11520" max="11520" width="5.140625" style="69" customWidth="1"/>
    <col min="11521" max="11522" width="4.7109375" style="69" customWidth="1"/>
    <col min="11523" max="11523" width="5" style="69" customWidth="1"/>
    <col min="11524" max="11524" width="4.42578125" style="69" customWidth="1"/>
    <col min="11525" max="11525" width="5" style="69" customWidth="1"/>
    <col min="11526" max="11526" width="4.85546875" style="69" customWidth="1"/>
    <col min="11527" max="11527" width="6.5703125" style="69" customWidth="1"/>
    <col min="11528" max="11528" width="9.140625" style="69"/>
    <col min="11529" max="11529" width="13.28515625" style="69" bestFit="1" customWidth="1"/>
    <col min="11530" max="11530" width="9.140625" style="69"/>
    <col min="11531" max="11531" width="14.28515625" style="69" customWidth="1"/>
    <col min="11532" max="11759" width="9.140625" style="69"/>
    <col min="11760" max="11760" width="3" style="69" customWidth="1"/>
    <col min="11761" max="11761" width="37.140625" style="69" customWidth="1"/>
    <col min="11762" max="11762" width="5.7109375" style="69" customWidth="1"/>
    <col min="11763" max="11763" width="4.7109375" style="69" customWidth="1"/>
    <col min="11764" max="11766" width="5" style="69" customWidth="1"/>
    <col min="11767" max="11767" width="4.5703125" style="69" customWidth="1"/>
    <col min="11768" max="11768" width="4.7109375" style="69" customWidth="1"/>
    <col min="11769" max="11769" width="4.28515625" style="69" customWidth="1"/>
    <col min="11770" max="11770" width="4.7109375" style="69" customWidth="1"/>
    <col min="11771" max="11771" width="5.140625" style="69" customWidth="1"/>
    <col min="11772" max="11772" width="4.85546875" style="69" customWidth="1"/>
    <col min="11773" max="11773" width="5" style="69" customWidth="1"/>
    <col min="11774" max="11774" width="4.28515625" style="69" customWidth="1"/>
    <col min="11775" max="11775" width="4.85546875" style="69" customWidth="1"/>
    <col min="11776" max="11776" width="5.140625" style="69" customWidth="1"/>
    <col min="11777" max="11778" width="4.7109375" style="69" customWidth="1"/>
    <col min="11779" max="11779" width="5" style="69" customWidth="1"/>
    <col min="11780" max="11780" width="4.42578125" style="69" customWidth="1"/>
    <col min="11781" max="11781" width="5" style="69" customWidth="1"/>
    <col min="11782" max="11782" width="4.85546875" style="69" customWidth="1"/>
    <col min="11783" max="11783" width="6.5703125" style="69" customWidth="1"/>
    <col min="11784" max="11784" width="9.140625" style="69"/>
    <col min="11785" max="11785" width="13.28515625" style="69" bestFit="1" customWidth="1"/>
    <col min="11786" max="11786" width="9.140625" style="69"/>
    <col min="11787" max="11787" width="14.28515625" style="69" customWidth="1"/>
    <col min="11788" max="12015" width="9.140625" style="69"/>
    <col min="12016" max="12016" width="3" style="69" customWidth="1"/>
    <col min="12017" max="12017" width="37.140625" style="69" customWidth="1"/>
    <col min="12018" max="12018" width="5.7109375" style="69" customWidth="1"/>
    <col min="12019" max="12019" width="4.7109375" style="69" customWidth="1"/>
    <col min="12020" max="12022" width="5" style="69" customWidth="1"/>
    <col min="12023" max="12023" width="4.5703125" style="69" customWidth="1"/>
    <col min="12024" max="12024" width="4.7109375" style="69" customWidth="1"/>
    <col min="12025" max="12025" width="4.28515625" style="69" customWidth="1"/>
    <col min="12026" max="12026" width="4.7109375" style="69" customWidth="1"/>
    <col min="12027" max="12027" width="5.140625" style="69" customWidth="1"/>
    <col min="12028" max="12028" width="4.85546875" style="69" customWidth="1"/>
    <col min="12029" max="12029" width="5" style="69" customWidth="1"/>
    <col min="12030" max="12030" width="4.28515625" style="69" customWidth="1"/>
    <col min="12031" max="12031" width="4.85546875" style="69" customWidth="1"/>
    <col min="12032" max="12032" width="5.140625" style="69" customWidth="1"/>
    <col min="12033" max="12034" width="4.7109375" style="69" customWidth="1"/>
    <col min="12035" max="12035" width="5" style="69" customWidth="1"/>
    <col min="12036" max="12036" width="4.42578125" style="69" customWidth="1"/>
    <col min="12037" max="12037" width="5" style="69" customWidth="1"/>
    <col min="12038" max="12038" width="4.85546875" style="69" customWidth="1"/>
    <col min="12039" max="12039" width="6.5703125" style="69" customWidth="1"/>
    <col min="12040" max="12040" width="9.140625" style="69"/>
    <col min="12041" max="12041" width="13.28515625" style="69" bestFit="1" customWidth="1"/>
    <col min="12042" max="12042" width="9.140625" style="69"/>
    <col min="12043" max="12043" width="14.28515625" style="69" customWidth="1"/>
    <col min="12044" max="12271" width="9.140625" style="69"/>
    <col min="12272" max="12272" width="3" style="69" customWidth="1"/>
    <col min="12273" max="12273" width="37.140625" style="69" customWidth="1"/>
    <col min="12274" max="12274" width="5.7109375" style="69" customWidth="1"/>
    <col min="12275" max="12275" width="4.7109375" style="69" customWidth="1"/>
    <col min="12276" max="12278" width="5" style="69" customWidth="1"/>
    <col min="12279" max="12279" width="4.5703125" style="69" customWidth="1"/>
    <col min="12280" max="12280" width="4.7109375" style="69" customWidth="1"/>
    <col min="12281" max="12281" width="4.28515625" style="69" customWidth="1"/>
    <col min="12282" max="12282" width="4.7109375" style="69" customWidth="1"/>
    <col min="12283" max="12283" width="5.140625" style="69" customWidth="1"/>
    <col min="12284" max="12284" width="4.85546875" style="69" customWidth="1"/>
    <col min="12285" max="12285" width="5" style="69" customWidth="1"/>
    <col min="12286" max="12286" width="4.28515625" style="69" customWidth="1"/>
    <col min="12287" max="12287" width="4.85546875" style="69" customWidth="1"/>
    <col min="12288" max="12288" width="5.140625" style="69" customWidth="1"/>
    <col min="12289" max="12290" width="4.7109375" style="69" customWidth="1"/>
    <col min="12291" max="12291" width="5" style="69" customWidth="1"/>
    <col min="12292" max="12292" width="4.42578125" style="69" customWidth="1"/>
    <col min="12293" max="12293" width="5" style="69" customWidth="1"/>
    <col min="12294" max="12294" width="4.85546875" style="69" customWidth="1"/>
    <col min="12295" max="12295" width="6.5703125" style="69" customWidth="1"/>
    <col min="12296" max="12296" width="9.140625" style="69"/>
    <col min="12297" max="12297" width="13.28515625" style="69" bestFit="1" customWidth="1"/>
    <col min="12298" max="12298" width="9.140625" style="69"/>
    <col min="12299" max="12299" width="14.28515625" style="69" customWidth="1"/>
    <col min="12300" max="12527" width="9.140625" style="69"/>
    <col min="12528" max="12528" width="3" style="69" customWidth="1"/>
    <col min="12529" max="12529" width="37.140625" style="69" customWidth="1"/>
    <col min="12530" max="12530" width="5.7109375" style="69" customWidth="1"/>
    <col min="12531" max="12531" width="4.7109375" style="69" customWidth="1"/>
    <col min="12532" max="12534" width="5" style="69" customWidth="1"/>
    <col min="12535" max="12535" width="4.5703125" style="69" customWidth="1"/>
    <col min="12536" max="12536" width="4.7109375" style="69" customWidth="1"/>
    <col min="12537" max="12537" width="4.28515625" style="69" customWidth="1"/>
    <col min="12538" max="12538" width="4.7109375" style="69" customWidth="1"/>
    <col min="12539" max="12539" width="5.140625" style="69" customWidth="1"/>
    <col min="12540" max="12540" width="4.85546875" style="69" customWidth="1"/>
    <col min="12541" max="12541" width="5" style="69" customWidth="1"/>
    <col min="12542" max="12542" width="4.28515625" style="69" customWidth="1"/>
    <col min="12543" max="12543" width="4.85546875" style="69" customWidth="1"/>
    <col min="12544" max="12544" width="5.140625" style="69" customWidth="1"/>
    <col min="12545" max="12546" width="4.7109375" style="69" customWidth="1"/>
    <col min="12547" max="12547" width="5" style="69" customWidth="1"/>
    <col min="12548" max="12548" width="4.42578125" style="69" customWidth="1"/>
    <col min="12549" max="12549" width="5" style="69" customWidth="1"/>
    <col min="12550" max="12550" width="4.85546875" style="69" customWidth="1"/>
    <col min="12551" max="12551" width="6.5703125" style="69" customWidth="1"/>
    <col min="12552" max="12552" width="9.140625" style="69"/>
    <col min="12553" max="12553" width="13.28515625" style="69" bestFit="1" customWidth="1"/>
    <col min="12554" max="12554" width="9.140625" style="69"/>
    <col min="12555" max="12555" width="14.28515625" style="69" customWidth="1"/>
    <col min="12556" max="12783" width="9.140625" style="69"/>
    <col min="12784" max="12784" width="3" style="69" customWidth="1"/>
    <col min="12785" max="12785" width="37.140625" style="69" customWidth="1"/>
    <col min="12786" max="12786" width="5.7109375" style="69" customWidth="1"/>
    <col min="12787" max="12787" width="4.7109375" style="69" customWidth="1"/>
    <col min="12788" max="12790" width="5" style="69" customWidth="1"/>
    <col min="12791" max="12791" width="4.5703125" style="69" customWidth="1"/>
    <col min="12792" max="12792" width="4.7109375" style="69" customWidth="1"/>
    <col min="12793" max="12793" width="4.28515625" style="69" customWidth="1"/>
    <col min="12794" max="12794" width="4.7109375" style="69" customWidth="1"/>
    <col min="12795" max="12795" width="5.140625" style="69" customWidth="1"/>
    <col min="12796" max="12796" width="4.85546875" style="69" customWidth="1"/>
    <col min="12797" max="12797" width="5" style="69" customWidth="1"/>
    <col min="12798" max="12798" width="4.28515625" style="69" customWidth="1"/>
    <col min="12799" max="12799" width="4.85546875" style="69" customWidth="1"/>
    <col min="12800" max="12800" width="5.140625" style="69" customWidth="1"/>
    <col min="12801" max="12802" width="4.7109375" style="69" customWidth="1"/>
    <col min="12803" max="12803" width="5" style="69" customWidth="1"/>
    <col min="12804" max="12804" width="4.42578125" style="69" customWidth="1"/>
    <col min="12805" max="12805" width="5" style="69" customWidth="1"/>
    <col min="12806" max="12806" width="4.85546875" style="69" customWidth="1"/>
    <col min="12807" max="12807" width="6.5703125" style="69" customWidth="1"/>
    <col min="12808" max="12808" width="9.140625" style="69"/>
    <col min="12809" max="12809" width="13.28515625" style="69" bestFit="1" customWidth="1"/>
    <col min="12810" max="12810" width="9.140625" style="69"/>
    <col min="12811" max="12811" width="14.28515625" style="69" customWidth="1"/>
    <col min="12812" max="13039" width="9.140625" style="69"/>
    <col min="13040" max="13040" width="3" style="69" customWidth="1"/>
    <col min="13041" max="13041" width="37.140625" style="69" customWidth="1"/>
    <col min="13042" max="13042" width="5.7109375" style="69" customWidth="1"/>
    <col min="13043" max="13043" width="4.7109375" style="69" customWidth="1"/>
    <col min="13044" max="13046" width="5" style="69" customWidth="1"/>
    <col min="13047" max="13047" width="4.5703125" style="69" customWidth="1"/>
    <col min="13048" max="13048" width="4.7109375" style="69" customWidth="1"/>
    <col min="13049" max="13049" width="4.28515625" style="69" customWidth="1"/>
    <col min="13050" max="13050" width="4.7109375" style="69" customWidth="1"/>
    <col min="13051" max="13051" width="5.140625" style="69" customWidth="1"/>
    <col min="13052" max="13052" width="4.85546875" style="69" customWidth="1"/>
    <col min="13053" max="13053" width="5" style="69" customWidth="1"/>
    <col min="13054" max="13054" width="4.28515625" style="69" customWidth="1"/>
    <col min="13055" max="13055" width="4.85546875" style="69" customWidth="1"/>
    <col min="13056" max="13056" width="5.140625" style="69" customWidth="1"/>
    <col min="13057" max="13058" width="4.7109375" style="69" customWidth="1"/>
    <col min="13059" max="13059" width="5" style="69" customWidth="1"/>
    <col min="13060" max="13060" width="4.42578125" style="69" customWidth="1"/>
    <col min="13061" max="13061" width="5" style="69" customWidth="1"/>
    <col min="13062" max="13062" width="4.85546875" style="69" customWidth="1"/>
    <col min="13063" max="13063" width="6.5703125" style="69" customWidth="1"/>
    <col min="13064" max="13064" width="9.140625" style="69"/>
    <col min="13065" max="13065" width="13.28515625" style="69" bestFit="1" customWidth="1"/>
    <col min="13066" max="13066" width="9.140625" style="69"/>
    <col min="13067" max="13067" width="14.28515625" style="69" customWidth="1"/>
    <col min="13068" max="13295" width="9.140625" style="69"/>
    <col min="13296" max="13296" width="3" style="69" customWidth="1"/>
    <col min="13297" max="13297" width="37.140625" style="69" customWidth="1"/>
    <col min="13298" max="13298" width="5.7109375" style="69" customWidth="1"/>
    <col min="13299" max="13299" width="4.7109375" style="69" customWidth="1"/>
    <col min="13300" max="13302" width="5" style="69" customWidth="1"/>
    <col min="13303" max="13303" width="4.5703125" style="69" customWidth="1"/>
    <col min="13304" max="13304" width="4.7109375" style="69" customWidth="1"/>
    <col min="13305" max="13305" width="4.28515625" style="69" customWidth="1"/>
    <col min="13306" max="13306" width="4.7109375" style="69" customWidth="1"/>
    <col min="13307" max="13307" width="5.140625" style="69" customWidth="1"/>
    <col min="13308" max="13308" width="4.85546875" style="69" customWidth="1"/>
    <col min="13309" max="13309" width="5" style="69" customWidth="1"/>
    <col min="13310" max="13310" width="4.28515625" style="69" customWidth="1"/>
    <col min="13311" max="13311" width="4.85546875" style="69" customWidth="1"/>
    <col min="13312" max="13312" width="5.140625" style="69" customWidth="1"/>
    <col min="13313" max="13314" width="4.7109375" style="69" customWidth="1"/>
    <col min="13315" max="13315" width="5" style="69" customWidth="1"/>
    <col min="13316" max="13316" width="4.42578125" style="69" customWidth="1"/>
    <col min="13317" max="13317" width="5" style="69" customWidth="1"/>
    <col min="13318" max="13318" width="4.85546875" style="69" customWidth="1"/>
    <col min="13319" max="13319" width="6.5703125" style="69" customWidth="1"/>
    <col min="13320" max="13320" width="9.140625" style="69"/>
    <col min="13321" max="13321" width="13.28515625" style="69" bestFit="1" customWidth="1"/>
    <col min="13322" max="13322" width="9.140625" style="69"/>
    <col min="13323" max="13323" width="14.28515625" style="69" customWidth="1"/>
    <col min="13324" max="13551" width="9.140625" style="69"/>
    <col min="13552" max="13552" width="3" style="69" customWidth="1"/>
    <col min="13553" max="13553" width="37.140625" style="69" customWidth="1"/>
    <col min="13554" max="13554" width="5.7109375" style="69" customWidth="1"/>
    <col min="13555" max="13555" width="4.7109375" style="69" customWidth="1"/>
    <col min="13556" max="13558" width="5" style="69" customWidth="1"/>
    <col min="13559" max="13559" width="4.5703125" style="69" customWidth="1"/>
    <col min="13560" max="13560" width="4.7109375" style="69" customWidth="1"/>
    <col min="13561" max="13561" width="4.28515625" style="69" customWidth="1"/>
    <col min="13562" max="13562" width="4.7109375" style="69" customWidth="1"/>
    <col min="13563" max="13563" width="5.140625" style="69" customWidth="1"/>
    <col min="13564" max="13564" width="4.85546875" style="69" customWidth="1"/>
    <col min="13565" max="13565" width="5" style="69" customWidth="1"/>
    <col min="13566" max="13566" width="4.28515625" style="69" customWidth="1"/>
    <col min="13567" max="13567" width="4.85546875" style="69" customWidth="1"/>
    <col min="13568" max="13568" width="5.140625" style="69" customWidth="1"/>
    <col min="13569" max="13570" width="4.7109375" style="69" customWidth="1"/>
    <col min="13571" max="13571" width="5" style="69" customWidth="1"/>
    <col min="13572" max="13572" width="4.42578125" style="69" customWidth="1"/>
    <col min="13573" max="13573" width="5" style="69" customWidth="1"/>
    <col min="13574" max="13574" width="4.85546875" style="69" customWidth="1"/>
    <col min="13575" max="13575" width="6.5703125" style="69" customWidth="1"/>
    <col min="13576" max="13576" width="9.140625" style="69"/>
    <col min="13577" max="13577" width="13.28515625" style="69" bestFit="1" customWidth="1"/>
    <col min="13578" max="13578" width="9.140625" style="69"/>
    <col min="13579" max="13579" width="14.28515625" style="69" customWidth="1"/>
    <col min="13580" max="13807" width="9.140625" style="69"/>
    <col min="13808" max="13808" width="3" style="69" customWidth="1"/>
    <col min="13809" max="13809" width="37.140625" style="69" customWidth="1"/>
    <col min="13810" max="13810" width="5.7109375" style="69" customWidth="1"/>
    <col min="13811" max="13811" width="4.7109375" style="69" customWidth="1"/>
    <col min="13812" max="13814" width="5" style="69" customWidth="1"/>
    <col min="13815" max="13815" width="4.5703125" style="69" customWidth="1"/>
    <col min="13816" max="13816" width="4.7109375" style="69" customWidth="1"/>
    <col min="13817" max="13817" width="4.28515625" style="69" customWidth="1"/>
    <col min="13818" max="13818" width="4.7109375" style="69" customWidth="1"/>
    <col min="13819" max="13819" width="5.140625" style="69" customWidth="1"/>
    <col min="13820" max="13820" width="4.85546875" style="69" customWidth="1"/>
    <col min="13821" max="13821" width="5" style="69" customWidth="1"/>
    <col min="13822" max="13822" width="4.28515625" style="69" customWidth="1"/>
    <col min="13823" max="13823" width="4.85546875" style="69" customWidth="1"/>
    <col min="13824" max="13824" width="5.140625" style="69" customWidth="1"/>
    <col min="13825" max="13826" width="4.7109375" style="69" customWidth="1"/>
    <col min="13827" max="13827" width="5" style="69" customWidth="1"/>
    <col min="13828" max="13828" width="4.42578125" style="69" customWidth="1"/>
    <col min="13829" max="13829" width="5" style="69" customWidth="1"/>
    <col min="13830" max="13830" width="4.85546875" style="69" customWidth="1"/>
    <col min="13831" max="13831" width="6.5703125" style="69" customWidth="1"/>
    <col min="13832" max="13832" width="9.140625" style="69"/>
    <col min="13833" max="13833" width="13.28515625" style="69" bestFit="1" customWidth="1"/>
    <col min="13834" max="13834" width="9.140625" style="69"/>
    <col min="13835" max="13835" width="14.28515625" style="69" customWidth="1"/>
    <col min="13836" max="14063" width="9.140625" style="69"/>
    <col min="14064" max="14064" width="3" style="69" customWidth="1"/>
    <col min="14065" max="14065" width="37.140625" style="69" customWidth="1"/>
    <col min="14066" max="14066" width="5.7109375" style="69" customWidth="1"/>
    <col min="14067" max="14067" width="4.7109375" style="69" customWidth="1"/>
    <col min="14068" max="14070" width="5" style="69" customWidth="1"/>
    <col min="14071" max="14071" width="4.5703125" style="69" customWidth="1"/>
    <col min="14072" max="14072" width="4.7109375" style="69" customWidth="1"/>
    <col min="14073" max="14073" width="4.28515625" style="69" customWidth="1"/>
    <col min="14074" max="14074" width="4.7109375" style="69" customWidth="1"/>
    <col min="14075" max="14075" width="5.140625" style="69" customWidth="1"/>
    <col min="14076" max="14076" width="4.85546875" style="69" customWidth="1"/>
    <col min="14077" max="14077" width="5" style="69" customWidth="1"/>
    <col min="14078" max="14078" width="4.28515625" style="69" customWidth="1"/>
    <col min="14079" max="14079" width="4.85546875" style="69" customWidth="1"/>
    <col min="14080" max="14080" width="5.140625" style="69" customWidth="1"/>
    <col min="14081" max="14082" width="4.7109375" style="69" customWidth="1"/>
    <col min="14083" max="14083" width="5" style="69" customWidth="1"/>
    <col min="14084" max="14084" width="4.42578125" style="69" customWidth="1"/>
    <col min="14085" max="14085" width="5" style="69" customWidth="1"/>
    <col min="14086" max="14086" width="4.85546875" style="69" customWidth="1"/>
    <col min="14087" max="14087" width="6.5703125" style="69" customWidth="1"/>
    <col min="14088" max="14088" width="9.140625" style="69"/>
    <col min="14089" max="14089" width="13.28515625" style="69" bestFit="1" customWidth="1"/>
    <col min="14090" max="14090" width="9.140625" style="69"/>
    <col min="14091" max="14091" width="14.28515625" style="69" customWidth="1"/>
    <col min="14092" max="14319" width="9.140625" style="69"/>
    <col min="14320" max="14320" width="3" style="69" customWidth="1"/>
    <col min="14321" max="14321" width="37.140625" style="69" customWidth="1"/>
    <col min="14322" max="14322" width="5.7109375" style="69" customWidth="1"/>
    <col min="14323" max="14323" width="4.7109375" style="69" customWidth="1"/>
    <col min="14324" max="14326" width="5" style="69" customWidth="1"/>
    <col min="14327" max="14327" width="4.5703125" style="69" customWidth="1"/>
    <col min="14328" max="14328" width="4.7109375" style="69" customWidth="1"/>
    <col min="14329" max="14329" width="4.28515625" style="69" customWidth="1"/>
    <col min="14330" max="14330" width="4.7109375" style="69" customWidth="1"/>
    <col min="14331" max="14331" width="5.140625" style="69" customWidth="1"/>
    <col min="14332" max="14332" width="4.85546875" style="69" customWidth="1"/>
    <col min="14333" max="14333" width="5" style="69" customWidth="1"/>
    <col min="14334" max="14334" width="4.28515625" style="69" customWidth="1"/>
    <col min="14335" max="14335" width="4.85546875" style="69" customWidth="1"/>
    <col min="14336" max="14336" width="5.140625" style="69" customWidth="1"/>
    <col min="14337" max="14338" width="4.7109375" style="69" customWidth="1"/>
    <col min="14339" max="14339" width="5" style="69" customWidth="1"/>
    <col min="14340" max="14340" width="4.42578125" style="69" customWidth="1"/>
    <col min="14341" max="14341" width="5" style="69" customWidth="1"/>
    <col min="14342" max="14342" width="4.85546875" style="69" customWidth="1"/>
    <col min="14343" max="14343" width="6.5703125" style="69" customWidth="1"/>
    <col min="14344" max="14344" width="9.140625" style="69"/>
    <col min="14345" max="14345" width="13.28515625" style="69" bestFit="1" customWidth="1"/>
    <col min="14346" max="14346" width="9.140625" style="69"/>
    <col min="14347" max="14347" width="14.28515625" style="69" customWidth="1"/>
    <col min="14348" max="14575" width="9.140625" style="69"/>
    <col min="14576" max="14576" width="3" style="69" customWidth="1"/>
    <col min="14577" max="14577" width="37.140625" style="69" customWidth="1"/>
    <col min="14578" max="14578" width="5.7109375" style="69" customWidth="1"/>
    <col min="14579" max="14579" width="4.7109375" style="69" customWidth="1"/>
    <col min="14580" max="14582" width="5" style="69" customWidth="1"/>
    <col min="14583" max="14583" width="4.5703125" style="69" customWidth="1"/>
    <col min="14584" max="14584" width="4.7109375" style="69" customWidth="1"/>
    <col min="14585" max="14585" width="4.28515625" style="69" customWidth="1"/>
    <col min="14586" max="14586" width="4.7109375" style="69" customWidth="1"/>
    <col min="14587" max="14587" width="5.140625" style="69" customWidth="1"/>
    <col min="14588" max="14588" width="4.85546875" style="69" customWidth="1"/>
    <col min="14589" max="14589" width="5" style="69" customWidth="1"/>
    <col min="14590" max="14590" width="4.28515625" style="69" customWidth="1"/>
    <col min="14591" max="14591" width="4.85546875" style="69" customWidth="1"/>
    <col min="14592" max="14592" width="5.140625" style="69" customWidth="1"/>
    <col min="14593" max="14594" width="4.7109375" style="69" customWidth="1"/>
    <col min="14595" max="14595" width="5" style="69" customWidth="1"/>
    <col min="14596" max="14596" width="4.42578125" style="69" customWidth="1"/>
    <col min="14597" max="14597" width="5" style="69" customWidth="1"/>
    <col min="14598" max="14598" width="4.85546875" style="69" customWidth="1"/>
    <col min="14599" max="14599" width="6.5703125" style="69" customWidth="1"/>
    <col min="14600" max="14600" width="9.140625" style="69"/>
    <col min="14601" max="14601" width="13.28515625" style="69" bestFit="1" customWidth="1"/>
    <col min="14602" max="14602" width="9.140625" style="69"/>
    <col min="14603" max="14603" width="14.28515625" style="69" customWidth="1"/>
    <col min="14604" max="14831" width="9.140625" style="69"/>
    <col min="14832" max="14832" width="3" style="69" customWidth="1"/>
    <col min="14833" max="14833" width="37.140625" style="69" customWidth="1"/>
    <col min="14834" max="14834" width="5.7109375" style="69" customWidth="1"/>
    <col min="14835" max="14835" width="4.7109375" style="69" customWidth="1"/>
    <col min="14836" max="14838" width="5" style="69" customWidth="1"/>
    <col min="14839" max="14839" width="4.5703125" style="69" customWidth="1"/>
    <col min="14840" max="14840" width="4.7109375" style="69" customWidth="1"/>
    <col min="14841" max="14841" width="4.28515625" style="69" customWidth="1"/>
    <col min="14842" max="14842" width="4.7109375" style="69" customWidth="1"/>
    <col min="14843" max="14843" width="5.140625" style="69" customWidth="1"/>
    <col min="14844" max="14844" width="4.85546875" style="69" customWidth="1"/>
    <col min="14845" max="14845" width="5" style="69" customWidth="1"/>
    <col min="14846" max="14846" width="4.28515625" style="69" customWidth="1"/>
    <col min="14847" max="14847" width="4.85546875" style="69" customWidth="1"/>
    <col min="14848" max="14848" width="5.140625" style="69" customWidth="1"/>
    <col min="14849" max="14850" width="4.7109375" style="69" customWidth="1"/>
    <col min="14851" max="14851" width="5" style="69" customWidth="1"/>
    <col min="14852" max="14852" width="4.42578125" style="69" customWidth="1"/>
    <col min="14853" max="14853" width="5" style="69" customWidth="1"/>
    <col min="14854" max="14854" width="4.85546875" style="69" customWidth="1"/>
    <col min="14855" max="14855" width="6.5703125" style="69" customWidth="1"/>
    <col min="14856" max="14856" width="9.140625" style="69"/>
    <col min="14857" max="14857" width="13.28515625" style="69" bestFit="1" customWidth="1"/>
    <col min="14858" max="14858" width="9.140625" style="69"/>
    <col min="14859" max="14859" width="14.28515625" style="69" customWidth="1"/>
    <col min="14860" max="15087" width="9.140625" style="69"/>
    <col min="15088" max="15088" width="3" style="69" customWidth="1"/>
    <col min="15089" max="15089" width="37.140625" style="69" customWidth="1"/>
    <col min="15090" max="15090" width="5.7109375" style="69" customWidth="1"/>
    <col min="15091" max="15091" width="4.7109375" style="69" customWidth="1"/>
    <col min="15092" max="15094" width="5" style="69" customWidth="1"/>
    <col min="15095" max="15095" width="4.5703125" style="69" customWidth="1"/>
    <col min="15096" max="15096" width="4.7109375" style="69" customWidth="1"/>
    <col min="15097" max="15097" width="4.28515625" style="69" customWidth="1"/>
    <col min="15098" max="15098" width="4.7109375" style="69" customWidth="1"/>
    <col min="15099" max="15099" width="5.140625" style="69" customWidth="1"/>
    <col min="15100" max="15100" width="4.85546875" style="69" customWidth="1"/>
    <col min="15101" max="15101" width="5" style="69" customWidth="1"/>
    <col min="15102" max="15102" width="4.28515625" style="69" customWidth="1"/>
    <col min="15103" max="15103" width="4.85546875" style="69" customWidth="1"/>
    <col min="15104" max="15104" width="5.140625" style="69" customWidth="1"/>
    <col min="15105" max="15106" width="4.7109375" style="69" customWidth="1"/>
    <col min="15107" max="15107" width="5" style="69" customWidth="1"/>
    <col min="15108" max="15108" width="4.42578125" style="69" customWidth="1"/>
    <col min="15109" max="15109" width="5" style="69" customWidth="1"/>
    <col min="15110" max="15110" width="4.85546875" style="69" customWidth="1"/>
    <col min="15111" max="15111" width="6.5703125" style="69" customWidth="1"/>
    <col min="15112" max="15112" width="9.140625" style="69"/>
    <col min="15113" max="15113" width="13.28515625" style="69" bestFit="1" customWidth="1"/>
    <col min="15114" max="15114" width="9.140625" style="69"/>
    <col min="15115" max="15115" width="14.28515625" style="69" customWidth="1"/>
    <col min="15116" max="15343" width="9.140625" style="69"/>
    <col min="15344" max="15344" width="3" style="69" customWidth="1"/>
    <col min="15345" max="15345" width="37.140625" style="69" customWidth="1"/>
    <col min="15346" max="15346" width="5.7109375" style="69" customWidth="1"/>
    <col min="15347" max="15347" width="4.7109375" style="69" customWidth="1"/>
    <col min="15348" max="15350" width="5" style="69" customWidth="1"/>
    <col min="15351" max="15351" width="4.5703125" style="69" customWidth="1"/>
    <col min="15352" max="15352" width="4.7109375" style="69" customWidth="1"/>
    <col min="15353" max="15353" width="4.28515625" style="69" customWidth="1"/>
    <col min="15354" max="15354" width="4.7109375" style="69" customWidth="1"/>
    <col min="15355" max="15355" width="5.140625" style="69" customWidth="1"/>
    <col min="15356" max="15356" width="4.85546875" style="69" customWidth="1"/>
    <col min="15357" max="15357" width="5" style="69" customWidth="1"/>
    <col min="15358" max="15358" width="4.28515625" style="69" customWidth="1"/>
    <col min="15359" max="15359" width="4.85546875" style="69" customWidth="1"/>
    <col min="15360" max="15360" width="5.140625" style="69" customWidth="1"/>
    <col min="15361" max="15362" width="4.7109375" style="69" customWidth="1"/>
    <col min="15363" max="15363" width="5" style="69" customWidth="1"/>
    <col min="15364" max="15364" width="4.42578125" style="69" customWidth="1"/>
    <col min="15365" max="15365" width="5" style="69" customWidth="1"/>
    <col min="15366" max="15366" width="4.85546875" style="69" customWidth="1"/>
    <col min="15367" max="15367" width="6.5703125" style="69" customWidth="1"/>
    <col min="15368" max="15368" width="9.140625" style="69"/>
    <col min="15369" max="15369" width="13.28515625" style="69" bestFit="1" customWidth="1"/>
    <col min="15370" max="15370" width="9.140625" style="69"/>
    <col min="15371" max="15371" width="14.28515625" style="69" customWidth="1"/>
    <col min="15372" max="15599" width="9.140625" style="69"/>
    <col min="15600" max="15600" width="3" style="69" customWidth="1"/>
    <col min="15601" max="15601" width="37.140625" style="69" customWidth="1"/>
    <col min="15602" max="15602" width="5.7109375" style="69" customWidth="1"/>
    <col min="15603" max="15603" width="4.7109375" style="69" customWidth="1"/>
    <col min="15604" max="15606" width="5" style="69" customWidth="1"/>
    <col min="15607" max="15607" width="4.5703125" style="69" customWidth="1"/>
    <col min="15608" max="15608" width="4.7109375" style="69" customWidth="1"/>
    <col min="15609" max="15609" width="4.28515625" style="69" customWidth="1"/>
    <col min="15610" max="15610" width="4.7109375" style="69" customWidth="1"/>
    <col min="15611" max="15611" width="5.140625" style="69" customWidth="1"/>
    <col min="15612" max="15612" width="4.85546875" style="69" customWidth="1"/>
    <col min="15613" max="15613" width="5" style="69" customWidth="1"/>
    <col min="15614" max="15614" width="4.28515625" style="69" customWidth="1"/>
    <col min="15615" max="15615" width="4.85546875" style="69" customWidth="1"/>
    <col min="15616" max="15616" width="5.140625" style="69" customWidth="1"/>
    <col min="15617" max="15618" width="4.7109375" style="69" customWidth="1"/>
    <col min="15619" max="15619" width="5" style="69" customWidth="1"/>
    <col min="15620" max="15620" width="4.42578125" style="69" customWidth="1"/>
    <col min="15621" max="15621" width="5" style="69" customWidth="1"/>
    <col min="15622" max="15622" width="4.85546875" style="69" customWidth="1"/>
    <col min="15623" max="15623" width="6.5703125" style="69" customWidth="1"/>
    <col min="15624" max="15624" width="9.140625" style="69"/>
    <col min="15625" max="15625" width="13.28515625" style="69" bestFit="1" customWidth="1"/>
    <col min="15626" max="15626" width="9.140625" style="69"/>
    <col min="15627" max="15627" width="14.28515625" style="69" customWidth="1"/>
    <col min="15628" max="15855" width="9.140625" style="69"/>
    <col min="15856" max="15856" width="3" style="69" customWidth="1"/>
    <col min="15857" max="15857" width="37.140625" style="69" customWidth="1"/>
    <col min="15858" max="15858" width="5.7109375" style="69" customWidth="1"/>
    <col min="15859" max="15859" width="4.7109375" style="69" customWidth="1"/>
    <col min="15860" max="15862" width="5" style="69" customWidth="1"/>
    <col min="15863" max="15863" width="4.5703125" style="69" customWidth="1"/>
    <col min="15864" max="15864" width="4.7109375" style="69" customWidth="1"/>
    <col min="15865" max="15865" width="4.28515625" style="69" customWidth="1"/>
    <col min="15866" max="15866" width="4.7109375" style="69" customWidth="1"/>
    <col min="15867" max="15867" width="5.140625" style="69" customWidth="1"/>
    <col min="15868" max="15868" width="4.85546875" style="69" customWidth="1"/>
    <col min="15869" max="15869" width="5" style="69" customWidth="1"/>
    <col min="15870" max="15870" width="4.28515625" style="69" customWidth="1"/>
    <col min="15871" max="15871" width="4.85546875" style="69" customWidth="1"/>
    <col min="15872" max="15872" width="5.140625" style="69" customWidth="1"/>
    <col min="15873" max="15874" width="4.7109375" style="69" customWidth="1"/>
    <col min="15875" max="15875" width="5" style="69" customWidth="1"/>
    <col min="15876" max="15876" width="4.42578125" style="69" customWidth="1"/>
    <col min="15877" max="15877" width="5" style="69" customWidth="1"/>
    <col min="15878" max="15878" width="4.85546875" style="69" customWidth="1"/>
    <col min="15879" max="15879" width="6.5703125" style="69" customWidth="1"/>
    <col min="15880" max="15880" width="9.140625" style="69"/>
    <col min="15881" max="15881" width="13.28515625" style="69" bestFit="1" customWidth="1"/>
    <col min="15882" max="15882" width="9.140625" style="69"/>
    <col min="15883" max="15883" width="14.28515625" style="69" customWidth="1"/>
    <col min="15884" max="16111" width="9.140625" style="69"/>
    <col min="16112" max="16112" width="3" style="69" customWidth="1"/>
    <col min="16113" max="16113" width="37.140625" style="69" customWidth="1"/>
    <col min="16114" max="16114" width="5.7109375" style="69" customWidth="1"/>
    <col min="16115" max="16115" width="4.7109375" style="69" customWidth="1"/>
    <col min="16116" max="16118" width="5" style="69" customWidth="1"/>
    <col min="16119" max="16119" width="4.5703125" style="69" customWidth="1"/>
    <col min="16120" max="16120" width="4.7109375" style="69" customWidth="1"/>
    <col min="16121" max="16121" width="4.28515625" style="69" customWidth="1"/>
    <col min="16122" max="16122" width="4.7109375" style="69" customWidth="1"/>
    <col min="16123" max="16123" width="5.140625" style="69" customWidth="1"/>
    <col min="16124" max="16124" width="4.85546875" style="69" customWidth="1"/>
    <col min="16125" max="16125" width="5" style="69" customWidth="1"/>
    <col min="16126" max="16126" width="4.28515625" style="69" customWidth="1"/>
    <col min="16127" max="16127" width="4.85546875" style="69" customWidth="1"/>
    <col min="16128" max="16128" width="5.140625" style="69" customWidth="1"/>
    <col min="16129" max="16130" width="4.7109375" style="69" customWidth="1"/>
    <col min="16131" max="16131" width="5" style="69" customWidth="1"/>
    <col min="16132" max="16132" width="4.42578125" style="69" customWidth="1"/>
    <col min="16133" max="16133" width="5" style="69" customWidth="1"/>
    <col min="16134" max="16134" width="4.85546875" style="69" customWidth="1"/>
    <col min="16135" max="16135" width="6.5703125" style="69" customWidth="1"/>
    <col min="16136" max="16136" width="9.140625" style="69"/>
    <col min="16137" max="16137" width="13.28515625" style="69" bestFit="1" customWidth="1"/>
    <col min="16138" max="16138" width="9.140625" style="69"/>
    <col min="16139" max="16139" width="14.28515625" style="69" customWidth="1"/>
    <col min="16140" max="16384" width="9.140625" style="69"/>
  </cols>
  <sheetData>
    <row r="1" spans="1:9" ht="22.5" customHeight="1">
      <c r="A1" s="193" t="s">
        <v>87</v>
      </c>
      <c r="B1" s="206"/>
      <c r="C1" s="206"/>
      <c r="D1" s="206"/>
      <c r="E1" s="206"/>
      <c r="F1" s="206"/>
      <c r="G1" s="207"/>
    </row>
    <row r="2" spans="1:9" ht="21" customHeight="1">
      <c r="A2" s="208" t="s">
        <v>226</v>
      </c>
      <c r="B2" s="209"/>
      <c r="C2" s="209"/>
      <c r="D2" s="209"/>
      <c r="E2" s="209"/>
      <c r="F2" s="209"/>
      <c r="G2" s="209"/>
    </row>
    <row r="3" spans="1:9" ht="9.75" customHeight="1">
      <c r="B3" s="204"/>
      <c r="C3" s="204"/>
      <c r="D3" s="204"/>
      <c r="E3" s="204"/>
      <c r="F3" s="204"/>
      <c r="G3" s="73"/>
      <c r="I3" s="71"/>
    </row>
    <row r="4" spans="1:9" ht="33.75" customHeight="1">
      <c r="A4" s="210" t="s">
        <v>4</v>
      </c>
      <c r="B4" s="213" t="s">
        <v>12</v>
      </c>
      <c r="C4" s="213" t="s">
        <v>46</v>
      </c>
      <c r="D4" s="199" t="s">
        <v>88</v>
      </c>
      <c r="E4" s="216"/>
      <c r="F4" s="216"/>
      <c r="G4" s="213" t="s">
        <v>15</v>
      </c>
      <c r="I4" s="71"/>
    </row>
    <row r="5" spans="1:9" ht="33" customHeight="1">
      <c r="A5" s="211"/>
      <c r="B5" s="214"/>
      <c r="C5" s="214"/>
      <c r="D5" s="205" t="s">
        <v>148</v>
      </c>
      <c r="E5" s="213" t="s">
        <v>149</v>
      </c>
      <c r="F5" s="205" t="s">
        <v>150</v>
      </c>
      <c r="G5" s="214"/>
      <c r="I5" s="71"/>
    </row>
    <row r="6" spans="1:9" ht="33" customHeight="1">
      <c r="A6" s="212"/>
      <c r="B6" s="215"/>
      <c r="C6" s="215"/>
      <c r="D6" s="205"/>
      <c r="E6" s="215"/>
      <c r="F6" s="205"/>
      <c r="G6" s="215"/>
      <c r="I6" s="71"/>
    </row>
    <row r="7" spans="1:9" ht="15.7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I7" s="71"/>
    </row>
    <row r="8" spans="1:9" ht="55.5" customHeight="1">
      <c r="A8" s="11">
        <v>1</v>
      </c>
      <c r="B8" s="42" t="s">
        <v>63</v>
      </c>
      <c r="C8" s="6" t="s">
        <v>89</v>
      </c>
      <c r="D8" s="105">
        <v>5</v>
      </c>
      <c r="E8" s="105">
        <v>14</v>
      </c>
      <c r="F8" s="105">
        <v>5</v>
      </c>
      <c r="G8" s="75">
        <f>SUM(D8:F8)</f>
        <v>24</v>
      </c>
      <c r="I8" s="71"/>
    </row>
    <row r="9" spans="1:9" ht="24" customHeight="1">
      <c r="A9" s="11">
        <v>3</v>
      </c>
      <c r="B9" s="42" t="s">
        <v>64</v>
      </c>
      <c r="C9" s="6" t="s">
        <v>89</v>
      </c>
      <c r="D9" s="101">
        <v>0.5</v>
      </c>
      <c r="E9" s="101">
        <v>1</v>
      </c>
      <c r="F9" s="101">
        <v>0.5</v>
      </c>
      <c r="G9" s="76">
        <f>SUM(D9:F9)</f>
        <v>2</v>
      </c>
      <c r="I9" s="71"/>
    </row>
    <row r="10" spans="1:9" ht="24" customHeight="1">
      <c r="A10" s="11">
        <v>4</v>
      </c>
      <c r="B10" s="12" t="s">
        <v>65</v>
      </c>
      <c r="C10" s="6" t="s">
        <v>13</v>
      </c>
      <c r="D10" s="106">
        <f>(D8+D9)*1.75</f>
        <v>9.625</v>
      </c>
      <c r="E10" s="106">
        <f t="shared" ref="E10:F10" si="0">(E8+E9)*1.75</f>
        <v>26.25</v>
      </c>
      <c r="F10" s="106">
        <f t="shared" si="0"/>
        <v>9.625</v>
      </c>
      <c r="G10" s="75">
        <f>(G8+G9)*1.75</f>
        <v>45.5</v>
      </c>
      <c r="I10" s="71"/>
    </row>
    <row r="11" spans="1:9" ht="24" customHeight="1">
      <c r="A11" s="11">
        <v>5</v>
      </c>
      <c r="B11" s="12" t="s">
        <v>14</v>
      </c>
      <c r="C11" s="6" t="s">
        <v>89</v>
      </c>
      <c r="D11" s="78">
        <v>0.8</v>
      </c>
      <c r="E11" s="78">
        <f>E15*0.3</f>
        <v>3.3</v>
      </c>
      <c r="F11" s="78">
        <v>0.9</v>
      </c>
      <c r="G11" s="76">
        <f t="shared" ref="G11:G16" si="1">SUM(D11:F11)</f>
        <v>5</v>
      </c>
    </row>
    <row r="12" spans="1:9" ht="33" customHeight="1">
      <c r="A12" s="11">
        <v>6</v>
      </c>
      <c r="B12" s="35" t="s">
        <v>52</v>
      </c>
      <c r="C12" s="6" t="s">
        <v>89</v>
      </c>
      <c r="D12" s="77">
        <f>0.88*1.5</f>
        <v>1.32</v>
      </c>
      <c r="E12" s="78" t="s">
        <v>90</v>
      </c>
      <c r="F12" s="77">
        <f t="shared" ref="F12" si="2">0.88*1.5</f>
        <v>1.32</v>
      </c>
      <c r="G12" s="75">
        <f t="shared" si="1"/>
        <v>2.64</v>
      </c>
    </row>
    <row r="13" spans="1:9" ht="33" customHeight="1">
      <c r="A13" s="11">
        <v>7</v>
      </c>
      <c r="B13" s="35" t="s">
        <v>50</v>
      </c>
      <c r="C13" s="6" t="s">
        <v>51</v>
      </c>
      <c r="D13" s="78">
        <f>1.57*D14</f>
        <v>10.99</v>
      </c>
      <c r="E13" s="78">
        <f>3.14*E15</f>
        <v>34.54</v>
      </c>
      <c r="F13" s="78">
        <f t="shared" ref="F13" si="3">1.57*F14</f>
        <v>12.56</v>
      </c>
      <c r="G13" s="75">
        <f t="shared" si="1"/>
        <v>58.09</v>
      </c>
    </row>
    <row r="14" spans="1:9" ht="33" customHeight="1">
      <c r="A14" s="11">
        <v>8</v>
      </c>
      <c r="B14" s="79" t="s">
        <v>42</v>
      </c>
      <c r="C14" s="80" t="s">
        <v>1</v>
      </c>
      <c r="D14" s="78">
        <v>7</v>
      </c>
      <c r="E14" s="78" t="s">
        <v>90</v>
      </c>
      <c r="F14" s="78">
        <v>8</v>
      </c>
      <c r="G14" s="76">
        <f t="shared" si="1"/>
        <v>15</v>
      </c>
    </row>
    <row r="15" spans="1:9" ht="33" customHeight="1">
      <c r="A15" s="11">
        <v>9</v>
      </c>
      <c r="B15" s="79" t="s">
        <v>91</v>
      </c>
      <c r="C15" s="80" t="s">
        <v>1</v>
      </c>
      <c r="D15" s="78" t="s">
        <v>90</v>
      </c>
      <c r="E15" s="78">
        <v>11</v>
      </c>
      <c r="F15" s="78" t="s">
        <v>90</v>
      </c>
      <c r="G15" s="76">
        <f t="shared" si="1"/>
        <v>11</v>
      </c>
    </row>
    <row r="16" spans="1:9" ht="33" customHeight="1">
      <c r="A16" s="11">
        <v>11</v>
      </c>
      <c r="B16" s="79" t="s">
        <v>32</v>
      </c>
      <c r="C16" s="81" t="s">
        <v>31</v>
      </c>
      <c r="D16" s="82">
        <f>D14*0.4</f>
        <v>2.8000000000000003</v>
      </c>
      <c r="E16" s="82">
        <f>E15*1.1</f>
        <v>12.100000000000001</v>
      </c>
      <c r="F16" s="82">
        <f>F14*0.4</f>
        <v>3.2</v>
      </c>
      <c r="G16" s="76">
        <f t="shared" si="1"/>
        <v>18.100000000000001</v>
      </c>
    </row>
    <row r="17" spans="1:7">
      <c r="A17" s="71"/>
      <c r="B17" s="71"/>
      <c r="G17" s="72"/>
    </row>
  </sheetData>
  <mergeCells count="11">
    <mergeCell ref="F5:F6"/>
    <mergeCell ref="A1:G1"/>
    <mergeCell ref="A2:G2"/>
    <mergeCell ref="B3:F3"/>
    <mergeCell ref="A4:A6"/>
    <mergeCell ref="B4:B6"/>
    <mergeCell ref="C4:C6"/>
    <mergeCell ref="D4:F4"/>
    <mergeCell ref="G4:G6"/>
    <mergeCell ref="D5:D6"/>
    <mergeCell ref="E5:E6"/>
  </mergeCells>
  <printOptions horizontalCentered="1"/>
  <pageMargins left="7.874015748031496E-2" right="7.874015748031496E-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sqref="A1:J1"/>
    </sheetView>
  </sheetViews>
  <sheetFormatPr defaultRowHeight="12.75"/>
  <cols>
    <col min="1" max="1" width="3.42578125" style="68" customWidth="1"/>
    <col min="2" max="2" width="19.140625" style="55" customWidth="1"/>
    <col min="3" max="3" width="13.7109375" style="55" customWidth="1"/>
    <col min="4" max="4" width="12.5703125" style="55" customWidth="1"/>
    <col min="5" max="5" width="13.140625" style="55" customWidth="1"/>
    <col min="6" max="7" width="12.140625" style="55" customWidth="1"/>
    <col min="8" max="8" width="10.7109375" style="55" customWidth="1"/>
    <col min="9" max="9" width="11.5703125" style="55" customWidth="1"/>
    <col min="10" max="10" width="21.42578125" style="55" customWidth="1"/>
    <col min="11" max="11" width="44.28515625" style="55" customWidth="1"/>
    <col min="12" max="256" width="9.140625" style="55"/>
    <col min="257" max="257" width="3.42578125" style="55" customWidth="1"/>
    <col min="258" max="258" width="19.140625" style="55" customWidth="1"/>
    <col min="259" max="259" width="13.7109375" style="55" customWidth="1"/>
    <col min="260" max="260" width="12.5703125" style="55" customWidth="1"/>
    <col min="261" max="261" width="13.140625" style="55" customWidth="1"/>
    <col min="262" max="263" width="12.140625" style="55" customWidth="1"/>
    <col min="264" max="264" width="10.7109375" style="55" customWidth="1"/>
    <col min="265" max="265" width="11.5703125" style="55" customWidth="1"/>
    <col min="266" max="266" width="21.42578125" style="55" customWidth="1"/>
    <col min="267" max="267" width="44.28515625" style="55" customWidth="1"/>
    <col min="268" max="512" width="9.140625" style="55"/>
    <col min="513" max="513" width="3.42578125" style="55" customWidth="1"/>
    <col min="514" max="514" width="19.140625" style="55" customWidth="1"/>
    <col min="515" max="515" width="13.7109375" style="55" customWidth="1"/>
    <col min="516" max="516" width="12.5703125" style="55" customWidth="1"/>
    <col min="517" max="517" width="13.140625" style="55" customWidth="1"/>
    <col min="518" max="519" width="12.140625" style="55" customWidth="1"/>
    <col min="520" max="520" width="10.7109375" style="55" customWidth="1"/>
    <col min="521" max="521" width="11.5703125" style="55" customWidth="1"/>
    <col min="522" max="522" width="21.42578125" style="55" customWidth="1"/>
    <col min="523" max="523" width="44.28515625" style="55" customWidth="1"/>
    <col min="524" max="768" width="9.140625" style="55"/>
    <col min="769" max="769" width="3.42578125" style="55" customWidth="1"/>
    <col min="770" max="770" width="19.140625" style="55" customWidth="1"/>
    <col min="771" max="771" width="13.7109375" style="55" customWidth="1"/>
    <col min="772" max="772" width="12.5703125" style="55" customWidth="1"/>
    <col min="773" max="773" width="13.140625" style="55" customWidth="1"/>
    <col min="774" max="775" width="12.140625" style="55" customWidth="1"/>
    <col min="776" max="776" width="10.7109375" style="55" customWidth="1"/>
    <col min="777" max="777" width="11.5703125" style="55" customWidth="1"/>
    <col min="778" max="778" width="21.42578125" style="55" customWidth="1"/>
    <col min="779" max="779" width="44.28515625" style="55" customWidth="1"/>
    <col min="780" max="1024" width="9.140625" style="55"/>
    <col min="1025" max="1025" width="3.42578125" style="55" customWidth="1"/>
    <col min="1026" max="1026" width="19.140625" style="55" customWidth="1"/>
    <col min="1027" max="1027" width="13.7109375" style="55" customWidth="1"/>
    <col min="1028" max="1028" width="12.5703125" style="55" customWidth="1"/>
    <col min="1029" max="1029" width="13.140625" style="55" customWidth="1"/>
    <col min="1030" max="1031" width="12.140625" style="55" customWidth="1"/>
    <col min="1032" max="1032" width="10.7109375" style="55" customWidth="1"/>
    <col min="1033" max="1033" width="11.5703125" style="55" customWidth="1"/>
    <col min="1034" max="1034" width="21.42578125" style="55" customWidth="1"/>
    <col min="1035" max="1035" width="44.28515625" style="55" customWidth="1"/>
    <col min="1036" max="1280" width="9.140625" style="55"/>
    <col min="1281" max="1281" width="3.42578125" style="55" customWidth="1"/>
    <col min="1282" max="1282" width="19.140625" style="55" customWidth="1"/>
    <col min="1283" max="1283" width="13.7109375" style="55" customWidth="1"/>
    <col min="1284" max="1284" width="12.5703125" style="55" customWidth="1"/>
    <col min="1285" max="1285" width="13.140625" style="55" customWidth="1"/>
    <col min="1286" max="1287" width="12.140625" style="55" customWidth="1"/>
    <col min="1288" max="1288" width="10.7109375" style="55" customWidth="1"/>
    <col min="1289" max="1289" width="11.5703125" style="55" customWidth="1"/>
    <col min="1290" max="1290" width="21.42578125" style="55" customWidth="1"/>
    <col min="1291" max="1291" width="44.28515625" style="55" customWidth="1"/>
    <col min="1292" max="1536" width="9.140625" style="55"/>
    <col min="1537" max="1537" width="3.42578125" style="55" customWidth="1"/>
    <col min="1538" max="1538" width="19.140625" style="55" customWidth="1"/>
    <col min="1539" max="1539" width="13.7109375" style="55" customWidth="1"/>
    <col min="1540" max="1540" width="12.5703125" style="55" customWidth="1"/>
    <col min="1541" max="1541" width="13.140625" style="55" customWidth="1"/>
    <col min="1542" max="1543" width="12.140625" style="55" customWidth="1"/>
    <col min="1544" max="1544" width="10.7109375" style="55" customWidth="1"/>
    <col min="1545" max="1545" width="11.5703125" style="55" customWidth="1"/>
    <col min="1546" max="1546" width="21.42578125" style="55" customWidth="1"/>
    <col min="1547" max="1547" width="44.28515625" style="55" customWidth="1"/>
    <col min="1548" max="1792" width="9.140625" style="55"/>
    <col min="1793" max="1793" width="3.42578125" style="55" customWidth="1"/>
    <col min="1794" max="1794" width="19.140625" style="55" customWidth="1"/>
    <col min="1795" max="1795" width="13.7109375" style="55" customWidth="1"/>
    <col min="1796" max="1796" width="12.5703125" style="55" customWidth="1"/>
    <col min="1797" max="1797" width="13.140625" style="55" customWidth="1"/>
    <col min="1798" max="1799" width="12.140625" style="55" customWidth="1"/>
    <col min="1800" max="1800" width="10.7109375" style="55" customWidth="1"/>
    <col min="1801" max="1801" width="11.5703125" style="55" customWidth="1"/>
    <col min="1802" max="1802" width="21.42578125" style="55" customWidth="1"/>
    <col min="1803" max="1803" width="44.28515625" style="55" customWidth="1"/>
    <col min="1804" max="2048" width="9.140625" style="55"/>
    <col min="2049" max="2049" width="3.42578125" style="55" customWidth="1"/>
    <col min="2050" max="2050" width="19.140625" style="55" customWidth="1"/>
    <col min="2051" max="2051" width="13.7109375" style="55" customWidth="1"/>
    <col min="2052" max="2052" width="12.5703125" style="55" customWidth="1"/>
    <col min="2053" max="2053" width="13.140625" style="55" customWidth="1"/>
    <col min="2054" max="2055" width="12.140625" style="55" customWidth="1"/>
    <col min="2056" max="2056" width="10.7109375" style="55" customWidth="1"/>
    <col min="2057" max="2057" width="11.5703125" style="55" customWidth="1"/>
    <col min="2058" max="2058" width="21.42578125" style="55" customWidth="1"/>
    <col min="2059" max="2059" width="44.28515625" style="55" customWidth="1"/>
    <col min="2060" max="2304" width="9.140625" style="55"/>
    <col min="2305" max="2305" width="3.42578125" style="55" customWidth="1"/>
    <col min="2306" max="2306" width="19.140625" style="55" customWidth="1"/>
    <col min="2307" max="2307" width="13.7109375" style="55" customWidth="1"/>
    <col min="2308" max="2308" width="12.5703125" style="55" customWidth="1"/>
    <col min="2309" max="2309" width="13.140625" style="55" customWidth="1"/>
    <col min="2310" max="2311" width="12.140625" style="55" customWidth="1"/>
    <col min="2312" max="2312" width="10.7109375" style="55" customWidth="1"/>
    <col min="2313" max="2313" width="11.5703125" style="55" customWidth="1"/>
    <col min="2314" max="2314" width="21.42578125" style="55" customWidth="1"/>
    <col min="2315" max="2315" width="44.28515625" style="55" customWidth="1"/>
    <col min="2316" max="2560" width="9.140625" style="55"/>
    <col min="2561" max="2561" width="3.42578125" style="55" customWidth="1"/>
    <col min="2562" max="2562" width="19.140625" style="55" customWidth="1"/>
    <col min="2563" max="2563" width="13.7109375" style="55" customWidth="1"/>
    <col min="2564" max="2564" width="12.5703125" style="55" customWidth="1"/>
    <col min="2565" max="2565" width="13.140625" style="55" customWidth="1"/>
    <col min="2566" max="2567" width="12.140625" style="55" customWidth="1"/>
    <col min="2568" max="2568" width="10.7109375" style="55" customWidth="1"/>
    <col min="2569" max="2569" width="11.5703125" style="55" customWidth="1"/>
    <col min="2570" max="2570" width="21.42578125" style="55" customWidth="1"/>
    <col min="2571" max="2571" width="44.28515625" style="55" customWidth="1"/>
    <col min="2572" max="2816" width="9.140625" style="55"/>
    <col min="2817" max="2817" width="3.42578125" style="55" customWidth="1"/>
    <col min="2818" max="2818" width="19.140625" style="55" customWidth="1"/>
    <col min="2819" max="2819" width="13.7109375" style="55" customWidth="1"/>
    <col min="2820" max="2820" width="12.5703125" style="55" customWidth="1"/>
    <col min="2821" max="2821" width="13.140625" style="55" customWidth="1"/>
    <col min="2822" max="2823" width="12.140625" style="55" customWidth="1"/>
    <col min="2824" max="2824" width="10.7109375" style="55" customWidth="1"/>
    <col min="2825" max="2825" width="11.5703125" style="55" customWidth="1"/>
    <col min="2826" max="2826" width="21.42578125" style="55" customWidth="1"/>
    <col min="2827" max="2827" width="44.28515625" style="55" customWidth="1"/>
    <col min="2828" max="3072" width="9.140625" style="55"/>
    <col min="3073" max="3073" width="3.42578125" style="55" customWidth="1"/>
    <col min="3074" max="3074" width="19.140625" style="55" customWidth="1"/>
    <col min="3075" max="3075" width="13.7109375" style="55" customWidth="1"/>
    <col min="3076" max="3076" width="12.5703125" style="55" customWidth="1"/>
    <col min="3077" max="3077" width="13.140625" style="55" customWidth="1"/>
    <col min="3078" max="3079" width="12.140625" style="55" customWidth="1"/>
    <col min="3080" max="3080" width="10.7109375" style="55" customWidth="1"/>
    <col min="3081" max="3081" width="11.5703125" style="55" customWidth="1"/>
    <col min="3082" max="3082" width="21.42578125" style="55" customWidth="1"/>
    <col min="3083" max="3083" width="44.28515625" style="55" customWidth="1"/>
    <col min="3084" max="3328" width="9.140625" style="55"/>
    <col min="3329" max="3329" width="3.42578125" style="55" customWidth="1"/>
    <col min="3330" max="3330" width="19.140625" style="55" customWidth="1"/>
    <col min="3331" max="3331" width="13.7109375" style="55" customWidth="1"/>
    <col min="3332" max="3332" width="12.5703125" style="55" customWidth="1"/>
    <col min="3333" max="3333" width="13.140625" style="55" customWidth="1"/>
    <col min="3334" max="3335" width="12.140625" style="55" customWidth="1"/>
    <col min="3336" max="3336" width="10.7109375" style="55" customWidth="1"/>
    <col min="3337" max="3337" width="11.5703125" style="55" customWidth="1"/>
    <col min="3338" max="3338" width="21.42578125" style="55" customWidth="1"/>
    <col min="3339" max="3339" width="44.28515625" style="55" customWidth="1"/>
    <col min="3340" max="3584" width="9.140625" style="55"/>
    <col min="3585" max="3585" width="3.42578125" style="55" customWidth="1"/>
    <col min="3586" max="3586" width="19.140625" style="55" customWidth="1"/>
    <col min="3587" max="3587" width="13.7109375" style="55" customWidth="1"/>
    <col min="3588" max="3588" width="12.5703125" style="55" customWidth="1"/>
    <col min="3589" max="3589" width="13.140625" style="55" customWidth="1"/>
    <col min="3590" max="3591" width="12.140625" style="55" customWidth="1"/>
    <col min="3592" max="3592" width="10.7109375" style="55" customWidth="1"/>
    <col min="3593" max="3593" width="11.5703125" style="55" customWidth="1"/>
    <col min="3594" max="3594" width="21.42578125" style="55" customWidth="1"/>
    <col min="3595" max="3595" width="44.28515625" style="55" customWidth="1"/>
    <col min="3596" max="3840" width="9.140625" style="55"/>
    <col min="3841" max="3841" width="3.42578125" style="55" customWidth="1"/>
    <col min="3842" max="3842" width="19.140625" style="55" customWidth="1"/>
    <col min="3843" max="3843" width="13.7109375" style="55" customWidth="1"/>
    <col min="3844" max="3844" width="12.5703125" style="55" customWidth="1"/>
    <col min="3845" max="3845" width="13.140625" style="55" customWidth="1"/>
    <col min="3846" max="3847" width="12.140625" style="55" customWidth="1"/>
    <col min="3848" max="3848" width="10.7109375" style="55" customWidth="1"/>
    <col min="3849" max="3849" width="11.5703125" style="55" customWidth="1"/>
    <col min="3850" max="3850" width="21.42578125" style="55" customWidth="1"/>
    <col min="3851" max="3851" width="44.28515625" style="55" customWidth="1"/>
    <col min="3852" max="4096" width="9.140625" style="55"/>
    <col min="4097" max="4097" width="3.42578125" style="55" customWidth="1"/>
    <col min="4098" max="4098" width="19.140625" style="55" customWidth="1"/>
    <col min="4099" max="4099" width="13.7109375" style="55" customWidth="1"/>
    <col min="4100" max="4100" width="12.5703125" style="55" customWidth="1"/>
    <col min="4101" max="4101" width="13.140625" style="55" customWidth="1"/>
    <col min="4102" max="4103" width="12.140625" style="55" customWidth="1"/>
    <col min="4104" max="4104" width="10.7109375" style="55" customWidth="1"/>
    <col min="4105" max="4105" width="11.5703125" style="55" customWidth="1"/>
    <col min="4106" max="4106" width="21.42578125" style="55" customWidth="1"/>
    <col min="4107" max="4107" width="44.28515625" style="55" customWidth="1"/>
    <col min="4108" max="4352" width="9.140625" style="55"/>
    <col min="4353" max="4353" width="3.42578125" style="55" customWidth="1"/>
    <col min="4354" max="4354" width="19.140625" style="55" customWidth="1"/>
    <col min="4355" max="4355" width="13.7109375" style="55" customWidth="1"/>
    <col min="4356" max="4356" width="12.5703125" style="55" customWidth="1"/>
    <col min="4357" max="4357" width="13.140625" style="55" customWidth="1"/>
    <col min="4358" max="4359" width="12.140625" style="55" customWidth="1"/>
    <col min="4360" max="4360" width="10.7109375" style="55" customWidth="1"/>
    <col min="4361" max="4361" width="11.5703125" style="55" customWidth="1"/>
    <col min="4362" max="4362" width="21.42578125" style="55" customWidth="1"/>
    <col min="4363" max="4363" width="44.28515625" style="55" customWidth="1"/>
    <col min="4364" max="4608" width="9.140625" style="55"/>
    <col min="4609" max="4609" width="3.42578125" style="55" customWidth="1"/>
    <col min="4610" max="4610" width="19.140625" style="55" customWidth="1"/>
    <col min="4611" max="4611" width="13.7109375" style="55" customWidth="1"/>
    <col min="4612" max="4612" width="12.5703125" style="55" customWidth="1"/>
    <col min="4613" max="4613" width="13.140625" style="55" customWidth="1"/>
    <col min="4614" max="4615" width="12.140625" style="55" customWidth="1"/>
    <col min="4616" max="4616" width="10.7109375" style="55" customWidth="1"/>
    <col min="4617" max="4617" width="11.5703125" style="55" customWidth="1"/>
    <col min="4618" max="4618" width="21.42578125" style="55" customWidth="1"/>
    <col min="4619" max="4619" width="44.28515625" style="55" customWidth="1"/>
    <col min="4620" max="4864" width="9.140625" style="55"/>
    <col min="4865" max="4865" width="3.42578125" style="55" customWidth="1"/>
    <col min="4866" max="4866" width="19.140625" style="55" customWidth="1"/>
    <col min="4867" max="4867" width="13.7109375" style="55" customWidth="1"/>
    <col min="4868" max="4868" width="12.5703125" style="55" customWidth="1"/>
    <col min="4869" max="4869" width="13.140625" style="55" customWidth="1"/>
    <col min="4870" max="4871" width="12.140625" style="55" customWidth="1"/>
    <col min="4872" max="4872" width="10.7109375" style="55" customWidth="1"/>
    <col min="4873" max="4873" width="11.5703125" style="55" customWidth="1"/>
    <col min="4874" max="4874" width="21.42578125" style="55" customWidth="1"/>
    <col min="4875" max="4875" width="44.28515625" style="55" customWidth="1"/>
    <col min="4876" max="5120" width="9.140625" style="55"/>
    <col min="5121" max="5121" width="3.42578125" style="55" customWidth="1"/>
    <col min="5122" max="5122" width="19.140625" style="55" customWidth="1"/>
    <col min="5123" max="5123" width="13.7109375" style="55" customWidth="1"/>
    <col min="5124" max="5124" width="12.5703125" style="55" customWidth="1"/>
    <col min="5125" max="5125" width="13.140625" style="55" customWidth="1"/>
    <col min="5126" max="5127" width="12.140625" style="55" customWidth="1"/>
    <col min="5128" max="5128" width="10.7109375" style="55" customWidth="1"/>
    <col min="5129" max="5129" width="11.5703125" style="55" customWidth="1"/>
    <col min="5130" max="5130" width="21.42578125" style="55" customWidth="1"/>
    <col min="5131" max="5131" width="44.28515625" style="55" customWidth="1"/>
    <col min="5132" max="5376" width="9.140625" style="55"/>
    <col min="5377" max="5377" width="3.42578125" style="55" customWidth="1"/>
    <col min="5378" max="5378" width="19.140625" style="55" customWidth="1"/>
    <col min="5379" max="5379" width="13.7109375" style="55" customWidth="1"/>
    <col min="5380" max="5380" width="12.5703125" style="55" customWidth="1"/>
    <col min="5381" max="5381" width="13.140625" style="55" customWidth="1"/>
    <col min="5382" max="5383" width="12.140625" style="55" customWidth="1"/>
    <col min="5384" max="5384" width="10.7109375" style="55" customWidth="1"/>
    <col min="5385" max="5385" width="11.5703125" style="55" customWidth="1"/>
    <col min="5386" max="5386" width="21.42578125" style="55" customWidth="1"/>
    <col min="5387" max="5387" width="44.28515625" style="55" customWidth="1"/>
    <col min="5388" max="5632" width="9.140625" style="55"/>
    <col min="5633" max="5633" width="3.42578125" style="55" customWidth="1"/>
    <col min="5634" max="5634" width="19.140625" style="55" customWidth="1"/>
    <col min="5635" max="5635" width="13.7109375" style="55" customWidth="1"/>
    <col min="5636" max="5636" width="12.5703125" style="55" customWidth="1"/>
    <col min="5637" max="5637" width="13.140625" style="55" customWidth="1"/>
    <col min="5638" max="5639" width="12.140625" style="55" customWidth="1"/>
    <col min="5640" max="5640" width="10.7109375" style="55" customWidth="1"/>
    <col min="5641" max="5641" width="11.5703125" style="55" customWidth="1"/>
    <col min="5642" max="5642" width="21.42578125" style="55" customWidth="1"/>
    <col min="5643" max="5643" width="44.28515625" style="55" customWidth="1"/>
    <col min="5644" max="5888" width="9.140625" style="55"/>
    <col min="5889" max="5889" width="3.42578125" style="55" customWidth="1"/>
    <col min="5890" max="5890" width="19.140625" style="55" customWidth="1"/>
    <col min="5891" max="5891" width="13.7109375" style="55" customWidth="1"/>
    <col min="5892" max="5892" width="12.5703125" style="55" customWidth="1"/>
    <col min="5893" max="5893" width="13.140625" style="55" customWidth="1"/>
    <col min="5894" max="5895" width="12.140625" style="55" customWidth="1"/>
    <col min="5896" max="5896" width="10.7109375" style="55" customWidth="1"/>
    <col min="5897" max="5897" width="11.5703125" style="55" customWidth="1"/>
    <col min="5898" max="5898" width="21.42578125" style="55" customWidth="1"/>
    <col min="5899" max="5899" width="44.28515625" style="55" customWidth="1"/>
    <col min="5900" max="6144" width="9.140625" style="55"/>
    <col min="6145" max="6145" width="3.42578125" style="55" customWidth="1"/>
    <col min="6146" max="6146" width="19.140625" style="55" customWidth="1"/>
    <col min="6147" max="6147" width="13.7109375" style="55" customWidth="1"/>
    <col min="6148" max="6148" width="12.5703125" style="55" customWidth="1"/>
    <col min="6149" max="6149" width="13.140625" style="55" customWidth="1"/>
    <col min="6150" max="6151" width="12.140625" style="55" customWidth="1"/>
    <col min="6152" max="6152" width="10.7109375" style="55" customWidth="1"/>
    <col min="6153" max="6153" width="11.5703125" style="55" customWidth="1"/>
    <col min="6154" max="6154" width="21.42578125" style="55" customWidth="1"/>
    <col min="6155" max="6155" width="44.28515625" style="55" customWidth="1"/>
    <col min="6156" max="6400" width="9.140625" style="55"/>
    <col min="6401" max="6401" width="3.42578125" style="55" customWidth="1"/>
    <col min="6402" max="6402" width="19.140625" style="55" customWidth="1"/>
    <col min="6403" max="6403" width="13.7109375" style="55" customWidth="1"/>
    <col min="6404" max="6404" width="12.5703125" style="55" customWidth="1"/>
    <col min="6405" max="6405" width="13.140625" style="55" customWidth="1"/>
    <col min="6406" max="6407" width="12.140625" style="55" customWidth="1"/>
    <col min="6408" max="6408" width="10.7109375" style="55" customWidth="1"/>
    <col min="6409" max="6409" width="11.5703125" style="55" customWidth="1"/>
    <col min="6410" max="6410" width="21.42578125" style="55" customWidth="1"/>
    <col min="6411" max="6411" width="44.28515625" style="55" customWidth="1"/>
    <col min="6412" max="6656" width="9.140625" style="55"/>
    <col min="6657" max="6657" width="3.42578125" style="55" customWidth="1"/>
    <col min="6658" max="6658" width="19.140625" style="55" customWidth="1"/>
    <col min="6659" max="6659" width="13.7109375" style="55" customWidth="1"/>
    <col min="6660" max="6660" width="12.5703125" style="55" customWidth="1"/>
    <col min="6661" max="6661" width="13.140625" style="55" customWidth="1"/>
    <col min="6662" max="6663" width="12.140625" style="55" customWidth="1"/>
    <col min="6664" max="6664" width="10.7109375" style="55" customWidth="1"/>
    <col min="6665" max="6665" width="11.5703125" style="55" customWidth="1"/>
    <col min="6666" max="6666" width="21.42578125" style="55" customWidth="1"/>
    <col min="6667" max="6667" width="44.28515625" style="55" customWidth="1"/>
    <col min="6668" max="6912" width="9.140625" style="55"/>
    <col min="6913" max="6913" width="3.42578125" style="55" customWidth="1"/>
    <col min="6914" max="6914" width="19.140625" style="55" customWidth="1"/>
    <col min="6915" max="6915" width="13.7109375" style="55" customWidth="1"/>
    <col min="6916" max="6916" width="12.5703125" style="55" customWidth="1"/>
    <col min="6917" max="6917" width="13.140625" style="55" customWidth="1"/>
    <col min="6918" max="6919" width="12.140625" style="55" customWidth="1"/>
    <col min="6920" max="6920" width="10.7109375" style="55" customWidth="1"/>
    <col min="6921" max="6921" width="11.5703125" style="55" customWidth="1"/>
    <col min="6922" max="6922" width="21.42578125" style="55" customWidth="1"/>
    <col min="6923" max="6923" width="44.28515625" style="55" customWidth="1"/>
    <col min="6924" max="7168" width="9.140625" style="55"/>
    <col min="7169" max="7169" width="3.42578125" style="55" customWidth="1"/>
    <col min="7170" max="7170" width="19.140625" style="55" customWidth="1"/>
    <col min="7171" max="7171" width="13.7109375" style="55" customWidth="1"/>
    <col min="7172" max="7172" width="12.5703125" style="55" customWidth="1"/>
    <col min="7173" max="7173" width="13.140625" style="55" customWidth="1"/>
    <col min="7174" max="7175" width="12.140625" style="55" customWidth="1"/>
    <col min="7176" max="7176" width="10.7109375" style="55" customWidth="1"/>
    <col min="7177" max="7177" width="11.5703125" style="55" customWidth="1"/>
    <col min="7178" max="7178" width="21.42578125" style="55" customWidth="1"/>
    <col min="7179" max="7179" width="44.28515625" style="55" customWidth="1"/>
    <col min="7180" max="7424" width="9.140625" style="55"/>
    <col min="7425" max="7425" width="3.42578125" style="55" customWidth="1"/>
    <col min="7426" max="7426" width="19.140625" style="55" customWidth="1"/>
    <col min="7427" max="7427" width="13.7109375" style="55" customWidth="1"/>
    <col min="7428" max="7428" width="12.5703125" style="55" customWidth="1"/>
    <col min="7429" max="7429" width="13.140625" style="55" customWidth="1"/>
    <col min="7430" max="7431" width="12.140625" style="55" customWidth="1"/>
    <col min="7432" max="7432" width="10.7109375" style="55" customWidth="1"/>
    <col min="7433" max="7433" width="11.5703125" style="55" customWidth="1"/>
    <col min="7434" max="7434" width="21.42578125" style="55" customWidth="1"/>
    <col min="7435" max="7435" width="44.28515625" style="55" customWidth="1"/>
    <col min="7436" max="7680" width="9.140625" style="55"/>
    <col min="7681" max="7681" width="3.42578125" style="55" customWidth="1"/>
    <col min="7682" max="7682" width="19.140625" style="55" customWidth="1"/>
    <col min="7683" max="7683" width="13.7109375" style="55" customWidth="1"/>
    <col min="7684" max="7684" width="12.5703125" style="55" customWidth="1"/>
    <col min="7685" max="7685" width="13.140625" style="55" customWidth="1"/>
    <col min="7686" max="7687" width="12.140625" style="55" customWidth="1"/>
    <col min="7688" max="7688" width="10.7109375" style="55" customWidth="1"/>
    <col min="7689" max="7689" width="11.5703125" style="55" customWidth="1"/>
    <col min="7690" max="7690" width="21.42578125" style="55" customWidth="1"/>
    <col min="7691" max="7691" width="44.28515625" style="55" customWidth="1"/>
    <col min="7692" max="7936" width="9.140625" style="55"/>
    <col min="7937" max="7937" width="3.42578125" style="55" customWidth="1"/>
    <col min="7938" max="7938" width="19.140625" style="55" customWidth="1"/>
    <col min="7939" max="7939" width="13.7109375" style="55" customWidth="1"/>
    <col min="7940" max="7940" width="12.5703125" style="55" customWidth="1"/>
    <col min="7941" max="7941" width="13.140625" style="55" customWidth="1"/>
    <col min="7942" max="7943" width="12.140625" style="55" customWidth="1"/>
    <col min="7944" max="7944" width="10.7109375" style="55" customWidth="1"/>
    <col min="7945" max="7945" width="11.5703125" style="55" customWidth="1"/>
    <col min="7946" max="7946" width="21.42578125" style="55" customWidth="1"/>
    <col min="7947" max="7947" width="44.28515625" style="55" customWidth="1"/>
    <col min="7948" max="8192" width="9.140625" style="55"/>
    <col min="8193" max="8193" width="3.42578125" style="55" customWidth="1"/>
    <col min="8194" max="8194" width="19.140625" style="55" customWidth="1"/>
    <col min="8195" max="8195" width="13.7109375" style="55" customWidth="1"/>
    <col min="8196" max="8196" width="12.5703125" style="55" customWidth="1"/>
    <col min="8197" max="8197" width="13.140625" style="55" customWidth="1"/>
    <col min="8198" max="8199" width="12.140625" style="55" customWidth="1"/>
    <col min="8200" max="8200" width="10.7109375" style="55" customWidth="1"/>
    <col min="8201" max="8201" width="11.5703125" style="55" customWidth="1"/>
    <col min="8202" max="8202" width="21.42578125" style="55" customWidth="1"/>
    <col min="8203" max="8203" width="44.28515625" style="55" customWidth="1"/>
    <col min="8204" max="8448" width="9.140625" style="55"/>
    <col min="8449" max="8449" width="3.42578125" style="55" customWidth="1"/>
    <col min="8450" max="8450" width="19.140625" style="55" customWidth="1"/>
    <col min="8451" max="8451" width="13.7109375" style="55" customWidth="1"/>
    <col min="8452" max="8452" width="12.5703125" style="55" customWidth="1"/>
    <col min="8453" max="8453" width="13.140625" style="55" customWidth="1"/>
    <col min="8454" max="8455" width="12.140625" style="55" customWidth="1"/>
    <col min="8456" max="8456" width="10.7109375" style="55" customWidth="1"/>
    <col min="8457" max="8457" width="11.5703125" style="55" customWidth="1"/>
    <col min="8458" max="8458" width="21.42578125" style="55" customWidth="1"/>
    <col min="8459" max="8459" width="44.28515625" style="55" customWidth="1"/>
    <col min="8460" max="8704" width="9.140625" style="55"/>
    <col min="8705" max="8705" width="3.42578125" style="55" customWidth="1"/>
    <col min="8706" max="8706" width="19.140625" style="55" customWidth="1"/>
    <col min="8707" max="8707" width="13.7109375" style="55" customWidth="1"/>
    <col min="8708" max="8708" width="12.5703125" style="55" customWidth="1"/>
    <col min="8709" max="8709" width="13.140625" style="55" customWidth="1"/>
    <col min="8710" max="8711" width="12.140625" style="55" customWidth="1"/>
    <col min="8712" max="8712" width="10.7109375" style="55" customWidth="1"/>
    <col min="8713" max="8713" width="11.5703125" style="55" customWidth="1"/>
    <col min="8714" max="8714" width="21.42578125" style="55" customWidth="1"/>
    <col min="8715" max="8715" width="44.28515625" style="55" customWidth="1"/>
    <col min="8716" max="8960" width="9.140625" style="55"/>
    <col min="8961" max="8961" width="3.42578125" style="55" customWidth="1"/>
    <col min="8962" max="8962" width="19.140625" style="55" customWidth="1"/>
    <col min="8963" max="8963" width="13.7109375" style="55" customWidth="1"/>
    <col min="8964" max="8964" width="12.5703125" style="55" customWidth="1"/>
    <col min="8965" max="8965" width="13.140625" style="55" customWidth="1"/>
    <col min="8966" max="8967" width="12.140625" style="55" customWidth="1"/>
    <col min="8968" max="8968" width="10.7109375" style="55" customWidth="1"/>
    <col min="8969" max="8969" width="11.5703125" style="55" customWidth="1"/>
    <col min="8970" max="8970" width="21.42578125" style="55" customWidth="1"/>
    <col min="8971" max="8971" width="44.28515625" style="55" customWidth="1"/>
    <col min="8972" max="9216" width="9.140625" style="55"/>
    <col min="9217" max="9217" width="3.42578125" style="55" customWidth="1"/>
    <col min="9218" max="9218" width="19.140625" style="55" customWidth="1"/>
    <col min="9219" max="9219" width="13.7109375" style="55" customWidth="1"/>
    <col min="9220" max="9220" width="12.5703125" style="55" customWidth="1"/>
    <col min="9221" max="9221" width="13.140625" style="55" customWidth="1"/>
    <col min="9222" max="9223" width="12.140625" style="55" customWidth="1"/>
    <col min="9224" max="9224" width="10.7109375" style="55" customWidth="1"/>
    <col min="9225" max="9225" width="11.5703125" style="55" customWidth="1"/>
    <col min="9226" max="9226" width="21.42578125" style="55" customWidth="1"/>
    <col min="9227" max="9227" width="44.28515625" style="55" customWidth="1"/>
    <col min="9228" max="9472" width="9.140625" style="55"/>
    <col min="9473" max="9473" width="3.42578125" style="55" customWidth="1"/>
    <col min="9474" max="9474" width="19.140625" style="55" customWidth="1"/>
    <col min="9475" max="9475" width="13.7109375" style="55" customWidth="1"/>
    <col min="9476" max="9476" width="12.5703125" style="55" customWidth="1"/>
    <col min="9477" max="9477" width="13.140625" style="55" customWidth="1"/>
    <col min="9478" max="9479" width="12.140625" style="55" customWidth="1"/>
    <col min="9480" max="9480" width="10.7109375" style="55" customWidth="1"/>
    <col min="9481" max="9481" width="11.5703125" style="55" customWidth="1"/>
    <col min="9482" max="9482" width="21.42578125" style="55" customWidth="1"/>
    <col min="9483" max="9483" width="44.28515625" style="55" customWidth="1"/>
    <col min="9484" max="9728" width="9.140625" style="55"/>
    <col min="9729" max="9729" width="3.42578125" style="55" customWidth="1"/>
    <col min="9730" max="9730" width="19.140625" style="55" customWidth="1"/>
    <col min="9731" max="9731" width="13.7109375" style="55" customWidth="1"/>
    <col min="9732" max="9732" width="12.5703125" style="55" customWidth="1"/>
    <col min="9733" max="9733" width="13.140625" style="55" customWidth="1"/>
    <col min="9734" max="9735" width="12.140625" style="55" customWidth="1"/>
    <col min="9736" max="9736" width="10.7109375" style="55" customWidth="1"/>
    <col min="9737" max="9737" width="11.5703125" style="55" customWidth="1"/>
    <col min="9738" max="9738" width="21.42578125" style="55" customWidth="1"/>
    <col min="9739" max="9739" width="44.28515625" style="55" customWidth="1"/>
    <col min="9740" max="9984" width="9.140625" style="55"/>
    <col min="9985" max="9985" width="3.42578125" style="55" customWidth="1"/>
    <col min="9986" max="9986" width="19.140625" style="55" customWidth="1"/>
    <col min="9987" max="9987" width="13.7109375" style="55" customWidth="1"/>
    <col min="9988" max="9988" width="12.5703125" style="55" customWidth="1"/>
    <col min="9989" max="9989" width="13.140625" style="55" customWidth="1"/>
    <col min="9990" max="9991" width="12.140625" style="55" customWidth="1"/>
    <col min="9992" max="9992" width="10.7109375" style="55" customWidth="1"/>
    <col min="9993" max="9993" width="11.5703125" style="55" customWidth="1"/>
    <col min="9994" max="9994" width="21.42578125" style="55" customWidth="1"/>
    <col min="9995" max="9995" width="44.28515625" style="55" customWidth="1"/>
    <col min="9996" max="10240" width="9.140625" style="55"/>
    <col min="10241" max="10241" width="3.42578125" style="55" customWidth="1"/>
    <col min="10242" max="10242" width="19.140625" style="55" customWidth="1"/>
    <col min="10243" max="10243" width="13.7109375" style="55" customWidth="1"/>
    <col min="10244" max="10244" width="12.5703125" style="55" customWidth="1"/>
    <col min="10245" max="10245" width="13.140625" style="55" customWidth="1"/>
    <col min="10246" max="10247" width="12.140625" style="55" customWidth="1"/>
    <col min="10248" max="10248" width="10.7109375" style="55" customWidth="1"/>
    <col min="10249" max="10249" width="11.5703125" style="55" customWidth="1"/>
    <col min="10250" max="10250" width="21.42578125" style="55" customWidth="1"/>
    <col min="10251" max="10251" width="44.28515625" style="55" customWidth="1"/>
    <col min="10252" max="10496" width="9.140625" style="55"/>
    <col min="10497" max="10497" width="3.42578125" style="55" customWidth="1"/>
    <col min="10498" max="10498" width="19.140625" style="55" customWidth="1"/>
    <col min="10499" max="10499" width="13.7109375" style="55" customWidth="1"/>
    <col min="10500" max="10500" width="12.5703125" style="55" customWidth="1"/>
    <col min="10501" max="10501" width="13.140625" style="55" customWidth="1"/>
    <col min="10502" max="10503" width="12.140625" style="55" customWidth="1"/>
    <col min="10504" max="10504" width="10.7109375" style="55" customWidth="1"/>
    <col min="10505" max="10505" width="11.5703125" style="55" customWidth="1"/>
    <col min="10506" max="10506" width="21.42578125" style="55" customWidth="1"/>
    <col min="10507" max="10507" width="44.28515625" style="55" customWidth="1"/>
    <col min="10508" max="10752" width="9.140625" style="55"/>
    <col min="10753" max="10753" width="3.42578125" style="55" customWidth="1"/>
    <col min="10754" max="10754" width="19.140625" style="55" customWidth="1"/>
    <col min="10755" max="10755" width="13.7109375" style="55" customWidth="1"/>
    <col min="10756" max="10756" width="12.5703125" style="55" customWidth="1"/>
    <col min="10757" max="10757" width="13.140625" style="55" customWidth="1"/>
    <col min="10758" max="10759" width="12.140625" style="55" customWidth="1"/>
    <col min="10760" max="10760" width="10.7109375" style="55" customWidth="1"/>
    <col min="10761" max="10761" width="11.5703125" style="55" customWidth="1"/>
    <col min="10762" max="10762" width="21.42578125" style="55" customWidth="1"/>
    <col min="10763" max="10763" width="44.28515625" style="55" customWidth="1"/>
    <col min="10764" max="11008" width="9.140625" style="55"/>
    <col min="11009" max="11009" width="3.42578125" style="55" customWidth="1"/>
    <col min="11010" max="11010" width="19.140625" style="55" customWidth="1"/>
    <col min="11011" max="11011" width="13.7109375" style="55" customWidth="1"/>
    <col min="11012" max="11012" width="12.5703125" style="55" customWidth="1"/>
    <col min="11013" max="11013" width="13.140625" style="55" customWidth="1"/>
    <col min="11014" max="11015" width="12.140625" style="55" customWidth="1"/>
    <col min="11016" max="11016" width="10.7109375" style="55" customWidth="1"/>
    <col min="11017" max="11017" width="11.5703125" style="55" customWidth="1"/>
    <col min="11018" max="11018" width="21.42578125" style="55" customWidth="1"/>
    <col min="11019" max="11019" width="44.28515625" style="55" customWidth="1"/>
    <col min="11020" max="11264" width="9.140625" style="55"/>
    <col min="11265" max="11265" width="3.42578125" style="55" customWidth="1"/>
    <col min="11266" max="11266" width="19.140625" style="55" customWidth="1"/>
    <col min="11267" max="11267" width="13.7109375" style="55" customWidth="1"/>
    <col min="11268" max="11268" width="12.5703125" style="55" customWidth="1"/>
    <col min="11269" max="11269" width="13.140625" style="55" customWidth="1"/>
    <col min="11270" max="11271" width="12.140625" style="55" customWidth="1"/>
    <col min="11272" max="11272" width="10.7109375" style="55" customWidth="1"/>
    <col min="11273" max="11273" width="11.5703125" style="55" customWidth="1"/>
    <col min="11274" max="11274" width="21.42578125" style="55" customWidth="1"/>
    <col min="11275" max="11275" width="44.28515625" style="55" customWidth="1"/>
    <col min="11276" max="11520" width="9.140625" style="55"/>
    <col min="11521" max="11521" width="3.42578125" style="55" customWidth="1"/>
    <col min="11522" max="11522" width="19.140625" style="55" customWidth="1"/>
    <col min="11523" max="11523" width="13.7109375" style="55" customWidth="1"/>
    <col min="11524" max="11524" width="12.5703125" style="55" customWidth="1"/>
    <col min="11525" max="11525" width="13.140625" style="55" customWidth="1"/>
    <col min="11526" max="11527" width="12.140625" style="55" customWidth="1"/>
    <col min="11528" max="11528" width="10.7109375" style="55" customWidth="1"/>
    <col min="11529" max="11529" width="11.5703125" style="55" customWidth="1"/>
    <col min="11530" max="11530" width="21.42578125" style="55" customWidth="1"/>
    <col min="11531" max="11531" width="44.28515625" style="55" customWidth="1"/>
    <col min="11532" max="11776" width="9.140625" style="55"/>
    <col min="11777" max="11777" width="3.42578125" style="55" customWidth="1"/>
    <col min="11778" max="11778" width="19.140625" style="55" customWidth="1"/>
    <col min="11779" max="11779" width="13.7109375" style="55" customWidth="1"/>
    <col min="11780" max="11780" width="12.5703125" style="55" customWidth="1"/>
    <col min="11781" max="11781" width="13.140625" style="55" customWidth="1"/>
    <col min="11782" max="11783" width="12.140625" style="55" customWidth="1"/>
    <col min="11784" max="11784" width="10.7109375" style="55" customWidth="1"/>
    <col min="11785" max="11785" width="11.5703125" style="55" customWidth="1"/>
    <col min="11786" max="11786" width="21.42578125" style="55" customWidth="1"/>
    <col min="11787" max="11787" width="44.28515625" style="55" customWidth="1"/>
    <col min="11788" max="12032" width="9.140625" style="55"/>
    <col min="12033" max="12033" width="3.42578125" style="55" customWidth="1"/>
    <col min="12034" max="12034" width="19.140625" style="55" customWidth="1"/>
    <col min="12035" max="12035" width="13.7109375" style="55" customWidth="1"/>
    <col min="12036" max="12036" width="12.5703125" style="55" customWidth="1"/>
    <col min="12037" max="12037" width="13.140625" style="55" customWidth="1"/>
    <col min="12038" max="12039" width="12.140625" style="55" customWidth="1"/>
    <col min="12040" max="12040" width="10.7109375" style="55" customWidth="1"/>
    <col min="12041" max="12041" width="11.5703125" style="55" customWidth="1"/>
    <col min="12042" max="12042" width="21.42578125" style="55" customWidth="1"/>
    <col min="12043" max="12043" width="44.28515625" style="55" customWidth="1"/>
    <col min="12044" max="12288" width="9.140625" style="55"/>
    <col min="12289" max="12289" width="3.42578125" style="55" customWidth="1"/>
    <col min="12290" max="12290" width="19.140625" style="55" customWidth="1"/>
    <col min="12291" max="12291" width="13.7109375" style="55" customWidth="1"/>
    <col min="12292" max="12292" width="12.5703125" style="55" customWidth="1"/>
    <col min="12293" max="12293" width="13.140625" style="55" customWidth="1"/>
    <col min="12294" max="12295" width="12.140625" style="55" customWidth="1"/>
    <col min="12296" max="12296" width="10.7109375" style="55" customWidth="1"/>
    <col min="12297" max="12297" width="11.5703125" style="55" customWidth="1"/>
    <col min="12298" max="12298" width="21.42578125" style="55" customWidth="1"/>
    <col min="12299" max="12299" width="44.28515625" style="55" customWidth="1"/>
    <col min="12300" max="12544" width="9.140625" style="55"/>
    <col min="12545" max="12545" width="3.42578125" style="55" customWidth="1"/>
    <col min="12546" max="12546" width="19.140625" style="55" customWidth="1"/>
    <col min="12547" max="12547" width="13.7109375" style="55" customWidth="1"/>
    <col min="12548" max="12548" width="12.5703125" style="55" customWidth="1"/>
    <col min="12549" max="12549" width="13.140625" style="55" customWidth="1"/>
    <col min="12550" max="12551" width="12.140625" style="55" customWidth="1"/>
    <col min="12552" max="12552" width="10.7109375" style="55" customWidth="1"/>
    <col min="12553" max="12553" width="11.5703125" style="55" customWidth="1"/>
    <col min="12554" max="12554" width="21.42578125" style="55" customWidth="1"/>
    <col min="12555" max="12555" width="44.28515625" style="55" customWidth="1"/>
    <col min="12556" max="12800" width="9.140625" style="55"/>
    <col min="12801" max="12801" width="3.42578125" style="55" customWidth="1"/>
    <col min="12802" max="12802" width="19.140625" style="55" customWidth="1"/>
    <col min="12803" max="12803" width="13.7109375" style="55" customWidth="1"/>
    <col min="12804" max="12804" width="12.5703125" style="55" customWidth="1"/>
    <col min="12805" max="12805" width="13.140625" style="55" customWidth="1"/>
    <col min="12806" max="12807" width="12.140625" style="55" customWidth="1"/>
    <col min="12808" max="12808" width="10.7109375" style="55" customWidth="1"/>
    <col min="12809" max="12809" width="11.5703125" style="55" customWidth="1"/>
    <col min="12810" max="12810" width="21.42578125" style="55" customWidth="1"/>
    <col min="12811" max="12811" width="44.28515625" style="55" customWidth="1"/>
    <col min="12812" max="13056" width="9.140625" style="55"/>
    <col min="13057" max="13057" width="3.42578125" style="55" customWidth="1"/>
    <col min="13058" max="13058" width="19.140625" style="55" customWidth="1"/>
    <col min="13059" max="13059" width="13.7109375" style="55" customWidth="1"/>
    <col min="13060" max="13060" width="12.5703125" style="55" customWidth="1"/>
    <col min="13061" max="13061" width="13.140625" style="55" customWidth="1"/>
    <col min="13062" max="13063" width="12.140625" style="55" customWidth="1"/>
    <col min="13064" max="13064" width="10.7109375" style="55" customWidth="1"/>
    <col min="13065" max="13065" width="11.5703125" style="55" customWidth="1"/>
    <col min="13066" max="13066" width="21.42578125" style="55" customWidth="1"/>
    <col min="13067" max="13067" width="44.28515625" style="55" customWidth="1"/>
    <col min="13068" max="13312" width="9.140625" style="55"/>
    <col min="13313" max="13313" width="3.42578125" style="55" customWidth="1"/>
    <col min="13314" max="13314" width="19.140625" style="55" customWidth="1"/>
    <col min="13315" max="13315" width="13.7109375" style="55" customWidth="1"/>
    <col min="13316" max="13316" width="12.5703125" style="55" customWidth="1"/>
    <col min="13317" max="13317" width="13.140625" style="55" customWidth="1"/>
    <col min="13318" max="13319" width="12.140625" style="55" customWidth="1"/>
    <col min="13320" max="13320" width="10.7109375" style="55" customWidth="1"/>
    <col min="13321" max="13321" width="11.5703125" style="55" customWidth="1"/>
    <col min="13322" max="13322" width="21.42578125" style="55" customWidth="1"/>
    <col min="13323" max="13323" width="44.28515625" style="55" customWidth="1"/>
    <col min="13324" max="13568" width="9.140625" style="55"/>
    <col min="13569" max="13569" width="3.42578125" style="55" customWidth="1"/>
    <col min="13570" max="13570" width="19.140625" style="55" customWidth="1"/>
    <col min="13571" max="13571" width="13.7109375" style="55" customWidth="1"/>
    <col min="13572" max="13572" width="12.5703125" style="55" customWidth="1"/>
    <col min="13573" max="13573" width="13.140625" style="55" customWidth="1"/>
    <col min="13574" max="13575" width="12.140625" style="55" customWidth="1"/>
    <col min="13576" max="13576" width="10.7109375" style="55" customWidth="1"/>
    <col min="13577" max="13577" width="11.5703125" style="55" customWidth="1"/>
    <col min="13578" max="13578" width="21.42578125" style="55" customWidth="1"/>
    <col min="13579" max="13579" width="44.28515625" style="55" customWidth="1"/>
    <col min="13580" max="13824" width="9.140625" style="55"/>
    <col min="13825" max="13825" width="3.42578125" style="55" customWidth="1"/>
    <col min="13826" max="13826" width="19.140625" style="55" customWidth="1"/>
    <col min="13827" max="13827" width="13.7109375" style="55" customWidth="1"/>
    <col min="13828" max="13828" width="12.5703125" style="55" customWidth="1"/>
    <col min="13829" max="13829" width="13.140625" style="55" customWidth="1"/>
    <col min="13830" max="13831" width="12.140625" style="55" customWidth="1"/>
    <col min="13832" max="13832" width="10.7109375" style="55" customWidth="1"/>
    <col min="13833" max="13833" width="11.5703125" style="55" customWidth="1"/>
    <col min="13834" max="13834" width="21.42578125" style="55" customWidth="1"/>
    <col min="13835" max="13835" width="44.28515625" style="55" customWidth="1"/>
    <col min="13836" max="14080" width="9.140625" style="55"/>
    <col min="14081" max="14081" width="3.42578125" style="55" customWidth="1"/>
    <col min="14082" max="14082" width="19.140625" style="55" customWidth="1"/>
    <col min="14083" max="14083" width="13.7109375" style="55" customWidth="1"/>
    <col min="14084" max="14084" width="12.5703125" style="55" customWidth="1"/>
    <col min="14085" max="14085" width="13.140625" style="55" customWidth="1"/>
    <col min="14086" max="14087" width="12.140625" style="55" customWidth="1"/>
    <col min="14088" max="14088" width="10.7109375" style="55" customWidth="1"/>
    <col min="14089" max="14089" width="11.5703125" style="55" customWidth="1"/>
    <col min="14090" max="14090" width="21.42578125" style="55" customWidth="1"/>
    <col min="14091" max="14091" width="44.28515625" style="55" customWidth="1"/>
    <col min="14092" max="14336" width="9.140625" style="55"/>
    <col min="14337" max="14337" width="3.42578125" style="55" customWidth="1"/>
    <col min="14338" max="14338" width="19.140625" style="55" customWidth="1"/>
    <col min="14339" max="14339" width="13.7109375" style="55" customWidth="1"/>
    <col min="14340" max="14340" width="12.5703125" style="55" customWidth="1"/>
    <col min="14341" max="14341" width="13.140625" style="55" customWidth="1"/>
    <col min="14342" max="14343" width="12.140625" style="55" customWidth="1"/>
    <col min="14344" max="14344" width="10.7109375" style="55" customWidth="1"/>
    <col min="14345" max="14345" width="11.5703125" style="55" customWidth="1"/>
    <col min="14346" max="14346" width="21.42578125" style="55" customWidth="1"/>
    <col min="14347" max="14347" width="44.28515625" style="55" customWidth="1"/>
    <col min="14348" max="14592" width="9.140625" style="55"/>
    <col min="14593" max="14593" width="3.42578125" style="55" customWidth="1"/>
    <col min="14594" max="14594" width="19.140625" style="55" customWidth="1"/>
    <col min="14595" max="14595" width="13.7109375" style="55" customWidth="1"/>
    <col min="14596" max="14596" width="12.5703125" style="55" customWidth="1"/>
    <col min="14597" max="14597" width="13.140625" style="55" customWidth="1"/>
    <col min="14598" max="14599" width="12.140625" style="55" customWidth="1"/>
    <col min="14600" max="14600" width="10.7109375" style="55" customWidth="1"/>
    <col min="14601" max="14601" width="11.5703125" style="55" customWidth="1"/>
    <col min="14602" max="14602" width="21.42578125" style="55" customWidth="1"/>
    <col min="14603" max="14603" width="44.28515625" style="55" customWidth="1"/>
    <col min="14604" max="14848" width="9.140625" style="55"/>
    <col min="14849" max="14849" width="3.42578125" style="55" customWidth="1"/>
    <col min="14850" max="14850" width="19.140625" style="55" customWidth="1"/>
    <col min="14851" max="14851" width="13.7109375" style="55" customWidth="1"/>
    <col min="14852" max="14852" width="12.5703125" style="55" customWidth="1"/>
    <col min="14853" max="14853" width="13.140625" style="55" customWidth="1"/>
    <col min="14854" max="14855" width="12.140625" style="55" customWidth="1"/>
    <col min="14856" max="14856" width="10.7109375" style="55" customWidth="1"/>
    <col min="14857" max="14857" width="11.5703125" style="55" customWidth="1"/>
    <col min="14858" max="14858" width="21.42578125" style="55" customWidth="1"/>
    <col min="14859" max="14859" width="44.28515625" style="55" customWidth="1"/>
    <col min="14860" max="15104" width="9.140625" style="55"/>
    <col min="15105" max="15105" width="3.42578125" style="55" customWidth="1"/>
    <col min="15106" max="15106" width="19.140625" style="55" customWidth="1"/>
    <col min="15107" max="15107" width="13.7109375" style="55" customWidth="1"/>
    <col min="15108" max="15108" width="12.5703125" style="55" customWidth="1"/>
    <col min="15109" max="15109" width="13.140625" style="55" customWidth="1"/>
    <col min="15110" max="15111" width="12.140625" style="55" customWidth="1"/>
    <col min="15112" max="15112" width="10.7109375" style="55" customWidth="1"/>
    <col min="15113" max="15113" width="11.5703125" style="55" customWidth="1"/>
    <col min="15114" max="15114" width="21.42578125" style="55" customWidth="1"/>
    <col min="15115" max="15115" width="44.28515625" style="55" customWidth="1"/>
    <col min="15116" max="15360" width="9.140625" style="55"/>
    <col min="15361" max="15361" width="3.42578125" style="55" customWidth="1"/>
    <col min="15362" max="15362" width="19.140625" style="55" customWidth="1"/>
    <col min="15363" max="15363" width="13.7109375" style="55" customWidth="1"/>
    <col min="15364" max="15364" width="12.5703125" style="55" customWidth="1"/>
    <col min="15365" max="15365" width="13.140625" style="55" customWidth="1"/>
    <col min="15366" max="15367" width="12.140625" style="55" customWidth="1"/>
    <col min="15368" max="15368" width="10.7109375" style="55" customWidth="1"/>
    <col min="15369" max="15369" width="11.5703125" style="55" customWidth="1"/>
    <col min="15370" max="15370" width="21.42578125" style="55" customWidth="1"/>
    <col min="15371" max="15371" width="44.28515625" style="55" customWidth="1"/>
    <col min="15372" max="15616" width="9.140625" style="55"/>
    <col min="15617" max="15617" width="3.42578125" style="55" customWidth="1"/>
    <col min="15618" max="15618" width="19.140625" style="55" customWidth="1"/>
    <col min="15619" max="15619" width="13.7109375" style="55" customWidth="1"/>
    <col min="15620" max="15620" width="12.5703125" style="55" customWidth="1"/>
    <col min="15621" max="15621" width="13.140625" style="55" customWidth="1"/>
    <col min="15622" max="15623" width="12.140625" style="55" customWidth="1"/>
    <col min="15624" max="15624" width="10.7109375" style="55" customWidth="1"/>
    <col min="15625" max="15625" width="11.5703125" style="55" customWidth="1"/>
    <col min="15626" max="15626" width="21.42578125" style="55" customWidth="1"/>
    <col min="15627" max="15627" width="44.28515625" style="55" customWidth="1"/>
    <col min="15628" max="15872" width="9.140625" style="55"/>
    <col min="15873" max="15873" width="3.42578125" style="55" customWidth="1"/>
    <col min="15874" max="15874" width="19.140625" style="55" customWidth="1"/>
    <col min="15875" max="15875" width="13.7109375" style="55" customWidth="1"/>
    <col min="15876" max="15876" width="12.5703125" style="55" customWidth="1"/>
    <col min="15877" max="15877" width="13.140625" style="55" customWidth="1"/>
    <col min="15878" max="15879" width="12.140625" style="55" customWidth="1"/>
    <col min="15880" max="15880" width="10.7109375" style="55" customWidth="1"/>
    <col min="15881" max="15881" width="11.5703125" style="55" customWidth="1"/>
    <col min="15882" max="15882" width="21.42578125" style="55" customWidth="1"/>
    <col min="15883" max="15883" width="44.28515625" style="55" customWidth="1"/>
    <col min="15884" max="16128" width="9.140625" style="55"/>
    <col min="16129" max="16129" width="3.42578125" style="55" customWidth="1"/>
    <col min="16130" max="16130" width="19.140625" style="55" customWidth="1"/>
    <col min="16131" max="16131" width="13.7109375" style="55" customWidth="1"/>
    <col min="16132" max="16132" width="12.5703125" style="55" customWidth="1"/>
    <col min="16133" max="16133" width="13.140625" style="55" customWidth="1"/>
    <col min="16134" max="16135" width="12.140625" style="55" customWidth="1"/>
    <col min="16136" max="16136" width="10.7109375" style="55" customWidth="1"/>
    <col min="16137" max="16137" width="11.5703125" style="55" customWidth="1"/>
    <col min="16138" max="16138" width="21.42578125" style="55" customWidth="1"/>
    <col min="16139" max="16139" width="44.28515625" style="55" customWidth="1"/>
    <col min="16140" max="16384" width="9.140625" style="55"/>
  </cols>
  <sheetData>
    <row r="1" spans="1:10" ht="55.5" customHeight="1">
      <c r="A1" s="217" t="s">
        <v>228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88.5" customHeight="1">
      <c r="A2" s="56" t="s">
        <v>4</v>
      </c>
      <c r="B2" s="56" t="s">
        <v>0</v>
      </c>
      <c r="C2" s="57" t="s">
        <v>5</v>
      </c>
      <c r="D2" s="57" t="s">
        <v>73</v>
      </c>
      <c r="E2" s="58" t="s">
        <v>74</v>
      </c>
      <c r="F2" s="57" t="s">
        <v>75</v>
      </c>
      <c r="G2" s="57" t="s">
        <v>76</v>
      </c>
      <c r="H2" s="59" t="s">
        <v>77</v>
      </c>
      <c r="I2" s="57" t="s">
        <v>78</v>
      </c>
      <c r="J2" s="57" t="s">
        <v>79</v>
      </c>
    </row>
    <row r="3" spans="1:10" ht="18.75" customHeight="1">
      <c r="A3" s="56"/>
      <c r="B3" s="56" t="s">
        <v>27</v>
      </c>
      <c r="C3" s="60" t="s">
        <v>1</v>
      </c>
      <c r="D3" s="60" t="s">
        <v>2</v>
      </c>
      <c r="E3" s="60" t="s">
        <v>2</v>
      </c>
      <c r="F3" s="60" t="s">
        <v>80</v>
      </c>
      <c r="G3" s="60" t="s">
        <v>80</v>
      </c>
      <c r="H3" s="60" t="s">
        <v>39</v>
      </c>
      <c r="I3" s="60" t="s">
        <v>2</v>
      </c>
      <c r="J3" s="60" t="s">
        <v>2</v>
      </c>
    </row>
    <row r="4" spans="1:10" ht="13.5">
      <c r="A4" s="6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</row>
    <row r="5" spans="1:10" ht="24" customHeight="1">
      <c r="A5" s="63">
        <v>1</v>
      </c>
      <c r="B5" s="64" t="s">
        <v>82</v>
      </c>
      <c r="C5" s="60" t="s">
        <v>83</v>
      </c>
      <c r="D5" s="65"/>
      <c r="E5" s="65">
        <v>25</v>
      </c>
      <c r="F5" s="66">
        <v>15</v>
      </c>
      <c r="G5" s="66">
        <v>6</v>
      </c>
      <c r="H5" s="66">
        <f t="shared" ref="H5:H6" si="0">F5*17.5*0.05+G5*12.8*0.05</f>
        <v>16.965</v>
      </c>
      <c r="I5" s="66">
        <f t="shared" ref="I5:I6" si="1">G5*1.5+F5*2</f>
        <v>39</v>
      </c>
      <c r="J5" s="65">
        <v>12</v>
      </c>
    </row>
    <row r="6" spans="1:10" ht="24" customHeight="1">
      <c r="A6" s="67">
        <v>2</v>
      </c>
      <c r="B6" s="64" t="s">
        <v>84</v>
      </c>
      <c r="C6" s="60" t="s">
        <v>81</v>
      </c>
      <c r="D6" s="65">
        <v>22</v>
      </c>
      <c r="E6" s="65">
        <v>2</v>
      </c>
      <c r="F6" s="66">
        <v>8</v>
      </c>
      <c r="G6" s="66">
        <v>12</v>
      </c>
      <c r="H6" s="66">
        <f t="shared" si="0"/>
        <v>14.680000000000001</v>
      </c>
      <c r="I6" s="66">
        <f t="shared" si="1"/>
        <v>34</v>
      </c>
      <c r="J6" s="65">
        <v>11</v>
      </c>
    </row>
    <row r="7" spans="1:10" ht="21" customHeight="1">
      <c r="A7" s="56"/>
      <c r="B7" s="60" t="s">
        <v>3</v>
      </c>
      <c r="C7" s="60"/>
      <c r="D7" s="65">
        <f t="shared" ref="D7:J7" si="2">SUM(D5:D6)</f>
        <v>22</v>
      </c>
      <c r="E7" s="65">
        <f t="shared" si="2"/>
        <v>27</v>
      </c>
      <c r="F7" s="65">
        <f t="shared" si="2"/>
        <v>23</v>
      </c>
      <c r="G7" s="65">
        <f t="shared" si="2"/>
        <v>18</v>
      </c>
      <c r="H7" s="65">
        <f t="shared" si="2"/>
        <v>31.645000000000003</v>
      </c>
      <c r="I7" s="65">
        <f t="shared" si="2"/>
        <v>73</v>
      </c>
      <c r="J7" s="65">
        <f t="shared" si="2"/>
        <v>23</v>
      </c>
    </row>
    <row r="13" spans="1:10">
      <c r="J13" s="90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BreakPreview" zoomScale="110" zoomScaleNormal="100" zoomScaleSheetLayoutView="110" workbookViewId="0">
      <selection sqref="A1:O1"/>
    </sheetView>
  </sheetViews>
  <sheetFormatPr defaultRowHeight="16.5"/>
  <cols>
    <col min="1" max="1" width="2.85546875" style="1" customWidth="1"/>
    <col min="2" max="3" width="8.7109375" style="1" customWidth="1"/>
    <col min="4" max="4" width="6.7109375" style="1" customWidth="1"/>
    <col min="5" max="5" width="7.7109375" style="2" customWidth="1"/>
    <col min="6" max="6" width="9.5703125" style="2" customWidth="1"/>
    <col min="7" max="7" width="8.42578125" style="2" customWidth="1"/>
    <col min="8" max="8" width="8.28515625" style="38" customWidth="1"/>
    <col min="9" max="9" width="9.5703125" style="1" customWidth="1"/>
    <col min="10" max="10" width="11.7109375" style="1" customWidth="1"/>
    <col min="11" max="11" width="8" style="1" customWidth="1"/>
    <col min="12" max="12" width="8.5703125" style="1" customWidth="1"/>
    <col min="13" max="13" width="10.5703125" style="1" customWidth="1"/>
    <col min="14" max="14" width="9" style="1" customWidth="1"/>
    <col min="15" max="15" width="7.140625" style="1" customWidth="1"/>
    <col min="16" max="16384" width="9.140625" style="1"/>
  </cols>
  <sheetData>
    <row r="1" spans="1:15" ht="50.25" customHeight="1">
      <c r="A1" s="181" t="s">
        <v>226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22.5" customHeight="1">
      <c r="A2" s="220" t="s">
        <v>70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s="2" customFormat="1" ht="9.75" customHeight="1">
      <c r="H3" s="38"/>
    </row>
    <row r="4" spans="1:15" ht="21" customHeight="1">
      <c r="A4" s="224" t="s">
        <v>4</v>
      </c>
      <c r="B4" s="227" t="s">
        <v>0</v>
      </c>
      <c r="C4" s="228"/>
      <c r="D4" s="229" t="s">
        <v>25</v>
      </c>
      <c r="E4" s="229" t="s">
        <v>28</v>
      </c>
      <c r="F4" s="232" t="s">
        <v>58</v>
      </c>
      <c r="G4" s="233"/>
      <c r="H4" s="222" t="s">
        <v>57</v>
      </c>
      <c r="I4" s="232" t="s">
        <v>55</v>
      </c>
      <c r="J4" s="233"/>
      <c r="K4" s="222" t="s">
        <v>62</v>
      </c>
      <c r="L4" s="222" t="s">
        <v>56</v>
      </c>
      <c r="M4" s="223"/>
      <c r="N4" s="222" t="s">
        <v>24</v>
      </c>
      <c r="O4" s="223"/>
    </row>
    <row r="5" spans="1:15" s="2" customFormat="1" ht="39" customHeight="1">
      <c r="A5" s="225"/>
      <c r="B5" s="224" t="s">
        <v>10</v>
      </c>
      <c r="C5" s="224" t="s">
        <v>11</v>
      </c>
      <c r="D5" s="225"/>
      <c r="E5" s="230"/>
      <c r="F5" s="234"/>
      <c r="G5" s="235"/>
      <c r="H5" s="223"/>
      <c r="I5" s="234"/>
      <c r="J5" s="235"/>
      <c r="K5" s="223"/>
      <c r="L5" s="223"/>
      <c r="M5" s="223"/>
      <c r="N5" s="223"/>
      <c r="O5" s="223"/>
    </row>
    <row r="6" spans="1:15" s="2" customFormat="1" ht="31.5" customHeight="1">
      <c r="A6" s="226"/>
      <c r="B6" s="226"/>
      <c r="C6" s="226"/>
      <c r="D6" s="226"/>
      <c r="E6" s="231"/>
      <c r="F6" s="44" t="s">
        <v>61</v>
      </c>
      <c r="G6" s="44" t="s">
        <v>51</v>
      </c>
      <c r="H6" s="223"/>
      <c r="I6" s="44" t="s">
        <v>61</v>
      </c>
      <c r="J6" s="45" t="s">
        <v>51</v>
      </c>
      <c r="K6" s="223"/>
      <c r="L6" s="16" t="s">
        <v>6</v>
      </c>
      <c r="M6" s="44" t="s">
        <v>59</v>
      </c>
      <c r="N6" s="44" t="s">
        <v>59</v>
      </c>
      <c r="O6" s="44" t="s">
        <v>60</v>
      </c>
    </row>
    <row r="7" spans="1:15" ht="21" customHeight="1">
      <c r="A7" s="16">
        <v>1</v>
      </c>
      <c r="B7" s="37" t="s">
        <v>8</v>
      </c>
      <c r="C7" s="48" t="s">
        <v>96</v>
      </c>
      <c r="D7" s="16">
        <v>180</v>
      </c>
      <c r="E7" s="28" t="s">
        <v>40</v>
      </c>
      <c r="F7" s="18">
        <f>M7*0.1</f>
        <v>81</v>
      </c>
      <c r="G7" s="46">
        <f>F7*0.1216</f>
        <v>9.8496000000000006</v>
      </c>
      <c r="H7" s="17">
        <f>M7*0.6/1000</f>
        <v>0.48599999999999999</v>
      </c>
      <c r="I7" s="18">
        <f>M7</f>
        <v>810</v>
      </c>
      <c r="J7" s="46">
        <f>I7*0.0734</f>
        <v>59.454000000000008</v>
      </c>
      <c r="K7" s="17">
        <f>M7*0.3/1000</f>
        <v>0.24299999999999999</v>
      </c>
      <c r="L7" s="18">
        <v>4.5</v>
      </c>
      <c r="M7" s="18">
        <f>L7*D7</f>
        <v>810</v>
      </c>
      <c r="N7" s="16">
        <f>D7*0.5</f>
        <v>90</v>
      </c>
      <c r="O7" s="19">
        <f>N7*0.07</f>
        <v>6.3000000000000007</v>
      </c>
    </row>
    <row r="8" spans="1:15" s="21" customFormat="1" ht="21" customHeight="1">
      <c r="A8" s="24">
        <v>2</v>
      </c>
      <c r="B8" s="48" t="s">
        <v>96</v>
      </c>
      <c r="C8" s="48" t="s">
        <v>97</v>
      </c>
      <c r="D8" s="24">
        <v>4</v>
      </c>
      <c r="E8" s="48" t="s">
        <v>40</v>
      </c>
      <c r="F8" s="18">
        <f>M8*0.1</f>
        <v>1.7000000000000002</v>
      </c>
      <c r="G8" s="46">
        <f>F8*0.1216</f>
        <v>0.20672000000000001</v>
      </c>
      <c r="H8" s="17">
        <f>M8*0.6/1000</f>
        <v>1.0199999999999999E-2</v>
      </c>
      <c r="I8" s="18">
        <f>M8</f>
        <v>17</v>
      </c>
      <c r="J8" s="46">
        <f>I8*0.0734</f>
        <v>1.2478</v>
      </c>
      <c r="K8" s="17">
        <f>M8*0.3/1000</f>
        <v>5.0999999999999995E-3</v>
      </c>
      <c r="L8" s="18">
        <v>4.25</v>
      </c>
      <c r="M8" s="18">
        <f>L8*D8</f>
        <v>17</v>
      </c>
      <c r="N8" s="48">
        <f t="shared" ref="N8:N11" si="0">D8*0.5</f>
        <v>2</v>
      </c>
      <c r="O8" s="19">
        <f t="shared" ref="O8:O11" si="1">N8*0.07</f>
        <v>0.14000000000000001</v>
      </c>
    </row>
    <row r="9" spans="1:15" s="21" customFormat="1" ht="21" customHeight="1">
      <c r="A9" s="53">
        <v>3</v>
      </c>
      <c r="B9" s="32" t="str">
        <f t="shared" ref="B9:B11" si="2">C8</f>
        <v>1+84</v>
      </c>
      <c r="C9" s="48" t="s">
        <v>98</v>
      </c>
      <c r="D9" s="29">
        <v>14</v>
      </c>
      <c r="E9" s="30" t="s">
        <v>40</v>
      </c>
      <c r="F9" s="18">
        <f>M9*0.1</f>
        <v>5.6000000000000005</v>
      </c>
      <c r="G9" s="46">
        <f>F9*0.1216</f>
        <v>0.68096000000000001</v>
      </c>
      <c r="H9" s="17">
        <f>M9*0.6/1000</f>
        <v>3.3600000000000005E-2</v>
      </c>
      <c r="I9" s="18">
        <f>M9</f>
        <v>56</v>
      </c>
      <c r="J9" s="46">
        <f>I9*0.0734</f>
        <v>4.1104000000000003</v>
      </c>
      <c r="K9" s="17">
        <f>M9*0.3/1000</f>
        <v>1.6800000000000002E-2</v>
      </c>
      <c r="L9" s="18">
        <v>4</v>
      </c>
      <c r="M9" s="18">
        <f>L9*D9</f>
        <v>56</v>
      </c>
      <c r="N9" s="48">
        <f t="shared" si="0"/>
        <v>7</v>
      </c>
      <c r="O9" s="19">
        <f t="shared" si="1"/>
        <v>0.49000000000000005</v>
      </c>
    </row>
    <row r="10" spans="1:15" s="38" customFormat="1" ht="21" customHeight="1">
      <c r="A10" s="53">
        <v>4</v>
      </c>
      <c r="B10" s="48" t="str">
        <f t="shared" si="2"/>
        <v>1+98</v>
      </c>
      <c r="C10" s="48" t="s">
        <v>99</v>
      </c>
      <c r="D10" s="48">
        <v>5</v>
      </c>
      <c r="E10" s="48" t="s">
        <v>40</v>
      </c>
      <c r="F10" s="18">
        <f t="shared" ref="F10:F11" si="3">M10*0.1</f>
        <v>2.125</v>
      </c>
      <c r="G10" s="46">
        <f t="shared" ref="G10:G11" si="4">F10*0.1216</f>
        <v>0.25840000000000002</v>
      </c>
      <c r="H10" s="17">
        <f t="shared" ref="H10:H11" si="5">M10*0.6/1000</f>
        <v>1.2749999999999999E-2</v>
      </c>
      <c r="I10" s="18">
        <f t="shared" ref="I10:I11" si="6">M10</f>
        <v>21.25</v>
      </c>
      <c r="J10" s="46">
        <f t="shared" ref="J10:J11" si="7">I10*0.0734</f>
        <v>1.5597500000000002</v>
      </c>
      <c r="K10" s="17">
        <f t="shared" ref="K10:K11" si="8">M10*0.3/1000</f>
        <v>6.3749999999999996E-3</v>
      </c>
      <c r="L10" s="18">
        <v>4.25</v>
      </c>
      <c r="M10" s="18">
        <f t="shared" ref="M10:M11" si="9">L10*D10</f>
        <v>21.25</v>
      </c>
      <c r="N10" s="48">
        <f t="shared" si="0"/>
        <v>2.5</v>
      </c>
      <c r="O10" s="19">
        <f t="shared" si="1"/>
        <v>0.17500000000000002</v>
      </c>
    </row>
    <row r="11" spans="1:15" s="38" customFormat="1" ht="21" customHeight="1">
      <c r="A11" s="53">
        <v>5</v>
      </c>
      <c r="B11" s="48" t="str">
        <f t="shared" si="2"/>
        <v>2+03</v>
      </c>
      <c r="C11" s="48" t="s">
        <v>95</v>
      </c>
      <c r="D11" s="48">
        <f>1056-203</f>
        <v>853</v>
      </c>
      <c r="E11" s="48" t="s">
        <v>40</v>
      </c>
      <c r="F11" s="18">
        <f t="shared" si="3"/>
        <v>383.85</v>
      </c>
      <c r="G11" s="46">
        <f t="shared" si="4"/>
        <v>46.676160000000003</v>
      </c>
      <c r="H11" s="17">
        <f t="shared" si="5"/>
        <v>2.3030999999999997</v>
      </c>
      <c r="I11" s="18">
        <f t="shared" si="6"/>
        <v>3838.5</v>
      </c>
      <c r="J11" s="46">
        <f t="shared" si="7"/>
        <v>281.74590000000001</v>
      </c>
      <c r="K11" s="17">
        <f t="shared" si="8"/>
        <v>1.1515499999999999</v>
      </c>
      <c r="L11" s="18">
        <v>4.5</v>
      </c>
      <c r="M11" s="18">
        <f t="shared" si="9"/>
        <v>3838.5</v>
      </c>
      <c r="N11" s="48">
        <f t="shared" si="0"/>
        <v>426.5</v>
      </c>
      <c r="O11" s="19">
        <f t="shared" si="1"/>
        <v>29.855000000000004</v>
      </c>
    </row>
    <row r="12" spans="1:15" ht="21" customHeight="1">
      <c r="A12" s="223" t="s">
        <v>34</v>
      </c>
      <c r="B12" s="223"/>
      <c r="C12" s="223"/>
      <c r="D12" s="19">
        <f>SUM(D7:D11)</f>
        <v>1056</v>
      </c>
      <c r="E12" s="16"/>
      <c r="F12" s="18">
        <f>SUM(F7:F11)</f>
        <v>474.27500000000003</v>
      </c>
      <c r="G12" s="18">
        <f t="shared" ref="G12:O12" si="10">SUM(G7:G11)</f>
        <v>57.671840000000003</v>
      </c>
      <c r="H12" s="18">
        <f t="shared" si="10"/>
        <v>2.8456499999999996</v>
      </c>
      <c r="I12" s="18">
        <f t="shared" si="10"/>
        <v>4742.75</v>
      </c>
      <c r="J12" s="18">
        <f t="shared" si="10"/>
        <v>348.11784999999998</v>
      </c>
      <c r="K12" s="18">
        <f t="shared" si="10"/>
        <v>1.4228249999999998</v>
      </c>
      <c r="L12" s="18"/>
      <c r="M12" s="18">
        <f t="shared" si="10"/>
        <v>4742.75</v>
      </c>
      <c r="N12" s="18"/>
      <c r="O12" s="18">
        <f t="shared" si="10"/>
        <v>36.960000000000008</v>
      </c>
    </row>
    <row r="13" spans="1:15" ht="3.75" customHeight="1"/>
    <row r="14" spans="1:1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</row>
    <row r="16" spans="1:15">
      <c r="J16" s="27"/>
    </row>
    <row r="17" spans="11:13">
      <c r="K17" s="15"/>
      <c r="M17" s="15"/>
    </row>
  </sheetData>
  <mergeCells count="16">
    <mergeCell ref="A1:O1"/>
    <mergeCell ref="A2:O2"/>
    <mergeCell ref="A14:O14"/>
    <mergeCell ref="N4:O5"/>
    <mergeCell ref="K4:K6"/>
    <mergeCell ref="L4:M5"/>
    <mergeCell ref="A4:A6"/>
    <mergeCell ref="B5:B6"/>
    <mergeCell ref="C5:C6"/>
    <mergeCell ref="B4:C4"/>
    <mergeCell ref="D4:D6"/>
    <mergeCell ref="E4:E6"/>
    <mergeCell ref="I4:J5"/>
    <mergeCell ref="F4:G5"/>
    <mergeCell ref="H4:H6"/>
    <mergeCell ref="A12:C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13" zoomScaleNormal="100" zoomScaleSheetLayoutView="100" workbookViewId="0">
      <selection activeCell="A2" sqref="A2:F2"/>
    </sheetView>
  </sheetViews>
  <sheetFormatPr defaultRowHeight="16.5"/>
  <cols>
    <col min="1" max="1" width="3.140625" style="8" customWidth="1"/>
    <col min="2" max="3" width="11.5703125" style="8" customWidth="1"/>
    <col min="4" max="4" width="7.7109375" style="8" customWidth="1"/>
    <col min="5" max="5" width="25.7109375" style="8" customWidth="1"/>
    <col min="6" max="6" width="21.42578125" style="8" customWidth="1"/>
    <col min="7" max="16384" width="9.140625" style="8"/>
  </cols>
  <sheetData>
    <row r="1" spans="1:6" ht="33.75" customHeight="1">
      <c r="A1" s="181" t="s">
        <v>71</v>
      </c>
      <c r="B1" s="182"/>
      <c r="C1" s="182"/>
      <c r="D1" s="182"/>
      <c r="E1" s="182"/>
      <c r="F1" s="182"/>
    </row>
    <row r="2" spans="1:6" ht="21" customHeight="1">
      <c r="A2" s="183" t="s">
        <v>226</v>
      </c>
      <c r="B2" s="242"/>
      <c r="C2" s="242"/>
      <c r="D2" s="242"/>
      <c r="E2" s="242"/>
      <c r="F2" s="242"/>
    </row>
    <row r="3" spans="1:6" ht="2.25" customHeight="1">
      <c r="A3" s="49"/>
      <c r="B3" s="49"/>
      <c r="C3" s="49"/>
      <c r="D3" s="49"/>
      <c r="E3" s="49"/>
      <c r="F3" s="49"/>
    </row>
    <row r="4" spans="1:6" ht="20.25" customHeight="1">
      <c r="A4" s="243" t="s">
        <v>4</v>
      </c>
      <c r="B4" s="243" t="s">
        <v>22</v>
      </c>
      <c r="C4" s="243"/>
      <c r="D4" s="240" t="s">
        <v>36</v>
      </c>
      <c r="E4" s="240" t="s">
        <v>23</v>
      </c>
      <c r="F4" s="244" t="s">
        <v>7</v>
      </c>
    </row>
    <row r="5" spans="1:6" ht="17.25" customHeight="1">
      <c r="A5" s="243"/>
      <c r="B5" s="50" t="s">
        <v>20</v>
      </c>
      <c r="C5" s="50" t="s">
        <v>21</v>
      </c>
      <c r="D5" s="241"/>
      <c r="E5" s="241"/>
      <c r="F5" s="244"/>
    </row>
    <row r="6" spans="1:6" s="38" customFormat="1" ht="18.75" customHeight="1">
      <c r="A6" s="50">
        <v>1</v>
      </c>
      <c r="B6" s="50"/>
      <c r="C6" s="50" t="s">
        <v>100</v>
      </c>
      <c r="D6" s="51">
        <v>53</v>
      </c>
      <c r="E6" s="52"/>
      <c r="F6" s="52" t="s">
        <v>41</v>
      </c>
    </row>
    <row r="7" spans="1:6" s="36" customFormat="1" ht="18.75" customHeight="1">
      <c r="A7" s="50">
        <v>2</v>
      </c>
      <c r="B7" s="50" t="s">
        <v>101</v>
      </c>
      <c r="C7" s="50"/>
      <c r="D7" s="51">
        <v>17</v>
      </c>
      <c r="E7" s="52"/>
      <c r="F7" s="52" t="s">
        <v>41</v>
      </c>
    </row>
    <row r="8" spans="1:6" s="36" customFormat="1" ht="18.75" customHeight="1">
      <c r="A8" s="54">
        <v>3</v>
      </c>
      <c r="B8" s="50" t="s">
        <v>102</v>
      </c>
      <c r="C8" s="50"/>
      <c r="D8" s="51">
        <v>15</v>
      </c>
      <c r="E8" s="52"/>
      <c r="F8" s="52" t="s">
        <v>41</v>
      </c>
    </row>
    <row r="9" spans="1:6" ht="18.75" customHeight="1">
      <c r="A9" s="54">
        <v>4</v>
      </c>
      <c r="B9" s="50" t="s">
        <v>103</v>
      </c>
      <c r="C9" s="50"/>
      <c r="D9" s="50">
        <v>80</v>
      </c>
      <c r="E9" s="52"/>
      <c r="F9" s="52" t="s">
        <v>33</v>
      </c>
    </row>
    <row r="10" spans="1:6" ht="18.75" customHeight="1">
      <c r="A10" s="54">
        <v>5</v>
      </c>
      <c r="B10" s="50"/>
      <c r="C10" s="50" t="s">
        <v>104</v>
      </c>
      <c r="D10" s="50">
        <v>15</v>
      </c>
      <c r="E10" s="52"/>
      <c r="F10" s="52" t="s">
        <v>67</v>
      </c>
    </row>
    <row r="11" spans="1:6" ht="18.75" customHeight="1">
      <c r="A11" s="54">
        <v>6</v>
      </c>
      <c r="B11" s="50" t="s">
        <v>104</v>
      </c>
      <c r="C11" s="50"/>
      <c r="D11" s="50">
        <v>34</v>
      </c>
      <c r="E11" s="52"/>
      <c r="F11" s="52" t="s">
        <v>33</v>
      </c>
    </row>
    <row r="12" spans="1:6" ht="18.75" customHeight="1">
      <c r="A12" s="54">
        <v>7</v>
      </c>
      <c r="B12" s="50"/>
      <c r="C12" s="50" t="s">
        <v>105</v>
      </c>
      <c r="D12" s="50">
        <v>15</v>
      </c>
      <c r="E12" s="52"/>
      <c r="F12" s="52" t="s">
        <v>41</v>
      </c>
    </row>
    <row r="13" spans="1:6" ht="18.75" customHeight="1">
      <c r="A13" s="54">
        <v>8</v>
      </c>
      <c r="B13" s="50"/>
      <c r="C13" s="50" t="s">
        <v>106</v>
      </c>
      <c r="D13" s="50">
        <v>18</v>
      </c>
      <c r="E13" s="52"/>
      <c r="F13" s="52" t="s">
        <v>41</v>
      </c>
    </row>
    <row r="14" spans="1:6" ht="18.75" customHeight="1">
      <c r="A14" s="54">
        <v>9</v>
      </c>
      <c r="B14" s="50" t="s">
        <v>107</v>
      </c>
      <c r="C14" s="50"/>
      <c r="D14" s="50">
        <v>5</v>
      </c>
      <c r="E14" s="52"/>
      <c r="F14" s="52" t="s">
        <v>41</v>
      </c>
    </row>
    <row r="15" spans="1:6" s="13" customFormat="1" ht="18.75" customHeight="1">
      <c r="A15" s="54">
        <v>10</v>
      </c>
      <c r="B15" s="50"/>
      <c r="C15" s="50" t="s">
        <v>108</v>
      </c>
      <c r="D15" s="50">
        <v>28</v>
      </c>
      <c r="E15" s="52"/>
      <c r="F15" s="52" t="s">
        <v>41</v>
      </c>
    </row>
    <row r="16" spans="1:6" s="21" customFormat="1" ht="18.75" customHeight="1">
      <c r="A16" s="54">
        <v>11</v>
      </c>
      <c r="B16" s="50" t="s">
        <v>109</v>
      </c>
      <c r="C16" s="50"/>
      <c r="D16" s="50">
        <v>34</v>
      </c>
      <c r="E16" s="52"/>
      <c r="F16" s="52" t="s">
        <v>33</v>
      </c>
    </row>
    <row r="17" spans="1:6" s="21" customFormat="1" ht="18.75" customHeight="1">
      <c r="A17" s="54">
        <v>12</v>
      </c>
      <c r="B17" s="50" t="s">
        <v>110</v>
      </c>
      <c r="C17" s="50"/>
      <c r="D17" s="50">
        <v>6</v>
      </c>
      <c r="E17" s="52"/>
      <c r="F17" s="52" t="s">
        <v>41</v>
      </c>
    </row>
    <row r="18" spans="1:6" s="21" customFormat="1" ht="18.75" customHeight="1">
      <c r="A18" s="54">
        <v>13</v>
      </c>
      <c r="B18" s="50"/>
      <c r="C18" s="50" t="s">
        <v>111</v>
      </c>
      <c r="D18" s="50">
        <v>16</v>
      </c>
      <c r="E18" s="52"/>
      <c r="F18" s="52" t="s">
        <v>41</v>
      </c>
    </row>
    <row r="19" spans="1:6" s="21" customFormat="1" ht="18.75" customHeight="1">
      <c r="A19" s="54">
        <v>14</v>
      </c>
      <c r="B19" s="50" t="s">
        <v>112</v>
      </c>
      <c r="C19" s="50"/>
      <c r="D19" s="50">
        <v>6</v>
      </c>
      <c r="E19" s="52"/>
      <c r="F19" s="52" t="s">
        <v>41</v>
      </c>
    </row>
    <row r="20" spans="1:6" s="21" customFormat="1" ht="18.75" customHeight="1">
      <c r="A20" s="54">
        <v>15</v>
      </c>
      <c r="B20" s="50" t="s">
        <v>113</v>
      </c>
      <c r="C20" s="50"/>
      <c r="D20" s="50">
        <v>28</v>
      </c>
      <c r="E20" s="52"/>
      <c r="F20" s="52" t="s">
        <v>33</v>
      </c>
    </row>
    <row r="21" spans="1:6" s="34" customFormat="1" ht="18.75" customHeight="1">
      <c r="A21" s="54">
        <v>16</v>
      </c>
      <c r="B21" s="50"/>
      <c r="C21" s="50" t="s">
        <v>114</v>
      </c>
      <c r="D21" s="50">
        <v>35</v>
      </c>
      <c r="E21" s="52"/>
      <c r="F21" s="52" t="s">
        <v>41</v>
      </c>
    </row>
    <row r="22" spans="1:6" s="34" customFormat="1" ht="18.75" customHeight="1">
      <c r="A22" s="54">
        <v>17</v>
      </c>
      <c r="B22" s="50"/>
      <c r="C22" s="50" t="s">
        <v>115</v>
      </c>
      <c r="D22" s="50">
        <v>12</v>
      </c>
      <c r="E22" s="52"/>
      <c r="F22" s="52" t="s">
        <v>41</v>
      </c>
    </row>
    <row r="23" spans="1:6" s="34" customFormat="1" ht="18.75" customHeight="1">
      <c r="A23" s="54">
        <v>18</v>
      </c>
      <c r="B23" s="50"/>
      <c r="C23" s="50" t="s">
        <v>116</v>
      </c>
      <c r="D23" s="50">
        <v>15</v>
      </c>
      <c r="E23" s="52"/>
      <c r="F23" s="52" t="s">
        <v>33</v>
      </c>
    </row>
    <row r="24" spans="1:6" s="34" customFormat="1" ht="18.75" customHeight="1">
      <c r="A24" s="54">
        <v>19</v>
      </c>
      <c r="B24" s="50" t="s">
        <v>117</v>
      </c>
      <c r="C24" s="50"/>
      <c r="D24" s="50">
        <v>70</v>
      </c>
      <c r="E24" s="52"/>
      <c r="F24" s="52" t="s">
        <v>41</v>
      </c>
    </row>
    <row r="25" spans="1:6" s="38" customFormat="1" ht="30" customHeight="1">
      <c r="A25" s="54">
        <v>20</v>
      </c>
      <c r="B25" s="50"/>
      <c r="C25" s="50" t="s">
        <v>118</v>
      </c>
      <c r="D25" s="50">
        <v>16</v>
      </c>
      <c r="E25" s="52" t="s">
        <v>119</v>
      </c>
      <c r="F25" s="52" t="s">
        <v>33</v>
      </c>
    </row>
    <row r="26" spans="1:6" s="38" customFormat="1" ht="24" customHeight="1">
      <c r="A26" s="54">
        <v>21</v>
      </c>
      <c r="B26" s="50" t="s">
        <v>120</v>
      </c>
      <c r="C26" s="50"/>
      <c r="D26" s="50">
        <v>23</v>
      </c>
      <c r="E26" s="52"/>
      <c r="F26" s="52" t="s">
        <v>41</v>
      </c>
    </row>
    <row r="27" spans="1:6" s="38" customFormat="1" ht="30" customHeight="1">
      <c r="A27" s="54">
        <v>22</v>
      </c>
      <c r="B27" s="50"/>
      <c r="C27" s="50" t="s">
        <v>121</v>
      </c>
      <c r="D27" s="50">
        <v>10</v>
      </c>
      <c r="E27" s="52" t="s">
        <v>122</v>
      </c>
      <c r="F27" s="52" t="s">
        <v>33</v>
      </c>
    </row>
    <row r="28" spans="1:6" s="38" customFormat="1" ht="21" customHeight="1">
      <c r="A28" s="54">
        <v>23</v>
      </c>
      <c r="B28" s="50" t="s">
        <v>123</v>
      </c>
      <c r="C28" s="50"/>
      <c r="D28" s="50">
        <v>20</v>
      </c>
      <c r="E28" s="52"/>
      <c r="F28" s="52" t="s">
        <v>41</v>
      </c>
    </row>
    <row r="29" spans="1:6" s="38" customFormat="1" ht="21" customHeight="1">
      <c r="A29" s="54">
        <v>24</v>
      </c>
      <c r="B29" s="50" t="s">
        <v>124</v>
      </c>
      <c r="C29" s="50"/>
      <c r="D29" s="50">
        <v>18</v>
      </c>
      <c r="E29" s="52"/>
      <c r="F29" s="52" t="s">
        <v>41</v>
      </c>
    </row>
    <row r="30" spans="1:6" s="38" customFormat="1" ht="30.75" customHeight="1">
      <c r="A30" s="54">
        <v>25</v>
      </c>
      <c r="B30" s="50"/>
      <c r="C30" s="50" t="s">
        <v>125</v>
      </c>
      <c r="D30" s="50">
        <v>12</v>
      </c>
      <c r="E30" s="52" t="s">
        <v>126</v>
      </c>
      <c r="F30" s="52" t="s">
        <v>33</v>
      </c>
    </row>
    <row r="31" spans="1:6" s="38" customFormat="1" ht="18.75" customHeight="1">
      <c r="A31" s="54">
        <v>26</v>
      </c>
      <c r="B31" s="50" t="s">
        <v>127</v>
      </c>
      <c r="C31" s="50"/>
      <c r="D31" s="50">
        <v>2</v>
      </c>
      <c r="E31" s="52"/>
      <c r="F31" s="52" t="s">
        <v>41</v>
      </c>
    </row>
    <row r="32" spans="1:6" s="38" customFormat="1" ht="18.75" customHeight="1">
      <c r="A32" s="54">
        <v>27</v>
      </c>
      <c r="B32" s="50"/>
      <c r="C32" s="50" t="s">
        <v>128</v>
      </c>
      <c r="D32" s="50">
        <v>13</v>
      </c>
      <c r="E32" s="52"/>
      <c r="F32" s="52" t="s">
        <v>41</v>
      </c>
    </row>
    <row r="33" spans="1:6" s="34" customFormat="1" ht="18.75" customHeight="1">
      <c r="A33" s="54">
        <v>28</v>
      </c>
      <c r="B33" s="50"/>
      <c r="C33" s="50" t="s">
        <v>129</v>
      </c>
      <c r="D33" s="50">
        <v>20</v>
      </c>
      <c r="E33" s="52"/>
      <c r="F33" s="52" t="s">
        <v>33</v>
      </c>
    </row>
    <row r="34" spans="1:6" s="38" customFormat="1" ht="18.75" customHeight="1">
      <c r="A34" s="54">
        <v>29</v>
      </c>
      <c r="B34" s="50" t="s">
        <v>130</v>
      </c>
      <c r="C34" s="50"/>
      <c r="D34" s="50">
        <v>35</v>
      </c>
      <c r="E34" s="52"/>
      <c r="F34" s="52" t="s">
        <v>132</v>
      </c>
    </row>
    <row r="35" spans="1:6" s="38" customFormat="1" ht="18.75" customHeight="1">
      <c r="A35" s="54">
        <v>30</v>
      </c>
      <c r="B35" s="50" t="s">
        <v>131</v>
      </c>
      <c r="C35" s="50"/>
      <c r="D35" s="50">
        <v>104</v>
      </c>
      <c r="E35" s="52"/>
      <c r="F35" s="52" t="s">
        <v>67</v>
      </c>
    </row>
    <row r="36" spans="1:6" ht="18.75" customHeight="1">
      <c r="A36" s="237" t="s">
        <v>9</v>
      </c>
      <c r="B36" s="238"/>
      <c r="C36" s="239"/>
      <c r="D36" s="22">
        <f>SUM(D6:D35)</f>
        <v>775</v>
      </c>
      <c r="E36" s="25"/>
      <c r="F36" s="25"/>
    </row>
    <row r="37" spans="1:6" ht="3" customHeight="1"/>
    <row r="38" spans="1:6" ht="96.75" customHeight="1">
      <c r="B38" s="191" t="s">
        <v>133</v>
      </c>
      <c r="C38" s="236"/>
      <c r="D38" s="236"/>
      <c r="E38" s="236"/>
      <c r="F38" s="236"/>
    </row>
    <row r="39" spans="1:6" ht="3" customHeight="1"/>
  </sheetData>
  <mergeCells count="9">
    <mergeCell ref="B38:F38"/>
    <mergeCell ref="A36:C36"/>
    <mergeCell ref="E4:E5"/>
    <mergeCell ref="A1:F1"/>
    <mergeCell ref="A2:F2"/>
    <mergeCell ref="A4:A5"/>
    <mergeCell ref="B4:C4"/>
    <mergeCell ref="D4:D5"/>
    <mergeCell ref="F4:F5"/>
  </mergeCells>
  <printOptions horizontalCentered="1"/>
  <pageMargins left="0.74803149606299213" right="0.74803149606299213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Normal="100" zoomScaleSheetLayoutView="100" workbookViewId="0">
      <selection activeCell="H13" sqref="H13"/>
    </sheetView>
  </sheetViews>
  <sheetFormatPr defaultRowHeight="12.75"/>
  <cols>
    <col min="1" max="1" width="4" style="55" customWidth="1"/>
    <col min="2" max="3" width="16" style="55" customWidth="1"/>
    <col min="4" max="4" width="10.42578125" style="55" customWidth="1"/>
    <col min="5" max="5" width="19.5703125" style="55" customWidth="1"/>
    <col min="6" max="6" width="19.42578125" style="55" customWidth="1"/>
    <col min="7" max="256" width="9.140625" style="55"/>
    <col min="257" max="257" width="4" style="55" customWidth="1"/>
    <col min="258" max="259" width="16" style="55" customWidth="1"/>
    <col min="260" max="260" width="10.42578125" style="55" customWidth="1"/>
    <col min="261" max="261" width="19.5703125" style="55" customWidth="1"/>
    <col min="262" max="262" width="21.7109375" style="55" customWidth="1"/>
    <col min="263" max="512" width="9.140625" style="55"/>
    <col min="513" max="513" width="4" style="55" customWidth="1"/>
    <col min="514" max="515" width="16" style="55" customWidth="1"/>
    <col min="516" max="516" width="10.42578125" style="55" customWidth="1"/>
    <col min="517" max="517" width="19.5703125" style="55" customWidth="1"/>
    <col min="518" max="518" width="21.7109375" style="55" customWidth="1"/>
    <col min="519" max="768" width="9.140625" style="55"/>
    <col min="769" max="769" width="4" style="55" customWidth="1"/>
    <col min="770" max="771" width="16" style="55" customWidth="1"/>
    <col min="772" max="772" width="10.42578125" style="55" customWidth="1"/>
    <col min="773" max="773" width="19.5703125" style="55" customWidth="1"/>
    <col min="774" max="774" width="21.7109375" style="55" customWidth="1"/>
    <col min="775" max="1024" width="9.140625" style="55"/>
    <col min="1025" max="1025" width="4" style="55" customWidth="1"/>
    <col min="1026" max="1027" width="16" style="55" customWidth="1"/>
    <col min="1028" max="1028" width="10.42578125" style="55" customWidth="1"/>
    <col min="1029" max="1029" width="19.5703125" style="55" customWidth="1"/>
    <col min="1030" max="1030" width="21.7109375" style="55" customWidth="1"/>
    <col min="1031" max="1280" width="9.140625" style="55"/>
    <col min="1281" max="1281" width="4" style="55" customWidth="1"/>
    <col min="1282" max="1283" width="16" style="55" customWidth="1"/>
    <col min="1284" max="1284" width="10.42578125" style="55" customWidth="1"/>
    <col min="1285" max="1285" width="19.5703125" style="55" customWidth="1"/>
    <col min="1286" max="1286" width="21.7109375" style="55" customWidth="1"/>
    <col min="1287" max="1536" width="9.140625" style="55"/>
    <col min="1537" max="1537" width="4" style="55" customWidth="1"/>
    <col min="1538" max="1539" width="16" style="55" customWidth="1"/>
    <col min="1540" max="1540" width="10.42578125" style="55" customWidth="1"/>
    <col min="1541" max="1541" width="19.5703125" style="55" customWidth="1"/>
    <col min="1542" max="1542" width="21.7109375" style="55" customWidth="1"/>
    <col min="1543" max="1792" width="9.140625" style="55"/>
    <col min="1793" max="1793" width="4" style="55" customWidth="1"/>
    <col min="1794" max="1795" width="16" style="55" customWidth="1"/>
    <col min="1796" max="1796" width="10.42578125" style="55" customWidth="1"/>
    <col min="1797" max="1797" width="19.5703125" style="55" customWidth="1"/>
    <col min="1798" max="1798" width="21.7109375" style="55" customWidth="1"/>
    <col min="1799" max="2048" width="9.140625" style="55"/>
    <col min="2049" max="2049" width="4" style="55" customWidth="1"/>
    <col min="2050" max="2051" width="16" style="55" customWidth="1"/>
    <col min="2052" max="2052" width="10.42578125" style="55" customWidth="1"/>
    <col min="2053" max="2053" width="19.5703125" style="55" customWidth="1"/>
    <col min="2054" max="2054" width="21.7109375" style="55" customWidth="1"/>
    <col min="2055" max="2304" width="9.140625" style="55"/>
    <col min="2305" max="2305" width="4" style="55" customWidth="1"/>
    <col min="2306" max="2307" width="16" style="55" customWidth="1"/>
    <col min="2308" max="2308" width="10.42578125" style="55" customWidth="1"/>
    <col min="2309" max="2309" width="19.5703125" style="55" customWidth="1"/>
    <col min="2310" max="2310" width="21.7109375" style="55" customWidth="1"/>
    <col min="2311" max="2560" width="9.140625" style="55"/>
    <col min="2561" max="2561" width="4" style="55" customWidth="1"/>
    <col min="2562" max="2563" width="16" style="55" customWidth="1"/>
    <col min="2564" max="2564" width="10.42578125" style="55" customWidth="1"/>
    <col min="2565" max="2565" width="19.5703125" style="55" customWidth="1"/>
    <col min="2566" max="2566" width="21.7109375" style="55" customWidth="1"/>
    <col min="2567" max="2816" width="9.140625" style="55"/>
    <col min="2817" max="2817" width="4" style="55" customWidth="1"/>
    <col min="2818" max="2819" width="16" style="55" customWidth="1"/>
    <col min="2820" max="2820" width="10.42578125" style="55" customWidth="1"/>
    <col min="2821" max="2821" width="19.5703125" style="55" customWidth="1"/>
    <col min="2822" max="2822" width="21.7109375" style="55" customWidth="1"/>
    <col min="2823" max="3072" width="9.140625" style="55"/>
    <col min="3073" max="3073" width="4" style="55" customWidth="1"/>
    <col min="3074" max="3075" width="16" style="55" customWidth="1"/>
    <col min="3076" max="3076" width="10.42578125" style="55" customWidth="1"/>
    <col min="3077" max="3077" width="19.5703125" style="55" customWidth="1"/>
    <col min="3078" max="3078" width="21.7109375" style="55" customWidth="1"/>
    <col min="3079" max="3328" width="9.140625" style="55"/>
    <col min="3329" max="3329" width="4" style="55" customWidth="1"/>
    <col min="3330" max="3331" width="16" style="55" customWidth="1"/>
    <col min="3332" max="3332" width="10.42578125" style="55" customWidth="1"/>
    <col min="3333" max="3333" width="19.5703125" style="55" customWidth="1"/>
    <col min="3334" max="3334" width="21.7109375" style="55" customWidth="1"/>
    <col min="3335" max="3584" width="9.140625" style="55"/>
    <col min="3585" max="3585" width="4" style="55" customWidth="1"/>
    <col min="3586" max="3587" width="16" style="55" customWidth="1"/>
    <col min="3588" max="3588" width="10.42578125" style="55" customWidth="1"/>
    <col min="3589" max="3589" width="19.5703125" style="55" customWidth="1"/>
    <col min="3590" max="3590" width="21.7109375" style="55" customWidth="1"/>
    <col min="3591" max="3840" width="9.140625" style="55"/>
    <col min="3841" max="3841" width="4" style="55" customWidth="1"/>
    <col min="3842" max="3843" width="16" style="55" customWidth="1"/>
    <col min="3844" max="3844" width="10.42578125" style="55" customWidth="1"/>
    <col min="3845" max="3845" width="19.5703125" style="55" customWidth="1"/>
    <col min="3846" max="3846" width="21.7109375" style="55" customWidth="1"/>
    <col min="3847" max="4096" width="9.140625" style="55"/>
    <col min="4097" max="4097" width="4" style="55" customWidth="1"/>
    <col min="4098" max="4099" width="16" style="55" customWidth="1"/>
    <col min="4100" max="4100" width="10.42578125" style="55" customWidth="1"/>
    <col min="4101" max="4101" width="19.5703125" style="55" customWidth="1"/>
    <col min="4102" max="4102" width="21.7109375" style="55" customWidth="1"/>
    <col min="4103" max="4352" width="9.140625" style="55"/>
    <col min="4353" max="4353" width="4" style="55" customWidth="1"/>
    <col min="4354" max="4355" width="16" style="55" customWidth="1"/>
    <col min="4356" max="4356" width="10.42578125" style="55" customWidth="1"/>
    <col min="4357" max="4357" width="19.5703125" style="55" customWidth="1"/>
    <col min="4358" max="4358" width="21.7109375" style="55" customWidth="1"/>
    <col min="4359" max="4608" width="9.140625" style="55"/>
    <col min="4609" max="4609" width="4" style="55" customWidth="1"/>
    <col min="4610" max="4611" width="16" style="55" customWidth="1"/>
    <col min="4612" max="4612" width="10.42578125" style="55" customWidth="1"/>
    <col min="4613" max="4613" width="19.5703125" style="55" customWidth="1"/>
    <col min="4614" max="4614" width="21.7109375" style="55" customWidth="1"/>
    <col min="4615" max="4864" width="9.140625" style="55"/>
    <col min="4865" max="4865" width="4" style="55" customWidth="1"/>
    <col min="4866" max="4867" width="16" style="55" customWidth="1"/>
    <col min="4868" max="4868" width="10.42578125" style="55" customWidth="1"/>
    <col min="4869" max="4869" width="19.5703125" style="55" customWidth="1"/>
    <col min="4870" max="4870" width="21.7109375" style="55" customWidth="1"/>
    <col min="4871" max="5120" width="9.140625" style="55"/>
    <col min="5121" max="5121" width="4" style="55" customWidth="1"/>
    <col min="5122" max="5123" width="16" style="55" customWidth="1"/>
    <col min="5124" max="5124" width="10.42578125" style="55" customWidth="1"/>
    <col min="5125" max="5125" width="19.5703125" style="55" customWidth="1"/>
    <col min="5126" max="5126" width="21.7109375" style="55" customWidth="1"/>
    <col min="5127" max="5376" width="9.140625" style="55"/>
    <col min="5377" max="5377" width="4" style="55" customWidth="1"/>
    <col min="5378" max="5379" width="16" style="55" customWidth="1"/>
    <col min="5380" max="5380" width="10.42578125" style="55" customWidth="1"/>
    <col min="5381" max="5381" width="19.5703125" style="55" customWidth="1"/>
    <col min="5382" max="5382" width="21.7109375" style="55" customWidth="1"/>
    <col min="5383" max="5632" width="9.140625" style="55"/>
    <col min="5633" max="5633" width="4" style="55" customWidth="1"/>
    <col min="5634" max="5635" width="16" style="55" customWidth="1"/>
    <col min="5636" max="5636" width="10.42578125" style="55" customWidth="1"/>
    <col min="5637" max="5637" width="19.5703125" style="55" customWidth="1"/>
    <col min="5638" max="5638" width="21.7109375" style="55" customWidth="1"/>
    <col min="5639" max="5888" width="9.140625" style="55"/>
    <col min="5889" max="5889" width="4" style="55" customWidth="1"/>
    <col min="5890" max="5891" width="16" style="55" customWidth="1"/>
    <col min="5892" max="5892" width="10.42578125" style="55" customWidth="1"/>
    <col min="5893" max="5893" width="19.5703125" style="55" customWidth="1"/>
    <col min="5894" max="5894" width="21.7109375" style="55" customWidth="1"/>
    <col min="5895" max="6144" width="9.140625" style="55"/>
    <col min="6145" max="6145" width="4" style="55" customWidth="1"/>
    <col min="6146" max="6147" width="16" style="55" customWidth="1"/>
    <col min="6148" max="6148" width="10.42578125" style="55" customWidth="1"/>
    <col min="6149" max="6149" width="19.5703125" style="55" customWidth="1"/>
    <col min="6150" max="6150" width="21.7109375" style="55" customWidth="1"/>
    <col min="6151" max="6400" width="9.140625" style="55"/>
    <col min="6401" max="6401" width="4" style="55" customWidth="1"/>
    <col min="6402" max="6403" width="16" style="55" customWidth="1"/>
    <col min="6404" max="6404" width="10.42578125" style="55" customWidth="1"/>
    <col min="6405" max="6405" width="19.5703125" style="55" customWidth="1"/>
    <col min="6406" max="6406" width="21.7109375" style="55" customWidth="1"/>
    <col min="6407" max="6656" width="9.140625" style="55"/>
    <col min="6657" max="6657" width="4" style="55" customWidth="1"/>
    <col min="6658" max="6659" width="16" style="55" customWidth="1"/>
    <col min="6660" max="6660" width="10.42578125" style="55" customWidth="1"/>
    <col min="6661" max="6661" width="19.5703125" style="55" customWidth="1"/>
    <col min="6662" max="6662" width="21.7109375" style="55" customWidth="1"/>
    <col min="6663" max="6912" width="9.140625" style="55"/>
    <col min="6913" max="6913" width="4" style="55" customWidth="1"/>
    <col min="6914" max="6915" width="16" style="55" customWidth="1"/>
    <col min="6916" max="6916" width="10.42578125" style="55" customWidth="1"/>
    <col min="6917" max="6917" width="19.5703125" style="55" customWidth="1"/>
    <col min="6918" max="6918" width="21.7109375" style="55" customWidth="1"/>
    <col min="6919" max="7168" width="9.140625" style="55"/>
    <col min="7169" max="7169" width="4" style="55" customWidth="1"/>
    <col min="7170" max="7171" width="16" style="55" customWidth="1"/>
    <col min="7172" max="7172" width="10.42578125" style="55" customWidth="1"/>
    <col min="7173" max="7173" width="19.5703125" style="55" customWidth="1"/>
    <col min="7174" max="7174" width="21.7109375" style="55" customWidth="1"/>
    <col min="7175" max="7424" width="9.140625" style="55"/>
    <col min="7425" max="7425" width="4" style="55" customWidth="1"/>
    <col min="7426" max="7427" width="16" style="55" customWidth="1"/>
    <col min="7428" max="7428" width="10.42578125" style="55" customWidth="1"/>
    <col min="7429" max="7429" width="19.5703125" style="55" customWidth="1"/>
    <col min="7430" max="7430" width="21.7109375" style="55" customWidth="1"/>
    <col min="7431" max="7680" width="9.140625" style="55"/>
    <col min="7681" max="7681" width="4" style="55" customWidth="1"/>
    <col min="7682" max="7683" width="16" style="55" customWidth="1"/>
    <col min="7684" max="7684" width="10.42578125" style="55" customWidth="1"/>
    <col min="7685" max="7685" width="19.5703125" style="55" customWidth="1"/>
    <col min="7686" max="7686" width="21.7109375" style="55" customWidth="1"/>
    <col min="7687" max="7936" width="9.140625" style="55"/>
    <col min="7937" max="7937" width="4" style="55" customWidth="1"/>
    <col min="7938" max="7939" width="16" style="55" customWidth="1"/>
    <col min="7940" max="7940" width="10.42578125" style="55" customWidth="1"/>
    <col min="7941" max="7941" width="19.5703125" style="55" customWidth="1"/>
    <col min="7942" max="7942" width="21.7109375" style="55" customWidth="1"/>
    <col min="7943" max="8192" width="9.140625" style="55"/>
    <col min="8193" max="8193" width="4" style="55" customWidth="1"/>
    <col min="8194" max="8195" width="16" style="55" customWidth="1"/>
    <col min="8196" max="8196" width="10.42578125" style="55" customWidth="1"/>
    <col min="8197" max="8197" width="19.5703125" style="55" customWidth="1"/>
    <col min="8198" max="8198" width="21.7109375" style="55" customWidth="1"/>
    <col min="8199" max="8448" width="9.140625" style="55"/>
    <col min="8449" max="8449" width="4" style="55" customWidth="1"/>
    <col min="8450" max="8451" width="16" style="55" customWidth="1"/>
    <col min="8452" max="8452" width="10.42578125" style="55" customWidth="1"/>
    <col min="8453" max="8453" width="19.5703125" style="55" customWidth="1"/>
    <col min="8454" max="8454" width="21.7109375" style="55" customWidth="1"/>
    <col min="8455" max="8704" width="9.140625" style="55"/>
    <col min="8705" max="8705" width="4" style="55" customWidth="1"/>
    <col min="8706" max="8707" width="16" style="55" customWidth="1"/>
    <col min="8708" max="8708" width="10.42578125" style="55" customWidth="1"/>
    <col min="8709" max="8709" width="19.5703125" style="55" customWidth="1"/>
    <col min="8710" max="8710" width="21.7109375" style="55" customWidth="1"/>
    <col min="8711" max="8960" width="9.140625" style="55"/>
    <col min="8961" max="8961" width="4" style="55" customWidth="1"/>
    <col min="8962" max="8963" width="16" style="55" customWidth="1"/>
    <col min="8964" max="8964" width="10.42578125" style="55" customWidth="1"/>
    <col min="8965" max="8965" width="19.5703125" style="55" customWidth="1"/>
    <col min="8966" max="8966" width="21.7109375" style="55" customWidth="1"/>
    <col min="8967" max="9216" width="9.140625" style="55"/>
    <col min="9217" max="9217" width="4" style="55" customWidth="1"/>
    <col min="9218" max="9219" width="16" style="55" customWidth="1"/>
    <col min="9220" max="9220" width="10.42578125" style="55" customWidth="1"/>
    <col min="9221" max="9221" width="19.5703125" style="55" customWidth="1"/>
    <col min="9222" max="9222" width="21.7109375" style="55" customWidth="1"/>
    <col min="9223" max="9472" width="9.140625" style="55"/>
    <col min="9473" max="9473" width="4" style="55" customWidth="1"/>
    <col min="9474" max="9475" width="16" style="55" customWidth="1"/>
    <col min="9476" max="9476" width="10.42578125" style="55" customWidth="1"/>
    <col min="9477" max="9477" width="19.5703125" style="55" customWidth="1"/>
    <col min="9478" max="9478" width="21.7109375" style="55" customWidth="1"/>
    <col min="9479" max="9728" width="9.140625" style="55"/>
    <col min="9729" max="9729" width="4" style="55" customWidth="1"/>
    <col min="9730" max="9731" width="16" style="55" customWidth="1"/>
    <col min="9732" max="9732" width="10.42578125" style="55" customWidth="1"/>
    <col min="9733" max="9733" width="19.5703125" style="55" customWidth="1"/>
    <col min="9734" max="9734" width="21.7109375" style="55" customWidth="1"/>
    <col min="9735" max="9984" width="9.140625" style="55"/>
    <col min="9985" max="9985" width="4" style="55" customWidth="1"/>
    <col min="9986" max="9987" width="16" style="55" customWidth="1"/>
    <col min="9988" max="9988" width="10.42578125" style="55" customWidth="1"/>
    <col min="9989" max="9989" width="19.5703125" style="55" customWidth="1"/>
    <col min="9990" max="9990" width="21.7109375" style="55" customWidth="1"/>
    <col min="9991" max="10240" width="9.140625" style="55"/>
    <col min="10241" max="10241" width="4" style="55" customWidth="1"/>
    <col min="10242" max="10243" width="16" style="55" customWidth="1"/>
    <col min="10244" max="10244" width="10.42578125" style="55" customWidth="1"/>
    <col min="10245" max="10245" width="19.5703125" style="55" customWidth="1"/>
    <col min="10246" max="10246" width="21.7109375" style="55" customWidth="1"/>
    <col min="10247" max="10496" width="9.140625" style="55"/>
    <col min="10497" max="10497" width="4" style="55" customWidth="1"/>
    <col min="10498" max="10499" width="16" style="55" customWidth="1"/>
    <col min="10500" max="10500" width="10.42578125" style="55" customWidth="1"/>
    <col min="10501" max="10501" width="19.5703125" style="55" customWidth="1"/>
    <col min="10502" max="10502" width="21.7109375" style="55" customWidth="1"/>
    <col min="10503" max="10752" width="9.140625" style="55"/>
    <col min="10753" max="10753" width="4" style="55" customWidth="1"/>
    <col min="10754" max="10755" width="16" style="55" customWidth="1"/>
    <col min="10756" max="10756" width="10.42578125" style="55" customWidth="1"/>
    <col min="10757" max="10757" width="19.5703125" style="55" customWidth="1"/>
    <col min="10758" max="10758" width="21.7109375" style="55" customWidth="1"/>
    <col min="10759" max="11008" width="9.140625" style="55"/>
    <col min="11009" max="11009" width="4" style="55" customWidth="1"/>
    <col min="11010" max="11011" width="16" style="55" customWidth="1"/>
    <col min="11012" max="11012" width="10.42578125" style="55" customWidth="1"/>
    <col min="11013" max="11013" width="19.5703125" style="55" customWidth="1"/>
    <col min="11014" max="11014" width="21.7109375" style="55" customWidth="1"/>
    <col min="11015" max="11264" width="9.140625" style="55"/>
    <col min="11265" max="11265" width="4" style="55" customWidth="1"/>
    <col min="11266" max="11267" width="16" style="55" customWidth="1"/>
    <col min="11268" max="11268" width="10.42578125" style="55" customWidth="1"/>
    <col min="11269" max="11269" width="19.5703125" style="55" customWidth="1"/>
    <col min="11270" max="11270" width="21.7109375" style="55" customWidth="1"/>
    <col min="11271" max="11520" width="9.140625" style="55"/>
    <col min="11521" max="11521" width="4" style="55" customWidth="1"/>
    <col min="11522" max="11523" width="16" style="55" customWidth="1"/>
    <col min="11524" max="11524" width="10.42578125" style="55" customWidth="1"/>
    <col min="11525" max="11525" width="19.5703125" style="55" customWidth="1"/>
    <col min="11526" max="11526" width="21.7109375" style="55" customWidth="1"/>
    <col min="11527" max="11776" width="9.140625" style="55"/>
    <col min="11777" max="11777" width="4" style="55" customWidth="1"/>
    <col min="11778" max="11779" width="16" style="55" customWidth="1"/>
    <col min="11780" max="11780" width="10.42578125" style="55" customWidth="1"/>
    <col min="11781" max="11781" width="19.5703125" style="55" customWidth="1"/>
    <col min="11782" max="11782" width="21.7109375" style="55" customWidth="1"/>
    <col min="11783" max="12032" width="9.140625" style="55"/>
    <col min="12033" max="12033" width="4" style="55" customWidth="1"/>
    <col min="12034" max="12035" width="16" style="55" customWidth="1"/>
    <col min="12036" max="12036" width="10.42578125" style="55" customWidth="1"/>
    <col min="12037" max="12037" width="19.5703125" style="55" customWidth="1"/>
    <col min="12038" max="12038" width="21.7109375" style="55" customWidth="1"/>
    <col min="12039" max="12288" width="9.140625" style="55"/>
    <col min="12289" max="12289" width="4" style="55" customWidth="1"/>
    <col min="12290" max="12291" width="16" style="55" customWidth="1"/>
    <col min="12292" max="12292" width="10.42578125" style="55" customWidth="1"/>
    <col min="12293" max="12293" width="19.5703125" style="55" customWidth="1"/>
    <col min="12294" max="12294" width="21.7109375" style="55" customWidth="1"/>
    <col min="12295" max="12544" width="9.140625" style="55"/>
    <col min="12545" max="12545" width="4" style="55" customWidth="1"/>
    <col min="12546" max="12547" width="16" style="55" customWidth="1"/>
    <col min="12548" max="12548" width="10.42578125" style="55" customWidth="1"/>
    <col min="12549" max="12549" width="19.5703125" style="55" customWidth="1"/>
    <col min="12550" max="12550" width="21.7109375" style="55" customWidth="1"/>
    <col min="12551" max="12800" width="9.140625" style="55"/>
    <col min="12801" max="12801" width="4" style="55" customWidth="1"/>
    <col min="12802" max="12803" width="16" style="55" customWidth="1"/>
    <col min="12804" max="12804" width="10.42578125" style="55" customWidth="1"/>
    <col min="12805" max="12805" width="19.5703125" style="55" customWidth="1"/>
    <col min="12806" max="12806" width="21.7109375" style="55" customWidth="1"/>
    <col min="12807" max="13056" width="9.140625" style="55"/>
    <col min="13057" max="13057" width="4" style="55" customWidth="1"/>
    <col min="13058" max="13059" width="16" style="55" customWidth="1"/>
    <col min="13060" max="13060" width="10.42578125" style="55" customWidth="1"/>
    <col min="13061" max="13061" width="19.5703125" style="55" customWidth="1"/>
    <col min="13062" max="13062" width="21.7109375" style="55" customWidth="1"/>
    <col min="13063" max="13312" width="9.140625" style="55"/>
    <col min="13313" max="13313" width="4" style="55" customWidth="1"/>
    <col min="13314" max="13315" width="16" style="55" customWidth="1"/>
    <col min="13316" max="13316" width="10.42578125" style="55" customWidth="1"/>
    <col min="13317" max="13317" width="19.5703125" style="55" customWidth="1"/>
    <col min="13318" max="13318" width="21.7109375" style="55" customWidth="1"/>
    <col min="13319" max="13568" width="9.140625" style="55"/>
    <col min="13569" max="13569" width="4" style="55" customWidth="1"/>
    <col min="13570" max="13571" width="16" style="55" customWidth="1"/>
    <col min="13572" max="13572" width="10.42578125" style="55" customWidth="1"/>
    <col min="13573" max="13573" width="19.5703125" style="55" customWidth="1"/>
    <col min="13574" max="13574" width="21.7109375" style="55" customWidth="1"/>
    <col min="13575" max="13824" width="9.140625" style="55"/>
    <col min="13825" max="13825" width="4" style="55" customWidth="1"/>
    <col min="13826" max="13827" width="16" style="55" customWidth="1"/>
    <col min="13828" max="13828" width="10.42578125" style="55" customWidth="1"/>
    <col min="13829" max="13829" width="19.5703125" style="55" customWidth="1"/>
    <col min="13830" max="13830" width="21.7109375" style="55" customWidth="1"/>
    <col min="13831" max="14080" width="9.140625" style="55"/>
    <col min="14081" max="14081" width="4" style="55" customWidth="1"/>
    <col min="14082" max="14083" width="16" style="55" customWidth="1"/>
    <col min="14084" max="14084" width="10.42578125" style="55" customWidth="1"/>
    <col min="14085" max="14085" width="19.5703125" style="55" customWidth="1"/>
    <col min="14086" max="14086" width="21.7109375" style="55" customWidth="1"/>
    <col min="14087" max="14336" width="9.140625" style="55"/>
    <col min="14337" max="14337" width="4" style="55" customWidth="1"/>
    <col min="14338" max="14339" width="16" style="55" customWidth="1"/>
    <col min="14340" max="14340" width="10.42578125" style="55" customWidth="1"/>
    <col min="14341" max="14341" width="19.5703125" style="55" customWidth="1"/>
    <col min="14342" max="14342" width="21.7109375" style="55" customWidth="1"/>
    <col min="14343" max="14592" width="9.140625" style="55"/>
    <col min="14593" max="14593" width="4" style="55" customWidth="1"/>
    <col min="14594" max="14595" width="16" style="55" customWidth="1"/>
    <col min="14596" max="14596" width="10.42578125" style="55" customWidth="1"/>
    <col min="14597" max="14597" width="19.5703125" style="55" customWidth="1"/>
    <col min="14598" max="14598" width="21.7109375" style="55" customWidth="1"/>
    <col min="14599" max="14848" width="9.140625" style="55"/>
    <col min="14849" max="14849" width="4" style="55" customWidth="1"/>
    <col min="14850" max="14851" width="16" style="55" customWidth="1"/>
    <col min="14852" max="14852" width="10.42578125" style="55" customWidth="1"/>
    <col min="14853" max="14853" width="19.5703125" style="55" customWidth="1"/>
    <col min="14854" max="14854" width="21.7109375" style="55" customWidth="1"/>
    <col min="14855" max="15104" width="9.140625" style="55"/>
    <col min="15105" max="15105" width="4" style="55" customWidth="1"/>
    <col min="15106" max="15107" width="16" style="55" customWidth="1"/>
    <col min="15108" max="15108" width="10.42578125" style="55" customWidth="1"/>
    <col min="15109" max="15109" width="19.5703125" style="55" customWidth="1"/>
    <col min="15110" max="15110" width="21.7109375" style="55" customWidth="1"/>
    <col min="15111" max="15360" width="9.140625" style="55"/>
    <col min="15361" max="15361" width="4" style="55" customWidth="1"/>
    <col min="15362" max="15363" width="16" style="55" customWidth="1"/>
    <col min="15364" max="15364" width="10.42578125" style="55" customWidth="1"/>
    <col min="15365" max="15365" width="19.5703125" style="55" customWidth="1"/>
    <col min="15366" max="15366" width="21.7109375" style="55" customWidth="1"/>
    <col min="15367" max="15616" width="9.140625" style="55"/>
    <col min="15617" max="15617" width="4" style="55" customWidth="1"/>
    <col min="15618" max="15619" width="16" style="55" customWidth="1"/>
    <col min="15620" max="15620" width="10.42578125" style="55" customWidth="1"/>
    <col min="15621" max="15621" width="19.5703125" style="55" customWidth="1"/>
    <col min="15622" max="15622" width="21.7109375" style="55" customWidth="1"/>
    <col min="15623" max="15872" width="9.140625" style="55"/>
    <col min="15873" max="15873" width="4" style="55" customWidth="1"/>
    <col min="15874" max="15875" width="16" style="55" customWidth="1"/>
    <col min="15876" max="15876" width="10.42578125" style="55" customWidth="1"/>
    <col min="15877" max="15877" width="19.5703125" style="55" customWidth="1"/>
    <col min="15878" max="15878" width="21.7109375" style="55" customWidth="1"/>
    <col min="15879" max="16128" width="9.140625" style="55"/>
    <col min="16129" max="16129" width="4" style="55" customWidth="1"/>
    <col min="16130" max="16131" width="16" style="55" customWidth="1"/>
    <col min="16132" max="16132" width="10.42578125" style="55" customWidth="1"/>
    <col min="16133" max="16133" width="19.5703125" style="55" customWidth="1"/>
    <col min="16134" max="16134" width="21.7109375" style="55" customWidth="1"/>
    <col min="16135" max="16384" width="9.140625" style="55"/>
  </cols>
  <sheetData>
    <row r="1" spans="1:6" ht="27.75" customHeight="1">
      <c r="A1" s="247" t="s">
        <v>139</v>
      </c>
      <c r="B1" s="247"/>
      <c r="C1" s="247"/>
      <c r="D1" s="247"/>
      <c r="E1" s="247"/>
      <c r="F1" s="247"/>
    </row>
    <row r="2" spans="1:6" ht="36.75" customHeight="1">
      <c r="A2" s="248" t="s">
        <v>226</v>
      </c>
      <c r="B2" s="249"/>
      <c r="C2" s="249"/>
      <c r="D2" s="249"/>
      <c r="E2" s="249"/>
      <c r="F2" s="249"/>
    </row>
    <row r="3" spans="1:6" ht="17.25" thickBot="1">
      <c r="A3" s="83"/>
      <c r="B3" s="83"/>
      <c r="C3" s="83"/>
      <c r="D3" s="83"/>
      <c r="E3" s="83"/>
      <c r="F3" s="83"/>
    </row>
    <row r="4" spans="1:6" ht="28.5" customHeight="1">
      <c r="A4" s="250" t="s">
        <v>4</v>
      </c>
      <c r="B4" s="252" t="s">
        <v>0</v>
      </c>
      <c r="C4" s="252"/>
      <c r="D4" s="253" t="s">
        <v>80</v>
      </c>
      <c r="E4" s="255" t="s">
        <v>134</v>
      </c>
      <c r="F4" s="257" t="s">
        <v>135</v>
      </c>
    </row>
    <row r="5" spans="1:6" ht="21.75" customHeight="1">
      <c r="A5" s="251"/>
      <c r="B5" s="84" t="s">
        <v>10</v>
      </c>
      <c r="C5" s="84" t="s">
        <v>11</v>
      </c>
      <c r="D5" s="254"/>
      <c r="E5" s="256"/>
      <c r="F5" s="258"/>
    </row>
    <row r="6" spans="1:6" ht="30" customHeight="1">
      <c r="A6" s="85">
        <v>1</v>
      </c>
      <c r="B6" s="84" t="s">
        <v>137</v>
      </c>
      <c r="C6" s="84" t="s">
        <v>66</v>
      </c>
      <c r="D6" s="84">
        <v>4</v>
      </c>
      <c r="E6" s="86" t="s">
        <v>136</v>
      </c>
      <c r="F6" s="87">
        <f>D6*0.77</f>
        <v>3.08</v>
      </c>
    </row>
    <row r="7" spans="1:6" ht="23.25" customHeight="1" thickBot="1">
      <c r="A7" s="245" t="s">
        <v>9</v>
      </c>
      <c r="B7" s="246"/>
      <c r="C7" s="246"/>
      <c r="D7" s="88">
        <f>SUM(D6:D6)</f>
        <v>4</v>
      </c>
      <c r="E7" s="88"/>
      <c r="F7" s="89">
        <f t="shared" ref="F7" si="0">D7*0.77</f>
        <v>3.08</v>
      </c>
    </row>
    <row r="8" spans="1:6" ht="16.5">
      <c r="A8" s="83"/>
      <c r="B8" s="83"/>
      <c r="C8" s="83"/>
      <c r="D8" s="83"/>
      <c r="E8" s="83"/>
      <c r="F8" s="83"/>
    </row>
  </sheetData>
  <mergeCells count="8">
    <mergeCell ref="A7:C7"/>
    <mergeCell ref="A1:F1"/>
    <mergeCell ref="A2:F2"/>
    <mergeCell ref="A4:A5"/>
    <mergeCell ref="B4:C4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KIUVETEBI</vt:lpstr>
      <vt:lpstr>RK.B KIUVETI</vt:lpstr>
      <vt:lpstr>cxau</vt:lpstr>
      <vt:lpstr>mili</vt:lpstr>
      <vt:lpstr>gabio</vt:lpstr>
      <vt:lpstr>SAMOSI</vt:lpstr>
      <vt:lpstr>SHESASVLELI</vt:lpstr>
      <vt:lpstr>parap</vt:lpstr>
      <vt:lpstr>'RK.B KIUVETI'!Область_печати</vt:lpstr>
      <vt:lpstr>SAMOSI!Область_печати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</dc:creator>
  <cp:lastModifiedBy>DOR-RBERIDZE</cp:lastModifiedBy>
  <cp:lastPrinted>2016-09-30T18:49:11Z</cp:lastPrinted>
  <dcterms:created xsi:type="dcterms:W3CDTF">2013-05-09T15:20:42Z</dcterms:created>
  <dcterms:modified xsi:type="dcterms:W3CDTF">2017-01-10T11:59:18Z</dcterms:modified>
</cp:coreProperties>
</file>