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943" activeTab="1"/>
  </bookViews>
  <sheets>
    <sheet name="კრებსითი ხარჯთაღრიცხვა" sheetId="2" r:id="rId1"/>
    <sheet name="ვაჟა-ფშაველა" sheetId="51" r:id="rId2"/>
    <sheet name="ლუკა ასათიანი" sheetId="59" r:id="rId3"/>
    <sheet name="26 მაისი" sheetId="90" r:id="rId4"/>
  </sheets>
  <calcPr calcId="152511"/>
</workbook>
</file>

<file path=xl/calcChain.xml><?xml version="1.0" encoding="utf-8"?>
<calcChain xmlns="http://schemas.openxmlformats.org/spreadsheetml/2006/main">
  <c r="D64" i="90" l="1"/>
  <c r="D63" i="90"/>
  <c r="D62" i="90"/>
  <c r="D61" i="90"/>
  <c r="D58" i="90"/>
  <c r="D57" i="90"/>
  <c r="D56" i="90"/>
  <c r="D52" i="90"/>
  <c r="D51" i="90"/>
  <c r="D50" i="90"/>
  <c r="D45" i="90"/>
  <c r="D44" i="90"/>
  <c r="D43" i="90"/>
  <c r="D42" i="90"/>
  <c r="D37" i="90"/>
  <c r="D36" i="90"/>
  <c r="D31" i="90"/>
  <c r="D26" i="90"/>
  <c r="D16" i="90"/>
  <c r="D15" i="90" s="1"/>
  <c r="D10" i="90"/>
  <c r="D20" i="90" l="1"/>
  <c r="D25" i="90"/>
  <c r="D30" i="90"/>
  <c r="D65" i="59" l="1"/>
  <c r="D64" i="59"/>
  <c r="D63" i="59"/>
  <c r="D62" i="59"/>
  <c r="D59" i="59"/>
  <c r="D58" i="59"/>
  <c r="D57" i="59"/>
  <c r="D53" i="59"/>
  <c r="D52" i="59"/>
  <c r="D51" i="59"/>
  <c r="D46" i="59"/>
  <c r="D45" i="59"/>
  <c r="D44" i="59"/>
  <c r="D43" i="59"/>
  <c r="D38" i="59"/>
  <c r="D37" i="59"/>
  <c r="D32" i="59"/>
  <c r="D27" i="59"/>
  <c r="D26" i="59" s="1"/>
  <c r="D17" i="59"/>
  <c r="D11" i="59"/>
  <c r="D21" i="59" l="1"/>
  <c r="D16" i="59"/>
  <c r="D31" i="59"/>
  <c r="D32" i="51" l="1"/>
  <c r="D17" i="51" l="1"/>
  <c r="D31" i="51" s="1"/>
  <c r="D66" i="51"/>
  <c r="D65" i="51"/>
  <c r="D64" i="51"/>
  <c r="D63" i="51"/>
  <c r="D59" i="51"/>
  <c r="D58" i="51"/>
  <c r="D57" i="51"/>
  <c r="D53" i="51"/>
  <c r="D52" i="51"/>
  <c r="D51" i="51"/>
  <c r="D46" i="51"/>
  <c r="D45" i="51"/>
  <c r="D44" i="51"/>
  <c r="D43" i="51"/>
  <c r="D38" i="51"/>
  <c r="D37" i="51"/>
  <c r="D27" i="51"/>
  <c r="D11" i="51"/>
  <c r="D21" i="51" l="1"/>
  <c r="D26" i="51"/>
  <c r="D16" i="51"/>
</calcChain>
</file>

<file path=xl/sharedStrings.xml><?xml version="1.0" encoding="utf-8"?>
<sst xmlns="http://schemas.openxmlformats.org/spreadsheetml/2006/main" count="414" uniqueCount="124">
  <si>
    <t>#</t>
  </si>
  <si>
    <t>26 მაისის ქუჩა</t>
  </si>
  <si>
    <t>ლუკა ასათიანის ქუჩა</t>
  </si>
  <si>
    <t>ვაჟა-ფშაველას ქუჩა</t>
  </si>
  <si>
    <t>ადგ</t>
  </si>
  <si>
    <t>მ3</t>
  </si>
  <si>
    <t>მ2</t>
  </si>
  <si>
    <t>კვმ</t>
  </si>
  <si>
    <t>ტნ.</t>
  </si>
  <si>
    <t>ბეტონის ტრანსპორტირება 10 კმ.</t>
  </si>
  <si>
    <t>თავი II - ტროტუარების მოპირკეთება</t>
  </si>
  <si>
    <t xml:space="preserve">ტროტუარებზე არსებული დაზიანებული ბეტონის ფილების და დაზიანებული ასფალტის ფრაგმენტების დემონტაჟი (სისქით 9 სმ-მდე) გატანით 10 კმ-მდე </t>
  </si>
  <si>
    <t>დეკორატიული ფილა სისქით 6 სმ</t>
  </si>
  <si>
    <t>დეკორატიული ფილა ყვითელი ზედაპირით სისქით 6 სმ (უსინათლოთათვის)</t>
  </si>
  <si>
    <t>ტრანშეის კედლების გამაგრება ინვენტარული დაფებით</t>
  </si>
  <si>
    <t>ქვიშა (0-3)</t>
  </si>
  <si>
    <t>ტრანშეის შევსება ბალასტით (სისქით 135 სმ) ფენა-ფენა დატკეპნით</t>
  </si>
  <si>
    <t>ქვედა ფენის ზედაპირის დამუშავება ბიტუმის ემულსიით</t>
  </si>
  <si>
    <t>ც.</t>
  </si>
  <si>
    <t>ღორღი ფრაქცია 20X70 მმ</t>
  </si>
  <si>
    <t>ღორღი ფრაქცია 10X20 მმ</t>
  </si>
  <si>
    <t>ღორღი ფრაქცია 5X10 მმ</t>
  </si>
  <si>
    <t>ქვიშა-ცემენტის ნარევი</t>
  </si>
  <si>
    <t>გრძ.მ.</t>
  </si>
  <si>
    <t>გრძ.მ</t>
  </si>
  <si>
    <t>ძალოვანი იზოლირებული АВВГ 4X25 კაბელის გატარება მონტაჟი გოფრირებულ მილში</t>
  </si>
  <si>
    <t>I _ სადემონტაჟო და მიწის სამუშაოები</t>
  </si>
  <si>
    <t>არსებული ძველი ბორდიურების დემონტაჟი დატვირთვა ა/მანქანებზე და გატანა-დასაწყობება დამკვეთის მიერ მითითებულ ტერიტორიაზე</t>
  </si>
  <si>
    <t>ბორდიურებისათვის ბეტონის ბ-15 მომზადების მოწყობა 5 სმ სისქით 1794X0,15X0,05</t>
  </si>
  <si>
    <t>ბაზალტის ბორდიური 300X150 გზის პერიმეტრზე და გზის გამწვანების ზოლის ირგვლივ</t>
  </si>
  <si>
    <t>საფუძვლის მოწყობა ფრაქციული ღორღით სისქით 20 სმ დატკეპნით</t>
  </si>
  <si>
    <t>დეკორატიული ფილის ფენილის საგების მოწყობა ქვიშით 5 სმ სისქით</t>
  </si>
  <si>
    <t>დეკორატიული ფილის მოწყობა პანდუსებისა და გამწვანების ზოლში გადასასვლელების ჩათვლით (ორშრიანი 5+1 სმ; ფერადი)</t>
  </si>
  <si>
    <t>ტროტუარებზე ფილების დაბოლოებებში ბეტონის ბ-15 ჩამკეტების მოწყობა ბეტონით საშუალოდ სიგანით 5 სმ</t>
  </si>
  <si>
    <t>თავი III - ასფალტო-ბეტონის საფარის მოწყობა</t>
  </si>
  <si>
    <t>საფუძვლის ფენის მოწყობა ფრაქციული ღორღით 70X120 მმ სისქით 15 სმ დატკეპნით</t>
  </si>
  <si>
    <t>შემასწორებელი ფენის მოწყობა ფრაქციული ღორღით სისქით 10 სმ დატკეპნით</t>
  </si>
  <si>
    <t>ღორღის შემასწორებელი ფენის ზედაპირის დამუშავება ბიტუმის ემულსიით</t>
  </si>
  <si>
    <t>წვრილმარცვლოვანი ა/ბეტონისაგან საფარის ზედა ფენის მოწყობა სისქით 5 სმ</t>
  </si>
  <si>
    <t>საგზაო ნიშნის დგარისათვის ბეტონის მ-250 ბალიშისა და საცობების მოწყობა მ-250 (4 ცალი)</t>
  </si>
  <si>
    <t>გოფრირებული მილის მოწყობა ტრანშეაში კაბელის გასატარებლად Ф_50;</t>
  </si>
  <si>
    <t>გრუნტის მოჭრა (160 სმ) ასფალტო-ბეტონის გზის საფარის მოსაწყობად და გრუნტის გატანა ნაყარში 10 კმ-მდე</t>
  </si>
  <si>
    <t>იგივეს არსებული ჭის თავების დადება</t>
  </si>
  <si>
    <t>ბაზალტის ქვის ბორდიურების მოწყობა (300X150-გზის მთელ პერიმეტრზე სანაგვე ურნების შეჭრის ჩათვლით; 200X150-პანდუსების გვერდების ბორდიური) ბეტონის ფუძეზე</t>
  </si>
  <si>
    <t>მიწის ამოღება საკომუნიკაციო ჭებისა და დამაკავშირებელი პლასტმასის მილების მოსაწყობად და გრუნტის გატანა ნაყარში 10 კმ-მდე</t>
  </si>
  <si>
    <t>ჭის ძირების მოწყობა ღორღის ფენით</t>
  </si>
  <si>
    <t>ჭების კედლების ზედაპირების დამუშავება ბიტუმის ემულსიით</t>
  </si>
  <si>
    <t>ტალახნარევი გრუნტის მოჭრა ტროტუარებიდან დეკორატიული ფილის მოსაწყობად (საშუალოდ სისქით 10 სმ) გატანით 10 კმ-მდე</t>
  </si>
  <si>
    <t>ბორდიურებისათვის გრუნტის გაჭრა ხელით (ტრანშეის გასწორებით)</t>
  </si>
  <si>
    <t>არსებული საკანალიზაციო და სანიაღვრე ჭების გადახურვის ფილების მოყვანა საპროექტო ნიშნულამდე (ამაღლება ან დაწევა საჭიროებისამებრ)</t>
  </si>
  <si>
    <t>ბაზალტის ბორდიური 100X80 ხეების ირგვლივ</t>
  </si>
  <si>
    <t>ბალახის კორდისათვის მიწა-შლამის საგების მოწყობა (ხეების ირგვლივ 15 სმ სისქით)</t>
  </si>
  <si>
    <t>ბალახის კორდის მოწყობა ტრანსპორტირებით</t>
  </si>
  <si>
    <t>მსხვილმარცვლოვანი ა/ბეტონისაგან საფარის ქვედა ფენის მოწყობა სისქით 7 სმ</t>
  </si>
  <si>
    <t>საგზაო ნიშნის დგარისათვის ქვაბულის ამოღება ხელით (4 ცალი)</t>
  </si>
  <si>
    <t>კედლების გახვრეტა მილების თავების შესაშვებად</t>
  </si>
  <si>
    <t>იმავე ნახვრეტების შევსება წყალშეუღწევადი ქვიშა-ცემენტის ხსნარით</t>
  </si>
  <si>
    <t>სხვადასხვა დაზიანებული კომუნიკაციების აღდგენა</t>
  </si>
  <si>
    <t>ჯამი თავი-I</t>
  </si>
  <si>
    <t>ჯამი თავი-II</t>
  </si>
  <si>
    <t>ჯამი თავი-III</t>
  </si>
  <si>
    <t>ჯამი თავი-V</t>
  </si>
  <si>
    <t>ჯამი თავი-VI</t>
  </si>
  <si>
    <t>ჯამი</t>
  </si>
  <si>
    <t>ბაზალტის ბორდიური 200X150 პანდუსის ასასვლელებში ჰორიზონტალურად მოწყობილი</t>
  </si>
  <si>
    <t>საგზაო ჰორიზონტალური მონიშვნის ხაზი 1.6, სიგანით 15 სმ</t>
  </si>
  <si>
    <t>საგზაო ჰორიზონტალური მონიშვნის ხაზი 1.14.1 სიგანით 40 სმ (თეთრი და ყვითელი მონიშვნა)</t>
  </si>
  <si>
    <t>ბაგრატიონის ქუჩიდან გიორგი ბრწყინვალის ქუჩამდე</t>
  </si>
  <si>
    <t>თავი IV-საგზაო მონიშვნები</t>
  </si>
  <si>
    <t>ჯამი თავი-IV</t>
  </si>
  <si>
    <t>თავი V - მიწისქვეშა კომუნიკაციები</t>
  </si>
  <si>
    <r>
      <t>საგზაო ნიშნის დგარის ლითონის ლითონის კონსტრუქციის მონტაჟი,</t>
    </r>
    <r>
      <rPr>
        <sz val="12"/>
        <color theme="1"/>
        <rFont val="Times New Roman"/>
        <family val="1"/>
      </rPr>
      <t xml:space="preserve"> H=3,</t>
    </r>
    <r>
      <rPr>
        <sz val="12"/>
        <color theme="1"/>
        <rFont val="AcadNusx"/>
      </rPr>
      <t>65 მ (4 ცალი)</t>
    </r>
  </si>
  <si>
    <t>1.20, საგზაო ნიშნის მონტაჟი (ქვეითთა გადასასვლელი და მოძრაობის მანიშნებელი)</t>
  </si>
  <si>
    <r>
      <t xml:space="preserve">ჭების არმირებული რკ/ბეტონის კედლებისა და ძირის მოწყობა </t>
    </r>
    <r>
      <rPr>
        <sz val="12"/>
        <color theme="1"/>
        <rFont val="Times New Roman"/>
        <family val="1"/>
      </rPr>
      <t xml:space="preserve">B40 F200 W6 </t>
    </r>
  </si>
  <si>
    <r>
      <t>არმატურა</t>
    </r>
    <r>
      <rPr>
        <sz val="12"/>
        <color theme="1"/>
        <rFont val="Times New Roman"/>
        <family val="1"/>
      </rPr>
      <t xml:space="preserve"> A-III D=10-12 მმ</t>
    </r>
  </si>
  <si>
    <t>თავი VI - საჭიროების შემთხვევაში (ელ. სამონტაჟო და კომუნიკაციების აღდგენის სამუშაოები)</t>
  </si>
  <si>
    <t>სულ ჯამი I_VI თავი</t>
  </si>
  <si>
    <t>რეზერვი გაუთვალისწინებელ სამუშაოებზე (დამკვეთის განკარგულებაში)</t>
  </si>
  <si>
    <t>დღგ 18%</t>
  </si>
  <si>
    <t>სულ ჯამი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</si>
  <si>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</si>
  <si>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</si>
  <si>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</si>
  <si>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</si>
  <si>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ხარჯთაღრიცხვა #1</t>
  </si>
  <si>
    <t xml:space="preserve">ქ. ბათუმში ვაჟა-ფშაველას ქუჩის გზის სავალი ნაწილისა და ტროტუარების რეაბილიტაციის სამუშაოების </t>
  </si>
  <si>
    <t>ტროტუარებზე ფილების დაბოლოებებში ბეტონის ჩამკეტების მოწყობა ბეტონით ბ-15 საშუალოდ სიგანით 5 სმ</t>
  </si>
  <si>
    <t>გრუნტის მოჭრა (160 სმ) ასფალტო-ბეტონის საფარის მოსაწყობად და გრუნტის გატანა ნაყარში 10 კმ-მდე</t>
  </si>
  <si>
    <t xml:space="preserve">ტროტუარებზე არსებული დაზიანებული ბეტონის ფილების, და დაზიანებული ასფალტის ფრაგმენტების დემონტაჟი (სისქით 9 სმ-მდე) გატანით 10 კმ-მდე </t>
  </si>
  <si>
    <t xml:space="preserve">ქ. ბათუმში ლუკა ასათიანის ქუჩის სავალი ნაწილისა და ტროტუარების რეაბილიტაციის სამუშაოების </t>
  </si>
  <si>
    <t>ბ - ბაგრატიონის ქუჩიდან გიორგი ბრწყინვალის ქუჩამდე</t>
  </si>
  <si>
    <t>ბორდიურებისათვის ბეტონის ბ-15 მომზადების მოწყობა 5 სმ სისქით 1628X0,15X0,05</t>
  </si>
  <si>
    <t>საგზაო ნიშნის დგარისათვის ბეტონის ბალიშისა და საცობების მოწყობა მ-250 (34 ცალი)</t>
  </si>
  <si>
    <t xml:space="preserve">ტალახნარევი გრუნტის მოჭრა ტროტუარებიდან დეკორატიული ფილის მოსაწყობად (საშუალოდ სისქით 10 სმ) გატანით 10 კმ-მდე </t>
  </si>
  <si>
    <t xml:space="preserve">ძველი დემონტირებული ბორდიურების ადგილების დამუშავება ხელით (ტრანშეის გასასწორებლად) და გრუნტის გაჭრა ხელით ახალი ბორდიურების მოსაწყობად </t>
  </si>
  <si>
    <t>ბალახის კორდისათვის მიწა-შლამის საგების მოწყობა (ხეების ირგვლივ და მოედნის მიმდებარედ გამწვანების ზოლში 15 სმ სისქით)</t>
  </si>
  <si>
    <t>საგზაო ნიშნის დგარისათვის ქვაბულის ამოღება ხელით (34 ცალი)</t>
  </si>
  <si>
    <t>თავი VI- საჭიროების შემთხვევაში (ელ. სამონტაჟო და კომუნიკაციების აღდგენის სამუშაოები)</t>
  </si>
  <si>
    <t>ხარჯთაღრიცხვა #3</t>
  </si>
  <si>
    <r>
      <t>საგზაო ნიშნის დგარის ლითონის ლითონის კონსტრუქციის მონტაჟი,</t>
    </r>
    <r>
      <rPr>
        <sz val="12"/>
        <color theme="1"/>
        <rFont val="ტიმეს ნ "/>
        <charset val="1"/>
      </rPr>
      <t xml:space="preserve"> H=3,</t>
    </r>
    <r>
      <rPr>
        <sz val="12"/>
        <color theme="1"/>
        <rFont val="AcadNusx"/>
      </rPr>
      <t>65 მ (34 ცალი)</t>
    </r>
  </si>
  <si>
    <r>
      <t>ჭების არმირებული რკ/ბეტონის კედლებისა და ძირის მოწყობა</t>
    </r>
    <r>
      <rPr>
        <sz val="12"/>
        <color theme="1"/>
        <rFont val="ტიმეს ნ"/>
        <charset val="1"/>
      </rPr>
      <t xml:space="preserve"> B40 F200 W6 </t>
    </r>
  </si>
  <si>
    <t>ჭის პოლიმერული სახურავი ტროტუარისათვის</t>
  </si>
  <si>
    <t xml:space="preserve">ტროტუარებზე არსებული დაზიანებული ასფალტის ფენისა და ბეტონის ფილების დემონტაჟი (სისქით 9 სმ-მდე) გატანით 10 კმ-მდე </t>
  </si>
  <si>
    <t>საფუძვლის მოწყობა ფრაქციული ღორღით სისქით 10 სმ დატკეპნით</t>
  </si>
  <si>
    <t>დეკორატიული ფილის მოწყობა პანდუსების ჩათვლით (ორშრიანი 5+1 სმ; ფერადი)</t>
  </si>
  <si>
    <t xml:space="preserve">გრუნტის მოჭრა ტროტუარებიდან დეკორატიული ფილის მოსაწყობად (15 სმ) გატანით 10 კმ-მდე </t>
  </si>
  <si>
    <t>ბორდიურების ადგილების დამუშავება ხელით ახალი ბორდიურების მოსაწყობად (ტრანშეის გასასწორებლად)</t>
  </si>
  <si>
    <t>ბაზალტის ქვის ბორდიურების მოწყობა (300X150-გზის მთელ პერიმეტრზე სანაგვე ურნების შეჭრის ჩათვლით; 200X150-პანდუსების გვერდების ბორდიური; 100X80-ხეების ირგვლივ ბორდიური) ბეტონის ფუძეზე</t>
  </si>
  <si>
    <t>ბალახის კორდისათვის მიწა-შლამის საგების მოწყობა (ხეების ირგვლივ 15 სმ სისქით და გზის გამყოფ ზოლზე ბორდიურების გასწვრივ)</t>
  </si>
  <si>
    <t xml:space="preserve">ქ. ბათუმში 26 მაისის ქუჩის გზის სავალი ნაწილისა და ტროტუარების რეაბილიტაციის სამუშაოების </t>
  </si>
  <si>
    <t>საგზაო ნიშნის დგარისათვის ბეტონის ბალიშისა და საცობების მოწყობა მ-250 (32 ცალი)</t>
  </si>
  <si>
    <t>გრუნტის მოჭრა (160 სმ) ასფალტო-ბეტონის საფარის მოსაწყობად გრუნტის გატანა ნაყარში 10 კმ-მდე</t>
  </si>
  <si>
    <t>ხარჯთაღრიცხვა #6</t>
  </si>
  <si>
    <t>ბორდიურებისათვის ბეტონის ბ-15 მომზადების მოწყობა 5 სმ სისქით 2310X0,15X0,05</t>
  </si>
  <si>
    <t>საგზაო ნიშნის დგარისათვის ქვაბულის ამოღება ხელით (32 ცალი)</t>
  </si>
  <si>
    <r>
      <t>საგზაო ნიშნის დგარის ლითონის ლითონის კონსტრუქციის მონტაჟი,</t>
    </r>
    <r>
      <rPr>
        <sz val="12"/>
        <color theme="1"/>
        <rFont val="ешьуы т"/>
        <charset val="1"/>
      </rPr>
      <t xml:space="preserve"> H=3,6</t>
    </r>
    <r>
      <rPr>
        <sz val="12"/>
        <color theme="1"/>
        <rFont val="AcadNusx"/>
      </rPr>
      <t>5 მ (32 ცალი)</t>
    </r>
  </si>
  <si>
    <r>
      <t>არმატურა</t>
    </r>
    <r>
      <rPr>
        <sz val="12"/>
        <color theme="1"/>
        <rFont val="ешьуы т"/>
        <charset val="1"/>
      </rPr>
      <t xml:space="preserve"> A-III D=10-12 მმ</t>
    </r>
  </si>
  <si>
    <r>
      <t xml:space="preserve">ჭების არმირებული რკ/ბეტონის კედლებისა და ძირის მოწყობა </t>
    </r>
    <r>
      <rPr>
        <sz val="12"/>
        <color theme="1"/>
        <rFont val="ешьуы т"/>
        <charset val="1"/>
      </rPr>
      <t xml:space="preserve">B40 F200 W6 </t>
    </r>
  </si>
  <si>
    <r>
      <t xml:space="preserve">სარეზერვოდ პლასტმასის 10 ატმ. მილების მოწყობა </t>
    </r>
    <r>
      <rPr>
        <sz val="12"/>
        <color theme="1"/>
        <rFont val="Times New Roman"/>
        <family val="1"/>
      </rPr>
      <t>DN15</t>
    </r>
    <r>
      <rPr>
        <sz val="12"/>
        <color theme="1"/>
        <rFont val="AcadNusx"/>
      </rPr>
      <t>0 მმ კედლის სისქით 0,915 სმ (საკომუნიკაციო ჭების დაკავშირება)</t>
    </r>
  </si>
  <si>
    <r>
      <t>სარეზერვოდ პლასტმასის 10 ატმ. მილების მოწყობა</t>
    </r>
    <r>
      <rPr>
        <sz val="12"/>
        <color theme="1"/>
        <rFont val="Times New Roman"/>
        <family val="1"/>
      </rPr>
      <t xml:space="preserve"> DN150</t>
    </r>
    <r>
      <rPr>
        <sz val="12"/>
        <color theme="1"/>
        <rFont val="AcadNusx"/>
      </rPr>
      <t xml:space="preserve"> მმ კედლის სისქით 0,915 სმ (საკომუნიკაციო ჭების დაკავშირება)</t>
    </r>
  </si>
  <si>
    <t>ღირებულება</t>
  </si>
  <si>
    <t>ქ. ბათუმი  ქუჩების გზის სავალი ნაწილისა და ტროტუარების რეაბილიტაციის სამუშაოების</t>
  </si>
  <si>
    <t>ობიექტების დასახელება</t>
  </si>
  <si>
    <t>ნაკრები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</si>
</sst>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_);\-#,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1"/>
      <color theme="1"/>
      <name val="Calibri"/>
      <family val="2"/>
      <charset val="204"/>
      <scheme val="minor"/>
    </font>
    <font>
      <b/>
      <sz val="9"/>
      <color theme="1"/>
      <name val="AcadNusx"/>
    </font>
    <font>
      <b/>
      <sz val="12"/>
      <name val="AcadNusx"/>
    </font>
    <font>
      <sz val="12"/>
      <color theme="1"/>
      <name val="AcadNusx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AcadNusx"/>
    </font>
    <font>
      <sz val="12"/>
      <name val="Arial"/>
      <family val="2"/>
    </font>
    <font>
      <sz val="12"/>
      <name val="Arial"/>
      <family val="2"/>
      <charset val="204"/>
    </font>
    <font>
      <sz val="12"/>
      <name val="Calibri"/>
      <family val="2"/>
      <scheme val="minor"/>
    </font>
    <font>
      <i/>
      <u/>
      <sz val="12"/>
      <name val="Arial"/>
      <family val="2"/>
      <charset val="204"/>
    </font>
    <font>
      <i/>
      <u/>
      <sz val="12"/>
      <name val="AcadNusx"/>
    </font>
    <font>
      <b/>
      <sz val="12"/>
      <color theme="1"/>
      <name val="AcadMtavr"/>
    </font>
    <font>
      <sz val="12"/>
      <color theme="1"/>
      <name val="Times New Roman"/>
      <family val="1"/>
    </font>
    <font>
      <b/>
      <sz val="12"/>
      <color indexed="8"/>
      <name val="AcadMtavr"/>
    </font>
    <font>
      <b/>
      <sz val="12"/>
      <name val="Sylfaen"/>
      <family val="1"/>
      <charset val="204"/>
    </font>
    <font>
      <sz val="12"/>
      <color theme="1"/>
      <name val="ტიმეს ნ "/>
      <charset val="1"/>
    </font>
    <font>
      <sz val="12"/>
      <color theme="1"/>
      <name val="ტიმეს ნ"/>
      <charset val="1"/>
    </font>
    <font>
      <sz val="12"/>
      <color theme="1"/>
      <name val="ешьуы т"/>
      <charset val="1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9" fillId="2" borderId="1" xfId="2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4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0"/>
  <sheetViews>
    <sheetView view="pageBreakPreview" zoomScale="130" zoomScaleNormal="100" zoomScaleSheetLayoutView="130" workbookViewId="0">
      <selection activeCell="F14" sqref="F14"/>
    </sheetView>
  </sheetViews>
  <sheetFormatPr defaultRowHeight="15"/>
  <cols>
    <col min="1" max="1" width="4.42578125" customWidth="1"/>
    <col min="2" max="2" width="60.7109375" customWidth="1"/>
    <col min="3" max="3" width="22.28515625" customWidth="1"/>
  </cols>
  <sheetData>
    <row r="1" spans="1:3" ht="35.1" customHeight="1">
      <c r="A1" s="41" t="s">
        <v>121</v>
      </c>
      <c r="B1" s="41"/>
      <c r="C1" s="41"/>
    </row>
    <row r="2" spans="1:3" ht="24.95" customHeight="1">
      <c r="A2" s="41" t="s">
        <v>123</v>
      </c>
      <c r="B2" s="41"/>
      <c r="C2" s="41"/>
    </row>
    <row r="3" spans="1:3" ht="24.95" customHeight="1">
      <c r="A3" s="39" t="s">
        <v>0</v>
      </c>
      <c r="B3" s="39" t="s">
        <v>122</v>
      </c>
      <c r="C3" s="40" t="s">
        <v>120</v>
      </c>
    </row>
    <row r="4" spans="1:3" ht="24.95" customHeight="1">
      <c r="A4" s="39"/>
      <c r="B4" s="39"/>
      <c r="C4" s="40"/>
    </row>
    <row r="5" spans="1:3" ht="24.95" customHeight="1">
      <c r="A5" s="32">
        <v>1</v>
      </c>
      <c r="B5" s="32">
        <v>2</v>
      </c>
      <c r="C5" s="31">
        <v>3</v>
      </c>
    </row>
    <row r="6" spans="1:3" ht="14.25" customHeight="1">
      <c r="A6" s="49"/>
      <c r="B6" s="50"/>
      <c r="C6" s="51"/>
    </row>
    <row r="7" spans="1:3" ht="24.95" customHeight="1">
      <c r="A7" s="33">
        <v>1</v>
      </c>
      <c r="B7" s="34" t="s">
        <v>3</v>
      </c>
      <c r="C7" s="35"/>
    </row>
    <row r="8" spans="1:3" ht="24.95" customHeight="1">
      <c r="A8" s="33">
        <v>2</v>
      </c>
      <c r="B8" s="34" t="s">
        <v>2</v>
      </c>
      <c r="C8" s="35"/>
    </row>
    <row r="9" spans="1:3" ht="24.95" customHeight="1">
      <c r="A9" s="33">
        <v>3</v>
      </c>
      <c r="B9" s="34" t="s">
        <v>1</v>
      </c>
      <c r="C9" s="35"/>
    </row>
    <row r="10" spans="1:3" ht="24.95" customHeight="1">
      <c r="A10" s="36"/>
      <c r="B10" s="37" t="s">
        <v>63</v>
      </c>
      <c r="C10" s="38"/>
    </row>
  </sheetData>
  <sortState ref="A12:C70">
    <sortCondition ref="B12"/>
  </sortState>
  <mergeCells count="6">
    <mergeCell ref="A6:C6"/>
    <mergeCell ref="A3:A4"/>
    <mergeCell ref="B3:B4"/>
    <mergeCell ref="C3:C4"/>
    <mergeCell ref="A1:C1"/>
    <mergeCell ref="A2:C2"/>
  </mergeCells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8"/>
  <sheetViews>
    <sheetView tabSelected="1" view="pageBreakPreview" zoomScale="115" zoomScaleNormal="100" zoomScaleSheetLayoutView="115" workbookViewId="0">
      <selection activeCell="E6" sqref="E6:F77"/>
    </sheetView>
  </sheetViews>
  <sheetFormatPr defaultRowHeight="15"/>
  <cols>
    <col min="1" max="1" width="3.7109375" customWidth="1"/>
    <col min="2" max="2" width="70.7109375" customWidth="1"/>
    <col min="3" max="6" width="15.7109375" customWidth="1"/>
  </cols>
  <sheetData>
    <row r="1" spans="1:6" ht="35.1" customHeight="1">
      <c r="A1" s="42" t="s">
        <v>85</v>
      </c>
      <c r="B1" s="42"/>
      <c r="C1" s="42"/>
      <c r="D1" s="42"/>
      <c r="E1" s="42"/>
      <c r="F1" s="42"/>
    </row>
    <row r="2" spans="1:6" ht="35.1" customHeight="1">
      <c r="A2" s="42" t="s">
        <v>84</v>
      </c>
      <c r="B2" s="42"/>
      <c r="C2" s="42"/>
      <c r="D2" s="42"/>
      <c r="E2" s="42"/>
      <c r="F2" s="42"/>
    </row>
    <row r="3" spans="1:6" ht="35.1" customHeight="1">
      <c r="A3" s="23" t="s">
        <v>0</v>
      </c>
      <c r="B3" s="24" t="s">
        <v>80</v>
      </c>
      <c r="C3" s="43" t="s">
        <v>81</v>
      </c>
      <c r="D3" s="43"/>
      <c r="E3" s="24" t="s">
        <v>82</v>
      </c>
      <c r="F3" s="24" t="s">
        <v>83</v>
      </c>
    </row>
    <row r="4" spans="1:6" ht="35.1" customHeight="1">
      <c r="A4" s="3"/>
      <c r="B4" s="19" t="s">
        <v>67</v>
      </c>
      <c r="C4" s="2"/>
      <c r="D4" s="2"/>
      <c r="E4" s="4"/>
      <c r="F4" s="3"/>
    </row>
    <row r="5" spans="1:6" ht="35.1" customHeight="1">
      <c r="A5" s="2"/>
      <c r="B5" s="20" t="s">
        <v>26</v>
      </c>
      <c r="C5" s="2"/>
      <c r="D5" s="2"/>
      <c r="E5" s="5"/>
      <c r="F5" s="5"/>
    </row>
    <row r="6" spans="1:6" ht="54.95" customHeight="1">
      <c r="A6" s="2">
        <v>1</v>
      </c>
      <c r="B6" s="18" t="s">
        <v>27</v>
      </c>
      <c r="C6" s="2" t="s">
        <v>5</v>
      </c>
      <c r="D6" s="5">
        <v>40</v>
      </c>
      <c r="E6" s="6"/>
      <c r="F6" s="6"/>
    </row>
    <row r="7" spans="1:6" ht="54.95" customHeight="1">
      <c r="A7" s="2">
        <v>2</v>
      </c>
      <c r="B7" s="18" t="s">
        <v>11</v>
      </c>
      <c r="C7" s="2" t="s">
        <v>6</v>
      </c>
      <c r="D7" s="5">
        <v>1250</v>
      </c>
      <c r="E7" s="6"/>
      <c r="F7" s="6"/>
    </row>
    <row r="8" spans="1:6" ht="54.95" customHeight="1">
      <c r="A8" s="2">
        <v>3</v>
      </c>
      <c r="B8" s="18" t="s">
        <v>47</v>
      </c>
      <c r="C8" s="2" t="s">
        <v>5</v>
      </c>
      <c r="D8" s="5">
        <v>355.25</v>
      </c>
      <c r="E8" s="6"/>
      <c r="F8" s="6"/>
    </row>
    <row r="9" spans="1:6" ht="35.1" customHeight="1">
      <c r="A9" s="3">
        <v>4</v>
      </c>
      <c r="B9" s="18" t="s">
        <v>48</v>
      </c>
      <c r="C9" s="2" t="s">
        <v>5</v>
      </c>
      <c r="D9" s="5">
        <v>46.59</v>
      </c>
      <c r="E9" s="6"/>
      <c r="F9" s="6"/>
    </row>
    <row r="10" spans="1:6" ht="35.1" customHeight="1">
      <c r="A10" s="2">
        <v>5</v>
      </c>
      <c r="B10" s="18" t="s">
        <v>41</v>
      </c>
      <c r="C10" s="2" t="s">
        <v>5</v>
      </c>
      <c r="D10" s="5">
        <v>10632.82</v>
      </c>
      <c r="E10" s="6"/>
      <c r="F10" s="6"/>
    </row>
    <row r="11" spans="1:6" ht="35.1" customHeight="1">
      <c r="A11" s="7">
        <v>6</v>
      </c>
      <c r="B11" s="18" t="s">
        <v>14</v>
      </c>
      <c r="C11" s="2" t="s">
        <v>5</v>
      </c>
      <c r="D11" s="5">
        <f>D10</f>
        <v>10632.82</v>
      </c>
      <c r="E11" s="6"/>
      <c r="F11" s="6"/>
    </row>
    <row r="12" spans="1:6" ht="54.95" customHeight="1">
      <c r="A12" s="7">
        <v>7</v>
      </c>
      <c r="B12" s="18" t="s">
        <v>49</v>
      </c>
      <c r="C12" s="2" t="s">
        <v>18</v>
      </c>
      <c r="D12" s="5">
        <v>74</v>
      </c>
      <c r="E12" s="6"/>
      <c r="F12" s="6"/>
    </row>
    <row r="13" spans="1:6" ht="35.1" customHeight="1">
      <c r="A13" s="7">
        <v>8</v>
      </c>
      <c r="B13" s="18" t="s">
        <v>42</v>
      </c>
      <c r="C13" s="2" t="s">
        <v>18</v>
      </c>
      <c r="D13" s="5">
        <v>74</v>
      </c>
      <c r="E13" s="6"/>
      <c r="F13" s="6"/>
    </row>
    <row r="14" spans="1:6" ht="35.1" customHeight="1">
      <c r="A14" s="3"/>
      <c r="B14" s="19" t="s">
        <v>58</v>
      </c>
      <c r="C14" s="8"/>
      <c r="D14" s="8"/>
      <c r="E14" s="6"/>
      <c r="F14" s="6"/>
    </row>
    <row r="15" spans="1:6" ht="35.1" customHeight="1">
      <c r="A15" s="9"/>
      <c r="B15" s="20" t="s">
        <v>10</v>
      </c>
      <c r="C15" s="9"/>
      <c r="D15" s="9"/>
      <c r="E15" s="6"/>
      <c r="F15" s="6"/>
    </row>
    <row r="16" spans="1:6" ht="35.1" customHeight="1">
      <c r="A16" s="10">
        <v>1</v>
      </c>
      <c r="B16" s="18" t="s">
        <v>28</v>
      </c>
      <c r="C16" s="2" t="s">
        <v>5</v>
      </c>
      <c r="D16" s="5">
        <f>D17*0.15*0.05</f>
        <v>13.454999999999998</v>
      </c>
      <c r="E16" s="6"/>
      <c r="F16" s="6"/>
    </row>
    <row r="17" spans="1:6" ht="54.95" customHeight="1">
      <c r="A17" s="46">
        <v>2</v>
      </c>
      <c r="B17" s="18" t="s">
        <v>43</v>
      </c>
      <c r="C17" s="2" t="s">
        <v>23</v>
      </c>
      <c r="D17" s="5">
        <f>D18+D19+D20</f>
        <v>1794</v>
      </c>
      <c r="E17" s="6"/>
      <c r="F17" s="6"/>
    </row>
    <row r="18" spans="1:6" ht="35.1" customHeight="1">
      <c r="A18" s="46"/>
      <c r="B18" s="18" t="s">
        <v>29</v>
      </c>
      <c r="C18" s="2" t="s">
        <v>23</v>
      </c>
      <c r="D18" s="2">
        <v>1356</v>
      </c>
      <c r="E18" s="6"/>
      <c r="F18" s="6"/>
    </row>
    <row r="19" spans="1:6" ht="35.1" customHeight="1">
      <c r="A19" s="46"/>
      <c r="B19" s="18" t="s">
        <v>64</v>
      </c>
      <c r="C19" s="2" t="s">
        <v>23</v>
      </c>
      <c r="D19" s="2">
        <v>88</v>
      </c>
      <c r="E19" s="6"/>
      <c r="F19" s="6"/>
    </row>
    <row r="20" spans="1:6" ht="35.1" customHeight="1">
      <c r="A20" s="46"/>
      <c r="B20" s="18" t="s">
        <v>50</v>
      </c>
      <c r="C20" s="2" t="s">
        <v>23</v>
      </c>
      <c r="D20" s="2">
        <v>350</v>
      </c>
      <c r="E20" s="6"/>
      <c r="F20" s="6"/>
    </row>
    <row r="21" spans="1:6" ht="35.1" customHeight="1">
      <c r="A21" s="44">
        <v>3</v>
      </c>
      <c r="B21" s="18" t="s">
        <v>30</v>
      </c>
      <c r="C21" s="2" t="s">
        <v>6</v>
      </c>
      <c r="D21" s="5">
        <f>D27</f>
        <v>3953</v>
      </c>
      <c r="E21" s="6"/>
      <c r="F21" s="6"/>
    </row>
    <row r="22" spans="1:6" ht="35.1" customHeight="1">
      <c r="A22" s="44"/>
      <c r="B22" s="18" t="s">
        <v>19</v>
      </c>
      <c r="C22" s="2" t="s">
        <v>5</v>
      </c>
      <c r="D22" s="2">
        <v>996.15599999999995</v>
      </c>
      <c r="E22" s="6"/>
      <c r="F22" s="6"/>
    </row>
    <row r="23" spans="1:6" ht="35.1" customHeight="1">
      <c r="A23" s="44"/>
      <c r="B23" s="18" t="s">
        <v>20</v>
      </c>
      <c r="C23" s="2" t="s">
        <v>5</v>
      </c>
      <c r="D23" s="2">
        <v>59.295000000000002</v>
      </c>
      <c r="E23" s="6"/>
      <c r="F23" s="6"/>
    </row>
    <row r="24" spans="1:6" ht="35.1" customHeight="1">
      <c r="A24" s="44"/>
      <c r="B24" s="18" t="s">
        <v>21</v>
      </c>
      <c r="C24" s="2" t="s">
        <v>5</v>
      </c>
      <c r="D24" s="2">
        <v>39.53</v>
      </c>
      <c r="E24" s="6"/>
      <c r="F24" s="6"/>
    </row>
    <row r="25" spans="1:6" ht="35.1" customHeight="1">
      <c r="A25" s="44"/>
      <c r="B25" s="18" t="s">
        <v>15</v>
      </c>
      <c r="C25" s="2" t="s">
        <v>5</v>
      </c>
      <c r="D25" s="2">
        <v>39.53</v>
      </c>
      <c r="E25" s="6"/>
      <c r="F25" s="6"/>
    </row>
    <row r="26" spans="1:6" ht="35.1" customHeight="1">
      <c r="A26" s="10">
        <v>4</v>
      </c>
      <c r="B26" s="18" t="s">
        <v>31</v>
      </c>
      <c r="C26" s="2" t="s">
        <v>5</v>
      </c>
      <c r="D26" s="5">
        <f>D27*0.05</f>
        <v>197.65</v>
      </c>
      <c r="E26" s="6"/>
      <c r="F26" s="6"/>
    </row>
    <row r="27" spans="1:6" ht="54.95" customHeight="1">
      <c r="A27" s="46">
        <v>5</v>
      </c>
      <c r="B27" s="18" t="s">
        <v>32</v>
      </c>
      <c r="C27" s="2" t="s">
        <v>6</v>
      </c>
      <c r="D27" s="5">
        <f>D28+D29</f>
        <v>3953</v>
      </c>
      <c r="E27" s="6"/>
      <c r="F27" s="6"/>
    </row>
    <row r="28" spans="1:6" ht="35.1" customHeight="1">
      <c r="A28" s="46"/>
      <c r="B28" s="18" t="s">
        <v>13</v>
      </c>
      <c r="C28" s="2" t="s">
        <v>6</v>
      </c>
      <c r="D28" s="2">
        <v>640</v>
      </c>
      <c r="E28" s="6"/>
      <c r="F28" s="6"/>
    </row>
    <row r="29" spans="1:6" ht="35.1" customHeight="1">
      <c r="A29" s="46"/>
      <c r="B29" s="18" t="s">
        <v>12</v>
      </c>
      <c r="C29" s="2" t="s">
        <v>6</v>
      </c>
      <c r="D29" s="2">
        <v>3313</v>
      </c>
      <c r="E29" s="6"/>
      <c r="F29" s="6"/>
    </row>
    <row r="30" spans="1:6" ht="35.1" customHeight="1">
      <c r="A30" s="46"/>
      <c r="B30" s="18" t="s">
        <v>22</v>
      </c>
      <c r="C30" s="2" t="s">
        <v>5</v>
      </c>
      <c r="D30" s="2">
        <v>316.24</v>
      </c>
      <c r="E30" s="6"/>
      <c r="F30" s="6"/>
    </row>
    <row r="31" spans="1:6" ht="35.1" customHeight="1">
      <c r="A31" s="10">
        <v>6</v>
      </c>
      <c r="B31" s="18" t="s">
        <v>33</v>
      </c>
      <c r="C31" s="2" t="s">
        <v>6</v>
      </c>
      <c r="D31" s="5">
        <f>D17*0.05*0.1</f>
        <v>8.9700000000000006</v>
      </c>
      <c r="E31" s="6"/>
      <c r="F31" s="6"/>
    </row>
    <row r="32" spans="1:6" ht="35.1" customHeight="1">
      <c r="A32" s="10">
        <v>7</v>
      </c>
      <c r="B32" s="18" t="s">
        <v>51</v>
      </c>
      <c r="C32" s="2" t="s">
        <v>5</v>
      </c>
      <c r="D32" s="5">
        <f>D33*0.15</f>
        <v>16.8</v>
      </c>
      <c r="E32" s="6"/>
      <c r="F32" s="6"/>
    </row>
    <row r="33" spans="1:6" ht="35.1" customHeight="1">
      <c r="A33" s="11">
        <v>8</v>
      </c>
      <c r="B33" s="18" t="s">
        <v>52</v>
      </c>
      <c r="C33" s="2" t="s">
        <v>6</v>
      </c>
      <c r="D33" s="5">
        <v>112</v>
      </c>
      <c r="E33" s="6"/>
      <c r="F33" s="6"/>
    </row>
    <row r="34" spans="1:6" ht="35.1" customHeight="1">
      <c r="A34" s="3"/>
      <c r="B34" s="19" t="s">
        <v>59</v>
      </c>
      <c r="C34" s="8"/>
      <c r="D34" s="8"/>
      <c r="E34" s="6"/>
      <c r="F34" s="6"/>
    </row>
    <row r="35" spans="1:6" ht="35.1" customHeight="1">
      <c r="A35" s="9"/>
      <c r="B35" s="20" t="s">
        <v>34</v>
      </c>
      <c r="C35" s="9"/>
      <c r="D35" s="9"/>
      <c r="E35" s="6"/>
      <c r="F35" s="6"/>
    </row>
    <row r="36" spans="1:6" ht="35.1" customHeight="1">
      <c r="A36" s="8">
        <v>1</v>
      </c>
      <c r="B36" s="18" t="s">
        <v>16</v>
      </c>
      <c r="C36" s="2" t="s">
        <v>6</v>
      </c>
      <c r="D36" s="5">
        <v>6645</v>
      </c>
      <c r="E36" s="6"/>
      <c r="F36" s="6"/>
    </row>
    <row r="37" spans="1:6" ht="35.1" customHeight="1">
      <c r="A37" s="8">
        <v>2</v>
      </c>
      <c r="B37" s="18" t="s">
        <v>35</v>
      </c>
      <c r="C37" s="2" t="s">
        <v>6</v>
      </c>
      <c r="D37" s="5">
        <f>D36</f>
        <v>6645</v>
      </c>
      <c r="E37" s="6"/>
      <c r="F37" s="6"/>
    </row>
    <row r="38" spans="1:6" ht="35.1" customHeight="1">
      <c r="A38" s="44">
        <v>3</v>
      </c>
      <c r="B38" s="18" t="s">
        <v>36</v>
      </c>
      <c r="C38" s="2" t="s">
        <v>6</v>
      </c>
      <c r="D38" s="5">
        <f>D36</f>
        <v>6645</v>
      </c>
      <c r="E38" s="6"/>
      <c r="F38" s="6"/>
    </row>
    <row r="39" spans="1:6" ht="35.1" customHeight="1">
      <c r="A39" s="44"/>
      <c r="B39" s="18" t="s">
        <v>19</v>
      </c>
      <c r="C39" s="2" t="s">
        <v>5</v>
      </c>
      <c r="D39" s="2">
        <v>837.27</v>
      </c>
      <c r="E39" s="6"/>
      <c r="F39" s="6"/>
    </row>
    <row r="40" spans="1:6" ht="35.1" customHeight="1">
      <c r="A40" s="44"/>
      <c r="B40" s="18" t="s">
        <v>20</v>
      </c>
      <c r="C40" s="2" t="s">
        <v>5</v>
      </c>
      <c r="D40" s="2">
        <v>99.674999999999997</v>
      </c>
      <c r="E40" s="6"/>
      <c r="F40" s="6"/>
    </row>
    <row r="41" spans="1:6" ht="35.1" customHeight="1">
      <c r="A41" s="44"/>
      <c r="B41" s="18" t="s">
        <v>21</v>
      </c>
      <c r="C41" s="2" t="s">
        <v>5</v>
      </c>
      <c r="D41" s="2">
        <v>66.45</v>
      </c>
      <c r="E41" s="6"/>
      <c r="F41" s="6"/>
    </row>
    <row r="42" spans="1:6" ht="35.1" customHeight="1">
      <c r="A42" s="44"/>
      <c r="B42" s="18" t="s">
        <v>15</v>
      </c>
      <c r="C42" s="2" t="s">
        <v>5</v>
      </c>
      <c r="D42" s="2">
        <v>66.45</v>
      </c>
      <c r="E42" s="6"/>
      <c r="F42" s="6"/>
    </row>
    <row r="43" spans="1:6" ht="35.1" customHeight="1">
      <c r="A43" s="8">
        <v>4</v>
      </c>
      <c r="B43" s="18" t="s">
        <v>37</v>
      </c>
      <c r="C43" s="2" t="s">
        <v>6</v>
      </c>
      <c r="D43" s="5">
        <f>D36</f>
        <v>6645</v>
      </c>
      <c r="E43" s="6"/>
      <c r="F43" s="6"/>
    </row>
    <row r="44" spans="1:6" ht="35.1" customHeight="1">
      <c r="A44" s="12">
        <v>5</v>
      </c>
      <c r="B44" s="18" t="s">
        <v>53</v>
      </c>
      <c r="C44" s="2" t="s">
        <v>7</v>
      </c>
      <c r="D44" s="5">
        <f>D36</f>
        <v>6645</v>
      </c>
      <c r="E44" s="6"/>
      <c r="F44" s="6"/>
    </row>
    <row r="45" spans="1:6" ht="35.1" customHeight="1">
      <c r="A45" s="8">
        <v>6</v>
      </c>
      <c r="B45" s="18" t="s">
        <v>17</v>
      </c>
      <c r="C45" s="2" t="s">
        <v>6</v>
      </c>
      <c r="D45" s="5">
        <f>D36</f>
        <v>6645</v>
      </c>
      <c r="E45" s="6"/>
      <c r="F45" s="6"/>
    </row>
    <row r="46" spans="1:6" ht="35.1" customHeight="1">
      <c r="A46" s="12">
        <v>7</v>
      </c>
      <c r="B46" s="18" t="s">
        <v>38</v>
      </c>
      <c r="C46" s="2" t="s">
        <v>7</v>
      </c>
      <c r="D46" s="5">
        <f>D36</f>
        <v>6645</v>
      </c>
      <c r="E46" s="6"/>
      <c r="F46" s="6"/>
    </row>
    <row r="47" spans="1:6" ht="35.1" customHeight="1">
      <c r="A47" s="3"/>
      <c r="B47" s="19" t="s">
        <v>60</v>
      </c>
      <c r="C47" s="8"/>
      <c r="D47" s="8"/>
      <c r="E47" s="6"/>
      <c r="F47" s="6"/>
    </row>
    <row r="48" spans="1:6" ht="35.1" customHeight="1">
      <c r="A48" s="13"/>
      <c r="B48" s="20" t="s">
        <v>68</v>
      </c>
      <c r="C48" s="8"/>
      <c r="D48" s="8"/>
      <c r="E48" s="6"/>
      <c r="F48" s="6"/>
    </row>
    <row r="49" spans="1:6" ht="35.1" customHeight="1">
      <c r="A49" s="14">
        <v>1</v>
      </c>
      <c r="B49" s="18" t="s">
        <v>65</v>
      </c>
      <c r="C49" s="2" t="s">
        <v>24</v>
      </c>
      <c r="D49" s="5">
        <v>540</v>
      </c>
      <c r="E49" s="6"/>
      <c r="F49" s="6"/>
    </row>
    <row r="50" spans="1:6" ht="35.1" customHeight="1">
      <c r="A50" s="14">
        <v>2</v>
      </c>
      <c r="B50" s="18" t="s">
        <v>66</v>
      </c>
      <c r="C50" s="2" t="s">
        <v>24</v>
      </c>
      <c r="D50" s="5">
        <v>40</v>
      </c>
      <c r="E50" s="6"/>
      <c r="F50" s="6"/>
    </row>
    <row r="51" spans="1:6" ht="35.1" customHeight="1">
      <c r="A51" s="14">
        <v>3</v>
      </c>
      <c r="B51" s="18" t="s">
        <v>54</v>
      </c>
      <c r="C51" s="2" t="s">
        <v>5</v>
      </c>
      <c r="D51" s="5">
        <f>D54*0.16</f>
        <v>0.64</v>
      </c>
      <c r="E51" s="6"/>
      <c r="F51" s="6"/>
    </row>
    <row r="52" spans="1:6" ht="35.1" customHeight="1">
      <c r="A52" s="8">
        <v>4</v>
      </c>
      <c r="B52" s="18" t="s">
        <v>39</v>
      </c>
      <c r="C52" s="2" t="s">
        <v>5</v>
      </c>
      <c r="D52" s="5">
        <f>D54*0.16</f>
        <v>0.64</v>
      </c>
      <c r="E52" s="6"/>
      <c r="F52" s="6"/>
    </row>
    <row r="53" spans="1:6" ht="35.1" customHeight="1">
      <c r="A53" s="14">
        <v>5</v>
      </c>
      <c r="B53" s="18" t="s">
        <v>71</v>
      </c>
      <c r="C53" s="2" t="s">
        <v>8</v>
      </c>
      <c r="D53" s="5">
        <f>D54*0.02018</f>
        <v>8.072E-2</v>
      </c>
      <c r="E53" s="6"/>
      <c r="F53" s="6"/>
    </row>
    <row r="54" spans="1:6" ht="35.1" customHeight="1">
      <c r="A54" s="14">
        <v>6</v>
      </c>
      <c r="B54" s="18" t="s">
        <v>72</v>
      </c>
      <c r="C54" s="2" t="s">
        <v>18</v>
      </c>
      <c r="D54" s="5">
        <v>4</v>
      </c>
      <c r="E54" s="6"/>
      <c r="F54" s="6"/>
    </row>
    <row r="55" spans="1:6" ht="35.1" customHeight="1">
      <c r="A55" s="3"/>
      <c r="B55" s="19" t="s">
        <v>69</v>
      </c>
      <c r="C55" s="8"/>
      <c r="D55" s="8"/>
      <c r="E55" s="6"/>
      <c r="F55" s="6"/>
    </row>
    <row r="56" spans="1:6" ht="35.1" customHeight="1">
      <c r="A56" s="15"/>
      <c r="B56" s="20" t="s">
        <v>70</v>
      </c>
      <c r="C56" s="8"/>
      <c r="D56" s="8"/>
      <c r="E56" s="6"/>
      <c r="F56" s="6"/>
    </row>
    <row r="57" spans="1:6" ht="54.95" customHeight="1">
      <c r="A57" s="10">
        <v>1</v>
      </c>
      <c r="B57" s="18" t="s">
        <v>44</v>
      </c>
      <c r="C57" s="2" t="s">
        <v>5</v>
      </c>
      <c r="D57" s="5">
        <f>D61*4</f>
        <v>16</v>
      </c>
      <c r="E57" s="6"/>
      <c r="F57" s="6"/>
    </row>
    <row r="58" spans="1:6" ht="35.1" customHeight="1">
      <c r="A58" s="7">
        <v>2</v>
      </c>
      <c r="B58" s="18" t="s">
        <v>45</v>
      </c>
      <c r="C58" s="2" t="s">
        <v>5</v>
      </c>
      <c r="D58" s="5">
        <f>D61*0.2</f>
        <v>0.8</v>
      </c>
      <c r="E58" s="6"/>
      <c r="F58" s="6"/>
    </row>
    <row r="59" spans="1:6" ht="35.1" customHeight="1">
      <c r="A59" s="45">
        <v>3</v>
      </c>
      <c r="B59" s="18" t="s">
        <v>73</v>
      </c>
      <c r="C59" s="2" t="s">
        <v>5</v>
      </c>
      <c r="D59" s="5">
        <f>D61*1.15</f>
        <v>4.5999999999999996</v>
      </c>
      <c r="E59" s="6"/>
      <c r="F59" s="6"/>
    </row>
    <row r="60" spans="1:6" ht="35.1" customHeight="1">
      <c r="A60" s="45"/>
      <c r="B60" s="18" t="s">
        <v>9</v>
      </c>
      <c r="C60" s="2" t="s">
        <v>8</v>
      </c>
      <c r="D60" s="2">
        <v>9.7354400000000005</v>
      </c>
      <c r="E60" s="6"/>
      <c r="F60" s="6"/>
    </row>
    <row r="61" spans="1:6" ht="35.1" customHeight="1">
      <c r="A61" s="45"/>
      <c r="B61" s="18" t="s">
        <v>101</v>
      </c>
      <c r="C61" s="2" t="s">
        <v>18</v>
      </c>
      <c r="D61" s="2">
        <v>4</v>
      </c>
      <c r="E61" s="6"/>
      <c r="F61" s="6"/>
    </row>
    <row r="62" spans="1:6" ht="35.1" customHeight="1">
      <c r="A62" s="45"/>
      <c r="B62" s="18" t="s">
        <v>74</v>
      </c>
      <c r="C62" s="2" t="s">
        <v>8</v>
      </c>
      <c r="D62" s="2">
        <v>0.70379999999999998</v>
      </c>
      <c r="E62" s="6"/>
      <c r="F62" s="6"/>
    </row>
    <row r="63" spans="1:6" ht="35.1" customHeight="1">
      <c r="A63" s="7">
        <v>4</v>
      </c>
      <c r="B63" s="18" t="s">
        <v>46</v>
      </c>
      <c r="C63" s="2" t="s">
        <v>6</v>
      </c>
      <c r="D63" s="5">
        <f>D61*7</f>
        <v>28</v>
      </c>
      <c r="E63" s="6"/>
      <c r="F63" s="6"/>
    </row>
    <row r="64" spans="1:6" ht="35.1" customHeight="1">
      <c r="A64" s="7">
        <v>5</v>
      </c>
      <c r="B64" s="18" t="s">
        <v>55</v>
      </c>
      <c r="C64" s="2" t="s">
        <v>18</v>
      </c>
      <c r="D64" s="5">
        <f>D61*12*3</f>
        <v>144</v>
      </c>
      <c r="E64" s="6"/>
      <c r="F64" s="6"/>
    </row>
    <row r="65" spans="1:6" ht="35.1" customHeight="1">
      <c r="A65" s="7">
        <v>6</v>
      </c>
      <c r="B65" s="18" t="s">
        <v>56</v>
      </c>
      <c r="C65" s="2" t="s">
        <v>5</v>
      </c>
      <c r="D65" s="5">
        <f>D61*0.02</f>
        <v>0.08</v>
      </c>
      <c r="E65" s="6"/>
      <c r="F65" s="6"/>
    </row>
    <row r="66" spans="1:6" ht="35.1" customHeight="1">
      <c r="A66" s="7">
        <v>7</v>
      </c>
      <c r="B66" s="18" t="s">
        <v>118</v>
      </c>
      <c r="C66" s="2" t="s">
        <v>23</v>
      </c>
      <c r="D66" s="5">
        <f>D61*12*3</f>
        <v>144</v>
      </c>
      <c r="E66" s="6"/>
      <c r="F66" s="6"/>
    </row>
    <row r="67" spans="1:6" ht="35.1" customHeight="1">
      <c r="A67" s="3"/>
      <c r="B67" s="19" t="s">
        <v>61</v>
      </c>
      <c r="C67" s="8"/>
      <c r="D67" s="8"/>
      <c r="E67" s="6"/>
      <c r="F67" s="6"/>
    </row>
    <row r="68" spans="1:6" ht="35.1" customHeight="1">
      <c r="A68" s="13"/>
      <c r="B68" s="20" t="s">
        <v>75</v>
      </c>
      <c r="C68" s="8"/>
      <c r="D68" s="8"/>
      <c r="E68" s="6"/>
      <c r="F68" s="6"/>
    </row>
    <row r="69" spans="1:6" ht="35.1" customHeight="1">
      <c r="A69" s="10">
        <v>1</v>
      </c>
      <c r="B69" s="18" t="s">
        <v>40</v>
      </c>
      <c r="C69" s="2" t="s">
        <v>23</v>
      </c>
      <c r="D69" s="5">
        <v>35</v>
      </c>
      <c r="E69" s="6"/>
      <c r="F69" s="6"/>
    </row>
    <row r="70" spans="1:6" ht="35.1" customHeight="1">
      <c r="A70" s="13">
        <v>2</v>
      </c>
      <c r="B70" s="18" t="s">
        <v>25</v>
      </c>
      <c r="C70" s="8" t="s">
        <v>23</v>
      </c>
      <c r="D70" s="5">
        <v>35</v>
      </c>
      <c r="E70" s="6"/>
      <c r="F70" s="6"/>
    </row>
    <row r="71" spans="1:6" ht="35.1" customHeight="1">
      <c r="A71" s="13">
        <v>3</v>
      </c>
      <c r="B71" s="18" t="s">
        <v>57</v>
      </c>
      <c r="C71" s="8" t="s">
        <v>4</v>
      </c>
      <c r="D71" s="5">
        <v>3</v>
      </c>
      <c r="E71" s="6"/>
      <c r="F71" s="6"/>
    </row>
    <row r="72" spans="1:6" ht="35.1" customHeight="1">
      <c r="A72" s="3"/>
      <c r="B72" s="19" t="s">
        <v>62</v>
      </c>
      <c r="C72" s="8"/>
      <c r="D72" s="8"/>
      <c r="E72" s="6"/>
      <c r="F72" s="6"/>
    </row>
    <row r="73" spans="1:6" ht="35.1" customHeight="1">
      <c r="A73" s="16"/>
      <c r="B73" s="19" t="s">
        <v>76</v>
      </c>
      <c r="C73" s="9"/>
      <c r="D73" s="17"/>
      <c r="E73" s="6"/>
      <c r="F73" s="6"/>
    </row>
    <row r="74" spans="1:6" ht="35.1" customHeight="1">
      <c r="A74" s="9"/>
      <c r="B74" s="21" t="s">
        <v>77</v>
      </c>
      <c r="C74" s="22">
        <v>0.03</v>
      </c>
      <c r="D74" s="9"/>
      <c r="E74" s="6"/>
      <c r="F74" s="6"/>
    </row>
    <row r="75" spans="1:6" ht="35.1" customHeight="1">
      <c r="A75" s="9"/>
      <c r="B75" s="21" t="s">
        <v>63</v>
      </c>
      <c r="C75" s="22"/>
      <c r="D75" s="9"/>
      <c r="E75" s="6"/>
      <c r="F75" s="6"/>
    </row>
    <row r="76" spans="1:6" ht="35.1" customHeight="1">
      <c r="A76" s="9"/>
      <c r="B76" s="21" t="s">
        <v>78</v>
      </c>
      <c r="C76" s="22"/>
      <c r="D76" s="9"/>
      <c r="E76" s="6"/>
      <c r="F76" s="6"/>
    </row>
    <row r="77" spans="1:6" ht="35.1" customHeight="1">
      <c r="A77" s="9"/>
      <c r="B77" s="21" t="s">
        <v>79</v>
      </c>
      <c r="C77" s="21"/>
      <c r="D77" s="9"/>
      <c r="E77" s="6"/>
      <c r="F77" s="6"/>
    </row>
    <row r="78" spans="1:6">
      <c r="B78" s="1"/>
    </row>
  </sheetData>
  <mergeCells count="8">
    <mergeCell ref="A1:F1"/>
    <mergeCell ref="A2:F2"/>
    <mergeCell ref="C3:D3"/>
    <mergeCell ref="A38:A42"/>
    <mergeCell ref="A59:A62"/>
    <mergeCell ref="A27:A30"/>
    <mergeCell ref="A17:A20"/>
    <mergeCell ref="A21:A25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7"/>
  <sheetViews>
    <sheetView view="pageBreakPreview" zoomScale="110" zoomScaleNormal="100" zoomScaleSheetLayoutView="110" workbookViewId="0">
      <selection activeCell="E6" sqref="E6:F76"/>
    </sheetView>
  </sheetViews>
  <sheetFormatPr defaultRowHeight="15"/>
  <cols>
    <col min="1" max="1" width="3.7109375" customWidth="1"/>
    <col min="2" max="2" width="70.7109375" customWidth="1"/>
    <col min="3" max="6" width="15.7109375" customWidth="1"/>
  </cols>
  <sheetData>
    <row r="1" spans="1:6" ht="35.1" customHeight="1">
      <c r="A1" s="47" t="s">
        <v>89</v>
      </c>
      <c r="B1" s="47"/>
      <c r="C1" s="47"/>
      <c r="D1" s="47"/>
      <c r="E1" s="47"/>
      <c r="F1" s="47"/>
    </row>
    <row r="2" spans="1:6" ht="35.1" customHeight="1">
      <c r="A2" s="42" t="s">
        <v>98</v>
      </c>
      <c r="B2" s="42"/>
      <c r="C2" s="42"/>
      <c r="D2" s="42"/>
      <c r="E2" s="42"/>
      <c r="F2" s="42"/>
    </row>
    <row r="3" spans="1:6" ht="35.1" customHeight="1">
      <c r="A3" s="23" t="s">
        <v>0</v>
      </c>
      <c r="B3" s="24" t="s">
        <v>80</v>
      </c>
      <c r="C3" s="43" t="s">
        <v>81</v>
      </c>
      <c r="D3" s="43"/>
      <c r="E3" s="24" t="s">
        <v>82</v>
      </c>
      <c r="F3" s="24" t="s">
        <v>83</v>
      </c>
    </row>
    <row r="4" spans="1:6" ht="35.1" customHeight="1">
      <c r="A4" s="26"/>
      <c r="B4" s="19" t="s">
        <v>90</v>
      </c>
      <c r="C4" s="2"/>
      <c r="D4" s="2"/>
      <c r="E4" s="4"/>
      <c r="F4" s="26"/>
    </row>
    <row r="5" spans="1:6" ht="35.1" customHeight="1">
      <c r="A5" s="2"/>
      <c r="B5" s="20" t="s">
        <v>26</v>
      </c>
      <c r="C5" s="2"/>
      <c r="D5" s="2"/>
      <c r="E5" s="2"/>
      <c r="F5" s="2"/>
    </row>
    <row r="6" spans="1:6" ht="54.95" customHeight="1">
      <c r="A6" s="2">
        <v>1</v>
      </c>
      <c r="B6" s="18" t="s">
        <v>27</v>
      </c>
      <c r="C6" s="2" t="s">
        <v>5</v>
      </c>
      <c r="D6" s="5">
        <v>28.27</v>
      </c>
      <c r="E6" s="6"/>
      <c r="F6" s="6"/>
    </row>
    <row r="7" spans="1:6" ht="54.95" customHeight="1">
      <c r="A7" s="2">
        <v>2</v>
      </c>
      <c r="B7" s="18" t="s">
        <v>88</v>
      </c>
      <c r="C7" s="2" t="s">
        <v>6</v>
      </c>
      <c r="D7" s="5">
        <v>441.92</v>
      </c>
      <c r="E7" s="6"/>
      <c r="F7" s="6"/>
    </row>
    <row r="8" spans="1:6" ht="54.95" customHeight="1">
      <c r="A8" s="2">
        <v>4</v>
      </c>
      <c r="B8" s="18" t="s">
        <v>93</v>
      </c>
      <c r="C8" s="2" t="s">
        <v>5</v>
      </c>
      <c r="D8" s="5">
        <v>742</v>
      </c>
      <c r="E8" s="6"/>
      <c r="F8" s="6"/>
    </row>
    <row r="9" spans="1:6" ht="54.95" customHeight="1">
      <c r="A9" s="26">
        <v>5</v>
      </c>
      <c r="B9" s="18" t="s">
        <v>94</v>
      </c>
      <c r="C9" s="2" t="s">
        <v>5</v>
      </c>
      <c r="D9" s="5">
        <v>10</v>
      </c>
      <c r="E9" s="6"/>
      <c r="F9" s="6"/>
    </row>
    <row r="10" spans="1:6" ht="35.1" customHeight="1">
      <c r="A10" s="2">
        <v>6</v>
      </c>
      <c r="B10" s="18" t="s">
        <v>87</v>
      </c>
      <c r="C10" s="2" t="s">
        <v>5</v>
      </c>
      <c r="D10" s="5">
        <v>10402.799999999999</v>
      </c>
      <c r="E10" s="6"/>
      <c r="F10" s="6"/>
    </row>
    <row r="11" spans="1:6" ht="35.1" customHeight="1">
      <c r="A11" s="7">
        <v>7</v>
      </c>
      <c r="B11" s="18" t="s">
        <v>14</v>
      </c>
      <c r="C11" s="2" t="s">
        <v>5</v>
      </c>
      <c r="D11" s="5">
        <f>D10</f>
        <v>10402.799999999999</v>
      </c>
      <c r="E11" s="6"/>
      <c r="F11" s="6"/>
    </row>
    <row r="12" spans="1:6" ht="54.95" customHeight="1">
      <c r="A12" s="7">
        <v>8</v>
      </c>
      <c r="B12" s="18" t="s">
        <v>49</v>
      </c>
      <c r="C12" s="2" t="s">
        <v>18</v>
      </c>
      <c r="D12" s="5">
        <v>105</v>
      </c>
      <c r="E12" s="6"/>
      <c r="F12" s="6"/>
    </row>
    <row r="13" spans="1:6" ht="35.1" customHeight="1">
      <c r="A13" s="7">
        <v>9</v>
      </c>
      <c r="B13" s="18" t="s">
        <v>42</v>
      </c>
      <c r="C13" s="2" t="s">
        <v>18</v>
      </c>
      <c r="D13" s="5">
        <v>105</v>
      </c>
      <c r="E13" s="6"/>
      <c r="F13" s="6"/>
    </row>
    <row r="14" spans="1:6" ht="35.1" customHeight="1">
      <c r="A14" s="26"/>
      <c r="B14" s="19" t="s">
        <v>58</v>
      </c>
      <c r="C14" s="25"/>
      <c r="D14" s="25"/>
      <c r="E14" s="6"/>
      <c r="F14" s="6"/>
    </row>
    <row r="15" spans="1:6" ht="35.1" customHeight="1">
      <c r="A15" s="9"/>
      <c r="B15" s="20" t="s">
        <v>10</v>
      </c>
      <c r="C15" s="9"/>
      <c r="D15" s="9"/>
      <c r="E15" s="6"/>
      <c r="F15" s="6"/>
    </row>
    <row r="16" spans="1:6" ht="35.1" customHeight="1">
      <c r="A16" s="27">
        <v>1</v>
      </c>
      <c r="B16" s="18" t="s">
        <v>91</v>
      </c>
      <c r="C16" s="2" t="s">
        <v>5</v>
      </c>
      <c r="D16" s="5">
        <f>D17*0.15*0.05</f>
        <v>9.3674999999999997</v>
      </c>
      <c r="E16" s="6"/>
      <c r="F16" s="6"/>
    </row>
    <row r="17" spans="1:6" ht="54.95" customHeight="1">
      <c r="A17" s="46">
        <v>2</v>
      </c>
      <c r="B17" s="18" t="s">
        <v>43</v>
      </c>
      <c r="C17" s="2" t="s">
        <v>23</v>
      </c>
      <c r="D17" s="5">
        <f>D18+D19+D20</f>
        <v>1249</v>
      </c>
      <c r="E17" s="6"/>
      <c r="F17" s="6"/>
    </row>
    <row r="18" spans="1:6" ht="35.1" customHeight="1">
      <c r="A18" s="46"/>
      <c r="B18" s="18" t="s">
        <v>29</v>
      </c>
      <c r="C18" s="2" t="s">
        <v>23</v>
      </c>
      <c r="D18" s="2">
        <v>980</v>
      </c>
      <c r="E18" s="6"/>
      <c r="F18" s="6"/>
    </row>
    <row r="19" spans="1:6" ht="35.1" customHeight="1">
      <c r="A19" s="46"/>
      <c r="B19" s="18" t="s">
        <v>64</v>
      </c>
      <c r="C19" s="2" t="s">
        <v>23</v>
      </c>
      <c r="D19" s="2">
        <v>52</v>
      </c>
      <c r="E19" s="6"/>
      <c r="F19" s="6"/>
    </row>
    <row r="20" spans="1:6" ht="35.1" customHeight="1">
      <c r="A20" s="46"/>
      <c r="B20" s="18" t="s">
        <v>50</v>
      </c>
      <c r="C20" s="2" t="s">
        <v>23</v>
      </c>
      <c r="D20" s="2">
        <v>217</v>
      </c>
      <c r="E20" s="6"/>
      <c r="F20" s="6"/>
    </row>
    <row r="21" spans="1:6" ht="35.1" customHeight="1">
      <c r="A21" s="44">
        <v>3</v>
      </c>
      <c r="B21" s="18" t="s">
        <v>30</v>
      </c>
      <c r="C21" s="2" t="s">
        <v>6</v>
      </c>
      <c r="D21" s="5">
        <f>D27</f>
        <v>9048</v>
      </c>
      <c r="E21" s="6"/>
      <c r="F21" s="6"/>
    </row>
    <row r="22" spans="1:6" ht="35.1" customHeight="1">
      <c r="A22" s="44"/>
      <c r="B22" s="18" t="s">
        <v>19</v>
      </c>
      <c r="C22" s="2" t="s">
        <v>5</v>
      </c>
      <c r="D22" s="2">
        <v>2280.096</v>
      </c>
      <c r="E22" s="6"/>
      <c r="F22" s="6"/>
    </row>
    <row r="23" spans="1:6" ht="35.1" customHeight="1">
      <c r="A23" s="44"/>
      <c r="B23" s="18" t="s">
        <v>20</v>
      </c>
      <c r="C23" s="2" t="s">
        <v>5</v>
      </c>
      <c r="D23" s="2">
        <v>135.72</v>
      </c>
      <c r="E23" s="6"/>
      <c r="F23" s="6"/>
    </row>
    <row r="24" spans="1:6" ht="35.1" customHeight="1">
      <c r="A24" s="44"/>
      <c r="B24" s="18" t="s">
        <v>21</v>
      </c>
      <c r="C24" s="2" t="s">
        <v>5</v>
      </c>
      <c r="D24" s="2">
        <v>90.48</v>
      </c>
      <c r="E24" s="6"/>
      <c r="F24" s="6"/>
    </row>
    <row r="25" spans="1:6" ht="35.1" customHeight="1">
      <c r="A25" s="44"/>
      <c r="B25" s="18" t="s">
        <v>15</v>
      </c>
      <c r="C25" s="2" t="s">
        <v>5</v>
      </c>
      <c r="D25" s="2">
        <v>90.48</v>
      </c>
      <c r="E25" s="6"/>
      <c r="F25" s="6"/>
    </row>
    <row r="26" spans="1:6" ht="35.1" customHeight="1">
      <c r="A26" s="27">
        <v>4</v>
      </c>
      <c r="B26" s="18" t="s">
        <v>31</v>
      </c>
      <c r="C26" s="2" t="s">
        <v>5</v>
      </c>
      <c r="D26" s="5">
        <f>D27*0.05</f>
        <v>452.40000000000003</v>
      </c>
      <c r="E26" s="6"/>
      <c r="F26" s="6"/>
    </row>
    <row r="27" spans="1:6" ht="54.95" customHeight="1">
      <c r="A27" s="46">
        <v>5</v>
      </c>
      <c r="B27" s="18" t="s">
        <v>32</v>
      </c>
      <c r="C27" s="2" t="s">
        <v>6</v>
      </c>
      <c r="D27" s="5">
        <f>D28+D29</f>
        <v>9048</v>
      </c>
      <c r="E27" s="6"/>
      <c r="F27" s="6"/>
    </row>
    <row r="28" spans="1:6" ht="35.1" customHeight="1">
      <c r="A28" s="46"/>
      <c r="B28" s="18" t="s">
        <v>13</v>
      </c>
      <c r="C28" s="2" t="s">
        <v>6</v>
      </c>
      <c r="D28" s="2">
        <v>798</v>
      </c>
      <c r="E28" s="6"/>
      <c r="F28" s="6"/>
    </row>
    <row r="29" spans="1:6" ht="35.1" customHeight="1">
      <c r="A29" s="46"/>
      <c r="B29" s="18" t="s">
        <v>12</v>
      </c>
      <c r="C29" s="2" t="s">
        <v>6</v>
      </c>
      <c r="D29" s="2">
        <v>8250</v>
      </c>
      <c r="E29" s="6"/>
      <c r="F29" s="6"/>
    </row>
    <row r="30" spans="1:6" ht="35.1" customHeight="1">
      <c r="A30" s="46"/>
      <c r="B30" s="18" t="s">
        <v>22</v>
      </c>
      <c r="C30" s="2" t="s">
        <v>5</v>
      </c>
      <c r="D30" s="2">
        <v>723.84</v>
      </c>
      <c r="E30" s="6"/>
      <c r="F30" s="6"/>
    </row>
    <row r="31" spans="1:6" ht="35.1" customHeight="1">
      <c r="A31" s="27">
        <v>6</v>
      </c>
      <c r="B31" s="18" t="s">
        <v>33</v>
      </c>
      <c r="C31" s="2" t="s">
        <v>6</v>
      </c>
      <c r="D31" s="5">
        <f>D17*0.05*0.1</f>
        <v>6.245000000000001</v>
      </c>
      <c r="E31" s="6"/>
      <c r="F31" s="6"/>
    </row>
    <row r="32" spans="1:6" ht="54.95" customHeight="1">
      <c r="A32" s="27">
        <v>7</v>
      </c>
      <c r="B32" s="18" t="s">
        <v>95</v>
      </c>
      <c r="C32" s="2" t="s">
        <v>5</v>
      </c>
      <c r="D32" s="5">
        <f>D33*0.15</f>
        <v>15</v>
      </c>
      <c r="E32" s="6"/>
      <c r="F32" s="6"/>
    </row>
    <row r="33" spans="1:6" ht="35.1" customHeight="1">
      <c r="A33" s="11">
        <v>8</v>
      </c>
      <c r="B33" s="18" t="s">
        <v>52</v>
      </c>
      <c r="C33" s="2" t="s">
        <v>6</v>
      </c>
      <c r="D33" s="5">
        <v>100</v>
      </c>
      <c r="E33" s="6"/>
      <c r="F33" s="6"/>
    </row>
    <row r="34" spans="1:6" ht="35.1" customHeight="1">
      <c r="A34" s="26"/>
      <c r="B34" s="19" t="s">
        <v>59</v>
      </c>
      <c r="C34" s="25"/>
      <c r="D34" s="25"/>
      <c r="E34" s="6"/>
      <c r="F34" s="6"/>
    </row>
    <row r="35" spans="1:6" ht="35.1" customHeight="1">
      <c r="A35" s="9"/>
      <c r="B35" s="20" t="s">
        <v>34</v>
      </c>
      <c r="C35" s="9"/>
      <c r="D35" s="9"/>
      <c r="E35" s="6"/>
      <c r="F35" s="6"/>
    </row>
    <row r="36" spans="1:6" ht="35.1" customHeight="1">
      <c r="A36" s="25">
        <v>1</v>
      </c>
      <c r="B36" s="18" t="s">
        <v>16</v>
      </c>
      <c r="C36" s="2" t="s">
        <v>6</v>
      </c>
      <c r="D36" s="5">
        <v>6502</v>
      </c>
      <c r="E36" s="6"/>
      <c r="F36" s="6"/>
    </row>
    <row r="37" spans="1:6" ht="35.1" customHeight="1">
      <c r="A37" s="25">
        <v>2</v>
      </c>
      <c r="B37" s="18" t="s">
        <v>35</v>
      </c>
      <c r="C37" s="2" t="s">
        <v>6</v>
      </c>
      <c r="D37" s="5">
        <f>D36</f>
        <v>6502</v>
      </c>
      <c r="E37" s="6"/>
      <c r="F37" s="6"/>
    </row>
    <row r="38" spans="1:6" ht="35.1" customHeight="1">
      <c r="A38" s="44">
        <v>3</v>
      </c>
      <c r="B38" s="18" t="s">
        <v>36</v>
      </c>
      <c r="C38" s="2" t="s">
        <v>6</v>
      </c>
      <c r="D38" s="5">
        <f>D36</f>
        <v>6502</v>
      </c>
      <c r="E38" s="6"/>
      <c r="F38" s="6"/>
    </row>
    <row r="39" spans="1:6" ht="35.1" customHeight="1">
      <c r="A39" s="44"/>
      <c r="B39" s="18" t="s">
        <v>19</v>
      </c>
      <c r="C39" s="2" t="s">
        <v>5</v>
      </c>
      <c r="D39" s="2">
        <v>819.25199999999995</v>
      </c>
      <c r="E39" s="6"/>
      <c r="F39" s="6"/>
    </row>
    <row r="40" spans="1:6" ht="35.1" customHeight="1">
      <c r="A40" s="44"/>
      <c r="B40" s="18" t="s">
        <v>20</v>
      </c>
      <c r="C40" s="2" t="s">
        <v>5</v>
      </c>
      <c r="D40" s="2">
        <v>97.53</v>
      </c>
      <c r="E40" s="6"/>
      <c r="F40" s="6"/>
    </row>
    <row r="41" spans="1:6" ht="35.1" customHeight="1">
      <c r="A41" s="44"/>
      <c r="B41" s="18" t="s">
        <v>21</v>
      </c>
      <c r="C41" s="2" t="s">
        <v>5</v>
      </c>
      <c r="D41" s="2">
        <v>65.02</v>
      </c>
      <c r="E41" s="6"/>
      <c r="F41" s="6"/>
    </row>
    <row r="42" spans="1:6" ht="35.1" customHeight="1">
      <c r="A42" s="44"/>
      <c r="B42" s="18" t="s">
        <v>15</v>
      </c>
      <c r="C42" s="2" t="s">
        <v>5</v>
      </c>
      <c r="D42" s="2">
        <v>65.02</v>
      </c>
      <c r="E42" s="6"/>
      <c r="F42" s="6"/>
    </row>
    <row r="43" spans="1:6" ht="35.1" customHeight="1">
      <c r="A43" s="25">
        <v>4</v>
      </c>
      <c r="B43" s="18" t="s">
        <v>37</v>
      </c>
      <c r="C43" s="2" t="s">
        <v>6</v>
      </c>
      <c r="D43" s="5">
        <f>D36</f>
        <v>6502</v>
      </c>
      <c r="E43" s="6"/>
      <c r="F43" s="6"/>
    </row>
    <row r="44" spans="1:6" ht="35.1" customHeight="1">
      <c r="A44" s="12">
        <v>5</v>
      </c>
      <c r="B44" s="18" t="s">
        <v>53</v>
      </c>
      <c r="C44" s="2" t="s">
        <v>7</v>
      </c>
      <c r="D44" s="5">
        <f>D36</f>
        <v>6502</v>
      </c>
      <c r="E44" s="6"/>
      <c r="F44" s="6"/>
    </row>
    <row r="45" spans="1:6" ht="35.1" customHeight="1">
      <c r="A45" s="25">
        <v>6</v>
      </c>
      <c r="B45" s="18" t="s">
        <v>17</v>
      </c>
      <c r="C45" s="2" t="s">
        <v>6</v>
      </c>
      <c r="D45" s="5">
        <f>D36</f>
        <v>6502</v>
      </c>
      <c r="E45" s="6"/>
      <c r="F45" s="6"/>
    </row>
    <row r="46" spans="1:6" ht="35.1" customHeight="1">
      <c r="A46" s="12">
        <v>7</v>
      </c>
      <c r="B46" s="18" t="s">
        <v>38</v>
      </c>
      <c r="C46" s="2" t="s">
        <v>7</v>
      </c>
      <c r="D46" s="5">
        <f>D36</f>
        <v>6502</v>
      </c>
      <c r="E46" s="6"/>
      <c r="F46" s="6"/>
    </row>
    <row r="47" spans="1:6" ht="35.1" customHeight="1">
      <c r="A47" s="26"/>
      <c r="B47" s="19" t="s">
        <v>60</v>
      </c>
      <c r="C47" s="25"/>
      <c r="D47" s="25"/>
      <c r="E47" s="6"/>
      <c r="F47" s="6"/>
    </row>
    <row r="48" spans="1:6" ht="35.1" customHeight="1">
      <c r="A48" s="13"/>
      <c r="B48" s="20" t="s">
        <v>68</v>
      </c>
      <c r="C48" s="25"/>
      <c r="D48" s="25"/>
      <c r="E48" s="6"/>
      <c r="F48" s="6"/>
    </row>
    <row r="49" spans="1:6" ht="35.1" customHeight="1">
      <c r="A49" s="14">
        <v>1</v>
      </c>
      <c r="B49" s="18" t="s">
        <v>65</v>
      </c>
      <c r="C49" s="2" t="s">
        <v>24</v>
      </c>
      <c r="D49" s="5">
        <v>598</v>
      </c>
      <c r="E49" s="6"/>
      <c r="F49" s="6"/>
    </row>
    <row r="50" spans="1:6" ht="35.1" customHeight="1">
      <c r="A50" s="14">
        <v>2</v>
      </c>
      <c r="B50" s="18" t="s">
        <v>66</v>
      </c>
      <c r="C50" s="2" t="s">
        <v>24</v>
      </c>
      <c r="D50" s="5">
        <v>672</v>
      </c>
      <c r="E50" s="6"/>
      <c r="F50" s="6"/>
    </row>
    <row r="51" spans="1:6" ht="35.1" customHeight="1">
      <c r="A51" s="14">
        <v>3</v>
      </c>
      <c r="B51" s="18" t="s">
        <v>96</v>
      </c>
      <c r="C51" s="2" t="s">
        <v>5</v>
      </c>
      <c r="D51" s="5">
        <f>D54*0.16</f>
        <v>5.44</v>
      </c>
      <c r="E51" s="6"/>
      <c r="F51" s="6"/>
    </row>
    <row r="52" spans="1:6" ht="35.1" customHeight="1">
      <c r="A52" s="25">
        <v>4</v>
      </c>
      <c r="B52" s="18" t="s">
        <v>92</v>
      </c>
      <c r="C52" s="2" t="s">
        <v>5</v>
      </c>
      <c r="D52" s="5">
        <f>D54*0.16</f>
        <v>5.44</v>
      </c>
      <c r="E52" s="6"/>
      <c r="F52" s="6"/>
    </row>
    <row r="53" spans="1:6" ht="35.1" customHeight="1">
      <c r="A53" s="14">
        <v>5</v>
      </c>
      <c r="B53" s="18" t="s">
        <v>99</v>
      </c>
      <c r="C53" s="2" t="s">
        <v>8</v>
      </c>
      <c r="D53" s="5">
        <f>D54*0.02018</f>
        <v>0.68611999999999995</v>
      </c>
      <c r="E53" s="6"/>
      <c r="F53" s="6"/>
    </row>
    <row r="54" spans="1:6" ht="35.1" customHeight="1">
      <c r="A54" s="14">
        <v>6</v>
      </c>
      <c r="B54" s="18" t="s">
        <v>72</v>
      </c>
      <c r="C54" s="2" t="s">
        <v>18</v>
      </c>
      <c r="D54" s="5">
        <v>34</v>
      </c>
      <c r="E54" s="6"/>
      <c r="F54" s="6"/>
    </row>
    <row r="55" spans="1:6" ht="35.1" customHeight="1">
      <c r="A55" s="26"/>
      <c r="B55" s="19" t="s">
        <v>69</v>
      </c>
      <c r="C55" s="25"/>
      <c r="D55" s="25"/>
      <c r="E55" s="6"/>
      <c r="F55" s="6"/>
    </row>
    <row r="56" spans="1:6" ht="35.1" customHeight="1">
      <c r="A56" s="15"/>
      <c r="B56" s="20" t="s">
        <v>70</v>
      </c>
      <c r="C56" s="25"/>
      <c r="D56" s="25"/>
      <c r="E56" s="6"/>
      <c r="F56" s="6"/>
    </row>
    <row r="57" spans="1:6" ht="54.95" customHeight="1">
      <c r="A57" s="27">
        <v>1</v>
      </c>
      <c r="B57" s="18" t="s">
        <v>44</v>
      </c>
      <c r="C57" s="2" t="s">
        <v>5</v>
      </c>
      <c r="D57" s="5">
        <f>D60*4</f>
        <v>136</v>
      </c>
      <c r="E57" s="6"/>
      <c r="F57" s="6"/>
    </row>
    <row r="58" spans="1:6" ht="35.1" customHeight="1">
      <c r="A58" s="7">
        <v>2</v>
      </c>
      <c r="B58" s="18" t="s">
        <v>45</v>
      </c>
      <c r="C58" s="2" t="s">
        <v>5</v>
      </c>
      <c r="D58" s="5">
        <f>D60*0.2</f>
        <v>6.8000000000000007</v>
      </c>
      <c r="E58" s="6"/>
      <c r="F58" s="6"/>
    </row>
    <row r="59" spans="1:6" ht="35.1" customHeight="1">
      <c r="A59" s="45">
        <v>3</v>
      </c>
      <c r="B59" s="18" t="s">
        <v>100</v>
      </c>
      <c r="C59" s="2" t="s">
        <v>5</v>
      </c>
      <c r="D59" s="5">
        <f>D60*1.15</f>
        <v>39.099999999999994</v>
      </c>
      <c r="E59" s="6"/>
      <c r="F59" s="6"/>
    </row>
    <row r="60" spans="1:6" ht="35.1" customHeight="1">
      <c r="A60" s="45"/>
      <c r="B60" s="18" t="s">
        <v>101</v>
      </c>
      <c r="C60" s="2" t="s">
        <v>18</v>
      </c>
      <c r="D60" s="2">
        <v>34</v>
      </c>
      <c r="E60" s="6"/>
      <c r="F60" s="6"/>
    </row>
    <row r="61" spans="1:6" ht="35.1" customHeight="1">
      <c r="A61" s="45"/>
      <c r="B61" s="18" t="s">
        <v>74</v>
      </c>
      <c r="C61" s="2" t="s">
        <v>8</v>
      </c>
      <c r="D61" s="2">
        <v>5.9823000000000004</v>
      </c>
      <c r="E61" s="6"/>
      <c r="F61" s="6"/>
    </row>
    <row r="62" spans="1:6" ht="35.1" customHeight="1">
      <c r="A62" s="7">
        <v>4</v>
      </c>
      <c r="B62" s="18" t="s">
        <v>46</v>
      </c>
      <c r="C62" s="2" t="s">
        <v>6</v>
      </c>
      <c r="D62" s="5">
        <f>D60*7</f>
        <v>238</v>
      </c>
      <c r="E62" s="6"/>
      <c r="F62" s="6"/>
    </row>
    <row r="63" spans="1:6" ht="35.1" customHeight="1">
      <c r="A63" s="7">
        <v>5</v>
      </c>
      <c r="B63" s="18" t="s">
        <v>55</v>
      </c>
      <c r="C63" s="2" t="s">
        <v>18</v>
      </c>
      <c r="D63" s="5">
        <f>D60*12*3</f>
        <v>1224</v>
      </c>
      <c r="E63" s="6"/>
      <c r="F63" s="6"/>
    </row>
    <row r="64" spans="1:6" ht="35.1" customHeight="1">
      <c r="A64" s="7">
        <v>6</v>
      </c>
      <c r="B64" s="18" t="s">
        <v>56</v>
      </c>
      <c r="C64" s="2" t="s">
        <v>5</v>
      </c>
      <c r="D64" s="5">
        <f>D60*0.02</f>
        <v>0.68</v>
      </c>
      <c r="E64" s="6"/>
      <c r="F64" s="6"/>
    </row>
    <row r="65" spans="1:6" ht="35.1" customHeight="1">
      <c r="A65" s="7">
        <v>7</v>
      </c>
      <c r="B65" s="18" t="s">
        <v>119</v>
      </c>
      <c r="C65" s="2" t="s">
        <v>23</v>
      </c>
      <c r="D65" s="5">
        <f>D60*12*3</f>
        <v>1224</v>
      </c>
      <c r="E65" s="6"/>
      <c r="F65" s="6"/>
    </row>
    <row r="66" spans="1:6" ht="35.1" customHeight="1">
      <c r="A66" s="26"/>
      <c r="B66" s="19" t="s">
        <v>61</v>
      </c>
      <c r="C66" s="25"/>
      <c r="D66" s="25"/>
      <c r="E66" s="6"/>
      <c r="F66" s="6"/>
    </row>
    <row r="67" spans="1:6" ht="35.1" customHeight="1">
      <c r="A67" s="13"/>
      <c r="B67" s="20" t="s">
        <v>97</v>
      </c>
      <c r="C67" s="25"/>
      <c r="D67" s="25"/>
      <c r="E67" s="6"/>
      <c r="F67" s="6"/>
    </row>
    <row r="68" spans="1:6" ht="35.1" customHeight="1">
      <c r="A68" s="27">
        <v>1</v>
      </c>
      <c r="B68" s="18" t="s">
        <v>40</v>
      </c>
      <c r="C68" s="2" t="s">
        <v>23</v>
      </c>
      <c r="D68" s="5">
        <v>580</v>
      </c>
      <c r="E68" s="6"/>
      <c r="F68" s="6"/>
    </row>
    <row r="69" spans="1:6" ht="35.1" customHeight="1">
      <c r="A69" s="13">
        <v>2</v>
      </c>
      <c r="B69" s="18" t="s">
        <v>25</v>
      </c>
      <c r="C69" s="25" t="s">
        <v>23</v>
      </c>
      <c r="D69" s="5">
        <v>580</v>
      </c>
      <c r="E69" s="6"/>
      <c r="F69" s="6"/>
    </row>
    <row r="70" spans="1:6" ht="35.1" customHeight="1">
      <c r="A70" s="13">
        <v>3</v>
      </c>
      <c r="B70" s="18" t="s">
        <v>57</v>
      </c>
      <c r="C70" s="25" t="s">
        <v>4</v>
      </c>
      <c r="D70" s="5">
        <v>38</v>
      </c>
      <c r="E70" s="6"/>
      <c r="F70" s="6"/>
    </row>
    <row r="71" spans="1:6" ht="35.1" customHeight="1">
      <c r="A71" s="26"/>
      <c r="B71" s="19" t="s">
        <v>62</v>
      </c>
      <c r="C71" s="25"/>
      <c r="D71" s="25"/>
      <c r="E71" s="6"/>
      <c r="F71" s="6"/>
    </row>
    <row r="72" spans="1:6" ht="35.1" customHeight="1">
      <c r="A72" s="9"/>
      <c r="B72" s="19" t="s">
        <v>76</v>
      </c>
      <c r="C72" s="9"/>
      <c r="D72" s="9"/>
      <c r="E72" s="6"/>
      <c r="F72" s="6"/>
    </row>
    <row r="73" spans="1:6" ht="35.1" customHeight="1">
      <c r="A73" s="9"/>
      <c r="B73" s="21" t="s">
        <v>77</v>
      </c>
      <c r="C73" s="22">
        <v>0.03</v>
      </c>
      <c r="D73" s="9"/>
      <c r="E73" s="6"/>
      <c r="F73" s="6"/>
    </row>
    <row r="74" spans="1:6" ht="35.1" customHeight="1">
      <c r="A74" s="9"/>
      <c r="B74" s="21" t="s">
        <v>63</v>
      </c>
      <c r="C74" s="22"/>
      <c r="D74" s="9"/>
      <c r="E74" s="6"/>
      <c r="F74" s="6"/>
    </row>
    <row r="75" spans="1:6" ht="35.1" customHeight="1">
      <c r="A75" s="9"/>
      <c r="B75" s="21" t="s">
        <v>78</v>
      </c>
      <c r="C75" s="22"/>
      <c r="D75" s="9"/>
      <c r="E75" s="6"/>
      <c r="F75" s="6"/>
    </row>
    <row r="76" spans="1:6" ht="35.1" customHeight="1">
      <c r="A76" s="9"/>
      <c r="B76" s="21" t="s">
        <v>79</v>
      </c>
      <c r="C76" s="21"/>
      <c r="D76" s="9"/>
      <c r="E76" s="6"/>
      <c r="F76" s="6"/>
    </row>
    <row r="77" spans="1:6">
      <c r="B77" s="1"/>
    </row>
  </sheetData>
  <mergeCells count="8">
    <mergeCell ref="A1:F1"/>
    <mergeCell ref="A2:F2"/>
    <mergeCell ref="A59:A61"/>
    <mergeCell ref="A38:A42"/>
    <mergeCell ref="A27:A30"/>
    <mergeCell ref="A17:A20"/>
    <mergeCell ref="A21:A25"/>
    <mergeCell ref="C3:D3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6"/>
  <sheetViews>
    <sheetView view="pageBreakPreview" zoomScale="115" zoomScaleNormal="100" zoomScaleSheetLayoutView="115" workbookViewId="0">
      <selection activeCell="I6" sqref="I6"/>
    </sheetView>
  </sheetViews>
  <sheetFormatPr defaultRowHeight="15"/>
  <cols>
    <col min="1" max="1" width="3.7109375" customWidth="1"/>
    <col min="2" max="2" width="70.7109375" customWidth="1"/>
    <col min="3" max="6" width="15.7109375" customWidth="1"/>
  </cols>
  <sheetData>
    <row r="1" spans="1:6" ht="35.1" customHeight="1">
      <c r="A1" s="48" t="s">
        <v>109</v>
      </c>
      <c r="B1" s="48"/>
      <c r="C1" s="48"/>
      <c r="D1" s="48"/>
      <c r="E1" s="48"/>
      <c r="F1" s="48"/>
    </row>
    <row r="2" spans="1:6" ht="35.1" customHeight="1">
      <c r="A2" s="42" t="s">
        <v>112</v>
      </c>
      <c r="B2" s="42"/>
      <c r="C2" s="42"/>
      <c r="D2" s="42"/>
      <c r="E2" s="42"/>
      <c r="F2" s="42"/>
    </row>
    <row r="3" spans="1:6" ht="35.1" customHeight="1">
      <c r="A3" s="23" t="s">
        <v>0</v>
      </c>
      <c r="B3" s="24" t="s">
        <v>80</v>
      </c>
      <c r="C3" s="43" t="s">
        <v>81</v>
      </c>
      <c r="D3" s="43"/>
      <c r="E3" s="24" t="s">
        <v>82</v>
      </c>
      <c r="F3" s="24" t="s">
        <v>83</v>
      </c>
    </row>
    <row r="4" spans="1:6" ht="35.1" customHeight="1">
      <c r="A4" s="2"/>
      <c r="B4" s="20" t="s">
        <v>26</v>
      </c>
      <c r="C4" s="2"/>
      <c r="D4" s="2"/>
      <c r="E4" s="2"/>
      <c r="F4" s="2"/>
    </row>
    <row r="5" spans="1:6" ht="54.95" customHeight="1">
      <c r="A5" s="7">
        <v>1</v>
      </c>
      <c r="B5" s="18" t="s">
        <v>27</v>
      </c>
      <c r="C5" s="2" t="s">
        <v>5</v>
      </c>
      <c r="D5" s="5">
        <v>84.24</v>
      </c>
      <c r="E5" s="6"/>
      <c r="F5" s="6"/>
    </row>
    <row r="6" spans="1:6" ht="54.95" customHeight="1">
      <c r="A6" s="7">
        <v>2</v>
      </c>
      <c r="B6" s="18" t="s">
        <v>102</v>
      </c>
      <c r="C6" s="2" t="s">
        <v>6</v>
      </c>
      <c r="D6" s="5">
        <v>3459</v>
      </c>
      <c r="E6" s="6"/>
      <c r="F6" s="6"/>
    </row>
    <row r="7" spans="1:6" ht="35.1" customHeight="1">
      <c r="A7" s="7">
        <v>3</v>
      </c>
      <c r="B7" s="18" t="s">
        <v>105</v>
      </c>
      <c r="C7" s="2" t="s">
        <v>5</v>
      </c>
      <c r="D7" s="5">
        <v>518.85</v>
      </c>
      <c r="E7" s="6"/>
      <c r="F7" s="6"/>
    </row>
    <row r="8" spans="1:6" ht="35.1" customHeight="1">
      <c r="A8" s="7">
        <v>4</v>
      </c>
      <c r="B8" s="18" t="s">
        <v>106</v>
      </c>
      <c r="C8" s="2"/>
      <c r="D8" s="5">
        <v>31.59</v>
      </c>
      <c r="E8" s="6"/>
      <c r="F8" s="6"/>
    </row>
    <row r="9" spans="1:6" ht="35.1" customHeight="1">
      <c r="A9" s="7">
        <v>5</v>
      </c>
      <c r="B9" s="18" t="s">
        <v>111</v>
      </c>
      <c r="C9" s="2" t="s">
        <v>5</v>
      </c>
      <c r="D9" s="5">
        <v>9828</v>
      </c>
      <c r="E9" s="6"/>
      <c r="F9" s="6"/>
    </row>
    <row r="10" spans="1:6" ht="35.1" customHeight="1">
      <c r="A10" s="7">
        <v>6</v>
      </c>
      <c r="B10" s="18" t="s">
        <v>14</v>
      </c>
      <c r="C10" s="2" t="s">
        <v>5</v>
      </c>
      <c r="D10" s="5">
        <f>D9</f>
        <v>9828</v>
      </c>
      <c r="E10" s="6"/>
      <c r="F10" s="6"/>
    </row>
    <row r="11" spans="1:6" ht="54.95" customHeight="1">
      <c r="A11" s="7">
        <v>7</v>
      </c>
      <c r="B11" s="18" t="s">
        <v>49</v>
      </c>
      <c r="C11" s="2" t="s">
        <v>18</v>
      </c>
      <c r="D11" s="5">
        <v>75</v>
      </c>
      <c r="E11" s="6"/>
      <c r="F11" s="6"/>
    </row>
    <row r="12" spans="1:6" ht="35.1" customHeight="1">
      <c r="A12" s="7">
        <v>8</v>
      </c>
      <c r="B12" s="18" t="s">
        <v>42</v>
      </c>
      <c r="C12" s="2" t="s">
        <v>18</v>
      </c>
      <c r="D12" s="5">
        <v>75</v>
      </c>
      <c r="E12" s="6"/>
      <c r="F12" s="6"/>
    </row>
    <row r="13" spans="1:6" ht="35.1" customHeight="1">
      <c r="A13" s="29"/>
      <c r="B13" s="19" t="s">
        <v>58</v>
      </c>
      <c r="C13" s="28"/>
      <c r="D13" s="28"/>
      <c r="E13" s="6"/>
      <c r="F13" s="6"/>
    </row>
    <row r="14" spans="1:6" ht="35.1" customHeight="1">
      <c r="A14" s="9"/>
      <c r="B14" s="20" t="s">
        <v>10</v>
      </c>
      <c r="C14" s="9"/>
      <c r="D14" s="9"/>
      <c r="E14" s="6"/>
      <c r="F14" s="6"/>
    </row>
    <row r="15" spans="1:6" ht="35.1" customHeight="1">
      <c r="A15" s="30">
        <v>1</v>
      </c>
      <c r="B15" s="18" t="s">
        <v>113</v>
      </c>
      <c r="C15" s="2" t="s">
        <v>5</v>
      </c>
      <c r="D15" s="5">
        <f>D16*0.15*0.05</f>
        <v>11.61</v>
      </c>
      <c r="E15" s="6"/>
      <c r="F15" s="6"/>
    </row>
    <row r="16" spans="1:6" ht="65.099999999999994" customHeight="1">
      <c r="A16" s="46">
        <v>2</v>
      </c>
      <c r="B16" s="18" t="s">
        <v>107</v>
      </c>
      <c r="C16" s="2" t="s">
        <v>23</v>
      </c>
      <c r="D16" s="5">
        <f>D17+D18+D19</f>
        <v>1548</v>
      </c>
      <c r="E16" s="6"/>
      <c r="F16" s="6"/>
    </row>
    <row r="17" spans="1:6" ht="35.1" customHeight="1">
      <c r="A17" s="46"/>
      <c r="B17" s="18" t="s">
        <v>29</v>
      </c>
      <c r="C17" s="2" t="s">
        <v>23</v>
      </c>
      <c r="D17" s="2">
        <v>1053</v>
      </c>
      <c r="E17" s="6"/>
      <c r="F17" s="6"/>
    </row>
    <row r="18" spans="1:6" ht="35.1" customHeight="1">
      <c r="A18" s="46"/>
      <c r="B18" s="18" t="s">
        <v>64</v>
      </c>
      <c r="C18" s="2" t="s">
        <v>23</v>
      </c>
      <c r="D18" s="2">
        <v>115</v>
      </c>
      <c r="E18" s="6"/>
      <c r="F18" s="6"/>
    </row>
    <row r="19" spans="1:6" ht="35.1" customHeight="1">
      <c r="A19" s="46"/>
      <c r="B19" s="18" t="s">
        <v>50</v>
      </c>
      <c r="C19" s="2" t="s">
        <v>23</v>
      </c>
      <c r="D19" s="2">
        <v>380</v>
      </c>
      <c r="E19" s="6"/>
      <c r="F19" s="6"/>
    </row>
    <row r="20" spans="1:6" ht="35.1" customHeight="1">
      <c r="A20" s="44">
        <v>3</v>
      </c>
      <c r="B20" s="18" t="s">
        <v>103</v>
      </c>
      <c r="C20" s="2" t="s">
        <v>6</v>
      </c>
      <c r="D20" s="5">
        <f>D26*0.1</f>
        <v>346</v>
      </c>
      <c r="E20" s="6"/>
      <c r="F20" s="6"/>
    </row>
    <row r="21" spans="1:6" ht="35.1" customHeight="1">
      <c r="A21" s="44"/>
      <c r="B21" s="18" t="s">
        <v>19</v>
      </c>
      <c r="C21" s="2" t="s">
        <v>5</v>
      </c>
      <c r="D21" s="2">
        <v>43.595999999999997</v>
      </c>
      <c r="E21" s="6"/>
      <c r="F21" s="6"/>
    </row>
    <row r="22" spans="1:6" ht="35.1" customHeight="1">
      <c r="A22" s="44"/>
      <c r="B22" s="18" t="s">
        <v>20</v>
      </c>
      <c r="C22" s="2" t="s">
        <v>5</v>
      </c>
      <c r="D22" s="2">
        <v>5.19</v>
      </c>
      <c r="E22" s="6"/>
      <c r="F22" s="6"/>
    </row>
    <row r="23" spans="1:6" ht="35.1" customHeight="1">
      <c r="A23" s="44"/>
      <c r="B23" s="18" t="s">
        <v>21</v>
      </c>
      <c r="C23" s="2" t="s">
        <v>5</v>
      </c>
      <c r="D23" s="2">
        <v>3.46</v>
      </c>
      <c r="E23" s="6"/>
      <c r="F23" s="6"/>
    </row>
    <row r="24" spans="1:6" ht="35.1" customHeight="1">
      <c r="A24" s="44"/>
      <c r="B24" s="18" t="s">
        <v>15</v>
      </c>
      <c r="C24" s="2" t="s">
        <v>5</v>
      </c>
      <c r="D24" s="2">
        <v>3.46</v>
      </c>
      <c r="E24" s="6"/>
      <c r="F24" s="6"/>
    </row>
    <row r="25" spans="1:6" ht="35.1" customHeight="1">
      <c r="A25" s="30">
        <v>3</v>
      </c>
      <c r="B25" s="18" t="s">
        <v>31</v>
      </c>
      <c r="C25" s="2" t="s">
        <v>5</v>
      </c>
      <c r="D25" s="5">
        <f>D26*0.05</f>
        <v>173</v>
      </c>
      <c r="E25" s="6"/>
      <c r="F25" s="6"/>
    </row>
    <row r="26" spans="1:6" ht="35.1" customHeight="1">
      <c r="A26" s="46">
        <v>4</v>
      </c>
      <c r="B26" s="18" t="s">
        <v>104</v>
      </c>
      <c r="C26" s="2" t="s">
        <v>6</v>
      </c>
      <c r="D26" s="5">
        <f>D27+D28</f>
        <v>3460</v>
      </c>
      <c r="E26" s="6"/>
      <c r="F26" s="6"/>
    </row>
    <row r="27" spans="1:6" ht="35.1" customHeight="1">
      <c r="A27" s="46"/>
      <c r="B27" s="18" t="s">
        <v>13</v>
      </c>
      <c r="C27" s="2" t="s">
        <v>6</v>
      </c>
      <c r="D27" s="2">
        <v>403</v>
      </c>
      <c r="E27" s="6"/>
      <c r="F27" s="6"/>
    </row>
    <row r="28" spans="1:6" ht="35.1" customHeight="1">
      <c r="A28" s="46"/>
      <c r="B28" s="18" t="s">
        <v>12</v>
      </c>
      <c r="C28" s="2" t="s">
        <v>6</v>
      </c>
      <c r="D28" s="2">
        <v>3057</v>
      </c>
      <c r="E28" s="6"/>
      <c r="F28" s="6"/>
    </row>
    <row r="29" spans="1:6" ht="35.1" customHeight="1">
      <c r="A29" s="46"/>
      <c r="B29" s="18" t="s">
        <v>22</v>
      </c>
      <c r="C29" s="2" t="s">
        <v>5</v>
      </c>
      <c r="D29" s="2">
        <v>276.8</v>
      </c>
      <c r="E29" s="6"/>
      <c r="F29" s="6"/>
    </row>
    <row r="30" spans="1:6" ht="35.1" customHeight="1">
      <c r="A30" s="30">
        <v>5</v>
      </c>
      <c r="B30" s="18" t="s">
        <v>86</v>
      </c>
      <c r="C30" s="2" t="s">
        <v>6</v>
      </c>
      <c r="D30" s="5">
        <f>D16*0.05*0.1</f>
        <v>7.7400000000000011</v>
      </c>
      <c r="E30" s="6"/>
      <c r="F30" s="6"/>
    </row>
    <row r="31" spans="1:6" ht="54.95" customHeight="1">
      <c r="A31" s="30">
        <v>6</v>
      </c>
      <c r="B31" s="18" t="s">
        <v>108</v>
      </c>
      <c r="C31" s="2" t="s">
        <v>5</v>
      </c>
      <c r="D31" s="5">
        <f>D32*0.15</f>
        <v>15.299999999999999</v>
      </c>
      <c r="E31" s="6"/>
      <c r="F31" s="6"/>
    </row>
    <row r="32" spans="1:6" ht="35.1" customHeight="1">
      <c r="A32" s="11">
        <v>7</v>
      </c>
      <c r="B32" s="18" t="s">
        <v>52</v>
      </c>
      <c r="C32" s="2" t="s">
        <v>6</v>
      </c>
      <c r="D32" s="5">
        <v>102</v>
      </c>
      <c r="E32" s="6"/>
      <c r="F32" s="6"/>
    </row>
    <row r="33" spans="1:6" ht="35.1" customHeight="1">
      <c r="A33" s="29"/>
      <c r="B33" s="19" t="s">
        <v>59</v>
      </c>
      <c r="C33" s="28"/>
      <c r="D33" s="28"/>
      <c r="E33" s="6"/>
      <c r="F33" s="6"/>
    </row>
    <row r="34" spans="1:6" ht="35.1" customHeight="1">
      <c r="A34" s="9"/>
      <c r="B34" s="20" t="s">
        <v>34</v>
      </c>
      <c r="C34" s="9"/>
      <c r="D34" s="9"/>
      <c r="E34" s="6"/>
      <c r="F34" s="6"/>
    </row>
    <row r="35" spans="1:6" ht="35.1" customHeight="1">
      <c r="A35" s="28">
        <v>1</v>
      </c>
      <c r="B35" s="18" t="s">
        <v>16</v>
      </c>
      <c r="C35" s="2" t="s">
        <v>6</v>
      </c>
      <c r="D35" s="5">
        <v>6143</v>
      </c>
      <c r="E35" s="6"/>
      <c r="F35" s="6"/>
    </row>
    <row r="36" spans="1:6" ht="35.1" customHeight="1">
      <c r="A36" s="28">
        <v>2</v>
      </c>
      <c r="B36" s="18" t="s">
        <v>35</v>
      </c>
      <c r="C36" s="2" t="s">
        <v>6</v>
      </c>
      <c r="D36" s="5">
        <f>D35</f>
        <v>6143</v>
      </c>
      <c r="E36" s="6"/>
      <c r="F36" s="6"/>
    </row>
    <row r="37" spans="1:6" ht="35.1" customHeight="1">
      <c r="A37" s="44">
        <v>3</v>
      </c>
      <c r="B37" s="18" t="s">
        <v>36</v>
      </c>
      <c r="C37" s="2" t="s">
        <v>6</v>
      </c>
      <c r="D37" s="5">
        <f>D35</f>
        <v>6143</v>
      </c>
      <c r="E37" s="6"/>
      <c r="F37" s="6"/>
    </row>
    <row r="38" spans="1:6" ht="35.1" customHeight="1">
      <c r="A38" s="44"/>
      <c r="B38" s="18" t="s">
        <v>19</v>
      </c>
      <c r="C38" s="2" t="s">
        <v>5</v>
      </c>
      <c r="D38" s="2">
        <v>774.01800000000003</v>
      </c>
      <c r="E38" s="6"/>
      <c r="F38" s="6"/>
    </row>
    <row r="39" spans="1:6" ht="35.1" customHeight="1">
      <c r="A39" s="44"/>
      <c r="B39" s="18" t="s">
        <v>20</v>
      </c>
      <c r="C39" s="2" t="s">
        <v>5</v>
      </c>
      <c r="D39" s="2">
        <v>92.144999999999996</v>
      </c>
      <c r="E39" s="6"/>
      <c r="F39" s="6"/>
    </row>
    <row r="40" spans="1:6" ht="35.1" customHeight="1">
      <c r="A40" s="44"/>
      <c r="B40" s="18" t="s">
        <v>21</v>
      </c>
      <c r="C40" s="2" t="s">
        <v>5</v>
      </c>
      <c r="D40" s="2">
        <v>61.43</v>
      </c>
      <c r="E40" s="6"/>
      <c r="F40" s="6"/>
    </row>
    <row r="41" spans="1:6" ht="35.1" customHeight="1">
      <c r="A41" s="44"/>
      <c r="B41" s="18" t="s">
        <v>15</v>
      </c>
      <c r="C41" s="2" t="s">
        <v>5</v>
      </c>
      <c r="D41" s="2">
        <v>61.43</v>
      </c>
      <c r="E41" s="6"/>
      <c r="F41" s="6"/>
    </row>
    <row r="42" spans="1:6" ht="35.1" customHeight="1">
      <c r="A42" s="28">
        <v>4</v>
      </c>
      <c r="B42" s="18" t="s">
        <v>37</v>
      </c>
      <c r="C42" s="2" t="s">
        <v>6</v>
      </c>
      <c r="D42" s="5">
        <f>D35</f>
        <v>6143</v>
      </c>
      <c r="E42" s="6"/>
      <c r="F42" s="6"/>
    </row>
    <row r="43" spans="1:6" ht="35.1" customHeight="1">
      <c r="A43" s="12">
        <v>5</v>
      </c>
      <c r="B43" s="18" t="s">
        <v>53</v>
      </c>
      <c r="C43" s="2" t="s">
        <v>7</v>
      </c>
      <c r="D43" s="5">
        <f>D35</f>
        <v>6143</v>
      </c>
      <c r="E43" s="6"/>
      <c r="F43" s="6"/>
    </row>
    <row r="44" spans="1:6" ht="35.1" customHeight="1">
      <c r="A44" s="28">
        <v>6</v>
      </c>
      <c r="B44" s="18" t="s">
        <v>17</v>
      </c>
      <c r="C44" s="2" t="s">
        <v>6</v>
      </c>
      <c r="D44" s="5">
        <f>D35</f>
        <v>6143</v>
      </c>
      <c r="E44" s="6"/>
      <c r="F44" s="6"/>
    </row>
    <row r="45" spans="1:6" ht="35.1" customHeight="1">
      <c r="A45" s="12">
        <v>7</v>
      </c>
      <c r="B45" s="18" t="s">
        <v>38</v>
      </c>
      <c r="C45" s="2" t="s">
        <v>7</v>
      </c>
      <c r="D45" s="5">
        <f>D35</f>
        <v>6143</v>
      </c>
      <c r="E45" s="6"/>
      <c r="F45" s="6"/>
    </row>
    <row r="46" spans="1:6" ht="35.1" customHeight="1">
      <c r="A46" s="29"/>
      <c r="B46" s="19" t="s">
        <v>60</v>
      </c>
      <c r="C46" s="28"/>
      <c r="D46" s="28"/>
      <c r="E46" s="6"/>
      <c r="F46" s="6"/>
    </row>
    <row r="47" spans="1:6" ht="35.1" customHeight="1">
      <c r="A47" s="13"/>
      <c r="B47" s="20" t="s">
        <v>68</v>
      </c>
      <c r="C47" s="28"/>
      <c r="D47" s="28"/>
      <c r="E47" s="6"/>
      <c r="F47" s="6"/>
    </row>
    <row r="48" spans="1:6" ht="35.1" customHeight="1">
      <c r="A48" s="14">
        <v>1</v>
      </c>
      <c r="B48" s="18" t="s">
        <v>65</v>
      </c>
      <c r="C48" s="2" t="s">
        <v>24</v>
      </c>
      <c r="D48" s="5">
        <v>503</v>
      </c>
      <c r="E48" s="6"/>
      <c r="F48" s="6"/>
    </row>
    <row r="49" spans="1:6" ht="35.1" customHeight="1">
      <c r="A49" s="14">
        <v>2</v>
      </c>
      <c r="B49" s="18" t="s">
        <v>66</v>
      </c>
      <c r="C49" s="2" t="s">
        <v>24</v>
      </c>
      <c r="D49" s="5">
        <v>440</v>
      </c>
      <c r="E49" s="6"/>
      <c r="F49" s="6"/>
    </row>
    <row r="50" spans="1:6" ht="35.1" customHeight="1">
      <c r="A50" s="14">
        <v>3</v>
      </c>
      <c r="B50" s="18" t="s">
        <v>114</v>
      </c>
      <c r="C50" s="2" t="s">
        <v>5</v>
      </c>
      <c r="D50" s="5">
        <f>D53*0.16</f>
        <v>5.12</v>
      </c>
      <c r="E50" s="6"/>
      <c r="F50" s="6"/>
    </row>
    <row r="51" spans="1:6" ht="35.1" customHeight="1">
      <c r="A51" s="28">
        <v>4</v>
      </c>
      <c r="B51" s="18" t="s">
        <v>110</v>
      </c>
      <c r="C51" s="2" t="s">
        <v>5</v>
      </c>
      <c r="D51" s="5">
        <f>D53*0.16</f>
        <v>5.12</v>
      </c>
      <c r="E51" s="6"/>
      <c r="F51" s="6"/>
    </row>
    <row r="52" spans="1:6" ht="35.1" customHeight="1">
      <c r="A52" s="14">
        <v>5</v>
      </c>
      <c r="B52" s="18" t="s">
        <v>115</v>
      </c>
      <c r="C52" s="2" t="s">
        <v>8</v>
      </c>
      <c r="D52" s="5">
        <f>D53*0.02018</f>
        <v>0.64576</v>
      </c>
      <c r="E52" s="6"/>
      <c r="F52" s="6"/>
    </row>
    <row r="53" spans="1:6" ht="35.1" customHeight="1">
      <c r="A53" s="14">
        <v>6</v>
      </c>
      <c r="B53" s="18" t="s">
        <v>72</v>
      </c>
      <c r="C53" s="2" t="s">
        <v>18</v>
      </c>
      <c r="D53" s="5">
        <v>32</v>
      </c>
      <c r="E53" s="6"/>
      <c r="F53" s="6"/>
    </row>
    <row r="54" spans="1:6" ht="35.1" customHeight="1">
      <c r="A54" s="29"/>
      <c r="B54" s="19" t="s">
        <v>69</v>
      </c>
      <c r="C54" s="28"/>
      <c r="D54" s="28"/>
      <c r="E54" s="6"/>
      <c r="F54" s="6"/>
    </row>
    <row r="55" spans="1:6" ht="35.1" customHeight="1">
      <c r="A55" s="15"/>
      <c r="B55" s="20" t="s">
        <v>70</v>
      </c>
      <c r="C55" s="28"/>
      <c r="D55" s="28"/>
      <c r="E55" s="6"/>
      <c r="F55" s="6"/>
    </row>
    <row r="56" spans="1:6" ht="54.95" customHeight="1">
      <c r="A56" s="30">
        <v>1</v>
      </c>
      <c r="B56" s="18" t="s">
        <v>44</v>
      </c>
      <c r="C56" s="2" t="s">
        <v>5</v>
      </c>
      <c r="D56" s="5">
        <f>D59*4</f>
        <v>128</v>
      </c>
      <c r="E56" s="6"/>
      <c r="F56" s="6"/>
    </row>
    <row r="57" spans="1:6" ht="35.1" customHeight="1">
      <c r="A57" s="7">
        <v>2</v>
      </c>
      <c r="B57" s="18" t="s">
        <v>45</v>
      </c>
      <c r="C57" s="2" t="s">
        <v>5</v>
      </c>
      <c r="D57" s="5">
        <f>D59*0.2</f>
        <v>6.4</v>
      </c>
      <c r="E57" s="6"/>
      <c r="F57" s="6"/>
    </row>
    <row r="58" spans="1:6" ht="35.1" customHeight="1">
      <c r="A58" s="45">
        <v>3</v>
      </c>
      <c r="B58" s="18" t="s">
        <v>117</v>
      </c>
      <c r="C58" s="2" t="s">
        <v>5</v>
      </c>
      <c r="D58" s="5">
        <f>D59*1.15</f>
        <v>36.799999999999997</v>
      </c>
      <c r="E58" s="6"/>
      <c r="F58" s="6"/>
    </row>
    <row r="59" spans="1:6" ht="35.1" customHeight="1">
      <c r="A59" s="45"/>
      <c r="B59" s="18" t="s">
        <v>101</v>
      </c>
      <c r="C59" s="2" t="s">
        <v>18</v>
      </c>
      <c r="D59" s="2">
        <v>32</v>
      </c>
      <c r="E59" s="6"/>
      <c r="F59" s="6"/>
    </row>
    <row r="60" spans="1:6" ht="35.1" customHeight="1">
      <c r="A60" s="45"/>
      <c r="B60" s="18" t="s">
        <v>116</v>
      </c>
      <c r="C60" s="2" t="s">
        <v>8</v>
      </c>
      <c r="D60" s="2">
        <v>5.6303999999999998</v>
      </c>
      <c r="E60" s="6"/>
      <c r="F60" s="6"/>
    </row>
    <row r="61" spans="1:6" ht="35.1" customHeight="1">
      <c r="A61" s="7">
        <v>4</v>
      </c>
      <c r="B61" s="18" t="s">
        <v>46</v>
      </c>
      <c r="C61" s="2" t="s">
        <v>6</v>
      </c>
      <c r="D61" s="5">
        <f>D59*7</f>
        <v>224</v>
      </c>
      <c r="E61" s="6"/>
      <c r="F61" s="6"/>
    </row>
    <row r="62" spans="1:6" ht="35.1" customHeight="1">
      <c r="A62" s="7">
        <v>5</v>
      </c>
      <c r="B62" s="18" t="s">
        <v>55</v>
      </c>
      <c r="C62" s="2" t="s">
        <v>18</v>
      </c>
      <c r="D62" s="5">
        <f>D59*12*3</f>
        <v>1152</v>
      </c>
      <c r="E62" s="6"/>
      <c r="F62" s="6"/>
    </row>
    <row r="63" spans="1:6" ht="35.1" customHeight="1">
      <c r="A63" s="7">
        <v>6</v>
      </c>
      <c r="B63" s="18" t="s">
        <v>56</v>
      </c>
      <c r="C63" s="2" t="s">
        <v>5</v>
      </c>
      <c r="D63" s="5">
        <f>D59*0.02</f>
        <v>0.64</v>
      </c>
      <c r="E63" s="6"/>
      <c r="F63" s="6"/>
    </row>
    <row r="64" spans="1:6" ht="35.1" customHeight="1">
      <c r="A64" s="7">
        <v>7</v>
      </c>
      <c r="B64" s="18" t="s">
        <v>118</v>
      </c>
      <c r="C64" s="2" t="s">
        <v>23</v>
      </c>
      <c r="D64" s="5">
        <f>D59*12*3</f>
        <v>1152</v>
      </c>
      <c r="E64" s="6"/>
      <c r="F64" s="6"/>
    </row>
    <row r="65" spans="1:6" ht="35.1" customHeight="1">
      <c r="A65" s="29"/>
      <c r="B65" s="19" t="s">
        <v>61</v>
      </c>
      <c r="C65" s="28"/>
      <c r="D65" s="28"/>
      <c r="E65" s="6"/>
      <c r="F65" s="6"/>
    </row>
    <row r="66" spans="1:6" ht="35.1" customHeight="1">
      <c r="A66" s="13"/>
      <c r="B66" s="20" t="s">
        <v>75</v>
      </c>
      <c r="C66" s="28"/>
      <c r="D66" s="28"/>
      <c r="E66" s="6"/>
      <c r="F66" s="6"/>
    </row>
    <row r="67" spans="1:6" ht="35.1" customHeight="1">
      <c r="A67" s="30">
        <v>1</v>
      </c>
      <c r="B67" s="18" t="s">
        <v>40</v>
      </c>
      <c r="C67" s="2" t="s">
        <v>23</v>
      </c>
      <c r="D67" s="5">
        <v>400</v>
      </c>
      <c r="E67" s="6"/>
      <c r="F67" s="6"/>
    </row>
    <row r="68" spans="1:6" ht="35.1" customHeight="1">
      <c r="A68" s="13">
        <v>2</v>
      </c>
      <c r="B68" s="18" t="s">
        <v>25</v>
      </c>
      <c r="C68" s="28" t="s">
        <v>23</v>
      </c>
      <c r="D68" s="5">
        <v>400</v>
      </c>
      <c r="E68" s="6"/>
      <c r="F68" s="6"/>
    </row>
    <row r="69" spans="1:6" ht="35.1" customHeight="1">
      <c r="A69" s="13">
        <v>3</v>
      </c>
      <c r="B69" s="18" t="s">
        <v>57</v>
      </c>
      <c r="C69" s="28" t="s">
        <v>4</v>
      </c>
      <c r="D69" s="5">
        <v>28</v>
      </c>
      <c r="E69" s="6"/>
      <c r="F69" s="6"/>
    </row>
    <row r="70" spans="1:6" ht="35.1" customHeight="1">
      <c r="A70" s="29"/>
      <c r="B70" s="19" t="s">
        <v>62</v>
      </c>
      <c r="C70" s="28"/>
      <c r="D70" s="28"/>
      <c r="E70" s="6"/>
      <c r="F70" s="6"/>
    </row>
    <row r="71" spans="1:6" ht="35.1" customHeight="1">
      <c r="A71" s="9"/>
      <c r="B71" s="19" t="s">
        <v>76</v>
      </c>
      <c r="C71" s="9"/>
      <c r="D71" s="9"/>
      <c r="E71" s="6"/>
      <c r="F71" s="6"/>
    </row>
    <row r="72" spans="1:6" ht="35.1" customHeight="1">
      <c r="A72" s="9"/>
      <c r="B72" s="21" t="s">
        <v>77</v>
      </c>
      <c r="C72" s="22">
        <v>0.03</v>
      </c>
      <c r="D72" s="9"/>
      <c r="E72" s="6"/>
      <c r="F72" s="6"/>
    </row>
    <row r="73" spans="1:6" ht="35.1" customHeight="1">
      <c r="A73" s="9"/>
      <c r="B73" s="21" t="s">
        <v>63</v>
      </c>
      <c r="C73" s="22"/>
      <c r="D73" s="9"/>
      <c r="E73" s="6"/>
      <c r="F73" s="6"/>
    </row>
    <row r="74" spans="1:6" ht="35.1" customHeight="1">
      <c r="A74" s="9"/>
      <c r="B74" s="21" t="s">
        <v>78</v>
      </c>
      <c r="C74" s="22"/>
      <c r="D74" s="9"/>
      <c r="E74" s="6"/>
      <c r="F74" s="6"/>
    </row>
    <row r="75" spans="1:6" ht="35.1" customHeight="1">
      <c r="A75" s="9"/>
      <c r="B75" s="21" t="s">
        <v>79</v>
      </c>
      <c r="C75" s="21"/>
      <c r="D75" s="9"/>
      <c r="E75" s="6"/>
      <c r="F75" s="6"/>
    </row>
    <row r="76" spans="1:6">
      <c r="B76" s="1"/>
    </row>
  </sheetData>
  <mergeCells count="8">
    <mergeCell ref="A1:F1"/>
    <mergeCell ref="A2:F2"/>
    <mergeCell ref="C3:D3"/>
    <mergeCell ref="A58:A60"/>
    <mergeCell ref="A37:A41"/>
    <mergeCell ref="A20:A24"/>
    <mergeCell ref="A26:A29"/>
    <mergeCell ref="A16:A19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კრებსითი ხარჯთაღრიცხვა</vt:lpstr>
      <vt:lpstr>ვაჟა-ფშაველა</vt:lpstr>
      <vt:lpstr>ლუკა ასათიანი</vt:lpstr>
      <vt:lpstr>26 მაისი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2017-01-06T13:19:43Z</dcterms:modified>
</cp:coreProperties>
</file>